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bdulla\Quick Save\Excell\"/>
    </mc:Choice>
  </mc:AlternateContent>
  <xr:revisionPtr revIDLastSave="0" documentId="8_{6B06CBB1-66DA-45FD-9FE3-3BAAE47BE1C0}" xr6:coauthVersionLast="36" xr6:coauthVersionMax="36" xr10:uidLastSave="{00000000-0000-0000-0000-000000000000}"/>
  <bookViews>
    <workbookView xWindow="0" yWindow="0" windowWidth="24000" windowHeight="8925" xr2:uid="{84B49635-425D-450D-8331-05053A191EB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7" i="1" l="1"/>
  <c r="G176" i="1"/>
  <c r="G175" i="1"/>
  <c r="G174" i="1"/>
  <c r="G173" i="1"/>
  <c r="G172" i="1"/>
  <c r="G171" i="1"/>
  <c r="G170" i="1"/>
  <c r="G177" i="1" s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J143" i="1"/>
  <c r="J142" i="1"/>
  <c r="J141" i="1"/>
  <c r="H140" i="1"/>
  <c r="G140" i="1"/>
  <c r="F140" i="1"/>
  <c r="E140" i="1"/>
  <c r="D140" i="1"/>
  <c r="C140" i="1"/>
  <c r="L130" i="1"/>
  <c r="L128" i="1"/>
  <c r="I126" i="1"/>
  <c r="L129" i="1" s="1"/>
  <c r="H126" i="1"/>
  <c r="H127" i="1" s="1"/>
  <c r="G126" i="1"/>
  <c r="G127" i="1" s="1"/>
  <c r="F126" i="1"/>
  <c r="F127" i="1" s="1"/>
  <c r="E126" i="1"/>
  <c r="E127" i="1" s="1"/>
  <c r="D126" i="1"/>
  <c r="D127" i="1" s="1"/>
  <c r="C126" i="1"/>
  <c r="C127" i="1" s="1"/>
  <c r="B126" i="1"/>
  <c r="B127" i="1" s="1"/>
  <c r="L118" i="1"/>
  <c r="L117" i="1"/>
  <c r="L116" i="1"/>
  <c r="L115" i="1"/>
  <c r="L114" i="1"/>
  <c r="I113" i="1"/>
  <c r="H113" i="1"/>
  <c r="G113" i="1"/>
  <c r="F113" i="1"/>
  <c r="E113" i="1"/>
  <c r="D113" i="1"/>
  <c r="C113" i="1"/>
  <c r="B11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I99" i="1"/>
  <c r="H99" i="1"/>
  <c r="G99" i="1"/>
  <c r="F99" i="1"/>
  <c r="E99" i="1"/>
  <c r="D99" i="1"/>
  <c r="C99" i="1"/>
  <c r="B99" i="1"/>
  <c r="A99" i="1"/>
  <c r="J96" i="1"/>
  <c r="M90" i="1"/>
  <c r="L90" i="1"/>
  <c r="K90" i="1"/>
  <c r="J90" i="1"/>
  <c r="I90" i="1"/>
  <c r="H90" i="1"/>
  <c r="G90" i="1"/>
  <c r="F90" i="1"/>
  <c r="E90" i="1"/>
  <c r="D90" i="1"/>
  <c r="C90" i="1"/>
  <c r="B90" i="1"/>
  <c r="I87" i="1"/>
  <c r="H87" i="1"/>
  <c r="G87" i="1"/>
  <c r="F87" i="1"/>
  <c r="E87" i="1"/>
  <c r="D87" i="1"/>
  <c r="C87" i="1"/>
  <c r="B87" i="1"/>
  <c r="A87" i="1"/>
  <c r="A90" i="1" s="1"/>
  <c r="M77" i="1"/>
  <c r="L77" i="1"/>
  <c r="K77" i="1"/>
  <c r="J77" i="1"/>
  <c r="I77" i="1"/>
  <c r="H77" i="1"/>
  <c r="G77" i="1"/>
  <c r="F77" i="1"/>
  <c r="E77" i="1"/>
  <c r="D77" i="1"/>
  <c r="C77" i="1"/>
  <c r="B77" i="1"/>
  <c r="I74" i="1"/>
  <c r="H74" i="1"/>
  <c r="G74" i="1"/>
  <c r="F74" i="1"/>
  <c r="E74" i="1"/>
  <c r="D74" i="1"/>
  <c r="C74" i="1"/>
  <c r="B74" i="1"/>
  <c r="A74" i="1"/>
  <c r="A77" i="1" s="1"/>
  <c r="J73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I61" i="1"/>
  <c r="H61" i="1"/>
  <c r="G61" i="1"/>
  <c r="F61" i="1"/>
  <c r="E61" i="1"/>
  <c r="D61" i="1"/>
  <c r="C61" i="1"/>
  <c r="B61" i="1"/>
  <c r="A61" i="1"/>
  <c r="J60" i="1"/>
  <c r="J59" i="1"/>
  <c r="J58" i="1"/>
  <c r="H43" i="1"/>
  <c r="G43" i="1"/>
  <c r="H42" i="1"/>
  <c r="G42" i="1"/>
  <c r="H41" i="1"/>
  <c r="G41" i="1"/>
  <c r="I33" i="1"/>
  <c r="H33" i="1"/>
  <c r="G33" i="1"/>
  <c r="F33" i="1"/>
  <c r="E33" i="1"/>
  <c r="D33" i="1"/>
  <c r="C33" i="1"/>
  <c r="B33" i="1"/>
  <c r="J30" i="1"/>
  <c r="I29" i="1"/>
  <c r="H29" i="1"/>
  <c r="G29" i="1"/>
  <c r="F29" i="1"/>
  <c r="E29" i="1"/>
  <c r="D29" i="1"/>
  <c r="C29" i="1"/>
  <c r="B29" i="1"/>
  <c r="I23" i="1"/>
  <c r="H23" i="1"/>
  <c r="G23" i="1"/>
  <c r="F23" i="1"/>
  <c r="E23" i="1"/>
  <c r="D23" i="1"/>
  <c r="C23" i="1"/>
  <c r="B23" i="1"/>
  <c r="I19" i="1"/>
  <c r="H19" i="1"/>
  <c r="G19" i="1"/>
  <c r="F19" i="1"/>
  <c r="E19" i="1"/>
  <c r="D19" i="1"/>
  <c r="C19" i="1"/>
  <c r="B19" i="1"/>
  <c r="M12" i="1"/>
  <c r="I12" i="1"/>
  <c r="E12" i="1"/>
  <c r="N11" i="1"/>
  <c r="M11" i="1"/>
  <c r="L11" i="1"/>
  <c r="L12" i="1" s="1"/>
  <c r="K11" i="1"/>
  <c r="K12" i="1" s="1"/>
  <c r="J11" i="1"/>
  <c r="J12" i="1" s="1"/>
  <c r="I11" i="1"/>
  <c r="H11" i="1"/>
  <c r="H12" i="1" s="1"/>
  <c r="G11" i="1"/>
  <c r="G12" i="1" s="1"/>
  <c r="F11" i="1"/>
  <c r="F12" i="1" s="1"/>
  <c r="E11" i="1"/>
  <c r="D11" i="1"/>
  <c r="D12" i="1" s="1"/>
  <c r="C11" i="1"/>
  <c r="C12" i="1" s="1"/>
  <c r="B11" i="1"/>
  <c r="B12" i="1" s="1"/>
  <c r="J4" i="1"/>
  <c r="I127" i="1" l="1"/>
  <c r="L131" i="1"/>
</calcChain>
</file>

<file path=xl/sharedStrings.xml><?xml version="1.0" encoding="utf-8"?>
<sst xmlns="http://schemas.openxmlformats.org/spreadsheetml/2006/main" count="232" uniqueCount="89">
  <si>
    <r>
      <t xml:space="preserve">Table 1: </t>
    </r>
    <r>
      <rPr>
        <b/>
        <sz val="11"/>
        <color rgb="FF595959"/>
        <rFont val="Tahoma"/>
        <family val="2"/>
      </rPr>
      <t>Total Non-hazardous and hazardous solid waste in Abu Dhabi Emirate</t>
    </r>
    <r>
      <rPr>
        <b/>
        <sz val="11"/>
        <color rgb="FF000000"/>
        <rFont val="Tahoma"/>
        <family val="2"/>
      </rPr>
      <t xml:space="preserve"> </t>
    </r>
  </si>
  <si>
    <t>(Tons)</t>
  </si>
  <si>
    <t>Source</t>
  </si>
  <si>
    <t>Total</t>
  </si>
  <si>
    <t>Non-hazardous waste</t>
  </si>
  <si>
    <r>
      <t>Hazardous waste</t>
    </r>
    <r>
      <rPr>
        <sz val="9"/>
        <color rgb="FFFF0000"/>
        <rFont val="Tahoma"/>
        <family val="2"/>
      </rPr>
      <t>*</t>
    </r>
  </si>
  <si>
    <t>Source: The Centre of Waste Management - Abu Dhabi, ADNOC</t>
  </si>
  <si>
    <r>
      <t>*</t>
    </r>
    <r>
      <rPr>
        <sz val="11"/>
        <color rgb="FF000000"/>
        <rFont val="Calibri"/>
        <family val="2"/>
      </rPr>
      <t xml:space="preserve"> </t>
    </r>
    <r>
      <rPr>
        <sz val="9"/>
        <color rgb="FF929292"/>
        <rFont val="Tahoma"/>
        <family val="2"/>
      </rPr>
      <t>Data of hazardous wastes exports were Included in 2019</t>
    </r>
    <r>
      <rPr>
        <sz val="9"/>
        <color rgb="FF595959"/>
        <rFont val="Tahoma"/>
        <family val="2"/>
      </rPr>
      <t>.</t>
    </r>
  </si>
  <si>
    <t>Monthly of 2019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</si>
  <si>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</si>
  <si>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</si>
  <si>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</si>
  <si>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</si>
  <si>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</si>
  <si>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</si>
  <si>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</si>
  <si>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</si>
  <si>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</si>
  <si>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</si>
  <si>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</si>
  <si>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</si>
  <si>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</si>
  <si>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 Change in generation of non-hazardous solid waste</t>
  </si>
  <si>
    <r>
      <t>Table (2):</t>
    </r>
    <r>
      <rPr>
        <b/>
        <sz val="10"/>
        <color rgb="FF595959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Non-hazardous solid waste generation by source activity</t>
    </r>
  </si>
  <si>
    <t>change amount in of non-hazardous solid waste</t>
  </si>
  <si>
    <t>Construction and Demolition waste</t>
  </si>
  <si>
    <t>C &amp; D waste</t>
  </si>
  <si>
    <t>C &amp; D mixed waste</t>
  </si>
  <si>
    <t>change amount in Construction and Demolition waste</t>
  </si>
  <si>
    <t xml:space="preserve">Industrial and Commercial waste </t>
  </si>
  <si>
    <t xml:space="preserve">change amount in Industrial and Commercial waste </t>
  </si>
  <si>
    <t xml:space="preserve">Agriculture waste </t>
  </si>
  <si>
    <t xml:space="preserve">General agriculture waste </t>
  </si>
  <si>
    <t xml:space="preserve">Mixed agriculture and Animal waste </t>
  </si>
  <si>
    <t xml:space="preserve">change amount in Agriculture waste  </t>
  </si>
  <si>
    <t>Municipal waste</t>
  </si>
  <si>
    <t>Households, streets, and public gardens waste</t>
  </si>
  <si>
    <t>Bulky waste</t>
  </si>
  <si>
    <t>change amount in Municipal waste</t>
  </si>
  <si>
    <r>
      <t>Other</t>
    </r>
    <r>
      <rPr>
        <sz val="9"/>
        <color rgb="FFFF0000"/>
        <rFont val="Tahoma"/>
        <family val="2"/>
      </rPr>
      <t>*</t>
    </r>
  </si>
  <si>
    <t>Source: The Centre of Waste Management - Abu Dhabi, ADNOC.</t>
  </si>
  <si>
    <r>
      <t>*</t>
    </r>
    <r>
      <rPr>
        <sz val="9"/>
        <color rgb="FF929292"/>
        <rFont val="Tahoma"/>
        <family val="2"/>
      </rPr>
      <t>Include Oil and Gas sector</t>
    </r>
  </si>
  <si>
    <r>
      <t xml:space="preserve">Table 3:  </t>
    </r>
    <r>
      <rPr>
        <b/>
        <sz val="11"/>
        <color rgb="FF595959"/>
        <rFont val="Tahoma"/>
        <family val="2"/>
      </rPr>
      <t>Non-hazardous solid waste generation by region and source activity- 2019</t>
    </r>
  </si>
  <si>
    <t>Abu Dhabi</t>
  </si>
  <si>
    <t>Al Ain</t>
  </si>
  <si>
    <t>Al Dhafra</t>
  </si>
  <si>
    <t xml:space="preserve">Daily average </t>
  </si>
  <si>
    <t>Construction and demolition waste</t>
  </si>
  <si>
    <t xml:space="preserve">Industrial and commercial waste </t>
  </si>
  <si>
    <r>
      <t xml:space="preserve">Other </t>
    </r>
    <r>
      <rPr>
        <b/>
        <sz val="9"/>
        <color rgb="FFFF0000"/>
        <rFont val="Tahoma"/>
        <family val="2"/>
      </rPr>
      <t>*</t>
    </r>
  </si>
  <si>
    <r>
      <t>*</t>
    </r>
    <r>
      <rPr>
        <sz val="9"/>
        <color rgb="FF929292"/>
        <rFont val="Tahoma"/>
        <family val="2"/>
      </rPr>
      <t xml:space="preserve"> Waste from oil and Gas sector.</t>
    </r>
  </si>
  <si>
    <r>
      <t xml:space="preserve">Table 4:  </t>
    </r>
    <r>
      <rPr>
        <b/>
        <sz val="11"/>
        <color rgb="FF595959"/>
        <rFont val="Tahoma"/>
        <family val="2"/>
      </rPr>
      <t>Construction and demolition waste</t>
    </r>
  </si>
  <si>
    <t>Source: Statistics Center – Abu Dhabi</t>
  </si>
  <si>
    <r>
      <t xml:space="preserve">Table 5: </t>
    </r>
    <r>
      <rPr>
        <b/>
        <sz val="11"/>
        <color rgb="FF6D6E71"/>
        <rFont val="Arial"/>
        <family val="2"/>
      </rPr>
      <t>Solid waste generation by method of disposal</t>
    </r>
    <r>
      <rPr>
        <b/>
        <sz val="10"/>
        <color rgb="FF595959"/>
        <rFont val="Arial"/>
        <family val="2"/>
      </rPr>
      <t xml:space="preserve"> </t>
    </r>
  </si>
  <si>
    <t>Change Solid waste generation by method</t>
  </si>
  <si>
    <t xml:space="preserve">Recycling </t>
  </si>
  <si>
    <t>Incineration</t>
  </si>
  <si>
    <t>Composting</t>
  </si>
  <si>
    <t>Landfill</t>
  </si>
  <si>
    <r>
      <t xml:space="preserve">Dumpsite and Other </t>
    </r>
    <r>
      <rPr>
        <sz val="9"/>
        <color rgb="FFFF0000"/>
        <rFont val="Tahoma"/>
        <family val="2"/>
      </rPr>
      <t>*</t>
    </r>
  </si>
  <si>
    <t xml:space="preserve">Dumpsite and Other </t>
  </si>
  <si>
    <r>
      <t xml:space="preserve">* </t>
    </r>
    <r>
      <rPr>
        <sz val="9"/>
        <color rgb="FF929292"/>
        <rFont val="Tahoma"/>
        <family val="2"/>
      </rPr>
      <t>Disposed through other specialized companies.</t>
    </r>
  </si>
  <si>
    <r>
      <t>Table (6):</t>
    </r>
    <r>
      <rPr>
        <b/>
        <sz val="10"/>
        <color rgb="FF59595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Municipal solid waste by method of disposal</t>
    </r>
  </si>
  <si>
    <t>Method of disposal</t>
  </si>
  <si>
    <t>Change Municipal solid waste by method of disposal</t>
  </si>
  <si>
    <t xml:space="preserve">Dumpsite and other </t>
  </si>
  <si>
    <t>Source: The Centre of Waste Management - Abu Dhabi.</t>
  </si>
  <si>
    <r>
      <t>Table (7):</t>
    </r>
    <r>
      <rPr>
        <b/>
        <sz val="11"/>
        <color rgb="FF636466"/>
        <rFont val="Tahoma"/>
        <family val="2"/>
      </rPr>
      <t xml:space="preserve"> Hazardous solid waste generation by source activity</t>
    </r>
  </si>
  <si>
    <t>Hazardous solid waste generation</t>
  </si>
  <si>
    <t>Change amount of solid hazardous waste</t>
  </si>
  <si>
    <t>Industrial waste</t>
  </si>
  <si>
    <t>Medical waste</t>
  </si>
  <si>
    <r>
      <t>Other</t>
    </r>
    <r>
      <rPr>
        <sz val="9"/>
        <color rgb="FFFF0000"/>
        <rFont val="Tahoma"/>
        <family val="2"/>
      </rPr>
      <t>*</t>
    </r>
    <r>
      <rPr>
        <sz val="9"/>
        <color rgb="FF636466"/>
        <rFont val="Tahoma"/>
        <family val="2"/>
      </rPr>
      <t xml:space="preserve"> </t>
    </r>
  </si>
  <si>
    <t>Source: The Centre of Waste Management – Abu Dhabi, ADNOC</t>
  </si>
  <si>
    <r>
      <t>*</t>
    </r>
    <r>
      <rPr>
        <sz val="7"/>
        <color rgb="FFFF0000"/>
        <rFont val="Times New Roman"/>
        <family val="1"/>
      </rPr>
      <t xml:space="preserve"> </t>
    </r>
    <r>
      <rPr>
        <sz val="9"/>
        <color rgb="FF929292"/>
        <rFont val="Tahoma"/>
        <family val="2"/>
      </rPr>
      <t>Include sewage sludge (heavy metal) and exported waste.</t>
    </r>
  </si>
  <si>
    <r>
      <t>Table (7):</t>
    </r>
    <r>
      <rPr>
        <b/>
        <sz val="9"/>
        <color rgb="FF636466"/>
        <rFont val="Tahoma"/>
        <family val="2"/>
      </rPr>
      <t xml:space="preserve"> </t>
    </r>
    <r>
      <rPr>
        <b/>
        <sz val="11"/>
        <color rgb="FF636466"/>
        <rFont val="Tahoma"/>
        <family val="2"/>
      </rPr>
      <t>Hazardous solid waste generation by disposal method and source activity - 2019</t>
    </r>
  </si>
  <si>
    <t>Recycling</t>
  </si>
  <si>
    <t>Hazardous Waste landfilled</t>
  </si>
  <si>
    <t xml:space="preserve">Incineration </t>
  </si>
  <si>
    <t>Other</t>
  </si>
  <si>
    <t>Other waste</t>
  </si>
  <si>
    <r>
      <t xml:space="preserve">Table 8: </t>
    </r>
    <r>
      <rPr>
        <b/>
        <sz val="11"/>
        <color rgb="FF595959"/>
        <rFont val="Tahoma"/>
        <family val="2"/>
      </rPr>
      <t>Waste management plants in Emirate of Abu Dhabi - 2019</t>
    </r>
  </si>
  <si>
    <t>Item</t>
  </si>
  <si>
    <t>Sanitary  Landfill</t>
  </si>
  <si>
    <t>-</t>
  </si>
  <si>
    <t>Dumpsite</t>
  </si>
  <si>
    <t>Sorting plant</t>
  </si>
  <si>
    <t>Transfer station</t>
  </si>
  <si>
    <r>
      <t>Source: The Centre of Waste Management - Abu Dhabi</t>
    </r>
    <r>
      <rPr>
        <sz val="9"/>
        <color rgb="FF636466"/>
        <rFont val="Tahom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</si>
</sst>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  <numFmt numFmtId="167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1"/>
      <color rgb="FF000000"/>
      <name val="Tahoma"/>
      <family val="2"/>
    </font>
    <font>
      <sz val="9"/>
      <color rgb="FF595959"/>
      <name val="Tahoma"/>
      <family val="2"/>
    </font>
    <font>
      <sz val="10"/>
      <color theme="1"/>
      <name val="Tahoma"/>
      <family val="2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sz val="9"/>
      <color rgb="FF929292"/>
      <name val="Tahoma"/>
      <family val="2"/>
    </font>
    <font>
      <sz val="9"/>
      <color rgb="FFFF0000"/>
      <name val="Tahoma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595959"/>
      <name val="Tahoma"/>
      <family val="2"/>
    </font>
    <font>
      <sz val="11"/>
      <color theme="1"/>
      <name val="Calibri"/>
      <family val="2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sz val="9"/>
      <color rgb="FFFF0000"/>
      <name val="Arial"/>
      <family val="2"/>
    </font>
    <font>
      <sz val="10"/>
      <color rgb="FF595959"/>
      <name val="Calibri"/>
      <family val="2"/>
    </font>
    <font>
      <b/>
      <sz val="9"/>
      <color rgb="FFFF0000"/>
      <name val="Tahoma"/>
      <family val="2"/>
    </font>
    <font>
      <b/>
      <sz val="8"/>
      <color rgb="FFFF0000"/>
      <name val="Tahoma"/>
      <family val="2"/>
    </font>
    <font>
      <sz val="8"/>
      <color rgb="FF595959"/>
      <name val="Arial"/>
      <family val="2"/>
    </font>
    <font>
      <b/>
      <sz val="11"/>
      <color rgb="FFA2AC72"/>
      <name val="Arial"/>
      <family val="2"/>
    </font>
    <font>
      <b/>
      <sz val="11"/>
      <color rgb="FF6D6E71"/>
      <name val="Arial"/>
      <family val="2"/>
    </font>
    <font>
      <b/>
      <sz val="10"/>
      <color rgb="FF595959"/>
      <name val="Arial"/>
      <family val="2"/>
    </font>
    <font>
      <sz val="9"/>
      <color rgb="FF636466"/>
      <name val="Tahoma"/>
      <family val="2"/>
    </font>
    <font>
      <sz val="10"/>
      <color theme="1"/>
      <name val="Times New Roman"/>
      <family val="1"/>
    </font>
    <font>
      <b/>
      <sz val="10"/>
      <color rgb="FFFFFFFF"/>
      <name val="Tahoma"/>
      <family val="2"/>
    </font>
    <font>
      <b/>
      <sz val="11"/>
      <color rgb="FF636466"/>
      <name val="Tahoma"/>
      <family val="2"/>
    </font>
    <font>
      <sz val="7"/>
      <color rgb="FFFF0000"/>
      <name val="Times New Roman"/>
      <family val="1"/>
    </font>
    <font>
      <b/>
      <sz val="9"/>
      <color rgb="FF636466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A2AC72"/>
        <bgColor indexed="64"/>
      </patternFill>
    </fill>
    <fill>
      <patternFill patternType="solid">
        <fgColor rgb="FFCDCE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C49C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A2AC72"/>
      </bottom>
      <diagonal/>
    </border>
    <border>
      <left/>
      <right/>
      <top/>
      <bottom style="medium">
        <color rgb="FFA2AC72"/>
      </bottom>
      <diagonal/>
    </border>
    <border>
      <left/>
      <right style="medium">
        <color rgb="FFFFFFFF"/>
      </right>
      <top/>
      <bottom style="medium">
        <color rgb="FFA2AC72"/>
      </bottom>
      <diagonal/>
    </border>
    <border>
      <left/>
      <right/>
      <top style="medium">
        <color rgb="FFA2AC72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A2AC72"/>
      </bottom>
      <diagonal/>
    </border>
    <border>
      <left style="medium">
        <color theme="0"/>
      </left>
      <right/>
      <top style="medium">
        <color theme="0"/>
      </top>
      <bottom style="medium">
        <color rgb="FFA2AC7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A2AC72"/>
      </bottom>
      <diagonal/>
    </border>
    <border>
      <left style="medium">
        <color theme="0"/>
      </left>
      <right/>
      <top/>
      <bottom style="medium">
        <color rgb="FFA2AC72"/>
      </bottom>
      <diagonal/>
    </border>
    <border>
      <left/>
      <right/>
      <top style="medium">
        <color theme="0"/>
      </top>
      <bottom style="medium">
        <color rgb="FFA2AC72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theme="0"/>
      </right>
      <top/>
      <bottom style="medium">
        <color rgb="FFA2AC72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A2AC72"/>
      </bottom>
      <diagonal/>
    </border>
    <border>
      <left style="medium">
        <color rgb="FFFFFFFF"/>
      </left>
      <right/>
      <top style="medium">
        <color rgb="FFFFFFFF"/>
      </top>
      <bottom style="medium">
        <color rgb="FFA2AC7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3" fontId="8" fillId="3" borderId="0" xfId="0" applyNumberFormat="1" applyFont="1" applyFill="1" applyAlignment="1">
      <alignment horizontal="left" vertical="center" wrapText="1"/>
    </xf>
    <xf numFmtId="9" fontId="0" fillId="0" borderId="0" xfId="2" applyFont="1"/>
    <xf numFmtId="0" fontId="5" fillId="0" borderId="1" xfId="0" applyFont="1" applyBorder="1" applyAlignment="1">
      <alignment horizontal="left" vertical="center" wrapText="1"/>
    </xf>
    <xf numFmtId="3" fontId="9" fillId="4" borderId="0" xfId="0" applyNumberFormat="1" applyFont="1" applyFill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" fontId="9" fillId="4" borderId="3" xfId="0" applyNumberFormat="1" applyFont="1" applyFill="1" applyBorder="1" applyAlignment="1">
      <alignment horizontal="left" vertical="center"/>
    </xf>
    <xf numFmtId="3" fontId="9" fillId="4" borderId="4" xfId="0" applyNumberFormat="1" applyFont="1" applyFill="1" applyBorder="1" applyAlignment="1">
      <alignment horizontal="left" vertical="center"/>
    </xf>
    <xf numFmtId="3" fontId="9" fillId="0" borderId="4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5" borderId="6" xfId="0" applyFont="1" applyFill="1" applyBorder="1" applyAlignment="1">
      <alignment horizontal="left" vertical="center" readingOrder="1"/>
    </xf>
    <xf numFmtId="3" fontId="0" fillId="0" borderId="0" xfId="0" applyNumberFormat="1"/>
    <xf numFmtId="0" fontId="5" fillId="6" borderId="7" xfId="0" applyFont="1" applyFill="1" applyBorder="1" applyAlignment="1">
      <alignment horizontal="left" vertical="center" wrapText="1" readingOrder="1"/>
    </xf>
    <xf numFmtId="3" fontId="0" fillId="6" borderId="7" xfId="0" applyNumberFormat="1" applyFill="1" applyBorder="1" applyAlignment="1">
      <alignment readingOrder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0" borderId="0" xfId="0" applyFont="1"/>
    <xf numFmtId="0" fontId="8" fillId="3" borderId="0" xfId="0" applyFont="1" applyFill="1" applyAlignment="1">
      <alignment vertical="center" wrapText="1"/>
    </xf>
    <xf numFmtId="3" fontId="8" fillId="3" borderId="0" xfId="0" applyNumberFormat="1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3" fontId="8" fillId="6" borderId="9" xfId="0" applyNumberFormat="1" applyFont="1" applyFill="1" applyBorder="1" applyAlignment="1">
      <alignment vertical="center" wrapText="1"/>
    </xf>
    <xf numFmtId="0" fontId="15" fillId="7" borderId="6" xfId="0" applyFont="1" applyFill="1" applyBorder="1" applyAlignment="1">
      <alignment vertical="center" wrapText="1"/>
    </xf>
    <xf numFmtId="3" fontId="8" fillId="7" borderId="6" xfId="0" applyNumberFormat="1" applyFont="1" applyFill="1" applyBorder="1" applyAlignment="1">
      <alignment vertical="center" wrapText="1"/>
    </xf>
    <xf numFmtId="3" fontId="8" fillId="7" borderId="10" xfId="0" applyNumberFormat="1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1" fontId="0" fillId="0" borderId="0" xfId="0" applyNumberFormat="1" applyFont="1"/>
    <xf numFmtId="0" fontId="0" fillId="0" borderId="0" xfId="0" applyFont="1"/>
    <xf numFmtId="0" fontId="16" fillId="6" borderId="6" xfId="0" applyFont="1" applyFill="1" applyBorder="1" applyAlignment="1">
      <alignment vertical="center" wrapText="1"/>
    </xf>
    <xf numFmtId="3" fontId="8" fillId="6" borderId="10" xfId="0" applyNumberFormat="1" applyFont="1" applyFill="1" applyBorder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5" fillId="6" borderId="6" xfId="0" applyFont="1" applyFill="1" applyBorder="1" applyAlignment="1">
      <alignment vertical="center" wrapText="1"/>
    </xf>
    <xf numFmtId="3" fontId="8" fillId="6" borderId="6" xfId="0" applyNumberFormat="1" applyFont="1" applyFill="1" applyBorder="1" applyAlignment="1">
      <alignment vertical="center" wrapText="1"/>
    </xf>
    <xf numFmtId="1" fontId="14" fillId="0" borderId="0" xfId="0" applyNumberFormat="1" applyFont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8" fillId="0" borderId="10" xfId="0" applyNumberFormat="1" applyFont="1" applyBorder="1" applyAlignment="1">
      <alignment vertical="center" wrapText="1"/>
    </xf>
    <xf numFmtId="1" fontId="0" fillId="0" borderId="0" xfId="0" applyNumberFormat="1"/>
    <xf numFmtId="0" fontId="15" fillId="7" borderId="11" xfId="0" applyFont="1" applyFill="1" applyBorder="1" applyAlignment="1">
      <alignment vertical="center" wrapText="1"/>
    </xf>
    <xf numFmtId="3" fontId="8" fillId="7" borderId="11" xfId="0" applyNumberFormat="1" applyFont="1" applyFill="1" applyBorder="1" applyAlignment="1">
      <alignment vertical="center" wrapText="1"/>
    </xf>
    <xf numFmtId="3" fontId="8" fillId="7" borderId="12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8" borderId="7" xfId="0" applyFill="1" applyBorder="1"/>
    <xf numFmtId="9" fontId="0" fillId="0" borderId="7" xfId="2" applyFont="1" applyBorder="1"/>
    <xf numFmtId="0" fontId="8" fillId="9" borderId="0" xfId="0" applyFont="1" applyFill="1" applyAlignment="1">
      <alignment horizontal="left" vertical="center" wrapText="1"/>
    </xf>
    <xf numFmtId="3" fontId="8" fillId="9" borderId="0" xfId="0" applyNumberFormat="1" applyFont="1" applyFill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3" fontId="8" fillId="0" borderId="14" xfId="0" applyNumberFormat="1" applyFont="1" applyBorder="1" applyAlignment="1">
      <alignment horizontal="left" vertical="center" wrapText="1"/>
    </xf>
    <xf numFmtId="43" fontId="8" fillId="0" borderId="15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5" fillId="7" borderId="1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6" fillId="0" borderId="0" xfId="2" applyFont="1"/>
    <xf numFmtId="3" fontId="0" fillId="6" borderId="0" xfId="0" applyNumberFormat="1" applyFill="1"/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165" fontId="6" fillId="0" borderId="0" xfId="2" applyNumberFormat="1" applyFont="1" applyAlignment="1">
      <alignment horizontal="right" readingOrder="2"/>
    </xf>
    <xf numFmtId="3" fontId="0" fillId="6" borderId="17" xfId="0" applyNumberFormat="1" applyFill="1" applyBorder="1"/>
    <xf numFmtId="166" fontId="15" fillId="7" borderId="6" xfId="1" applyNumberFormat="1" applyFont="1" applyFill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20" fillId="0" borderId="0" xfId="0" applyFont="1" applyAlignment="1">
      <alignment horizontal="right" vertical="center" readingOrder="2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5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left" vertical="center" wrapText="1"/>
    </xf>
    <xf numFmtId="3" fontId="8" fillId="6" borderId="0" xfId="0" applyNumberFormat="1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3" fontId="9" fillId="4" borderId="13" xfId="0" applyNumberFormat="1" applyFont="1" applyFill="1" applyBorder="1" applyAlignment="1">
      <alignment horizontal="left" vertical="center"/>
    </xf>
    <xf numFmtId="3" fontId="9" fillId="4" borderId="14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vertical="center" readingOrder="1"/>
    </xf>
    <xf numFmtId="165" fontId="14" fillId="0" borderId="0" xfId="2" applyNumberFormat="1" applyFont="1" applyAlignment="1">
      <alignment vertical="center" wrapText="1"/>
    </xf>
    <xf numFmtId="3" fontId="9" fillId="4" borderId="1" xfId="0" applyNumberFormat="1" applyFont="1" applyFill="1" applyBorder="1" applyAlignment="1">
      <alignment horizontal="left" vertical="center"/>
    </xf>
    <xf numFmtId="3" fontId="9" fillId="4" borderId="18" xfId="0" applyNumberFormat="1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19" xfId="0" applyFont="1" applyFill="1" applyBorder="1" applyAlignment="1">
      <alignment vertical="center" readingOrder="1"/>
    </xf>
    <xf numFmtId="0" fontId="9" fillId="4" borderId="5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 readingOrder="1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/>
    <xf numFmtId="0" fontId="26" fillId="0" borderId="0" xfId="0" applyFont="1" applyAlignment="1">
      <alignment vertical="center" wrapText="1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3" fontId="8" fillId="3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0" fillId="0" borderId="7" xfId="0" applyBorder="1"/>
    <xf numFmtId="167" fontId="0" fillId="0" borderId="7" xfId="1" applyNumberFormat="1" applyFont="1" applyBorder="1"/>
    <xf numFmtId="0" fontId="5" fillId="4" borderId="3" xfId="0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25" fillId="4" borderId="7" xfId="0" applyFont="1" applyFill="1" applyBorder="1" applyAlignment="1">
      <alignment horizontal="left" vertical="center"/>
    </xf>
    <xf numFmtId="166" fontId="9" fillId="4" borderId="0" xfId="1" applyNumberFormat="1" applyFont="1" applyFill="1" applyAlignment="1">
      <alignment horizontal="left" vertical="center"/>
    </xf>
    <xf numFmtId="165" fontId="6" fillId="0" borderId="0" xfId="2" applyNumberFormat="1" applyFont="1" applyAlignment="1">
      <alignment horizontal="left"/>
    </xf>
    <xf numFmtId="0" fontId="25" fillId="4" borderId="3" xfId="0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3" fontId="8" fillId="3" borderId="20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3" fontId="9" fillId="4" borderId="21" xfId="0" applyNumberFormat="1" applyFont="1" applyFill="1" applyBorder="1" applyAlignment="1">
      <alignment horizontal="left" vertical="center"/>
    </xf>
    <xf numFmtId="0" fontId="25" fillId="4" borderId="3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left" vertical="center"/>
    </xf>
    <xf numFmtId="3" fontId="9" fillId="4" borderId="22" xfId="0" applyNumberFormat="1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25" fillId="4" borderId="5" xfId="0" applyFont="1" applyFill="1" applyBorder="1" applyAlignment="1">
      <alignment vertical="center"/>
    </xf>
    <xf numFmtId="0" fontId="25" fillId="4" borderId="5" xfId="0" applyFont="1" applyFill="1" applyBorder="1" applyAlignment="1">
      <alignment vertical="center"/>
    </xf>
    <xf numFmtId="1" fontId="0" fillId="0" borderId="7" xfId="0" applyNumberFormat="1" applyBorder="1"/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24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ste%20Statistics%202019%20Ar%20&amp;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ste-En 2019"/>
      <sheetName val="Waste-Ar 2019"/>
    </sheetNames>
    <sheetDataSet>
      <sheetData sheetId="0"/>
      <sheetData sheetId="1">
        <row r="9">
          <cell r="B9">
            <v>934291.90069666668</v>
          </cell>
          <cell r="C9">
            <v>911794.55038666655</v>
          </cell>
          <cell r="D9">
            <v>1029305.3956666667</v>
          </cell>
          <cell r="E9">
            <v>951428.39799666661</v>
          </cell>
          <cell r="F9">
            <v>759293.30399666657</v>
          </cell>
          <cell r="G9">
            <v>823792.05765666661</v>
          </cell>
          <cell r="H9">
            <v>1003567.2756466666</v>
          </cell>
          <cell r="I9">
            <v>814172.00892666669</v>
          </cell>
          <cell r="J9">
            <v>949916.68780666671</v>
          </cell>
          <cell r="K9">
            <v>977615.42966666666</v>
          </cell>
          <cell r="L9">
            <v>924331.18266666669</v>
          </cell>
          <cell r="M9">
            <v>899967.83583666652</v>
          </cell>
        </row>
        <row r="155">
          <cell r="B155">
            <v>248157</v>
          </cell>
          <cell r="C155">
            <v>4366</v>
          </cell>
          <cell r="D155">
            <v>116720</v>
          </cell>
          <cell r="E155">
            <v>2317</v>
          </cell>
          <cell r="F155">
            <v>124754</v>
          </cell>
        </row>
        <row r="156">
          <cell r="B156">
            <v>24086</v>
          </cell>
          <cell r="C156">
            <v>4366</v>
          </cell>
          <cell r="D156">
            <v>1861</v>
          </cell>
          <cell r="E156" t="str">
            <v>-</v>
          </cell>
          <cell r="F156">
            <v>17859</v>
          </cell>
        </row>
        <row r="157">
          <cell r="B157">
            <v>6019</v>
          </cell>
          <cell r="C157" t="str">
            <v>-</v>
          </cell>
          <cell r="D157">
            <v>3702</v>
          </cell>
          <cell r="E157">
            <v>2317</v>
          </cell>
          <cell r="F157" t="str">
            <v>-</v>
          </cell>
        </row>
        <row r="158">
          <cell r="B158">
            <v>218052</v>
          </cell>
          <cell r="D158">
            <v>111157</v>
          </cell>
          <cell r="E158" t="str">
            <v>-</v>
          </cell>
          <cell r="F158">
            <v>106895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138E-579F-4619-8039-D14A8CC6A3CC}">
  <dimension ref="A1:R178"/>
  <sheetViews>
    <sheetView tabSelected="1" workbookViewId="0">
      <selection activeCell="N12" sqref="N12"/>
    </sheetView>
  </sheetViews>
  <sheetFormatPr defaultRowHeight="15" x14ac:dyDescent="0.25"/>
  <cols>
    <col min="2" max="2" width="11.140625" customWidth="1"/>
    <col min="3" max="3" width="11.5703125" customWidth="1"/>
    <col min="4" max="4" width="11.42578125" customWidth="1"/>
    <col min="5" max="5" width="12" customWidth="1"/>
    <col min="6" max="6" width="10.7109375" customWidth="1"/>
    <col min="7" max="7" width="12.85546875" customWidth="1"/>
    <col min="8" max="9" width="11.710937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4" x14ac:dyDescent="0.25">
      <c r="A2" s="2" t="s">
        <v>1</v>
      </c>
      <c r="B2" s="2"/>
      <c r="C2" s="2"/>
      <c r="D2" s="2"/>
      <c r="E2" s="2"/>
      <c r="F2" s="2"/>
      <c r="G2" s="2"/>
      <c r="H2" s="3"/>
    </row>
    <row r="3" spans="1:14" x14ac:dyDescent="0.25">
      <c r="A3" s="4" t="s">
        <v>2</v>
      </c>
      <c r="B3" s="4">
        <v>2012</v>
      </c>
      <c r="C3" s="4">
        <v>2013</v>
      </c>
      <c r="D3" s="4">
        <v>2014</v>
      </c>
      <c r="E3" s="4">
        <v>2015</v>
      </c>
      <c r="F3" s="4">
        <v>2016</v>
      </c>
      <c r="G3" s="4">
        <v>2017</v>
      </c>
      <c r="H3" s="4">
        <v>2018</v>
      </c>
      <c r="I3" s="4">
        <v>2019</v>
      </c>
    </row>
    <row r="4" spans="1:14" x14ac:dyDescent="0.25">
      <c r="A4" s="5" t="s">
        <v>3</v>
      </c>
      <c r="B4" s="6">
        <v>12786673</v>
      </c>
      <c r="C4" s="6">
        <v>11845276</v>
      </c>
      <c r="D4" s="6">
        <v>10001810</v>
      </c>
      <c r="E4" s="6">
        <v>8478523</v>
      </c>
      <c r="F4" s="6">
        <v>9675062</v>
      </c>
      <c r="G4" s="6">
        <v>9657447</v>
      </c>
      <c r="H4" s="6">
        <v>9985369</v>
      </c>
      <c r="I4" s="6">
        <v>11227633.02695</v>
      </c>
      <c r="J4" s="7">
        <f>(I4-H4)/H4</f>
        <v>0.12440842466112167</v>
      </c>
    </row>
    <row r="5" spans="1:14" ht="34.5" thickBot="1" x14ac:dyDescent="0.3">
      <c r="A5" s="8" t="s">
        <v>4</v>
      </c>
      <c r="B5" s="9">
        <v>12705902</v>
      </c>
      <c r="C5" s="9">
        <v>11762602</v>
      </c>
      <c r="D5" s="9">
        <v>9918590</v>
      </c>
      <c r="E5" s="9">
        <v>8420998</v>
      </c>
      <c r="F5" s="9">
        <v>9598969</v>
      </c>
      <c r="G5" s="9">
        <v>9477037</v>
      </c>
      <c r="H5" s="10">
        <v>9803432</v>
      </c>
      <c r="I5" s="10">
        <v>10979476.02695</v>
      </c>
    </row>
    <row r="6" spans="1:14" ht="23.25" thickBot="1" x14ac:dyDescent="0.3">
      <c r="A6" s="11" t="s">
        <v>5</v>
      </c>
      <c r="B6" s="12">
        <v>80771</v>
      </c>
      <c r="C6" s="12">
        <v>82674</v>
      </c>
      <c r="D6" s="12">
        <v>83220</v>
      </c>
      <c r="E6" s="12">
        <v>57525</v>
      </c>
      <c r="F6" s="12">
        <v>76093</v>
      </c>
      <c r="G6" s="13">
        <v>180410</v>
      </c>
      <c r="H6" s="14">
        <v>181937</v>
      </c>
      <c r="I6" s="14">
        <v>248157</v>
      </c>
    </row>
    <row r="7" spans="1:14" x14ac:dyDescent="0.25">
      <c r="A7" s="15" t="s">
        <v>6</v>
      </c>
      <c r="B7" s="15"/>
      <c r="C7" s="15"/>
      <c r="D7" s="15"/>
      <c r="E7" s="16"/>
      <c r="F7" s="16"/>
      <c r="G7" s="16"/>
      <c r="H7" s="16"/>
    </row>
    <row r="8" spans="1:14" x14ac:dyDescent="0.25">
      <c r="A8" s="17" t="s">
        <v>7</v>
      </c>
      <c r="B8" s="17"/>
      <c r="C8" s="17"/>
      <c r="D8" s="17"/>
      <c r="E8" s="16"/>
      <c r="F8" s="16"/>
      <c r="G8" s="16"/>
      <c r="H8" s="16"/>
    </row>
    <row r="9" spans="1:14" ht="15.75" thickBot="1" x14ac:dyDescent="0.3">
      <c r="A9" s="18"/>
      <c r="B9" s="18"/>
      <c r="C9" s="18"/>
      <c r="D9" s="18"/>
      <c r="E9" s="16"/>
      <c r="F9" s="16"/>
      <c r="G9" s="16"/>
      <c r="H9" s="16"/>
    </row>
    <row r="10" spans="1:14" ht="15.75" thickBot="1" x14ac:dyDescent="0.3">
      <c r="A10" s="19" t="s">
        <v>8</v>
      </c>
      <c r="B10" s="19" t="s">
        <v>9</v>
      </c>
      <c r="C10" s="19" t="s">
        <v>10</v>
      </c>
      <c r="D10" s="19" t="s">
        <v>11</v>
      </c>
      <c r="E10" s="19" t="s">
        <v>12</v>
      </c>
      <c r="F10" s="19" t="s">
        <v>13</v>
      </c>
      <c r="G10" s="19" t="s">
        <v>14</v>
      </c>
      <c r="H10" s="19" t="s">
        <v>15</v>
      </c>
      <c r="I10" s="19" t="s">
        <v>16</v>
      </c>
      <c r="J10" s="19" t="s">
        <v>17</v>
      </c>
      <c r="K10" s="19" t="s">
        <v>18</v>
      </c>
      <c r="L10" s="19" t="s">
        <v>19</v>
      </c>
      <c r="M10" s="19" t="s">
        <v>20</v>
      </c>
      <c r="N10" s="18" t="s">
        <v>21</v>
      </c>
    </row>
    <row r="11" spans="1:14" ht="33.75" x14ac:dyDescent="0.25">
      <c r="A11" s="4" t="s">
        <v>4</v>
      </c>
      <c r="B11" s="6">
        <f>'[1]Waste-Ar 2019'!B9</f>
        <v>934291.90069666668</v>
      </c>
      <c r="C11" s="6">
        <f>'[1]Waste-Ar 2019'!C9</f>
        <v>911794.55038666655</v>
      </c>
      <c r="D11" s="6">
        <f>'[1]Waste-Ar 2019'!D9</f>
        <v>1029305.3956666667</v>
      </c>
      <c r="E11" s="6">
        <f>'[1]Waste-Ar 2019'!E9</f>
        <v>951428.39799666661</v>
      </c>
      <c r="F11" s="6">
        <f>'[1]Waste-Ar 2019'!F9</f>
        <v>759293.30399666657</v>
      </c>
      <c r="G11" s="6">
        <f>'[1]Waste-Ar 2019'!G9</f>
        <v>823792.05765666661</v>
      </c>
      <c r="H11" s="6">
        <f>'[1]Waste-Ar 2019'!H9</f>
        <v>1003567.2756466666</v>
      </c>
      <c r="I11" s="6">
        <f>'[1]Waste-Ar 2019'!I9</f>
        <v>814172.00892666669</v>
      </c>
      <c r="J11" s="6">
        <f>'[1]Waste-Ar 2019'!J9</f>
        <v>949916.68780666671</v>
      </c>
      <c r="K11" s="6">
        <f>'[1]Waste-Ar 2019'!K9</f>
        <v>977615.42966666666</v>
      </c>
      <c r="L11" s="6">
        <f>'[1]Waste-Ar 2019'!L9</f>
        <v>924331.18266666669</v>
      </c>
      <c r="M11" s="6">
        <f>'[1]Waste-Ar 2019'!M9</f>
        <v>899967.83583666652</v>
      </c>
      <c r="N11" s="20">
        <f>SUM(B11:M11)</f>
        <v>10979476.026949998</v>
      </c>
    </row>
    <row r="12" spans="1:14" ht="78.75" x14ac:dyDescent="0.25">
      <c r="A12" s="21" t="s">
        <v>22</v>
      </c>
      <c r="B12" s="22" t="e">
        <f t="shared" ref="B12:L12" si="0">B11-A11</f>
        <v>#VALUE!</v>
      </c>
      <c r="C12" s="22">
        <f t="shared" si="0"/>
        <v>-22497.350310000125</v>
      </c>
      <c r="D12" s="22">
        <f t="shared" si="0"/>
        <v>117510.84528000013</v>
      </c>
      <c r="E12" s="22">
        <f t="shared" si="0"/>
        <v>-77876.99767000007</v>
      </c>
      <c r="F12" s="22">
        <f t="shared" si="0"/>
        <v>-192135.09400000004</v>
      </c>
      <c r="G12" s="22">
        <f t="shared" si="0"/>
        <v>64498.753660000046</v>
      </c>
      <c r="H12" s="22">
        <f t="shared" si="0"/>
        <v>179775.21799000003</v>
      </c>
      <c r="I12" s="22">
        <f t="shared" si="0"/>
        <v>-189395.26671999996</v>
      </c>
      <c r="J12" s="22">
        <f t="shared" si="0"/>
        <v>135744.67888000002</v>
      </c>
      <c r="K12" s="22">
        <f t="shared" si="0"/>
        <v>27698.741859999951</v>
      </c>
      <c r="L12" s="22">
        <f t="shared" si="0"/>
        <v>-53284.246999999974</v>
      </c>
      <c r="M12" s="22">
        <f>M11-L11</f>
        <v>-24363.34683000017</v>
      </c>
    </row>
    <row r="13" spans="1:14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5" spans="1:14" x14ac:dyDescent="0.25">
      <c r="A15" s="23" t="s">
        <v>23</v>
      </c>
      <c r="B15" s="23"/>
      <c r="C15" s="23"/>
      <c r="D15" s="23"/>
      <c r="E15" s="23"/>
      <c r="F15" s="23"/>
      <c r="G15" s="23"/>
      <c r="H15" s="23"/>
      <c r="I15" s="24"/>
    </row>
    <row r="16" spans="1:14" ht="15.75" thickBot="1" x14ac:dyDescent="0.3">
      <c r="A16" s="25" t="s">
        <v>1</v>
      </c>
      <c r="B16" s="24"/>
      <c r="C16" s="26"/>
      <c r="D16" s="26"/>
      <c r="E16" s="24"/>
      <c r="F16" s="24"/>
      <c r="G16" s="24"/>
      <c r="H16" s="24"/>
      <c r="I16" s="27"/>
      <c r="J16" s="23"/>
      <c r="K16" s="23"/>
      <c r="L16" s="23"/>
    </row>
    <row r="17" spans="1:18" x14ac:dyDescent="0.25">
      <c r="A17" s="28" t="s">
        <v>2</v>
      </c>
      <c r="B17" s="28">
        <v>2012</v>
      </c>
      <c r="C17" s="28">
        <v>2013</v>
      </c>
      <c r="D17" s="28">
        <v>2014</v>
      </c>
      <c r="E17" s="28">
        <v>2015</v>
      </c>
      <c r="F17" s="28">
        <v>2016</v>
      </c>
      <c r="G17" s="28">
        <v>2017</v>
      </c>
      <c r="H17" s="28">
        <v>2018</v>
      </c>
      <c r="I17" s="28">
        <v>2019</v>
      </c>
      <c r="J17" s="29"/>
      <c r="K17" s="29"/>
      <c r="L17" s="29"/>
    </row>
    <row r="18" spans="1:18" x14ac:dyDescent="0.25">
      <c r="A18" s="30" t="s">
        <v>3</v>
      </c>
      <c r="B18" s="31">
        <v>12705902</v>
      </c>
      <c r="C18" s="31">
        <v>11762602</v>
      </c>
      <c r="D18" s="31">
        <v>9918590</v>
      </c>
      <c r="E18" s="31">
        <v>8420998</v>
      </c>
      <c r="F18" s="31">
        <v>9598969</v>
      </c>
      <c r="G18" s="31">
        <v>9477037</v>
      </c>
      <c r="H18" s="31">
        <v>9803432</v>
      </c>
      <c r="I18" s="31">
        <v>10979476.026950002</v>
      </c>
      <c r="J18" s="32"/>
    </row>
    <row r="19" spans="1:18" ht="79.5" thickBot="1" x14ac:dyDescent="0.3">
      <c r="A19" s="33" t="s">
        <v>24</v>
      </c>
      <c r="B19" s="34" t="e">
        <f t="shared" ref="B19:H19" si="1">B18-A18</f>
        <v>#VALUE!</v>
      </c>
      <c r="C19" s="34">
        <f t="shared" si="1"/>
        <v>-943300</v>
      </c>
      <c r="D19" s="34">
        <f t="shared" si="1"/>
        <v>-1844012</v>
      </c>
      <c r="E19" s="34">
        <f t="shared" si="1"/>
        <v>-1497592</v>
      </c>
      <c r="F19" s="34">
        <f t="shared" si="1"/>
        <v>1177971</v>
      </c>
      <c r="G19" s="34">
        <f t="shared" si="1"/>
        <v>-121932</v>
      </c>
      <c r="H19" s="34">
        <f t="shared" si="1"/>
        <v>326395</v>
      </c>
      <c r="I19" s="34">
        <f>I18-H18</f>
        <v>1176044.0269500017</v>
      </c>
      <c r="J19" s="32"/>
    </row>
    <row r="20" spans="1:18" ht="45.75" thickBot="1" x14ac:dyDescent="0.3">
      <c r="A20" s="35" t="s">
        <v>25</v>
      </c>
      <c r="B20" s="36">
        <v>9628309</v>
      </c>
      <c r="C20" s="36">
        <v>7692921</v>
      </c>
      <c r="D20" s="36">
        <v>4419665</v>
      </c>
      <c r="E20" s="36">
        <v>2876313</v>
      </c>
      <c r="F20" s="36">
        <v>4532379</v>
      </c>
      <c r="G20" s="36">
        <v>3959319</v>
      </c>
      <c r="H20" s="36">
        <v>3102631</v>
      </c>
      <c r="I20" s="37">
        <v>3703033.32</v>
      </c>
    </row>
    <row r="21" spans="1:18" ht="23.25" thickBot="1" x14ac:dyDescent="0.3">
      <c r="A21" s="38" t="s">
        <v>26</v>
      </c>
      <c r="B21" s="39">
        <v>5721367</v>
      </c>
      <c r="C21" s="39">
        <v>2767342</v>
      </c>
      <c r="D21" s="39">
        <v>1723497</v>
      </c>
      <c r="E21" s="39">
        <v>2042883</v>
      </c>
      <c r="F21" s="39">
        <v>2580914</v>
      </c>
      <c r="G21" s="39">
        <v>2589660</v>
      </c>
      <c r="H21" s="39">
        <v>1884940</v>
      </c>
      <c r="I21" s="40">
        <v>2070974.12</v>
      </c>
      <c r="J21" s="41"/>
      <c r="M21" s="42"/>
      <c r="N21" s="42"/>
      <c r="O21" s="42"/>
      <c r="P21" s="42"/>
      <c r="Q21" s="42"/>
      <c r="R21" s="42"/>
    </row>
    <row r="22" spans="1:18" ht="34.5" thickBot="1" x14ac:dyDescent="0.3">
      <c r="A22" s="38" t="s">
        <v>27</v>
      </c>
      <c r="B22" s="39">
        <v>3906942</v>
      </c>
      <c r="C22" s="39">
        <v>4925579</v>
      </c>
      <c r="D22" s="39">
        <v>2696168</v>
      </c>
      <c r="E22" s="39">
        <v>833430</v>
      </c>
      <c r="F22" s="39">
        <v>1951465</v>
      </c>
      <c r="G22" s="39">
        <v>1369659</v>
      </c>
      <c r="H22" s="39">
        <v>1217691</v>
      </c>
      <c r="I22" s="40">
        <v>1632059.1999999997</v>
      </c>
      <c r="J22" s="42"/>
      <c r="M22" s="42"/>
      <c r="N22" s="42"/>
      <c r="O22" s="42"/>
      <c r="P22" s="42"/>
      <c r="Q22" s="42"/>
      <c r="R22" s="42"/>
    </row>
    <row r="23" spans="1:18" ht="79.5" thickBot="1" x14ac:dyDescent="0.3">
      <c r="A23" s="43" t="s">
        <v>28</v>
      </c>
      <c r="B23" s="44" t="e">
        <f t="shared" ref="B23:H23" si="2">B20-A20</f>
        <v>#VALUE!</v>
      </c>
      <c r="C23" s="44">
        <f t="shared" si="2"/>
        <v>-1935388</v>
      </c>
      <c r="D23" s="44">
        <f t="shared" si="2"/>
        <v>-3273256</v>
      </c>
      <c r="E23" s="44">
        <f t="shared" si="2"/>
        <v>-1543352</v>
      </c>
      <c r="F23" s="44">
        <f t="shared" si="2"/>
        <v>1656066</v>
      </c>
      <c r="G23" s="44">
        <f t="shared" si="2"/>
        <v>-573060</v>
      </c>
      <c r="H23" s="44">
        <f t="shared" si="2"/>
        <v>-856688</v>
      </c>
      <c r="I23" s="44">
        <f>I20-H20</f>
        <v>600402.31999999983</v>
      </c>
    </row>
    <row r="24" spans="1:18" ht="45.75" thickBot="1" x14ac:dyDescent="0.3">
      <c r="A24" s="35" t="s">
        <v>29</v>
      </c>
      <c r="B24" s="36">
        <v>804174</v>
      </c>
      <c r="C24" s="36">
        <v>1305556</v>
      </c>
      <c r="D24" s="36">
        <v>3312125</v>
      </c>
      <c r="E24" s="36">
        <v>3306644</v>
      </c>
      <c r="F24" s="36">
        <v>2692768</v>
      </c>
      <c r="G24" s="36">
        <v>3169212</v>
      </c>
      <c r="H24" s="36">
        <v>3543264</v>
      </c>
      <c r="I24" s="37">
        <v>4094397.1392000001</v>
      </c>
      <c r="J24" s="45"/>
    </row>
    <row r="25" spans="1:18" ht="79.5" thickBot="1" x14ac:dyDescent="0.3">
      <c r="A25" s="46" t="s">
        <v>30</v>
      </c>
      <c r="B25" s="47">
        <v>0</v>
      </c>
      <c r="C25" s="47">
        <v>501382</v>
      </c>
      <c r="D25" s="47">
        <v>2006569</v>
      </c>
      <c r="E25" s="47">
        <v>-5481</v>
      </c>
      <c r="F25" s="47">
        <v>-613876</v>
      </c>
      <c r="G25" s="47">
        <v>476444</v>
      </c>
      <c r="H25" s="47">
        <v>374052</v>
      </c>
      <c r="I25" s="44">
        <v>551133.13920000009</v>
      </c>
      <c r="J25" s="48"/>
    </row>
    <row r="26" spans="1:18" ht="23.25" thickBot="1" x14ac:dyDescent="0.3">
      <c r="A26" s="35" t="s">
        <v>31</v>
      </c>
      <c r="B26" s="36">
        <v>898258</v>
      </c>
      <c r="C26" s="36">
        <v>999239</v>
      </c>
      <c r="D26" s="36">
        <v>561991</v>
      </c>
      <c r="E26" s="36">
        <v>493106</v>
      </c>
      <c r="F26" s="36">
        <v>745644</v>
      </c>
      <c r="G26" s="36">
        <v>933505</v>
      </c>
      <c r="H26" s="36">
        <v>1310721</v>
      </c>
      <c r="I26" s="37">
        <v>1198789.0019999999</v>
      </c>
      <c r="J26" s="48"/>
    </row>
    <row r="27" spans="1:18" ht="34.5" thickBot="1" x14ac:dyDescent="0.3">
      <c r="A27" s="38" t="s">
        <v>32</v>
      </c>
      <c r="B27" s="49">
        <v>305749</v>
      </c>
      <c r="C27" s="49">
        <v>339078</v>
      </c>
      <c r="D27" s="49">
        <v>320689</v>
      </c>
      <c r="E27" s="49">
        <v>380465</v>
      </c>
      <c r="F27" s="49">
        <v>503001</v>
      </c>
      <c r="G27" s="49">
        <v>567992</v>
      </c>
      <c r="H27" s="49">
        <v>924281</v>
      </c>
      <c r="I27" s="50">
        <v>806524.94199999992</v>
      </c>
      <c r="J27" s="51"/>
    </row>
    <row r="28" spans="1:18" ht="57" thickBot="1" x14ac:dyDescent="0.3">
      <c r="A28" s="38" t="s">
        <v>33</v>
      </c>
      <c r="B28" s="49">
        <v>592509</v>
      </c>
      <c r="C28" s="49">
        <v>660161</v>
      </c>
      <c r="D28" s="49">
        <v>241302</v>
      </c>
      <c r="E28" s="49">
        <v>112641</v>
      </c>
      <c r="F28" s="49">
        <v>242643</v>
      </c>
      <c r="G28" s="49">
        <v>365513</v>
      </c>
      <c r="H28" s="49">
        <v>386440</v>
      </c>
      <c r="I28" s="50">
        <v>392264.05999999994</v>
      </c>
      <c r="J28" s="51"/>
    </row>
    <row r="29" spans="1:18" ht="57" thickBot="1" x14ac:dyDescent="0.3">
      <c r="A29" s="46" t="s">
        <v>34</v>
      </c>
      <c r="B29" s="44" t="e">
        <f t="shared" ref="B29:H29" si="3">B26-A26</f>
        <v>#VALUE!</v>
      </c>
      <c r="C29" s="44">
        <f t="shared" si="3"/>
        <v>100981</v>
      </c>
      <c r="D29" s="44">
        <f t="shared" si="3"/>
        <v>-437248</v>
      </c>
      <c r="E29" s="44">
        <f t="shared" si="3"/>
        <v>-68885</v>
      </c>
      <c r="F29" s="44">
        <f t="shared" si="3"/>
        <v>252538</v>
      </c>
      <c r="G29" s="44">
        <f t="shared" si="3"/>
        <v>187861</v>
      </c>
      <c r="H29" s="44">
        <f t="shared" si="3"/>
        <v>377216</v>
      </c>
      <c r="I29" s="44">
        <f>I26-H26</f>
        <v>-111931.99800000014</v>
      </c>
      <c r="J29" s="51"/>
    </row>
    <row r="30" spans="1:18" ht="23.25" thickBot="1" x14ac:dyDescent="0.3">
      <c r="A30" s="35" t="s">
        <v>35</v>
      </c>
      <c r="B30" s="36">
        <v>1272668</v>
      </c>
      <c r="C30" s="36">
        <v>1528093</v>
      </c>
      <c r="D30" s="36">
        <v>1466590</v>
      </c>
      <c r="E30" s="36">
        <v>1678983</v>
      </c>
      <c r="F30" s="36">
        <v>1561680</v>
      </c>
      <c r="G30" s="36">
        <v>1372140</v>
      </c>
      <c r="H30" s="36">
        <v>1793542</v>
      </c>
      <c r="I30" s="37">
        <v>1927064.5657500001</v>
      </c>
      <c r="J30" s="51">
        <f>I30/365*1000</f>
        <v>5279628.9472602736</v>
      </c>
    </row>
    <row r="31" spans="1:18" ht="79.5" thickBot="1" x14ac:dyDescent="0.3">
      <c r="A31" s="38" t="s">
        <v>36</v>
      </c>
      <c r="B31" s="49">
        <v>1059219</v>
      </c>
      <c r="C31" s="49">
        <v>1234336</v>
      </c>
      <c r="D31" s="49">
        <v>1298955</v>
      </c>
      <c r="E31" s="49">
        <v>1420323</v>
      </c>
      <c r="F31" s="49">
        <v>1397293</v>
      </c>
      <c r="G31" s="49">
        <v>1194208</v>
      </c>
      <c r="H31" s="49">
        <v>1266281</v>
      </c>
      <c r="I31" s="50">
        <v>1594850.0757499998</v>
      </c>
      <c r="J31" s="48"/>
    </row>
    <row r="32" spans="1:18" ht="23.25" thickBot="1" x14ac:dyDescent="0.3">
      <c r="A32" s="38" t="s">
        <v>37</v>
      </c>
      <c r="B32" s="49">
        <v>213449</v>
      </c>
      <c r="C32" s="49">
        <v>293757</v>
      </c>
      <c r="D32" s="49">
        <v>167635</v>
      </c>
      <c r="E32" s="49">
        <v>258660</v>
      </c>
      <c r="F32" s="49">
        <v>164387</v>
      </c>
      <c r="G32" s="49">
        <v>177932</v>
      </c>
      <c r="H32" s="49">
        <v>527261</v>
      </c>
      <c r="I32" s="50">
        <v>332214.49000000022</v>
      </c>
      <c r="J32" s="48"/>
    </row>
    <row r="33" spans="1:12" ht="57" thickBot="1" x14ac:dyDescent="0.3">
      <c r="A33" s="43" t="s">
        <v>38</v>
      </c>
      <c r="B33" s="44" t="e">
        <f t="shared" ref="B33:H33" si="4">B30-A30</f>
        <v>#VALUE!</v>
      </c>
      <c r="C33" s="44">
        <f t="shared" si="4"/>
        <v>255425</v>
      </c>
      <c r="D33" s="44">
        <f t="shared" si="4"/>
        <v>-61503</v>
      </c>
      <c r="E33" s="44">
        <f t="shared" si="4"/>
        <v>212393</v>
      </c>
      <c r="F33" s="44">
        <f t="shared" si="4"/>
        <v>-117303</v>
      </c>
      <c r="G33" s="44">
        <f t="shared" si="4"/>
        <v>-189540</v>
      </c>
      <c r="H33" s="44">
        <f t="shared" si="4"/>
        <v>421402</v>
      </c>
      <c r="I33" s="44">
        <f>I30-H30</f>
        <v>133522.56575000007</v>
      </c>
      <c r="J33" s="48"/>
    </row>
    <row r="34" spans="1:12" ht="15.75" thickBot="1" x14ac:dyDescent="0.3">
      <c r="A34" s="52" t="s">
        <v>39</v>
      </c>
      <c r="B34" s="53">
        <v>102493</v>
      </c>
      <c r="C34" s="53">
        <v>236793</v>
      </c>
      <c r="D34" s="53">
        <v>158219</v>
      </c>
      <c r="E34" s="53">
        <v>65952</v>
      </c>
      <c r="F34" s="53">
        <v>66498</v>
      </c>
      <c r="G34" s="53">
        <v>42861</v>
      </c>
      <c r="H34" s="53">
        <v>53274</v>
      </c>
      <c r="I34" s="54">
        <v>56192</v>
      </c>
      <c r="J34" s="48"/>
    </row>
    <row r="35" spans="1:12" x14ac:dyDescent="0.25">
      <c r="A35" s="55" t="s">
        <v>40</v>
      </c>
      <c r="B35" s="55"/>
      <c r="C35" s="55"/>
      <c r="D35" s="55"/>
      <c r="E35" s="56"/>
      <c r="F35" s="24"/>
      <c r="G35" s="27"/>
      <c r="H35" s="27"/>
      <c r="I35" s="27"/>
      <c r="J35" s="48"/>
    </row>
    <row r="36" spans="1:12" x14ac:dyDescent="0.25">
      <c r="A36" s="57" t="s">
        <v>41</v>
      </c>
      <c r="B36" s="57"/>
      <c r="C36" s="57"/>
      <c r="D36" s="24"/>
      <c r="E36" s="24"/>
      <c r="F36" s="24"/>
      <c r="G36" s="27"/>
      <c r="H36" s="27"/>
      <c r="I36" s="27"/>
      <c r="J36" s="29"/>
      <c r="K36" s="29"/>
      <c r="L36" s="29"/>
    </row>
    <row r="37" spans="1:12" x14ac:dyDescent="0.25">
      <c r="A37" s="58"/>
      <c r="B37" s="58"/>
      <c r="C37" s="58"/>
      <c r="D37" s="24"/>
      <c r="E37" s="24"/>
      <c r="F37" s="24"/>
      <c r="G37" s="27"/>
      <c r="H37" s="27"/>
      <c r="I37" s="27"/>
      <c r="J37" s="29"/>
      <c r="K37" s="29"/>
      <c r="L37" s="29"/>
    </row>
    <row r="38" spans="1:12" x14ac:dyDescent="0.25">
      <c r="A38" s="58"/>
      <c r="B38" s="58"/>
      <c r="C38" s="58"/>
      <c r="D38" s="24"/>
      <c r="E38" s="24"/>
      <c r="F38" s="24"/>
      <c r="G38" s="27"/>
      <c r="H38" s="27"/>
      <c r="I38" s="27"/>
      <c r="J38" s="29"/>
      <c r="K38" s="29"/>
      <c r="L38" s="29"/>
    </row>
    <row r="39" spans="1:12" x14ac:dyDescent="0.25">
      <c r="A39" s="59" t="s">
        <v>42</v>
      </c>
      <c r="B39" s="59"/>
      <c r="C39" s="59"/>
      <c r="D39" s="59"/>
      <c r="E39" s="59"/>
    </row>
    <row r="40" spans="1:12" x14ac:dyDescent="0.25">
      <c r="A40" s="60" t="s">
        <v>1</v>
      </c>
      <c r="B40" s="60"/>
      <c r="C40" s="60"/>
      <c r="D40" s="60"/>
      <c r="E40" s="60"/>
    </row>
    <row r="41" spans="1:12" ht="22.5" x14ac:dyDescent="0.25">
      <c r="A41" s="4" t="s">
        <v>2</v>
      </c>
      <c r="B41" s="4" t="s">
        <v>3</v>
      </c>
      <c r="C41" s="4" t="s">
        <v>43</v>
      </c>
      <c r="D41" s="4" t="s">
        <v>44</v>
      </c>
      <c r="E41" s="4" t="s">
        <v>45</v>
      </c>
      <c r="G41" s="61" t="str">
        <f>C41</f>
        <v>Abu Dhabi</v>
      </c>
      <c r="H41" s="62">
        <f>C42/B42</f>
        <v>0.60299324184469261</v>
      </c>
    </row>
    <row r="42" spans="1:12" ht="15.75" thickBot="1" x14ac:dyDescent="0.3">
      <c r="A42" s="63" t="s">
        <v>3</v>
      </c>
      <c r="B42" s="64">
        <v>10979476.026950002</v>
      </c>
      <c r="C42" s="64">
        <v>6620549.8432466667</v>
      </c>
      <c r="D42" s="64">
        <v>3332798.2790366667</v>
      </c>
      <c r="E42" s="64">
        <v>1026127.9026666668</v>
      </c>
      <c r="G42" s="61" t="str">
        <f>D41</f>
        <v>Al Ain</v>
      </c>
      <c r="H42" s="62">
        <f>D42/B42</f>
        <v>0.30354802641365097</v>
      </c>
    </row>
    <row r="43" spans="1:12" ht="23.25" thickBot="1" x14ac:dyDescent="0.3">
      <c r="A43" s="65" t="s">
        <v>46</v>
      </c>
      <c r="B43" s="9">
        <v>30080.756238219183</v>
      </c>
      <c r="C43" s="9">
        <v>18138.492721223745</v>
      </c>
      <c r="D43" s="9">
        <v>9130.954189141552</v>
      </c>
      <c r="E43" s="9">
        <v>2811.3093223744295</v>
      </c>
      <c r="G43" s="61" t="str">
        <f>E41</f>
        <v>Al Dhafra</v>
      </c>
      <c r="H43" s="62">
        <f>E42/B42</f>
        <v>9.345873155949827E-2</v>
      </c>
    </row>
    <row r="44" spans="1:12" ht="45.75" thickBot="1" x14ac:dyDescent="0.3">
      <c r="A44" s="66" t="s">
        <v>47</v>
      </c>
      <c r="B44" s="67">
        <v>3703033.32</v>
      </c>
      <c r="C44" s="67">
        <v>1808291.86</v>
      </c>
      <c r="D44" s="67">
        <v>1313378.8999999999</v>
      </c>
      <c r="E44" s="67">
        <v>581362.55999999994</v>
      </c>
    </row>
    <row r="45" spans="1:12" ht="45.75" thickBot="1" x14ac:dyDescent="0.3">
      <c r="A45" s="66" t="s">
        <v>48</v>
      </c>
      <c r="B45" s="67">
        <v>4094397.1392000001</v>
      </c>
      <c r="C45" s="67">
        <v>3210295.8958299998</v>
      </c>
      <c r="D45" s="67">
        <v>800943.50336999993</v>
      </c>
      <c r="E45" s="67">
        <v>83157.740000000005</v>
      </c>
    </row>
    <row r="46" spans="1:12" ht="23.25" thickBot="1" x14ac:dyDescent="0.3">
      <c r="A46" s="66" t="s">
        <v>31</v>
      </c>
      <c r="B46" s="67">
        <v>1198789.0019999999</v>
      </c>
      <c r="C46" s="67">
        <v>397736.86266666662</v>
      </c>
      <c r="D46" s="67">
        <v>602619.45266666671</v>
      </c>
      <c r="E46" s="67">
        <v>198432.68466666673</v>
      </c>
    </row>
    <row r="47" spans="1:12" ht="23.25" thickBot="1" x14ac:dyDescent="0.3">
      <c r="A47" s="66" t="s">
        <v>35</v>
      </c>
      <c r="B47" s="67">
        <v>1927064.5657500001</v>
      </c>
      <c r="C47" s="67">
        <v>1148033.2247500001</v>
      </c>
      <c r="D47" s="67">
        <v>615856.42300000007</v>
      </c>
      <c r="E47" s="67">
        <v>163174.91800000003</v>
      </c>
    </row>
    <row r="48" spans="1:12" ht="15.75" thickBot="1" x14ac:dyDescent="0.3">
      <c r="A48" s="68" t="s">
        <v>49</v>
      </c>
      <c r="B48" s="67">
        <v>56192</v>
      </c>
      <c r="C48" s="67">
        <v>56192</v>
      </c>
      <c r="D48" s="69">
        <v>0</v>
      </c>
      <c r="E48" s="70">
        <v>0</v>
      </c>
    </row>
    <row r="49" spans="1:13" x14ac:dyDescent="0.25">
      <c r="A49" s="15" t="s">
        <v>40</v>
      </c>
      <c r="B49" s="15"/>
      <c r="C49" s="15"/>
      <c r="D49" s="15"/>
      <c r="E49" s="16"/>
    </row>
    <row r="50" spans="1:13" x14ac:dyDescent="0.25">
      <c r="A50" s="71" t="s">
        <v>50</v>
      </c>
      <c r="B50" s="71"/>
      <c r="C50" s="71"/>
      <c r="D50" s="29"/>
      <c r="E50" s="29"/>
    </row>
    <row r="51" spans="1:13" x14ac:dyDescent="0.25">
      <c r="A51" s="58"/>
      <c r="B51" s="58"/>
      <c r="C51" s="58"/>
      <c r="D51" s="24"/>
      <c r="E51" s="24"/>
      <c r="F51" s="24"/>
      <c r="G51" s="27"/>
      <c r="H51" s="27"/>
      <c r="I51" s="27"/>
      <c r="J51" s="29"/>
      <c r="K51" s="29"/>
      <c r="L51" s="29"/>
    </row>
    <row r="52" spans="1:13" x14ac:dyDescent="0.25">
      <c r="A52" s="58"/>
      <c r="B52" s="58"/>
      <c r="C52" s="58"/>
      <c r="D52" s="24"/>
      <c r="E52" s="24"/>
      <c r="F52" s="24"/>
      <c r="G52" s="27"/>
      <c r="H52" s="27"/>
      <c r="I52" s="27"/>
      <c r="J52" s="29"/>
      <c r="K52" s="29"/>
      <c r="L52" s="29"/>
    </row>
    <row r="53" spans="1:13" x14ac:dyDescent="0.25">
      <c r="A53" s="58"/>
      <c r="B53" s="58"/>
      <c r="C53" s="58"/>
      <c r="D53" s="24"/>
      <c r="E53" s="24"/>
      <c r="F53" s="24"/>
      <c r="G53" s="27"/>
      <c r="H53" s="27"/>
      <c r="I53" s="27"/>
      <c r="J53" s="29"/>
      <c r="K53" s="29"/>
      <c r="L53" s="29"/>
    </row>
    <row r="54" spans="1:13" ht="15.75" thickBot="1" x14ac:dyDescent="0.3">
      <c r="A54" s="72" t="s">
        <v>47</v>
      </c>
      <c r="B54" s="73"/>
      <c r="H54" s="27"/>
      <c r="I54" s="27"/>
      <c r="J54" s="29"/>
      <c r="K54" s="29"/>
      <c r="L54" s="29"/>
    </row>
    <row r="55" spans="1:13" x14ac:dyDescent="0.25">
      <c r="A55" s="59" t="s">
        <v>51</v>
      </c>
      <c r="B55" s="59"/>
      <c r="C55" s="59"/>
      <c r="D55" s="59"/>
      <c r="E55" s="59"/>
      <c r="F55" s="74"/>
      <c r="G55" s="74"/>
      <c r="H55" s="27"/>
      <c r="I55" s="27"/>
      <c r="J55" s="29"/>
      <c r="K55" s="29"/>
      <c r="L55" s="29"/>
    </row>
    <row r="56" spans="1:13" ht="15.75" thickBot="1" x14ac:dyDescent="0.3">
      <c r="A56" s="60" t="s">
        <v>1</v>
      </c>
      <c r="B56" s="60"/>
      <c r="C56" s="60"/>
      <c r="D56" s="60"/>
      <c r="E56" s="60"/>
    </row>
    <row r="57" spans="1:13" ht="15.75" thickBot="1" x14ac:dyDescent="0.3">
      <c r="A57" s="28" t="s">
        <v>2</v>
      </c>
      <c r="B57" s="28">
        <v>2012</v>
      </c>
      <c r="C57" s="28">
        <v>2013</v>
      </c>
      <c r="D57" s="28">
        <v>2014</v>
      </c>
      <c r="E57" s="28">
        <v>2015</v>
      </c>
      <c r="F57" s="28">
        <v>2016</v>
      </c>
      <c r="G57" s="28">
        <v>2017</v>
      </c>
      <c r="H57" s="28">
        <v>2018</v>
      </c>
      <c r="I57" s="28">
        <v>2019</v>
      </c>
      <c r="J57" s="29"/>
      <c r="K57" s="29"/>
      <c r="L57" s="29"/>
    </row>
    <row r="58" spans="1:13" ht="45.75" thickBot="1" x14ac:dyDescent="0.3">
      <c r="A58" s="35" t="s">
        <v>47</v>
      </c>
      <c r="B58" s="36">
        <v>9628309</v>
      </c>
      <c r="C58" s="36">
        <v>7692921</v>
      </c>
      <c r="D58" s="36">
        <v>4419665</v>
      </c>
      <c r="E58" s="36">
        <v>2876313</v>
      </c>
      <c r="F58" s="36">
        <v>4532379</v>
      </c>
      <c r="G58" s="36">
        <v>3959319</v>
      </c>
      <c r="H58" s="36">
        <v>3102631</v>
      </c>
      <c r="I58" s="36">
        <v>3703033.32</v>
      </c>
      <c r="J58" s="75">
        <f>(I58-B58)/B58</f>
        <v>-0.61540148742629674</v>
      </c>
      <c r="K58" s="29"/>
      <c r="L58" s="29"/>
    </row>
    <row r="59" spans="1:13" ht="23.25" thickBot="1" x14ac:dyDescent="0.3">
      <c r="A59" s="38" t="s">
        <v>26</v>
      </c>
      <c r="B59" s="39">
        <v>5721367</v>
      </c>
      <c r="C59" s="39">
        <v>2767342</v>
      </c>
      <c r="D59" s="39">
        <v>1723497</v>
      </c>
      <c r="E59" s="39">
        <v>2042883</v>
      </c>
      <c r="F59" s="39">
        <v>2580914</v>
      </c>
      <c r="G59" s="39">
        <v>2589660</v>
      </c>
      <c r="H59" s="39">
        <v>1884940</v>
      </c>
      <c r="I59" s="39">
        <v>2070974.12</v>
      </c>
      <c r="J59" s="75">
        <f t="shared" ref="J59:J60" si="5">I59/B59</f>
        <v>0.36197190636433568</v>
      </c>
      <c r="K59" s="29"/>
      <c r="L59" s="29"/>
    </row>
    <row r="60" spans="1:13" ht="34.5" thickBot="1" x14ac:dyDescent="0.3">
      <c r="A60" s="38" t="s">
        <v>27</v>
      </c>
      <c r="B60" s="39">
        <v>3906942</v>
      </c>
      <c r="C60" s="39">
        <v>4925579</v>
      </c>
      <c r="D60" s="39">
        <v>2696168</v>
      </c>
      <c r="E60" s="39">
        <v>833430</v>
      </c>
      <c r="F60" s="39">
        <v>1951465</v>
      </c>
      <c r="G60" s="39">
        <v>1369659</v>
      </c>
      <c r="H60" s="39">
        <v>1217691</v>
      </c>
      <c r="I60" s="39">
        <v>1632059.1999999997</v>
      </c>
      <c r="J60" s="75">
        <f t="shared" si="5"/>
        <v>0.41773315293649094</v>
      </c>
      <c r="K60" s="29"/>
      <c r="L60" s="29"/>
    </row>
    <row r="61" spans="1:13" ht="79.5" thickBot="1" x14ac:dyDescent="0.3">
      <c r="A61" s="43" t="str">
        <f>A23</f>
        <v>change amount in Construction and Demolition waste</v>
      </c>
      <c r="B61" s="44" t="e">
        <f t="shared" ref="B61:H61" si="6">B58-A58</f>
        <v>#VALUE!</v>
      </c>
      <c r="C61" s="44">
        <f t="shared" si="6"/>
        <v>-1935388</v>
      </c>
      <c r="D61" s="44">
        <f t="shared" si="6"/>
        <v>-3273256</v>
      </c>
      <c r="E61" s="44">
        <f t="shared" si="6"/>
        <v>-1543352</v>
      </c>
      <c r="F61" s="44">
        <f t="shared" si="6"/>
        <v>1656066</v>
      </c>
      <c r="G61" s="44">
        <f t="shared" si="6"/>
        <v>-573060</v>
      </c>
      <c r="H61" s="44">
        <f t="shared" si="6"/>
        <v>-856688</v>
      </c>
      <c r="I61" s="44">
        <f>I58-H58</f>
        <v>600402.31999999983</v>
      </c>
      <c r="J61" s="75"/>
      <c r="K61" s="29"/>
      <c r="L61" s="29"/>
    </row>
    <row r="62" spans="1:13" ht="15.75" thickBot="1" x14ac:dyDescent="0.3">
      <c r="A62" s="19" t="s">
        <v>8</v>
      </c>
      <c r="B62" s="19" t="s">
        <v>9</v>
      </c>
      <c r="C62" s="19" t="s">
        <v>10</v>
      </c>
      <c r="D62" s="19" t="s">
        <v>11</v>
      </c>
      <c r="E62" s="19" t="s">
        <v>12</v>
      </c>
      <c r="F62" s="19" t="s">
        <v>13</v>
      </c>
      <c r="G62" s="19" t="s">
        <v>14</v>
      </c>
      <c r="H62" s="19" t="s">
        <v>15</v>
      </c>
      <c r="I62" s="19" t="s">
        <v>16</v>
      </c>
      <c r="J62" s="19" t="s">
        <v>17</v>
      </c>
      <c r="K62" s="19" t="s">
        <v>18</v>
      </c>
      <c r="L62" s="19" t="s">
        <v>19</v>
      </c>
      <c r="M62" s="19" t="s">
        <v>20</v>
      </c>
    </row>
    <row r="63" spans="1:13" ht="45.75" thickBot="1" x14ac:dyDescent="0.3">
      <c r="A63" s="35" t="s">
        <v>47</v>
      </c>
      <c r="B63" s="36">
        <v>236328.34</v>
      </c>
      <c r="C63" s="36">
        <v>241596.36</v>
      </c>
      <c r="D63" s="36">
        <v>354485.9</v>
      </c>
      <c r="E63" s="36">
        <v>390695.95999999996</v>
      </c>
      <c r="F63" s="36">
        <v>268796.95999999996</v>
      </c>
      <c r="G63" s="36">
        <v>292664.34000000003</v>
      </c>
      <c r="H63" s="36">
        <v>387661.70999999996</v>
      </c>
      <c r="I63" s="36">
        <v>286392.49000000005</v>
      </c>
      <c r="J63" s="36">
        <v>329287.74</v>
      </c>
      <c r="K63" s="36">
        <v>325104.02</v>
      </c>
      <c r="L63" s="36">
        <v>300274.76</v>
      </c>
      <c r="M63" s="36">
        <v>289744.74</v>
      </c>
    </row>
    <row r="64" spans="1:13" ht="79.5" thickBot="1" x14ac:dyDescent="0.3">
      <c r="A64" s="43" t="str">
        <f>A61</f>
        <v>change amount in Construction and Demolition waste</v>
      </c>
      <c r="B64" s="76" t="e">
        <f t="shared" ref="B64:L64" si="7">B63-A63</f>
        <v>#VALUE!</v>
      </c>
      <c r="C64" s="76">
        <f t="shared" si="7"/>
        <v>5268.0199999999895</v>
      </c>
      <c r="D64" s="76">
        <f t="shared" si="7"/>
        <v>112889.54000000004</v>
      </c>
      <c r="E64" s="76">
        <f t="shared" si="7"/>
        <v>36210.059999999939</v>
      </c>
      <c r="F64" s="76">
        <f t="shared" si="7"/>
        <v>-121899</v>
      </c>
      <c r="G64" s="76">
        <f t="shared" si="7"/>
        <v>23867.380000000063</v>
      </c>
      <c r="H64" s="76">
        <f t="shared" si="7"/>
        <v>94997.369999999937</v>
      </c>
      <c r="I64" s="76">
        <f t="shared" si="7"/>
        <v>-101269.21999999991</v>
      </c>
      <c r="J64" s="76">
        <f t="shared" si="7"/>
        <v>42895.249999999942</v>
      </c>
      <c r="K64" s="76">
        <f t="shared" si="7"/>
        <v>-4183.7199999999721</v>
      </c>
      <c r="L64" s="76">
        <f t="shared" si="7"/>
        <v>-24829.260000000009</v>
      </c>
      <c r="M64" s="76">
        <f>M63-L63</f>
        <v>-10530.020000000019</v>
      </c>
    </row>
    <row r="65" spans="1:16" x14ac:dyDescent="0.25">
      <c r="A65" s="15" t="s">
        <v>40</v>
      </c>
      <c r="B65" s="15"/>
      <c r="C65" s="15"/>
      <c r="D65" s="15"/>
      <c r="E65" s="16"/>
    </row>
    <row r="66" spans="1:16" x14ac:dyDescent="0.25">
      <c r="A66" s="58"/>
      <c r="B66" s="58"/>
      <c r="C66" s="58"/>
      <c r="D66" s="24"/>
      <c r="E66" s="24"/>
      <c r="F66" s="24"/>
      <c r="G66" s="27"/>
      <c r="H66" s="27"/>
      <c r="I66" s="27"/>
      <c r="J66" s="29"/>
      <c r="K66" s="29"/>
      <c r="L66" s="29"/>
    </row>
    <row r="67" spans="1:16" x14ac:dyDescent="0.25">
      <c r="B67" s="58"/>
      <c r="C67" s="58"/>
      <c r="D67" s="24"/>
      <c r="E67" s="24"/>
      <c r="F67" s="24"/>
      <c r="G67" s="27"/>
      <c r="H67" s="27"/>
      <c r="I67" s="27"/>
      <c r="J67" s="29"/>
      <c r="K67" s="29"/>
      <c r="L67" s="29"/>
    </row>
    <row r="68" spans="1:16" x14ac:dyDescent="0.25">
      <c r="A68" s="77"/>
      <c r="B68" s="58"/>
      <c r="C68" s="58"/>
      <c r="D68" s="24"/>
      <c r="E68" s="24"/>
      <c r="F68" s="24"/>
      <c r="G68" s="27"/>
      <c r="H68" s="27"/>
      <c r="I68" s="77"/>
      <c r="J68" s="78"/>
      <c r="K68" s="78"/>
      <c r="L68" s="78"/>
      <c r="M68" s="79"/>
      <c r="N68" s="79"/>
      <c r="O68" s="79"/>
      <c r="P68" s="79"/>
    </row>
    <row r="69" spans="1:16" x14ac:dyDescent="0.25">
      <c r="A69" s="77"/>
      <c r="B69" s="58"/>
      <c r="C69" s="58"/>
      <c r="D69" s="24"/>
      <c r="E69" s="24"/>
      <c r="F69" s="24"/>
      <c r="G69" s="27"/>
      <c r="H69" s="27"/>
      <c r="I69" s="77"/>
      <c r="J69" s="78"/>
      <c r="K69" s="78"/>
      <c r="L69" s="78"/>
      <c r="M69" s="79"/>
      <c r="N69" s="79"/>
      <c r="O69" s="79"/>
      <c r="P69" s="79"/>
    </row>
    <row r="70" spans="1:16" x14ac:dyDescent="0.25">
      <c r="A70" s="77"/>
      <c r="B70" s="58"/>
      <c r="C70" s="58"/>
      <c r="D70" s="24"/>
      <c r="E70" s="24"/>
      <c r="F70" s="24"/>
      <c r="G70" s="27"/>
      <c r="H70" s="27"/>
      <c r="I70" s="77"/>
      <c r="J70" s="78"/>
      <c r="K70" s="78"/>
      <c r="L70" s="78"/>
      <c r="M70" s="79"/>
      <c r="N70" s="79"/>
      <c r="O70" s="79"/>
      <c r="P70" s="79"/>
    </row>
    <row r="71" spans="1:16" ht="15.75" thickBot="1" x14ac:dyDescent="0.3">
      <c r="A71" s="72" t="s">
        <v>48</v>
      </c>
      <c r="B71" s="73"/>
      <c r="C71" s="58"/>
      <c r="D71" s="24"/>
      <c r="E71" s="24"/>
      <c r="F71" s="24"/>
      <c r="G71" s="27"/>
      <c r="H71" s="27"/>
      <c r="I71" s="77"/>
      <c r="J71" s="78"/>
      <c r="K71" s="78"/>
      <c r="L71" s="78"/>
      <c r="M71" s="79"/>
      <c r="N71" s="79"/>
      <c r="O71" s="79"/>
      <c r="P71" s="79"/>
    </row>
    <row r="72" spans="1:16" ht="15.75" thickBot="1" x14ac:dyDescent="0.3">
      <c r="A72" s="28" t="s">
        <v>2</v>
      </c>
      <c r="B72" s="28">
        <v>2012</v>
      </c>
      <c r="C72" s="28">
        <v>2013</v>
      </c>
      <c r="D72" s="28">
        <v>2014</v>
      </c>
      <c r="E72" s="28">
        <v>2015</v>
      </c>
      <c r="F72" s="28">
        <v>2016</v>
      </c>
      <c r="G72" s="28">
        <v>2017</v>
      </c>
      <c r="H72" s="28">
        <v>2018</v>
      </c>
      <c r="I72" s="28">
        <v>2019</v>
      </c>
      <c r="J72" s="78"/>
      <c r="K72" s="78"/>
      <c r="L72" s="78"/>
      <c r="M72" s="79"/>
      <c r="N72" s="79"/>
      <c r="O72" s="79"/>
      <c r="P72" s="79"/>
    </row>
    <row r="73" spans="1:16" ht="45.75" thickBot="1" x14ac:dyDescent="0.3">
      <c r="A73" s="35" t="s">
        <v>48</v>
      </c>
      <c r="B73" s="36">
        <v>804174</v>
      </c>
      <c r="C73" s="36">
        <v>1305556</v>
      </c>
      <c r="D73" s="36">
        <v>3312125</v>
      </c>
      <c r="E73" s="36">
        <v>3306644</v>
      </c>
      <c r="F73" s="36">
        <v>2692768</v>
      </c>
      <c r="G73" s="36">
        <v>3169212</v>
      </c>
      <c r="H73" s="36">
        <v>3543264</v>
      </c>
      <c r="I73" s="36">
        <v>4094397.1392000001</v>
      </c>
      <c r="J73" s="80">
        <f>(I73-H73)/H73</f>
        <v>0.15554391069928747</v>
      </c>
      <c r="K73" s="78"/>
      <c r="L73" s="78"/>
      <c r="M73" s="79"/>
      <c r="N73" s="79"/>
      <c r="O73" s="79"/>
      <c r="P73" s="79"/>
    </row>
    <row r="74" spans="1:16" ht="79.5" thickBot="1" x14ac:dyDescent="0.3">
      <c r="A74" s="46" t="str">
        <f>A25</f>
        <v xml:space="preserve">change amount in Industrial and Commercial waste </v>
      </c>
      <c r="B74" s="44" t="e">
        <f t="shared" ref="B74:H74" si="8">B73-A73</f>
        <v>#VALUE!</v>
      </c>
      <c r="C74" s="44">
        <f t="shared" si="8"/>
        <v>501382</v>
      </c>
      <c r="D74" s="44">
        <f t="shared" si="8"/>
        <v>2006569</v>
      </c>
      <c r="E74" s="44">
        <f t="shared" si="8"/>
        <v>-5481</v>
      </c>
      <c r="F74" s="44">
        <f t="shared" si="8"/>
        <v>-613876</v>
      </c>
      <c r="G74" s="44">
        <f t="shared" si="8"/>
        <v>476444</v>
      </c>
      <c r="H74" s="44">
        <f t="shared" si="8"/>
        <v>374052</v>
      </c>
      <c r="I74" s="44">
        <f>I73-H73</f>
        <v>551133.13920000009</v>
      </c>
      <c r="J74" s="78"/>
      <c r="K74" s="78"/>
      <c r="L74" s="78"/>
      <c r="M74" s="79"/>
      <c r="N74" s="79"/>
      <c r="O74" s="79"/>
      <c r="P74" s="79"/>
    </row>
    <row r="75" spans="1:16" ht="15.75" thickBot="1" x14ac:dyDescent="0.3">
      <c r="A75" s="19" t="s">
        <v>8</v>
      </c>
      <c r="B75" s="19" t="s">
        <v>9</v>
      </c>
      <c r="C75" s="19" t="s">
        <v>10</v>
      </c>
      <c r="D75" s="19" t="s">
        <v>11</v>
      </c>
      <c r="E75" s="19" t="s">
        <v>12</v>
      </c>
      <c r="F75" s="19" t="s">
        <v>13</v>
      </c>
      <c r="G75" s="19" t="s">
        <v>14</v>
      </c>
      <c r="H75" s="19" t="s">
        <v>15</v>
      </c>
      <c r="I75" s="19" t="s">
        <v>16</v>
      </c>
      <c r="J75" s="19" t="s">
        <v>17</v>
      </c>
      <c r="K75" s="19" t="s">
        <v>18</v>
      </c>
      <c r="L75" s="19" t="s">
        <v>19</v>
      </c>
      <c r="M75" s="19" t="s">
        <v>20</v>
      </c>
    </row>
    <row r="76" spans="1:16" ht="45.75" thickBot="1" x14ac:dyDescent="0.3">
      <c r="A76" s="35" t="s">
        <v>47</v>
      </c>
      <c r="B76" s="36">
        <v>433595.00503</v>
      </c>
      <c r="C76" s="36">
        <v>417267.38696999993</v>
      </c>
      <c r="D76" s="36">
        <v>406613.91700000002</v>
      </c>
      <c r="E76" s="36">
        <v>284188.61132999999</v>
      </c>
      <c r="F76" s="36">
        <v>257343.05133000002</v>
      </c>
      <c r="G76" s="36">
        <v>270017.86099000002</v>
      </c>
      <c r="H76" s="36">
        <v>323160.30898000003</v>
      </c>
      <c r="I76" s="36">
        <v>262623.37425999995</v>
      </c>
      <c r="J76" s="36">
        <v>360551.97914000007</v>
      </c>
      <c r="K76" s="36">
        <v>389425.22399999999</v>
      </c>
      <c r="L76" s="36">
        <v>350035.29100000003</v>
      </c>
      <c r="M76" s="36">
        <v>339575.12916999991</v>
      </c>
    </row>
    <row r="77" spans="1:16" ht="79.5" thickBot="1" x14ac:dyDescent="0.3">
      <c r="A77" s="43" t="str">
        <f>A74</f>
        <v xml:space="preserve">change amount in Industrial and Commercial waste </v>
      </c>
      <c r="B77" s="76" t="e">
        <f t="shared" ref="B77:L77" si="9">B76-A76</f>
        <v>#VALUE!</v>
      </c>
      <c r="C77" s="76">
        <f t="shared" si="9"/>
        <v>-16327.618060000066</v>
      </c>
      <c r="D77" s="76">
        <f t="shared" si="9"/>
        <v>-10653.469969999918</v>
      </c>
      <c r="E77" s="81">
        <f t="shared" si="9"/>
        <v>-122425.30567000003</v>
      </c>
      <c r="F77" s="81">
        <f t="shared" si="9"/>
        <v>-26845.559999999969</v>
      </c>
      <c r="G77" s="81">
        <f t="shared" si="9"/>
        <v>12674.809659999999</v>
      </c>
      <c r="H77" s="81">
        <f t="shared" si="9"/>
        <v>53142.447990000015</v>
      </c>
      <c r="I77" s="81">
        <f t="shared" si="9"/>
        <v>-60536.934720000078</v>
      </c>
      <c r="J77" s="81">
        <f t="shared" si="9"/>
        <v>97928.604880000115</v>
      </c>
      <c r="K77" s="81">
        <f t="shared" si="9"/>
        <v>28873.244859999919</v>
      </c>
      <c r="L77" s="81">
        <f t="shared" si="9"/>
        <v>-39389.932999999961</v>
      </c>
      <c r="M77" s="81">
        <f>M76-L76</f>
        <v>-10460.161830000114</v>
      </c>
    </row>
    <row r="78" spans="1:16" x14ac:dyDescent="0.25">
      <c r="A78" s="15" t="s">
        <v>40</v>
      </c>
      <c r="B78" s="15"/>
      <c r="C78" s="15"/>
      <c r="D78" s="15"/>
      <c r="E78" s="16"/>
    </row>
    <row r="79" spans="1:16" x14ac:dyDescent="0.25">
      <c r="A79" s="77"/>
      <c r="B79" s="58"/>
      <c r="C79" s="58"/>
      <c r="D79" s="24"/>
      <c r="E79" s="24"/>
      <c r="F79" s="24"/>
      <c r="G79" s="27"/>
      <c r="H79" s="27"/>
      <c r="I79" s="77"/>
      <c r="J79" s="78"/>
      <c r="K79" s="78"/>
      <c r="L79" s="78"/>
      <c r="M79" s="79"/>
      <c r="N79" s="79"/>
      <c r="O79" s="79"/>
      <c r="P79" s="79"/>
    </row>
    <row r="80" spans="1:16" x14ac:dyDescent="0.25">
      <c r="B80" s="58"/>
      <c r="C80" s="58"/>
      <c r="D80" s="24"/>
      <c r="E80" s="24"/>
      <c r="F80" s="24"/>
      <c r="G80" s="27"/>
      <c r="H80" s="27"/>
      <c r="I80" s="77"/>
      <c r="J80" s="78"/>
      <c r="K80" s="78"/>
      <c r="L80" s="78"/>
      <c r="M80" s="79"/>
      <c r="N80" s="79"/>
      <c r="O80" s="79"/>
      <c r="P80" s="79"/>
    </row>
    <row r="81" spans="1:16" x14ac:dyDescent="0.25">
      <c r="A81" s="77"/>
      <c r="B81" s="58"/>
      <c r="C81" s="58"/>
      <c r="D81" s="24"/>
      <c r="E81" s="24"/>
      <c r="F81" s="24"/>
      <c r="G81" s="27"/>
      <c r="H81" s="27"/>
      <c r="I81" s="77"/>
      <c r="J81" s="78"/>
      <c r="K81" s="78"/>
      <c r="L81" s="78"/>
      <c r="M81" s="79"/>
      <c r="N81" s="79"/>
      <c r="O81" s="79"/>
      <c r="P81" s="79"/>
    </row>
    <row r="82" spans="1:16" ht="15.75" thickBot="1" x14ac:dyDescent="0.3">
      <c r="A82" s="77"/>
      <c r="B82" s="58"/>
      <c r="C82" s="58"/>
      <c r="D82" s="24"/>
      <c r="E82" s="24"/>
      <c r="F82" s="24"/>
      <c r="G82" s="27"/>
      <c r="H82" s="27"/>
      <c r="I82" s="77"/>
      <c r="J82" s="78"/>
      <c r="K82" s="78"/>
      <c r="L82" s="78"/>
      <c r="M82" s="79"/>
      <c r="N82" s="79"/>
      <c r="O82" s="79"/>
      <c r="P82" s="79"/>
    </row>
    <row r="83" spans="1:16" ht="15.75" thickBot="1" x14ac:dyDescent="0.3">
      <c r="A83" s="28" t="s">
        <v>2</v>
      </c>
      <c r="B83" s="28">
        <v>2012</v>
      </c>
      <c r="C83" s="28">
        <v>2013</v>
      </c>
      <c r="D83" s="28">
        <v>2014</v>
      </c>
      <c r="E83" s="28">
        <v>2015</v>
      </c>
      <c r="F83" s="28">
        <v>2016</v>
      </c>
      <c r="G83" s="28">
        <v>2017</v>
      </c>
      <c r="H83" s="28">
        <v>2018</v>
      </c>
      <c r="I83" s="28">
        <v>2019</v>
      </c>
      <c r="J83" s="78"/>
      <c r="K83" s="78"/>
      <c r="L83" s="78"/>
      <c r="M83" s="79"/>
      <c r="N83" s="79"/>
      <c r="O83" s="79"/>
      <c r="P83" s="79"/>
    </row>
    <row r="84" spans="1:16" ht="23.25" thickBot="1" x14ac:dyDescent="0.3">
      <c r="A84" s="35" t="s">
        <v>31</v>
      </c>
      <c r="B84" s="36">
        <v>898258</v>
      </c>
      <c r="C84" s="36">
        <v>999239</v>
      </c>
      <c r="D84" s="36">
        <v>561991</v>
      </c>
      <c r="E84" s="36">
        <v>493106</v>
      </c>
      <c r="F84" s="36">
        <v>745644</v>
      </c>
      <c r="G84" s="36">
        <v>933505</v>
      </c>
      <c r="H84" s="36">
        <v>1310721</v>
      </c>
      <c r="I84" s="36">
        <v>1198789.0020000001</v>
      </c>
      <c r="J84" s="78"/>
      <c r="K84" s="78"/>
      <c r="L84" s="78"/>
      <c r="M84" s="79"/>
      <c r="N84" s="79"/>
      <c r="O84" s="79"/>
      <c r="P84" s="79"/>
    </row>
    <row r="85" spans="1:16" ht="34.5" thickBot="1" x14ac:dyDescent="0.3">
      <c r="A85" s="38" t="s">
        <v>32</v>
      </c>
      <c r="B85" s="49">
        <v>305749</v>
      </c>
      <c r="C85" s="49">
        <v>339078</v>
      </c>
      <c r="D85" s="49">
        <v>320689</v>
      </c>
      <c r="E85" s="49">
        <v>380465</v>
      </c>
      <c r="F85" s="49">
        <v>503001</v>
      </c>
      <c r="G85" s="49">
        <v>567992</v>
      </c>
      <c r="H85" s="49">
        <v>924281</v>
      </c>
      <c r="I85" s="49">
        <v>806524.94200000004</v>
      </c>
      <c r="J85" s="78"/>
      <c r="K85" s="78"/>
      <c r="L85" s="78"/>
      <c r="M85" s="79"/>
      <c r="N85" s="79"/>
      <c r="O85" s="79"/>
      <c r="P85" s="79"/>
    </row>
    <row r="86" spans="1:16" ht="57" thickBot="1" x14ac:dyDescent="0.3">
      <c r="A86" s="38" t="s">
        <v>33</v>
      </c>
      <c r="B86" s="49">
        <v>592509</v>
      </c>
      <c r="C86" s="49">
        <v>660161</v>
      </c>
      <c r="D86" s="49">
        <v>241302</v>
      </c>
      <c r="E86" s="49">
        <v>112641</v>
      </c>
      <c r="F86" s="49">
        <v>242643</v>
      </c>
      <c r="G86" s="49">
        <v>365513</v>
      </c>
      <c r="H86" s="49">
        <v>386440</v>
      </c>
      <c r="I86" s="49">
        <v>392264.06</v>
      </c>
      <c r="J86" s="78"/>
      <c r="K86" s="78"/>
      <c r="L86" s="78"/>
      <c r="M86" s="79"/>
      <c r="N86" s="79"/>
      <c r="O86" s="79"/>
      <c r="P86" s="79"/>
    </row>
    <row r="87" spans="1:16" ht="57" thickBot="1" x14ac:dyDescent="0.3">
      <c r="A87" s="46" t="str">
        <f>A29</f>
        <v xml:space="preserve">change amount in Agriculture waste  </v>
      </c>
      <c r="B87" s="44" t="e">
        <f t="shared" ref="B87:H87" si="10">B84-A84</f>
        <v>#VALUE!</v>
      </c>
      <c r="C87" s="44">
        <f t="shared" si="10"/>
        <v>100981</v>
      </c>
      <c r="D87" s="44">
        <f t="shared" si="10"/>
        <v>-437248</v>
      </c>
      <c r="E87" s="44">
        <f t="shared" si="10"/>
        <v>-68885</v>
      </c>
      <c r="F87" s="44">
        <f t="shared" si="10"/>
        <v>252538</v>
      </c>
      <c r="G87" s="44">
        <f t="shared" si="10"/>
        <v>187861</v>
      </c>
      <c r="H87" s="44">
        <f t="shared" si="10"/>
        <v>377216</v>
      </c>
      <c r="I87" s="44">
        <f>I84-H84</f>
        <v>-111931.99799999991</v>
      </c>
      <c r="J87" s="78"/>
      <c r="K87" s="78"/>
      <c r="L87" s="78"/>
      <c r="M87" s="79"/>
      <c r="N87" s="79"/>
      <c r="O87" s="79"/>
      <c r="P87" s="79"/>
    </row>
    <row r="88" spans="1:16" ht="15.75" thickBot="1" x14ac:dyDescent="0.3">
      <c r="A88" s="19" t="s">
        <v>8</v>
      </c>
      <c r="B88" s="19" t="s">
        <v>9</v>
      </c>
      <c r="C88" s="19" t="s">
        <v>10</v>
      </c>
      <c r="D88" s="19" t="s">
        <v>11</v>
      </c>
      <c r="E88" s="19" t="s">
        <v>12</v>
      </c>
      <c r="F88" s="19" t="s">
        <v>13</v>
      </c>
      <c r="G88" s="19" t="s">
        <v>14</v>
      </c>
      <c r="H88" s="19" t="s">
        <v>15</v>
      </c>
      <c r="I88" s="19" t="s">
        <v>16</v>
      </c>
      <c r="J88" s="19" t="s">
        <v>17</v>
      </c>
      <c r="K88" s="19" t="s">
        <v>18</v>
      </c>
      <c r="L88" s="19" t="s">
        <v>19</v>
      </c>
      <c r="M88" s="19" t="s">
        <v>20</v>
      </c>
    </row>
    <row r="89" spans="1:16" ht="23.25" thickBot="1" x14ac:dyDescent="0.3">
      <c r="A89" s="35" t="s">
        <v>31</v>
      </c>
      <c r="B89" s="82">
        <v>95142.29</v>
      </c>
      <c r="C89" s="82">
        <v>103283.16</v>
      </c>
      <c r="D89" s="82">
        <v>101563.33</v>
      </c>
      <c r="E89" s="82">
        <v>100720.77</v>
      </c>
      <c r="F89" s="82">
        <v>58698.2</v>
      </c>
      <c r="G89" s="82">
        <v>100137.71</v>
      </c>
      <c r="H89" s="82">
        <v>118146.78</v>
      </c>
      <c r="I89" s="82">
        <v>109043</v>
      </c>
      <c r="J89" s="82">
        <v>99530.462</v>
      </c>
      <c r="K89" s="82">
        <v>97584.07</v>
      </c>
      <c r="L89" s="82">
        <v>108963.24</v>
      </c>
      <c r="M89" s="82">
        <v>105975.98999999999</v>
      </c>
      <c r="N89" s="79"/>
      <c r="O89" s="79"/>
      <c r="P89" s="79"/>
    </row>
    <row r="90" spans="1:16" ht="57" thickBot="1" x14ac:dyDescent="0.3">
      <c r="A90" s="83" t="str">
        <f>A87</f>
        <v xml:space="preserve">change amount in Agriculture waste  </v>
      </c>
      <c r="B90" s="81" t="e">
        <f t="shared" ref="B90:L90" si="11">B89-A89</f>
        <v>#VALUE!</v>
      </c>
      <c r="C90" s="81">
        <f t="shared" si="11"/>
        <v>8140.8700000000099</v>
      </c>
      <c r="D90" s="81">
        <f t="shared" si="11"/>
        <v>-1719.8300000000017</v>
      </c>
      <c r="E90" s="81">
        <f t="shared" si="11"/>
        <v>-842.55999999999767</v>
      </c>
      <c r="F90" s="81">
        <f t="shared" si="11"/>
        <v>-42022.570000000007</v>
      </c>
      <c r="G90" s="81">
        <f t="shared" si="11"/>
        <v>41439.510000000009</v>
      </c>
      <c r="H90" s="81">
        <f t="shared" si="11"/>
        <v>18009.069999999992</v>
      </c>
      <c r="I90" s="81">
        <f t="shared" si="11"/>
        <v>-9103.7799999999988</v>
      </c>
      <c r="J90" s="81">
        <f t="shared" si="11"/>
        <v>-9512.5380000000005</v>
      </c>
      <c r="K90" s="81">
        <f t="shared" si="11"/>
        <v>-1946.3919999999925</v>
      </c>
      <c r="L90" s="81">
        <f t="shared" si="11"/>
        <v>11379.169999999998</v>
      </c>
      <c r="M90" s="81">
        <f>M89-L89</f>
        <v>-2987.2500000000146</v>
      </c>
      <c r="N90" s="79"/>
      <c r="O90" s="79"/>
      <c r="P90" s="79"/>
    </row>
    <row r="91" spans="1:16" x14ac:dyDescent="0.25">
      <c r="A91" s="15" t="s">
        <v>40</v>
      </c>
      <c r="B91" s="15"/>
      <c r="C91" s="15"/>
      <c r="D91" s="15"/>
      <c r="E91" s="24"/>
      <c r="F91" s="24"/>
      <c r="G91" s="27"/>
      <c r="H91" s="27"/>
      <c r="I91" s="77"/>
      <c r="J91" s="78"/>
      <c r="K91" s="78"/>
      <c r="L91" s="78"/>
      <c r="M91" s="79"/>
      <c r="N91" s="79"/>
      <c r="O91" s="79"/>
      <c r="P91" s="79"/>
    </row>
    <row r="92" spans="1:16" x14ac:dyDescent="0.25">
      <c r="A92" s="84"/>
      <c r="B92" s="84"/>
      <c r="C92" s="84"/>
      <c r="D92" s="84"/>
      <c r="E92" s="24"/>
      <c r="F92" s="24"/>
      <c r="G92" s="27"/>
      <c r="H92" s="27"/>
      <c r="I92" s="77"/>
      <c r="J92" s="78"/>
      <c r="K92" s="78"/>
      <c r="L92" s="78"/>
      <c r="M92" s="79"/>
      <c r="N92" s="79"/>
      <c r="O92" s="79"/>
      <c r="P92" s="79"/>
    </row>
    <row r="93" spans="1:16" x14ac:dyDescent="0.25">
      <c r="A93" s="77"/>
      <c r="B93" s="58"/>
      <c r="C93" s="58"/>
      <c r="D93" s="24"/>
      <c r="E93" s="24"/>
      <c r="F93" s="24"/>
      <c r="G93" s="27"/>
      <c r="H93" s="27"/>
      <c r="I93" s="77"/>
      <c r="J93" s="78"/>
      <c r="K93" s="78"/>
      <c r="L93" s="78"/>
      <c r="M93" s="79"/>
      <c r="N93" s="79"/>
      <c r="O93" s="79"/>
      <c r="P93" s="79"/>
    </row>
    <row r="94" spans="1:16" ht="15.75" thickBot="1" x14ac:dyDescent="0.3">
      <c r="A94" s="77"/>
      <c r="B94" s="58"/>
      <c r="C94" s="58"/>
      <c r="D94" s="24"/>
      <c r="E94" s="24"/>
      <c r="F94" s="24"/>
      <c r="G94" s="27"/>
      <c r="H94" s="27"/>
      <c r="I94" s="77"/>
      <c r="J94" s="78"/>
      <c r="K94" s="78"/>
      <c r="L94" s="78"/>
      <c r="M94" s="79"/>
      <c r="N94" s="79"/>
      <c r="O94" s="79"/>
      <c r="P94" s="79"/>
    </row>
    <row r="95" spans="1:16" ht="15.75" thickBot="1" x14ac:dyDescent="0.3">
      <c r="A95" s="28" t="s">
        <v>2</v>
      </c>
      <c r="B95" s="28">
        <v>2012</v>
      </c>
      <c r="C95" s="28">
        <v>2013</v>
      </c>
      <c r="D95" s="28">
        <v>2014</v>
      </c>
      <c r="E95" s="28">
        <v>2015</v>
      </c>
      <c r="F95" s="28">
        <v>2016</v>
      </c>
      <c r="G95" s="28">
        <v>2017</v>
      </c>
      <c r="H95" s="28">
        <v>2018</v>
      </c>
      <c r="I95" s="28">
        <v>2019</v>
      </c>
      <c r="J95" s="78"/>
      <c r="K95" s="78"/>
      <c r="L95" s="78"/>
      <c r="M95" s="79"/>
      <c r="N95" s="79"/>
      <c r="O95" s="79"/>
      <c r="P95" s="79"/>
    </row>
    <row r="96" spans="1:16" ht="23.25" thickBot="1" x14ac:dyDescent="0.3">
      <c r="A96" s="35" t="s">
        <v>35</v>
      </c>
      <c r="B96" s="36">
        <v>1272668</v>
      </c>
      <c r="C96" s="36">
        <v>1528093</v>
      </c>
      <c r="D96" s="36">
        <v>1466590</v>
      </c>
      <c r="E96" s="36">
        <v>1678983</v>
      </c>
      <c r="F96" s="36">
        <v>1561680</v>
      </c>
      <c r="G96" s="36">
        <v>1372140</v>
      </c>
      <c r="H96" s="36">
        <v>1793541</v>
      </c>
      <c r="I96" s="36">
        <v>1927064.5657500001</v>
      </c>
      <c r="J96" s="80">
        <f>(I96-H96)/H96</f>
        <v>7.4446899039386366E-2</v>
      </c>
      <c r="K96" s="78"/>
      <c r="L96" s="78"/>
      <c r="M96" s="79"/>
      <c r="N96" s="79"/>
      <c r="O96" s="79"/>
      <c r="P96" s="79"/>
    </row>
    <row r="97" spans="1:18" ht="79.5" thickBot="1" x14ac:dyDescent="0.3">
      <c r="A97" s="38" t="s">
        <v>36</v>
      </c>
      <c r="B97" s="49">
        <v>1059219</v>
      </c>
      <c r="C97" s="49">
        <v>1234336</v>
      </c>
      <c r="D97" s="49">
        <v>1298955</v>
      </c>
      <c r="E97" s="49">
        <v>1420323</v>
      </c>
      <c r="F97" s="49">
        <v>1397293</v>
      </c>
      <c r="G97" s="49">
        <v>1194208</v>
      </c>
      <c r="H97" s="49">
        <v>1266281</v>
      </c>
      <c r="I97" s="49">
        <v>1594850.0757499998</v>
      </c>
      <c r="J97" s="78"/>
      <c r="K97" s="78"/>
      <c r="L97" s="78"/>
      <c r="M97" s="79"/>
      <c r="N97" s="79"/>
      <c r="O97" s="79"/>
      <c r="P97" s="79"/>
    </row>
    <row r="98" spans="1:18" ht="23.25" thickBot="1" x14ac:dyDescent="0.3">
      <c r="A98" s="38" t="s">
        <v>37</v>
      </c>
      <c r="B98" s="49">
        <v>213449</v>
      </c>
      <c r="C98" s="49">
        <v>293757</v>
      </c>
      <c r="D98" s="49">
        <v>167635</v>
      </c>
      <c r="E98" s="49">
        <v>258660</v>
      </c>
      <c r="F98" s="49">
        <v>164387</v>
      </c>
      <c r="G98" s="49">
        <v>177932</v>
      </c>
      <c r="H98" s="49">
        <v>527261</v>
      </c>
      <c r="I98" s="49">
        <v>332214.49000000022</v>
      </c>
      <c r="J98" s="78"/>
      <c r="K98" s="78"/>
      <c r="L98" s="78"/>
      <c r="M98" s="79"/>
      <c r="N98" s="79"/>
      <c r="O98" s="79"/>
      <c r="P98" s="79"/>
    </row>
    <row r="99" spans="1:18" ht="57" thickBot="1" x14ac:dyDescent="0.3">
      <c r="A99" s="43" t="str">
        <f>A33</f>
        <v>change amount in Municipal waste</v>
      </c>
      <c r="B99" s="44" t="e">
        <f t="shared" ref="B99:H99" si="12">B96-A96</f>
        <v>#VALUE!</v>
      </c>
      <c r="C99" s="44">
        <f t="shared" si="12"/>
        <v>255425</v>
      </c>
      <c r="D99" s="44">
        <f t="shared" si="12"/>
        <v>-61503</v>
      </c>
      <c r="E99" s="44">
        <f t="shared" si="12"/>
        <v>212393</v>
      </c>
      <c r="F99" s="44">
        <f t="shared" si="12"/>
        <v>-117303</v>
      </c>
      <c r="G99" s="44">
        <f t="shared" si="12"/>
        <v>-189540</v>
      </c>
      <c r="H99" s="44">
        <f t="shared" si="12"/>
        <v>421401</v>
      </c>
      <c r="I99" s="44">
        <f>I96-H96</f>
        <v>133523.56575000007</v>
      </c>
      <c r="J99" s="78"/>
      <c r="K99" s="78"/>
      <c r="L99" s="78"/>
      <c r="M99" s="79"/>
      <c r="N99" s="79"/>
      <c r="O99" s="79"/>
      <c r="P99" s="79"/>
    </row>
    <row r="100" spans="1:18" ht="15.75" thickBot="1" x14ac:dyDescent="0.3">
      <c r="A100" s="19" t="s">
        <v>8</v>
      </c>
      <c r="B100" s="19" t="s">
        <v>9</v>
      </c>
      <c r="C100" s="19" t="s">
        <v>10</v>
      </c>
      <c r="D100" s="19" t="s">
        <v>11</v>
      </c>
      <c r="E100" s="19" t="s">
        <v>12</v>
      </c>
      <c r="F100" s="19" t="s">
        <v>13</v>
      </c>
      <c r="G100" s="19" t="s">
        <v>14</v>
      </c>
      <c r="H100" s="19" t="s">
        <v>15</v>
      </c>
      <c r="I100" s="19" t="s">
        <v>16</v>
      </c>
      <c r="J100" s="19" t="s">
        <v>17</v>
      </c>
      <c r="K100" s="19" t="s">
        <v>18</v>
      </c>
      <c r="L100" s="19" t="s">
        <v>19</v>
      </c>
      <c r="M100" s="19" t="s">
        <v>20</v>
      </c>
    </row>
    <row r="101" spans="1:18" ht="23.25" thickBot="1" x14ac:dyDescent="0.3">
      <c r="A101" s="35" t="s">
        <v>35</v>
      </c>
      <c r="B101" s="82">
        <v>164543.59900000002</v>
      </c>
      <c r="C101" s="82">
        <v>144964.97675</v>
      </c>
      <c r="D101" s="82">
        <v>161959.58199999999</v>
      </c>
      <c r="E101" s="82">
        <v>171140.38999999998</v>
      </c>
      <c r="F101" s="82">
        <v>169772.42600000001</v>
      </c>
      <c r="G101" s="82">
        <v>156289.48000000004</v>
      </c>
      <c r="H101" s="82">
        <v>169915.80999999997</v>
      </c>
      <c r="I101" s="82">
        <v>151430.478</v>
      </c>
      <c r="J101" s="82">
        <v>155863.83999999997</v>
      </c>
      <c r="K101" s="82">
        <v>160819.44900000002</v>
      </c>
      <c r="L101" s="82">
        <v>160375.22500000001</v>
      </c>
      <c r="M101" s="82">
        <v>159989.31</v>
      </c>
      <c r="N101" s="79"/>
      <c r="O101" s="79"/>
      <c r="P101" s="79"/>
    </row>
    <row r="102" spans="1:18" ht="57" thickBot="1" x14ac:dyDescent="0.3">
      <c r="A102" s="83" t="str">
        <f>A99</f>
        <v>change amount in Municipal waste</v>
      </c>
      <c r="B102" s="81" t="e">
        <f t="shared" ref="B102:L102" si="13">B101-A101</f>
        <v>#VALUE!</v>
      </c>
      <c r="C102" s="81">
        <f t="shared" si="13"/>
        <v>-19578.622250000015</v>
      </c>
      <c r="D102" s="81">
        <f t="shared" si="13"/>
        <v>16994.605249999993</v>
      </c>
      <c r="E102" s="81">
        <f t="shared" si="13"/>
        <v>9180.80799999999</v>
      </c>
      <c r="F102" s="81">
        <f t="shared" si="13"/>
        <v>-1367.9639999999781</v>
      </c>
      <c r="G102" s="81">
        <f t="shared" si="13"/>
        <v>-13482.945999999967</v>
      </c>
      <c r="H102" s="81">
        <f t="shared" si="13"/>
        <v>13626.329999999929</v>
      </c>
      <c r="I102" s="81">
        <f t="shared" si="13"/>
        <v>-18485.331999999966</v>
      </c>
      <c r="J102" s="81">
        <f t="shared" si="13"/>
        <v>4433.3619999999646</v>
      </c>
      <c r="K102" s="81">
        <f t="shared" si="13"/>
        <v>4955.6090000000549</v>
      </c>
      <c r="L102" s="81">
        <f t="shared" si="13"/>
        <v>-444.22400000001653</v>
      </c>
      <c r="M102" s="81">
        <f>M101-L101</f>
        <v>-385.91500000000815</v>
      </c>
      <c r="N102" s="79"/>
      <c r="O102" s="79"/>
      <c r="P102" s="79"/>
    </row>
    <row r="103" spans="1:18" x14ac:dyDescent="0.25">
      <c r="A103" s="15" t="s">
        <v>40</v>
      </c>
      <c r="B103" s="15"/>
      <c r="C103" s="15"/>
      <c r="D103" s="15"/>
      <c r="E103" s="24"/>
      <c r="F103" s="24"/>
      <c r="G103" s="27"/>
      <c r="H103" s="27"/>
      <c r="I103" s="77"/>
      <c r="J103" s="78"/>
      <c r="K103" s="78"/>
      <c r="L103" s="78"/>
      <c r="M103" s="79"/>
      <c r="N103" s="79"/>
      <c r="O103" s="79"/>
      <c r="P103" s="79"/>
    </row>
    <row r="104" spans="1:18" x14ac:dyDescent="0.25">
      <c r="A104" s="77"/>
      <c r="B104" s="58"/>
      <c r="C104" s="58"/>
      <c r="D104" s="24"/>
      <c r="E104" s="24"/>
      <c r="F104" s="24"/>
      <c r="G104" s="27"/>
      <c r="H104" s="27"/>
      <c r="I104" s="77"/>
      <c r="J104" s="78"/>
      <c r="K104" s="78"/>
      <c r="L104" s="78"/>
      <c r="M104" s="79"/>
      <c r="N104" s="79"/>
      <c r="O104" s="79"/>
      <c r="P104" s="79"/>
    </row>
    <row r="105" spans="1:18" x14ac:dyDescent="0.25">
      <c r="A105" s="85"/>
      <c r="B105" s="85"/>
      <c r="C105" s="85"/>
      <c r="D105" s="85"/>
      <c r="E105" s="85"/>
      <c r="F105" s="85"/>
      <c r="G105" s="85"/>
      <c r="H105" s="85"/>
      <c r="I105" s="77" t="s">
        <v>52</v>
      </c>
      <c r="J105" s="78"/>
      <c r="K105" s="78"/>
      <c r="L105" s="78"/>
      <c r="M105" s="79"/>
      <c r="N105" s="79"/>
      <c r="O105" s="79"/>
      <c r="P105" s="79"/>
      <c r="Q105" s="79"/>
      <c r="R105" s="79"/>
    </row>
    <row r="106" spans="1:18" x14ac:dyDescent="0.25">
      <c r="A106" s="86"/>
      <c r="B106" s="86"/>
      <c r="C106" s="86"/>
      <c r="D106" s="86"/>
      <c r="E106" s="86"/>
      <c r="F106" s="87"/>
      <c r="G106" s="87"/>
      <c r="H106" s="88"/>
      <c r="I106" s="88"/>
      <c r="J106" s="29"/>
      <c r="K106" s="29"/>
      <c r="L106" s="29"/>
    </row>
    <row r="107" spans="1:18" x14ac:dyDescent="0.25">
      <c r="A107" s="89"/>
    </row>
    <row r="108" spans="1:18" x14ac:dyDescent="0.25">
      <c r="A108" s="89"/>
    </row>
    <row r="109" spans="1:18" x14ac:dyDescent="0.25">
      <c r="A109" s="90" t="s">
        <v>53</v>
      </c>
      <c r="B109" s="90"/>
      <c r="C109" s="90"/>
      <c r="D109" s="90"/>
      <c r="E109" s="90"/>
      <c r="F109" s="90"/>
      <c r="G109" s="27"/>
      <c r="H109" s="27"/>
      <c r="I109" s="32"/>
      <c r="J109" s="32"/>
      <c r="K109" s="32"/>
      <c r="L109" s="32"/>
      <c r="M109" s="32"/>
      <c r="N109" s="91"/>
      <c r="O109" s="92"/>
    </row>
    <row r="110" spans="1:18" x14ac:dyDescent="0.25">
      <c r="A110" s="91" t="s">
        <v>1</v>
      </c>
      <c r="B110" s="91"/>
      <c r="C110" s="91"/>
      <c r="D110" s="91"/>
      <c r="E110" s="91"/>
      <c r="F110" s="91"/>
      <c r="G110" s="91"/>
      <c r="H110" s="91"/>
      <c r="I110" s="32"/>
      <c r="J110" s="32"/>
      <c r="K110" s="32"/>
      <c r="L110" s="32"/>
      <c r="M110" s="32"/>
      <c r="N110" s="32"/>
    </row>
    <row r="111" spans="1:18" x14ac:dyDescent="0.25">
      <c r="A111" s="4" t="s">
        <v>2</v>
      </c>
      <c r="B111" s="4">
        <v>2012</v>
      </c>
      <c r="C111" s="4">
        <v>2013</v>
      </c>
      <c r="D111" s="4">
        <v>2014</v>
      </c>
      <c r="E111" s="4">
        <v>2015</v>
      </c>
      <c r="F111" s="4">
        <v>2016</v>
      </c>
      <c r="G111" s="4">
        <v>2017</v>
      </c>
      <c r="H111" s="4">
        <v>2018</v>
      </c>
      <c r="I111" s="4">
        <v>2019</v>
      </c>
      <c r="J111" s="32"/>
      <c r="K111" s="32"/>
      <c r="L111" s="32"/>
      <c r="M111" s="32"/>
      <c r="N111" s="32"/>
      <c r="O111" s="32"/>
    </row>
    <row r="112" spans="1:18" x14ac:dyDescent="0.25">
      <c r="A112" s="5" t="s">
        <v>3</v>
      </c>
      <c r="B112" s="6">
        <v>12705902</v>
      </c>
      <c r="C112" s="6">
        <v>11762602</v>
      </c>
      <c r="D112" s="6">
        <v>9918590</v>
      </c>
      <c r="E112" s="6">
        <v>8420998</v>
      </c>
      <c r="F112" s="6">
        <v>9598969</v>
      </c>
      <c r="G112" s="6">
        <v>9477037</v>
      </c>
      <c r="H112" s="6">
        <v>9803432</v>
      </c>
      <c r="I112" s="6">
        <v>10979476</v>
      </c>
      <c r="J112" s="32"/>
      <c r="M112" s="32"/>
      <c r="O112" s="32"/>
    </row>
    <row r="113" spans="1:16" ht="68.25" thickBot="1" x14ac:dyDescent="0.3">
      <c r="A113" s="93" t="s">
        <v>54</v>
      </c>
      <c r="B113" s="94" t="e">
        <f t="shared" ref="B113:H113" si="14">B112-A112</f>
        <v>#VALUE!</v>
      </c>
      <c r="C113" s="94">
        <f t="shared" si="14"/>
        <v>-943300</v>
      </c>
      <c r="D113" s="94">
        <f t="shared" si="14"/>
        <v>-1844012</v>
      </c>
      <c r="E113" s="94">
        <f t="shared" si="14"/>
        <v>-1497592</v>
      </c>
      <c r="F113" s="94">
        <f t="shared" si="14"/>
        <v>1177971</v>
      </c>
      <c r="G113" s="94">
        <f t="shared" si="14"/>
        <v>-121932</v>
      </c>
      <c r="H113" s="94">
        <f t="shared" si="14"/>
        <v>326395</v>
      </c>
      <c r="I113" s="94">
        <f>I112-H112</f>
        <v>1176044</v>
      </c>
      <c r="J113" s="32"/>
      <c r="M113" s="32"/>
      <c r="O113" s="32"/>
    </row>
    <row r="114" spans="1:16" ht="15.75" thickBot="1" x14ac:dyDescent="0.3">
      <c r="A114" s="95" t="s">
        <v>55</v>
      </c>
      <c r="B114" s="96">
        <v>3805411</v>
      </c>
      <c r="C114" s="97">
        <v>3198113</v>
      </c>
      <c r="D114" s="97">
        <v>1812052</v>
      </c>
      <c r="E114" s="97">
        <v>2189109</v>
      </c>
      <c r="F114" s="97">
        <v>2854149</v>
      </c>
      <c r="G114" s="97">
        <v>2687932</v>
      </c>
      <c r="H114" s="97">
        <v>3329498</v>
      </c>
      <c r="I114" s="97">
        <v>3894334</v>
      </c>
      <c r="J114" s="32"/>
      <c r="K114" s="98" t="s">
        <v>55</v>
      </c>
      <c r="L114" s="99">
        <f>I114/I112</f>
        <v>0.35469215470756527</v>
      </c>
      <c r="O114" s="32"/>
    </row>
    <row r="115" spans="1:16" ht="15.75" thickBot="1" x14ac:dyDescent="0.3">
      <c r="A115" s="95" t="s">
        <v>56</v>
      </c>
      <c r="B115" s="100">
        <v>37830</v>
      </c>
      <c r="C115" s="101">
        <v>40917</v>
      </c>
      <c r="D115" s="101">
        <v>4774</v>
      </c>
      <c r="E115" s="101">
        <v>21510</v>
      </c>
      <c r="F115" s="101">
        <v>9824</v>
      </c>
      <c r="G115" s="101">
        <v>7514</v>
      </c>
      <c r="H115" s="101">
        <v>7003</v>
      </c>
      <c r="I115" s="101">
        <v>9061</v>
      </c>
      <c r="J115" s="32"/>
      <c r="K115" s="98" t="s">
        <v>56</v>
      </c>
      <c r="L115" s="99">
        <f>I115/I112</f>
        <v>8.2526707103326247E-4</v>
      </c>
      <c r="O115" s="32"/>
    </row>
    <row r="116" spans="1:16" ht="15.75" thickBot="1" x14ac:dyDescent="0.3">
      <c r="A116" s="95" t="s">
        <v>57</v>
      </c>
      <c r="B116" s="100">
        <v>367273</v>
      </c>
      <c r="C116" s="101">
        <v>458491</v>
      </c>
      <c r="D116" s="101">
        <v>463355</v>
      </c>
      <c r="E116" s="101">
        <v>452627</v>
      </c>
      <c r="F116" s="101">
        <v>228126</v>
      </c>
      <c r="G116" s="101">
        <v>209188</v>
      </c>
      <c r="H116" s="101">
        <v>110351</v>
      </c>
      <c r="I116" s="101">
        <v>21629</v>
      </c>
      <c r="J116" s="32"/>
      <c r="K116" s="98" t="s">
        <v>57</v>
      </c>
      <c r="L116" s="99">
        <f>I116/I112</f>
        <v>1.9699482926143286E-3</v>
      </c>
      <c r="O116" s="32"/>
    </row>
    <row r="117" spans="1:16" ht="15.75" thickBot="1" x14ac:dyDescent="0.3">
      <c r="A117" s="95" t="s">
        <v>58</v>
      </c>
      <c r="B117" s="100">
        <v>452704</v>
      </c>
      <c r="C117" s="101">
        <v>470725</v>
      </c>
      <c r="D117" s="101">
        <v>149298</v>
      </c>
      <c r="E117" s="101">
        <v>172794</v>
      </c>
      <c r="F117" s="101">
        <v>181555</v>
      </c>
      <c r="G117" s="101">
        <v>561940</v>
      </c>
      <c r="H117" s="101">
        <v>906164</v>
      </c>
      <c r="I117" s="101">
        <v>866471</v>
      </c>
      <c r="J117" s="32"/>
      <c r="K117" s="98" t="s">
        <v>58</v>
      </c>
      <c r="L117" s="99">
        <f>I117/I112</f>
        <v>7.8917336310038846E-2</v>
      </c>
      <c r="O117" s="32"/>
    </row>
    <row r="118" spans="1:16" ht="15.75" thickBot="1" x14ac:dyDescent="0.3">
      <c r="A118" s="102" t="s">
        <v>59</v>
      </c>
      <c r="B118" s="13">
        <v>8042684</v>
      </c>
      <c r="C118" s="13">
        <v>7594356</v>
      </c>
      <c r="D118" s="13">
        <v>7489111</v>
      </c>
      <c r="E118" s="13">
        <v>5584958</v>
      </c>
      <c r="F118" s="13">
        <v>6325315</v>
      </c>
      <c r="G118" s="13">
        <v>6010463</v>
      </c>
      <c r="H118" s="13">
        <v>5450416</v>
      </c>
      <c r="I118" s="13">
        <v>6187981</v>
      </c>
      <c r="J118" s="32"/>
      <c r="K118" s="103" t="s">
        <v>60</v>
      </c>
      <c r="L118" s="99">
        <f>I118/I112</f>
        <v>0.56359529361874827</v>
      </c>
      <c r="P118" s="32"/>
    </row>
    <row r="119" spans="1:16" x14ac:dyDescent="0.25">
      <c r="A119" s="104" t="s">
        <v>40</v>
      </c>
      <c r="B119" s="104"/>
      <c r="C119" s="104"/>
      <c r="D119" s="104"/>
      <c r="E119" s="104"/>
      <c r="F119" s="104"/>
      <c r="G119" s="104"/>
      <c r="H119" s="104"/>
      <c r="J119" s="32"/>
      <c r="O119" s="32"/>
    </row>
    <row r="120" spans="1:16" x14ac:dyDescent="0.25">
      <c r="A120" s="105" t="s">
        <v>61</v>
      </c>
      <c r="B120" s="105"/>
      <c r="C120" s="105"/>
      <c r="D120" s="105"/>
      <c r="E120" s="105"/>
      <c r="F120" s="105"/>
      <c r="G120" s="106"/>
      <c r="H120" s="106"/>
      <c r="K120" s="107"/>
      <c r="L120" s="107"/>
      <c r="M120" s="107"/>
      <c r="N120" s="107"/>
      <c r="O120" s="107"/>
      <c r="P120" s="107"/>
    </row>
    <row r="121" spans="1:16" x14ac:dyDescent="0.25">
      <c r="A121" s="108"/>
      <c r="B121" s="108"/>
      <c r="C121" s="108"/>
      <c r="D121" s="108"/>
      <c r="E121" s="108"/>
      <c r="F121" s="108"/>
      <c r="G121" s="109"/>
      <c r="H121" s="109"/>
    </row>
    <row r="123" spans="1:16" x14ac:dyDescent="0.25">
      <c r="A123" s="110" t="s">
        <v>62</v>
      </c>
      <c r="B123" s="110"/>
      <c r="C123" s="110"/>
      <c r="D123" s="110"/>
      <c r="E123" s="110"/>
      <c r="F123" s="110"/>
      <c r="G123" s="24"/>
      <c r="H123" s="24"/>
      <c r="I123" s="23"/>
      <c r="J123" s="23"/>
      <c r="K123" s="23"/>
      <c r="L123" s="23"/>
    </row>
    <row r="124" spans="1:16" x14ac:dyDescent="0.25">
      <c r="A124" s="111" t="s">
        <v>1</v>
      </c>
      <c r="B124" s="111"/>
      <c r="C124" s="112"/>
      <c r="D124" s="112"/>
      <c r="E124" s="112"/>
      <c r="F124" s="29"/>
      <c r="G124" s="29"/>
      <c r="H124" s="29"/>
      <c r="I124" s="113"/>
      <c r="J124" s="113"/>
      <c r="K124" s="114"/>
      <c r="L124" s="114"/>
    </row>
    <row r="125" spans="1:16" x14ac:dyDescent="0.25">
      <c r="A125" s="115" t="s">
        <v>63</v>
      </c>
      <c r="B125" s="116">
        <v>2012</v>
      </c>
      <c r="C125" s="116">
        <v>2013</v>
      </c>
      <c r="D125" s="116">
        <v>2014</v>
      </c>
      <c r="E125" s="116">
        <v>2015</v>
      </c>
      <c r="F125" s="116">
        <v>2016</v>
      </c>
      <c r="G125" s="116">
        <v>2017</v>
      </c>
      <c r="H125" s="116">
        <v>2018</v>
      </c>
      <c r="I125" s="116">
        <v>2019</v>
      </c>
    </row>
    <row r="126" spans="1:16" x14ac:dyDescent="0.25">
      <c r="A126" s="5" t="s">
        <v>3</v>
      </c>
      <c r="B126" s="117">
        <f>SUM(B128:B131)</f>
        <v>1272668</v>
      </c>
      <c r="C126" s="117">
        <f t="shared" ref="C126:I126" si="15">SUM(C128:C131)</f>
        <v>1528093</v>
      </c>
      <c r="D126" s="117">
        <f t="shared" si="15"/>
        <v>1466590</v>
      </c>
      <c r="E126" s="117">
        <f t="shared" si="15"/>
        <v>1678983</v>
      </c>
      <c r="F126" s="117">
        <f t="shared" si="15"/>
        <v>1561680</v>
      </c>
      <c r="G126" s="117">
        <f t="shared" si="15"/>
        <v>1372140</v>
      </c>
      <c r="H126" s="117">
        <f t="shared" si="15"/>
        <v>1793542</v>
      </c>
      <c r="I126" s="117">
        <f t="shared" si="15"/>
        <v>1927065</v>
      </c>
    </row>
    <row r="127" spans="1:16" ht="90.75" thickBot="1" x14ac:dyDescent="0.3">
      <c r="A127" s="93" t="s">
        <v>64</v>
      </c>
      <c r="B127" s="94" t="e">
        <f t="shared" ref="B127:H127" si="16">B126-A126</f>
        <v>#VALUE!</v>
      </c>
      <c r="C127" s="94">
        <f t="shared" si="16"/>
        <v>255425</v>
      </c>
      <c r="D127" s="94">
        <f t="shared" si="16"/>
        <v>-61503</v>
      </c>
      <c r="E127" s="94">
        <f t="shared" si="16"/>
        <v>212393</v>
      </c>
      <c r="F127" s="94">
        <f t="shared" si="16"/>
        <v>-117303</v>
      </c>
      <c r="G127" s="94">
        <f t="shared" si="16"/>
        <v>-189540</v>
      </c>
      <c r="H127" s="94">
        <f t="shared" si="16"/>
        <v>421402</v>
      </c>
      <c r="I127" s="94">
        <f>I126-H126</f>
        <v>133523</v>
      </c>
    </row>
    <row r="128" spans="1:16" ht="15.75" thickBot="1" x14ac:dyDescent="0.3">
      <c r="A128" s="118" t="s">
        <v>55</v>
      </c>
      <c r="B128" s="96">
        <v>197590</v>
      </c>
      <c r="C128" s="97">
        <v>244495</v>
      </c>
      <c r="D128" s="97">
        <v>88555</v>
      </c>
      <c r="E128" s="97">
        <v>329470</v>
      </c>
      <c r="F128" s="97">
        <v>266109</v>
      </c>
      <c r="G128" s="97">
        <v>268302</v>
      </c>
      <c r="H128" s="97">
        <v>596476</v>
      </c>
      <c r="I128" s="97">
        <v>1128857</v>
      </c>
      <c r="K128" s="119" t="s">
        <v>55</v>
      </c>
      <c r="L128" s="120">
        <f>I128/$I$126*100</f>
        <v>58.579082698300269</v>
      </c>
    </row>
    <row r="129" spans="1:12" ht="23.25" thickBot="1" x14ac:dyDescent="0.3">
      <c r="A129" s="118" t="s">
        <v>57</v>
      </c>
      <c r="B129" s="100">
        <v>216000</v>
      </c>
      <c r="C129" s="101">
        <v>259776</v>
      </c>
      <c r="D129" s="101">
        <v>146636</v>
      </c>
      <c r="E129" s="101">
        <v>148246</v>
      </c>
      <c r="F129" s="101">
        <v>151133</v>
      </c>
      <c r="G129" s="101">
        <v>148866</v>
      </c>
      <c r="H129" s="101">
        <v>84068</v>
      </c>
      <c r="I129" s="97">
        <v>43503</v>
      </c>
      <c r="K129" s="119" t="s">
        <v>57</v>
      </c>
      <c r="L129" s="120">
        <f>I129/$I$126*100</f>
        <v>2.2574744494866543</v>
      </c>
    </row>
    <row r="130" spans="1:12" ht="15.75" thickBot="1" x14ac:dyDescent="0.3">
      <c r="A130" s="118" t="s">
        <v>58</v>
      </c>
      <c r="B130" s="100">
        <v>103120</v>
      </c>
      <c r="C130" s="101">
        <v>122247</v>
      </c>
      <c r="D130" s="101">
        <v>149298</v>
      </c>
      <c r="E130" s="101">
        <v>154209</v>
      </c>
      <c r="F130" s="101">
        <v>164387</v>
      </c>
      <c r="G130" s="101">
        <v>177932</v>
      </c>
      <c r="H130" s="101">
        <v>527261</v>
      </c>
      <c r="I130" s="97">
        <v>353225</v>
      </c>
      <c r="K130" s="119" t="s">
        <v>58</v>
      </c>
      <c r="L130" s="120">
        <f>I130/$I$126*100</f>
        <v>18.329687893246984</v>
      </c>
    </row>
    <row r="131" spans="1:12" ht="23.25" thickBot="1" x14ac:dyDescent="0.3">
      <c r="A131" s="121" t="s">
        <v>65</v>
      </c>
      <c r="B131" s="122">
        <v>755958</v>
      </c>
      <c r="C131" s="13">
        <v>901575</v>
      </c>
      <c r="D131" s="13">
        <v>1082101</v>
      </c>
      <c r="E131" s="13">
        <v>1047058</v>
      </c>
      <c r="F131" s="13">
        <v>980051</v>
      </c>
      <c r="G131" s="13">
        <v>777040</v>
      </c>
      <c r="H131" s="13">
        <v>585737</v>
      </c>
      <c r="I131" s="13">
        <v>401480</v>
      </c>
      <c r="K131" s="119" t="s">
        <v>65</v>
      </c>
      <c r="L131" s="120">
        <f>I131/$I$126*100</f>
        <v>20.833754958966097</v>
      </c>
    </row>
    <row r="132" spans="1:12" x14ac:dyDescent="0.25">
      <c r="A132" s="15" t="s">
        <v>66</v>
      </c>
      <c r="B132" s="15"/>
      <c r="C132" s="15"/>
      <c r="D132" s="15"/>
      <c r="E132" s="15"/>
      <c r="F132" s="15"/>
      <c r="G132" s="15"/>
      <c r="H132" s="16"/>
    </row>
    <row r="135" spans="1:12" x14ac:dyDescent="0.25">
      <c r="A135" s="123"/>
      <c r="B135" s="123"/>
      <c r="C135" s="123"/>
      <c r="D135" s="123"/>
      <c r="E135" s="123"/>
      <c r="F135" s="123"/>
      <c r="G135" s="123"/>
    </row>
    <row r="136" spans="1:12" x14ac:dyDescent="0.25">
      <c r="A136" s="124" t="s">
        <v>67</v>
      </c>
      <c r="B136" s="124"/>
      <c r="C136" s="124"/>
      <c r="D136" s="124"/>
      <c r="E136" s="124"/>
      <c r="F136" s="125"/>
      <c r="G136" s="125"/>
    </row>
    <row r="137" spans="1:12" x14ac:dyDescent="0.25">
      <c r="A137" s="95" t="s">
        <v>1</v>
      </c>
      <c r="B137" s="126"/>
      <c r="C137" s="126"/>
      <c r="D137" s="126"/>
      <c r="E137" s="126"/>
      <c r="F137" s="126"/>
      <c r="G137" s="126"/>
    </row>
    <row r="138" spans="1:12" x14ac:dyDescent="0.25">
      <c r="B138" s="4" t="s">
        <v>2</v>
      </c>
      <c r="C138" s="4">
        <v>2014</v>
      </c>
      <c r="D138" s="4">
        <v>2015</v>
      </c>
      <c r="E138" s="4">
        <v>2016</v>
      </c>
      <c r="F138" s="4">
        <v>2017</v>
      </c>
      <c r="G138" s="4">
        <v>2018</v>
      </c>
      <c r="H138" s="4">
        <v>2019</v>
      </c>
      <c r="I138" s="16"/>
    </row>
    <row r="139" spans="1:12" x14ac:dyDescent="0.25">
      <c r="A139" s="119"/>
      <c r="B139" s="127" t="s">
        <v>68</v>
      </c>
      <c r="C139" s="6">
        <v>83220</v>
      </c>
      <c r="D139" s="6">
        <v>57525</v>
      </c>
      <c r="E139" s="6">
        <v>76093</v>
      </c>
      <c r="F139" s="6">
        <v>180410</v>
      </c>
      <c r="G139" s="6">
        <v>181937</v>
      </c>
      <c r="H139" s="6">
        <v>248157</v>
      </c>
      <c r="I139" s="16"/>
    </row>
    <row r="140" spans="1:12" x14ac:dyDescent="0.25">
      <c r="A140" s="119"/>
      <c r="B140" s="127" t="s">
        <v>69</v>
      </c>
      <c r="C140" s="6" t="e">
        <f t="shared" ref="C140:G140" si="17">C139-B139</f>
        <v>#VALUE!</v>
      </c>
      <c r="D140" s="6">
        <f t="shared" si="17"/>
        <v>-25695</v>
      </c>
      <c r="E140" s="6">
        <f t="shared" si="17"/>
        <v>18568</v>
      </c>
      <c r="F140" s="6">
        <f t="shared" si="17"/>
        <v>104317</v>
      </c>
      <c r="G140" s="6">
        <f t="shared" si="17"/>
        <v>1527</v>
      </c>
      <c r="H140" s="6">
        <f>H139-G139</f>
        <v>66220</v>
      </c>
      <c r="I140" s="16"/>
    </row>
    <row r="141" spans="1:12" x14ac:dyDescent="0.25">
      <c r="A141" s="128" t="s">
        <v>70</v>
      </c>
      <c r="B141" s="127" t="s">
        <v>68</v>
      </c>
      <c r="C141" s="9">
        <v>66768</v>
      </c>
      <c r="D141" s="9">
        <v>32147</v>
      </c>
      <c r="E141" s="129">
        <v>17857</v>
      </c>
      <c r="F141" s="129">
        <v>19828</v>
      </c>
      <c r="G141" s="9">
        <v>26450</v>
      </c>
      <c r="H141" s="9">
        <v>24085</v>
      </c>
      <c r="I141" s="128" t="s">
        <v>70</v>
      </c>
      <c r="J141" s="130">
        <f>H141/H139</f>
        <v>9.7055493095097062E-2</v>
      </c>
    </row>
    <row r="142" spans="1:12" ht="15.75" thickBot="1" x14ac:dyDescent="0.3">
      <c r="A142" s="128"/>
      <c r="B142" t="s">
        <v>69</v>
      </c>
      <c r="C142" s="9" t="e">
        <v>#VALUE!</v>
      </c>
      <c r="D142" s="9">
        <v>-34621</v>
      </c>
      <c r="E142" s="9">
        <v>-14290</v>
      </c>
      <c r="F142" s="9">
        <v>1971</v>
      </c>
      <c r="G142" s="9">
        <v>6622</v>
      </c>
      <c r="H142" s="9">
        <v>-2365</v>
      </c>
      <c r="I142" s="128" t="s">
        <v>71</v>
      </c>
      <c r="J142" s="130">
        <f>H143/H139</f>
        <v>2.4254806433024256E-2</v>
      </c>
    </row>
    <row r="143" spans="1:12" ht="15.75" thickBot="1" x14ac:dyDescent="0.3">
      <c r="A143" s="128" t="s">
        <v>71</v>
      </c>
      <c r="B143" s="127" t="s">
        <v>68</v>
      </c>
      <c r="C143" s="9">
        <v>1732</v>
      </c>
      <c r="D143" s="96">
        <v>4573</v>
      </c>
      <c r="E143" s="9">
        <v>6316</v>
      </c>
      <c r="F143" s="9">
        <v>6374</v>
      </c>
      <c r="G143" s="9">
        <v>9275</v>
      </c>
      <c r="H143" s="9">
        <v>6019</v>
      </c>
      <c r="I143" s="131" t="s">
        <v>72</v>
      </c>
      <c r="J143" s="130">
        <f>H145/H139</f>
        <v>0.87868970047187867</v>
      </c>
    </row>
    <row r="144" spans="1:12" x14ac:dyDescent="0.25">
      <c r="A144" s="128"/>
      <c r="B144" t="s">
        <v>69</v>
      </c>
      <c r="C144" s="9" t="e">
        <v>#VALUE!</v>
      </c>
      <c r="D144" s="9">
        <v>2841</v>
      </c>
      <c r="E144" s="9">
        <v>1743</v>
      </c>
      <c r="F144" s="9">
        <v>58</v>
      </c>
      <c r="G144" s="9">
        <v>2901</v>
      </c>
      <c r="H144" s="9">
        <v>-3256</v>
      </c>
    </row>
    <row r="145" spans="1:8" ht="15.75" thickBot="1" x14ac:dyDescent="0.3">
      <c r="A145" s="119"/>
      <c r="B145" s="131" t="s">
        <v>72</v>
      </c>
      <c r="C145" s="12">
        <v>14720</v>
      </c>
      <c r="D145" s="12">
        <v>20805</v>
      </c>
      <c r="E145" s="12">
        <v>51920</v>
      </c>
      <c r="F145" s="12">
        <v>154208</v>
      </c>
      <c r="G145" s="12">
        <v>146212</v>
      </c>
      <c r="H145" s="12">
        <v>218053</v>
      </c>
    </row>
    <row r="146" spans="1:8" x14ac:dyDescent="0.25">
      <c r="A146" s="132" t="s">
        <v>73</v>
      </c>
      <c r="B146" s="132"/>
      <c r="C146" s="132"/>
      <c r="D146" s="132"/>
      <c r="E146" s="132"/>
      <c r="F146" s="132"/>
      <c r="G146" s="132"/>
    </row>
    <row r="147" spans="1:8" x14ac:dyDescent="0.25">
      <c r="A147" s="133" t="s">
        <v>74</v>
      </c>
      <c r="B147" s="133"/>
      <c r="C147" s="133"/>
      <c r="D147" s="133"/>
      <c r="E147" s="133"/>
      <c r="F147" s="133"/>
      <c r="G147" s="133"/>
    </row>
    <row r="151" spans="1:8" x14ac:dyDescent="0.25">
      <c r="A151" s="134" t="s">
        <v>75</v>
      </c>
      <c r="B151" s="134"/>
      <c r="C151" s="134"/>
      <c r="D151" s="134"/>
      <c r="E151" s="134"/>
      <c r="F151" s="134"/>
      <c r="G151" s="134"/>
      <c r="H151" s="134"/>
    </row>
    <row r="152" spans="1:8" x14ac:dyDescent="0.25">
      <c r="A152" s="91" t="s">
        <v>1</v>
      </c>
      <c r="B152" s="91"/>
      <c r="C152" s="91"/>
      <c r="D152" s="135"/>
      <c r="E152" s="135"/>
      <c r="F152" s="135"/>
      <c r="G152" s="135"/>
      <c r="H152" s="135"/>
    </row>
    <row r="153" spans="1:8" ht="45" x14ac:dyDescent="0.25">
      <c r="A153" s="136" t="s">
        <v>2</v>
      </c>
      <c r="B153" s="4" t="s">
        <v>3</v>
      </c>
      <c r="C153" s="4" t="s">
        <v>76</v>
      </c>
      <c r="D153" s="4" t="s">
        <v>77</v>
      </c>
      <c r="E153" s="4" t="s">
        <v>78</v>
      </c>
      <c r="F153" s="4" t="s">
        <v>79</v>
      </c>
    </row>
    <row r="154" spans="1:8" ht="15.75" thickBot="1" x14ac:dyDescent="0.3">
      <c r="A154" s="137" t="s">
        <v>3</v>
      </c>
      <c r="B154" s="6">
        <f>'[1]Waste-Ar 2019'!$B$155</f>
        <v>248157</v>
      </c>
      <c r="C154" s="117">
        <f>'[1]Waste-Ar 2019'!$C$155</f>
        <v>4366</v>
      </c>
      <c r="D154" s="117">
        <f>'[1]Waste-Ar 2019'!$D$155</f>
        <v>116720</v>
      </c>
      <c r="E154" s="138">
        <f>'[1]Waste-Ar 2019'!$E$155</f>
        <v>2317</v>
      </c>
      <c r="F154" s="117">
        <f>'[1]Waste-Ar 2019'!$F$155</f>
        <v>124754</v>
      </c>
    </row>
    <row r="155" spans="1:8" ht="15.75" thickBot="1" x14ac:dyDescent="0.3">
      <c r="A155" s="91" t="s">
        <v>70</v>
      </c>
      <c r="B155" s="9">
        <f>'[1]Waste-Ar 2019'!$B$156</f>
        <v>24086</v>
      </c>
      <c r="C155" s="96">
        <f>'[1]Waste-Ar 2019'!$C$156</f>
        <v>4366</v>
      </c>
      <c r="D155" s="97">
        <f>'[1]Waste-Ar 2019'!$D$156</f>
        <v>1861</v>
      </c>
      <c r="E155" s="97" t="str">
        <f>'[1]Waste-Ar 2019'!$E$156</f>
        <v>-</v>
      </c>
      <c r="F155" s="97">
        <f>'[1]Waste-Ar 2019'!$F$156</f>
        <v>17859</v>
      </c>
    </row>
    <row r="156" spans="1:8" ht="15.75" thickBot="1" x14ac:dyDescent="0.3">
      <c r="A156" s="91" t="s">
        <v>71</v>
      </c>
      <c r="B156" s="9">
        <f>'[1]Waste-Ar 2019'!$B$157</f>
        <v>6019</v>
      </c>
      <c r="C156" s="139" t="str">
        <f>'[1]Waste-Ar 2019'!$C$157</f>
        <v>-</v>
      </c>
      <c r="D156" s="101">
        <f>'[1]Waste-Ar 2019'!$D$157</f>
        <v>3702</v>
      </c>
      <c r="E156" s="140">
        <f>'[1]Waste-Ar 2019'!$E$157</f>
        <v>2317</v>
      </c>
      <c r="F156" s="101" t="str">
        <f>'[1]Waste-Ar 2019'!$F$157</f>
        <v>-</v>
      </c>
    </row>
    <row r="157" spans="1:8" ht="15.75" thickBot="1" x14ac:dyDescent="0.3">
      <c r="A157" s="141" t="s">
        <v>80</v>
      </c>
      <c r="B157" s="12">
        <f>'[1]Waste-Ar 2019'!$B$158</f>
        <v>218052</v>
      </c>
      <c r="C157" s="142">
        <f>'[1]Waste-Ar 2019'!$C$158</f>
        <v>0</v>
      </c>
      <c r="D157" s="143">
        <f>'[1]Waste-Ar 2019'!$D$158</f>
        <v>111157</v>
      </c>
      <c r="E157" s="144" t="str">
        <f>'[1]Waste-Ar 2019'!$E$158</f>
        <v>-</v>
      </c>
      <c r="F157" s="143">
        <f>'[1]Waste-Ar 2019'!$F$158</f>
        <v>106895</v>
      </c>
    </row>
    <row r="158" spans="1:8" x14ac:dyDescent="0.25">
      <c r="A158" s="145"/>
      <c r="B158" s="145"/>
      <c r="C158" s="145"/>
      <c r="D158" s="145"/>
      <c r="E158" s="145"/>
      <c r="F158" s="146"/>
    </row>
    <row r="159" spans="1:8" x14ac:dyDescent="0.25">
      <c r="A159" s="132" t="s">
        <v>40</v>
      </c>
      <c r="B159" s="132"/>
      <c r="C159" s="132"/>
      <c r="D159" s="132"/>
      <c r="E159" s="132"/>
      <c r="F159" s="91"/>
    </row>
    <row r="166" spans="1:8" x14ac:dyDescent="0.25">
      <c r="A166" s="1"/>
      <c r="B166" s="1"/>
      <c r="C166" s="1"/>
      <c r="D166" s="1"/>
      <c r="E166" s="1"/>
    </row>
    <row r="167" spans="1:8" x14ac:dyDescent="0.25">
      <c r="A167" s="23" t="s">
        <v>81</v>
      </c>
      <c r="B167" s="74"/>
      <c r="C167" s="74"/>
      <c r="D167" s="74"/>
      <c r="E167" s="74"/>
    </row>
    <row r="168" spans="1:8" x14ac:dyDescent="0.25">
      <c r="A168" s="74"/>
      <c r="B168" s="74"/>
      <c r="C168" s="74"/>
      <c r="D168" s="74"/>
      <c r="E168" s="74"/>
    </row>
    <row r="169" spans="1:8" ht="22.5" x14ac:dyDescent="0.25">
      <c r="A169" s="4" t="s">
        <v>82</v>
      </c>
      <c r="B169" s="4" t="s">
        <v>43</v>
      </c>
      <c r="C169" s="4" t="s">
        <v>44</v>
      </c>
      <c r="D169" s="4" t="s">
        <v>45</v>
      </c>
      <c r="E169" s="32"/>
    </row>
    <row r="170" spans="1:8" x14ac:dyDescent="0.25">
      <c r="A170" s="5" t="s">
        <v>3</v>
      </c>
      <c r="B170" s="5">
        <v>11</v>
      </c>
      <c r="C170" s="5">
        <v>13</v>
      </c>
      <c r="D170" s="5">
        <v>9</v>
      </c>
      <c r="E170" s="32"/>
      <c r="F170" s="119" t="s">
        <v>83</v>
      </c>
      <c r="G170" s="62">
        <f>H170/$H$177</f>
        <v>3.0303030303030304E-2</v>
      </c>
      <c r="H170" s="147">
        <v>1</v>
      </c>
    </row>
    <row r="171" spans="1:8" ht="22.5" x14ac:dyDescent="0.25">
      <c r="A171" s="148" t="s">
        <v>83</v>
      </c>
      <c r="B171" s="149" t="s">
        <v>84</v>
      </c>
      <c r="C171" s="149">
        <v>1</v>
      </c>
      <c r="D171" s="149" t="s">
        <v>84</v>
      </c>
      <c r="E171" s="32"/>
      <c r="F171" s="119" t="s">
        <v>85</v>
      </c>
      <c r="G171" s="62">
        <f t="shared" ref="G171:G176" si="18">H171/$H$177</f>
        <v>0.30303030303030304</v>
      </c>
      <c r="H171" s="147">
        <v>10</v>
      </c>
    </row>
    <row r="172" spans="1:8" x14ac:dyDescent="0.25">
      <c r="A172" s="148" t="s">
        <v>85</v>
      </c>
      <c r="B172" s="149">
        <v>1</v>
      </c>
      <c r="C172" s="149">
        <v>1</v>
      </c>
      <c r="D172" s="149">
        <v>8</v>
      </c>
      <c r="E172" s="32"/>
      <c r="F172" s="119" t="s">
        <v>76</v>
      </c>
      <c r="G172" s="62">
        <f t="shared" si="18"/>
        <v>0.15151515151515152</v>
      </c>
      <c r="H172" s="147">
        <v>5</v>
      </c>
    </row>
    <row r="173" spans="1:8" x14ac:dyDescent="0.25">
      <c r="A173" s="148" t="s">
        <v>76</v>
      </c>
      <c r="B173" s="149">
        <v>2</v>
      </c>
      <c r="C173" s="149">
        <v>3</v>
      </c>
      <c r="D173" s="149" t="s">
        <v>84</v>
      </c>
      <c r="E173" s="32"/>
      <c r="F173" s="119" t="s">
        <v>56</v>
      </c>
      <c r="G173" s="62">
        <f t="shared" si="18"/>
        <v>6.0606060606060608E-2</v>
      </c>
      <c r="H173" s="147">
        <v>2</v>
      </c>
    </row>
    <row r="174" spans="1:8" ht="22.5" x14ac:dyDescent="0.25">
      <c r="A174" s="148" t="s">
        <v>56</v>
      </c>
      <c r="B174" s="149" t="s">
        <v>84</v>
      </c>
      <c r="C174" s="149">
        <v>2</v>
      </c>
      <c r="D174" s="149" t="s">
        <v>84</v>
      </c>
      <c r="E174" s="32"/>
      <c r="F174" s="119" t="s">
        <v>57</v>
      </c>
      <c r="G174" s="62">
        <f t="shared" si="18"/>
        <v>0.12121212121212122</v>
      </c>
      <c r="H174" s="147">
        <v>4</v>
      </c>
    </row>
    <row r="175" spans="1:8" ht="22.5" x14ac:dyDescent="0.25">
      <c r="A175" s="148" t="s">
        <v>57</v>
      </c>
      <c r="B175" s="149">
        <v>2</v>
      </c>
      <c r="C175" s="149">
        <v>1</v>
      </c>
      <c r="D175" s="149">
        <v>1</v>
      </c>
      <c r="E175" s="32"/>
      <c r="F175" s="119" t="s">
        <v>86</v>
      </c>
      <c r="G175" s="62">
        <f t="shared" si="18"/>
        <v>3.0303030303030304E-2</v>
      </c>
      <c r="H175" s="147">
        <v>1</v>
      </c>
    </row>
    <row r="176" spans="1:8" ht="22.5" x14ac:dyDescent="0.25">
      <c r="A176" s="148" t="s">
        <v>86</v>
      </c>
      <c r="B176" s="149" t="s">
        <v>84</v>
      </c>
      <c r="C176" s="149">
        <v>1</v>
      </c>
      <c r="D176" s="149" t="s">
        <v>84</v>
      </c>
      <c r="E176" s="32"/>
      <c r="F176" s="119" t="s">
        <v>87</v>
      </c>
      <c r="G176" s="62">
        <f t="shared" si="18"/>
        <v>0.30303030303030304</v>
      </c>
      <c r="H176" s="147">
        <v>10</v>
      </c>
    </row>
    <row r="177" spans="1:8" ht="23.25" thickBot="1" x14ac:dyDescent="0.3">
      <c r="A177" s="150" t="s">
        <v>87</v>
      </c>
      <c r="B177" s="151">
        <v>6</v>
      </c>
      <c r="C177" s="151">
        <v>4</v>
      </c>
      <c r="D177" s="151" t="s">
        <v>84</v>
      </c>
      <c r="E177" s="32"/>
      <c r="F177" s="152" t="s">
        <v>21</v>
      </c>
      <c r="G177" s="7">
        <f>SUM(G170:G176)</f>
        <v>1</v>
      </c>
      <c r="H177" s="51">
        <f>SUM(H170:H176)</f>
        <v>33</v>
      </c>
    </row>
    <row r="178" spans="1:8" x14ac:dyDescent="0.25">
      <c r="A178" s="77" t="s">
        <v>88</v>
      </c>
    </row>
  </sheetData>
  <mergeCells count="38">
    <mergeCell ref="A166:E166"/>
    <mergeCell ref="A146:G146"/>
    <mergeCell ref="A147:G147"/>
    <mergeCell ref="D152:F152"/>
    <mergeCell ref="G152:H152"/>
    <mergeCell ref="A158:E158"/>
    <mergeCell ref="A159:E159"/>
    <mergeCell ref="K124:L124"/>
    <mergeCell ref="A132:G132"/>
    <mergeCell ref="A136:E136"/>
    <mergeCell ref="B137:C137"/>
    <mergeCell ref="D137:E137"/>
    <mergeCell ref="F137:G137"/>
    <mergeCell ref="A103:D103"/>
    <mergeCell ref="A109:F109"/>
    <mergeCell ref="A119:H119"/>
    <mergeCell ref="A120:F120"/>
    <mergeCell ref="A123:F123"/>
    <mergeCell ref="A124:B124"/>
    <mergeCell ref="C124:E124"/>
    <mergeCell ref="A55:E55"/>
    <mergeCell ref="A56:E56"/>
    <mergeCell ref="A65:D65"/>
    <mergeCell ref="A71:B71"/>
    <mergeCell ref="A78:D78"/>
    <mergeCell ref="A91:D91"/>
    <mergeCell ref="A36:C36"/>
    <mergeCell ref="A39:E39"/>
    <mergeCell ref="A40:E40"/>
    <mergeCell ref="A49:D49"/>
    <mergeCell ref="A50:C50"/>
    <mergeCell ref="A54:B54"/>
    <mergeCell ref="A1:H1"/>
    <mergeCell ref="A2:G2"/>
    <mergeCell ref="A7:D7"/>
    <mergeCell ref="A8:D8"/>
    <mergeCell ref="C16:D16"/>
    <mergeCell ref="A35:E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11444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2C0DE76-F8FC-4240-ACAF-CED5365E8E04}"/>
</file>

<file path=customXml/itemProps2.xml><?xml version="1.0" encoding="utf-8"?>
<ds:datastoreItem xmlns:ds="http://schemas.openxmlformats.org/officeDocument/2006/customXml" ds:itemID="{9DE057AF-BB3C-4F48-B0F2-8B007554B4A0}"/>
</file>

<file path=customXml/itemProps3.xml><?xml version="1.0" encoding="utf-8"?>
<ds:datastoreItem xmlns:ds="http://schemas.openxmlformats.org/officeDocument/2006/customXml" ds:itemID="{B587D0A8-F9DF-4681-8377-CB38A14230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Statistics Centre - Abu Dhabi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Salem Al Eissaee</dc:creator>
  <cp:lastModifiedBy>Abdulla Salem Al Eissaee</cp:lastModifiedBy>
  <dcterms:created xsi:type="dcterms:W3CDTF">2021-05-03T08:07:01Z</dcterms:created>
  <dcterms:modified xsi:type="dcterms:W3CDTF">2021-05-03T08:08:14Z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