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bdulla\Quick Save\Excell\"/>
    </mc:Choice>
  </mc:AlternateContent>
  <xr:revisionPtr revIDLastSave="0" documentId="8_{95D65B13-B395-4122-893B-238A8390D159}" xr6:coauthVersionLast="36" xr6:coauthVersionMax="36" xr10:uidLastSave="{00000000-0000-0000-0000-000000000000}"/>
  <bookViews>
    <workbookView xWindow="0" yWindow="0" windowWidth="24000" windowHeight="8925" xr2:uid="{67BF5A1E-1484-4863-A025-5B8F3CA768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3" i="1" l="1"/>
  <c r="H172" i="1"/>
  <c r="H171" i="1"/>
  <c r="H170" i="1"/>
  <c r="H169" i="1"/>
  <c r="H168" i="1"/>
  <c r="H167" i="1"/>
  <c r="H166" i="1"/>
  <c r="H173" i="1" s="1"/>
  <c r="B158" i="1"/>
  <c r="B157" i="1"/>
  <c r="B156" i="1"/>
  <c r="B155" i="1" s="1"/>
  <c r="D160" i="1" s="1"/>
  <c r="F155" i="1"/>
  <c r="F160" i="1" s="1"/>
  <c r="E155" i="1"/>
  <c r="D155" i="1"/>
  <c r="C155" i="1"/>
  <c r="H146" i="1"/>
  <c r="G146" i="1"/>
  <c r="F146" i="1"/>
  <c r="E146" i="1"/>
  <c r="D146" i="1"/>
  <c r="C146" i="1"/>
  <c r="J145" i="1"/>
  <c r="H144" i="1"/>
  <c r="G144" i="1"/>
  <c r="F144" i="1"/>
  <c r="E144" i="1"/>
  <c r="D144" i="1"/>
  <c r="C144" i="1"/>
  <c r="I143" i="1"/>
  <c r="H142" i="1"/>
  <c r="G142" i="1"/>
  <c r="F142" i="1"/>
  <c r="E142" i="1"/>
  <c r="D142" i="1"/>
  <c r="C142" i="1"/>
  <c r="H141" i="1"/>
  <c r="J143" i="1" s="1"/>
  <c r="L131" i="1"/>
  <c r="L130" i="1"/>
  <c r="H128" i="1"/>
  <c r="G128" i="1"/>
  <c r="F128" i="1"/>
  <c r="E128" i="1"/>
  <c r="D128" i="1"/>
  <c r="C128" i="1"/>
  <c r="B128" i="1"/>
  <c r="I127" i="1"/>
  <c r="L129" i="1" s="1"/>
  <c r="H114" i="1"/>
  <c r="G114" i="1"/>
  <c r="F114" i="1"/>
  <c r="E114" i="1"/>
  <c r="D114" i="1"/>
  <c r="C114" i="1"/>
  <c r="B114" i="1"/>
  <c r="I113" i="1"/>
  <c r="J114" i="1" s="1"/>
  <c r="M102" i="1"/>
  <c r="L102" i="1"/>
  <c r="K102" i="1"/>
  <c r="J102" i="1"/>
  <c r="I102" i="1"/>
  <c r="H102" i="1"/>
  <c r="G102" i="1"/>
  <c r="F102" i="1"/>
  <c r="E102" i="1"/>
  <c r="D102" i="1"/>
  <c r="C102" i="1"/>
  <c r="B102" i="1"/>
  <c r="I99" i="1"/>
  <c r="H99" i="1"/>
  <c r="G99" i="1"/>
  <c r="F99" i="1"/>
  <c r="E99" i="1"/>
  <c r="D99" i="1"/>
  <c r="C99" i="1"/>
  <c r="B99" i="1"/>
  <c r="M90" i="1"/>
  <c r="L90" i="1"/>
  <c r="K90" i="1"/>
  <c r="J90" i="1"/>
  <c r="I90" i="1"/>
  <c r="H90" i="1"/>
  <c r="G90" i="1"/>
  <c r="F90" i="1"/>
  <c r="E90" i="1"/>
  <c r="D90" i="1"/>
  <c r="C90" i="1"/>
  <c r="B90" i="1"/>
  <c r="I87" i="1"/>
  <c r="H87" i="1"/>
  <c r="G87" i="1"/>
  <c r="F87" i="1"/>
  <c r="E87" i="1"/>
  <c r="D87" i="1"/>
  <c r="C87" i="1"/>
  <c r="B87" i="1"/>
  <c r="J84" i="1"/>
  <c r="M78" i="1"/>
  <c r="L78" i="1"/>
  <c r="K78" i="1"/>
  <c r="J78" i="1"/>
  <c r="I78" i="1"/>
  <c r="H78" i="1"/>
  <c r="G78" i="1"/>
  <c r="F78" i="1"/>
  <c r="E78" i="1"/>
  <c r="D78" i="1"/>
  <c r="C78" i="1"/>
  <c r="B78" i="1"/>
  <c r="I75" i="1"/>
  <c r="J75" i="1" s="1"/>
  <c r="H75" i="1"/>
  <c r="G75" i="1"/>
  <c r="F75" i="1"/>
  <c r="E75" i="1"/>
  <c r="D75" i="1"/>
  <c r="C75" i="1"/>
  <c r="B75" i="1"/>
  <c r="J74" i="1"/>
  <c r="M67" i="1"/>
  <c r="L67" i="1"/>
  <c r="K67" i="1"/>
  <c r="J67" i="1"/>
  <c r="I67" i="1"/>
  <c r="H67" i="1"/>
  <c r="G67" i="1"/>
  <c r="F67" i="1"/>
  <c r="E67" i="1"/>
  <c r="D67" i="1"/>
  <c r="C67" i="1"/>
  <c r="B67" i="1"/>
  <c r="I63" i="1"/>
  <c r="H63" i="1"/>
  <c r="G63" i="1"/>
  <c r="F63" i="1"/>
  <c r="E63" i="1"/>
  <c r="D63" i="1"/>
  <c r="C63" i="1"/>
  <c r="B63" i="1"/>
  <c r="I62" i="1"/>
  <c r="H62" i="1"/>
  <c r="G62" i="1"/>
  <c r="F62" i="1"/>
  <c r="E62" i="1"/>
  <c r="D62" i="1"/>
  <c r="C62" i="1"/>
  <c r="B62" i="1"/>
  <c r="I61" i="1"/>
  <c r="I64" i="1" s="1"/>
  <c r="H61" i="1"/>
  <c r="H64" i="1" s="1"/>
  <c r="G61" i="1"/>
  <c r="G64" i="1" s="1"/>
  <c r="F61" i="1"/>
  <c r="F64" i="1" s="1"/>
  <c r="E61" i="1"/>
  <c r="E64" i="1" s="1"/>
  <c r="D61" i="1"/>
  <c r="D64" i="1" s="1"/>
  <c r="C61" i="1"/>
  <c r="C64" i="1" s="1"/>
  <c r="B61" i="1"/>
  <c r="B64" i="1" s="1"/>
  <c r="H58" i="1"/>
  <c r="B52" i="1"/>
  <c r="B51" i="1"/>
  <c r="B50" i="1"/>
  <c r="B49" i="1"/>
  <c r="B48" i="1"/>
  <c r="B47" i="1" s="1"/>
  <c r="E47" i="1"/>
  <c r="D47" i="1"/>
  <c r="C47" i="1"/>
  <c r="E46" i="1"/>
  <c r="D46" i="1"/>
  <c r="C46" i="1"/>
  <c r="I36" i="1"/>
  <c r="K35" i="1"/>
  <c r="I34" i="1"/>
  <c r="H34" i="1"/>
  <c r="G34" i="1"/>
  <c r="F34" i="1"/>
  <c r="E34" i="1"/>
  <c r="D34" i="1"/>
  <c r="C34" i="1"/>
  <c r="B34" i="1"/>
  <c r="I33" i="1"/>
  <c r="K31" i="1"/>
  <c r="I30" i="1"/>
  <c r="H30" i="1"/>
  <c r="G30" i="1"/>
  <c r="F30" i="1"/>
  <c r="E30" i="1"/>
  <c r="D30" i="1"/>
  <c r="C30" i="1"/>
  <c r="B30" i="1"/>
  <c r="K27" i="1"/>
  <c r="I26" i="1"/>
  <c r="H26" i="1"/>
  <c r="K26" i="1" s="1"/>
  <c r="G26" i="1"/>
  <c r="F26" i="1"/>
  <c r="E26" i="1"/>
  <c r="D26" i="1"/>
  <c r="C26" i="1"/>
  <c r="K25" i="1"/>
  <c r="I24" i="1"/>
  <c r="K24" i="1" s="1"/>
  <c r="K23" i="1"/>
  <c r="I23" i="1"/>
  <c r="K22" i="1"/>
  <c r="K21" i="1"/>
  <c r="H20" i="1"/>
  <c r="G20" i="1"/>
  <c r="F20" i="1"/>
  <c r="E20" i="1"/>
  <c r="D20" i="1"/>
  <c r="C20" i="1"/>
  <c r="B20" i="1"/>
  <c r="J19" i="1"/>
  <c r="I19" i="1"/>
  <c r="J21" i="1" s="1"/>
  <c r="M10" i="1"/>
  <c r="M8" i="1" s="1"/>
  <c r="L10" i="1"/>
  <c r="K10" i="1"/>
  <c r="J10" i="1"/>
  <c r="J8" i="1" s="1"/>
  <c r="I10" i="1"/>
  <c r="I8" i="1" s="1"/>
  <c r="H10" i="1"/>
  <c r="G10" i="1"/>
  <c r="F10" i="1"/>
  <c r="F8" i="1" s="1"/>
  <c r="E10" i="1"/>
  <c r="E8" i="1" s="1"/>
  <c r="D10" i="1"/>
  <c r="C10" i="1"/>
  <c r="B10" i="1"/>
  <c r="B8" i="1" s="1"/>
  <c r="N9" i="1"/>
  <c r="L8" i="1"/>
  <c r="K8" i="1"/>
  <c r="H8" i="1"/>
  <c r="G8" i="1"/>
  <c r="D8" i="1"/>
  <c r="C8" i="1"/>
  <c r="I4" i="1"/>
  <c r="K4" i="1" s="1"/>
  <c r="C160" i="1" l="1"/>
  <c r="E160" i="1"/>
  <c r="I114" i="1"/>
  <c r="J35" i="1"/>
  <c r="B46" i="1"/>
  <c r="K5" i="1"/>
  <c r="K19" i="1"/>
  <c r="I20" i="1"/>
  <c r="J25" i="1"/>
  <c r="J31" i="1"/>
  <c r="I128" i="1"/>
  <c r="L132" i="1"/>
  <c r="I145" i="1"/>
  <c r="I147" i="1"/>
  <c r="J27" i="1"/>
  <c r="H46" i="1" l="1"/>
  <c r="H45" i="1"/>
  <c r="H47" i="1"/>
</calcChain>
</file>

<file path=xl/sharedStrings.xml><?xml version="1.0" encoding="utf-8"?>
<sst xmlns="http://schemas.openxmlformats.org/spreadsheetml/2006/main" count="240" uniqueCount="90">
  <si>
    <r>
      <t>الجدول 1:</t>
    </r>
    <r>
      <rPr>
        <b/>
        <sz val="11"/>
        <color rgb="FF636466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 xml:space="preserve"> اجمالي النفايات الصلبة في إمارة أبو ظبي</t>
    </r>
  </si>
  <si>
    <t>(طن)</t>
  </si>
  <si>
    <t xml:space="preserve">النوع </t>
  </si>
  <si>
    <t>المجموع</t>
  </si>
  <si>
    <t>النفايات الصلبة غير الخطرة</t>
  </si>
  <si>
    <r>
      <t>النفايات الصلبة الخطرة</t>
    </r>
    <r>
      <rPr>
        <b/>
        <sz val="10"/>
        <color rgb="FFFF0000"/>
        <rFont val="Arial"/>
        <family val="2"/>
      </rPr>
      <t>*</t>
    </r>
  </si>
  <si>
    <t>شهري لعام 2019</t>
  </si>
  <si>
    <t xml:space="preserve">يناير 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</si>
  <si>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</si>
  <si>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</si>
  <si>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</si>
  <si>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</si>
  <si>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</si>
  <si>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</si>
  <si>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</si>
  <si>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</si>
  <si>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</si>
  <si>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</si>
  <si>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</si>
  <si>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التغير في توليد النفايات الصلبة غير الخطرة</t>
  </si>
  <si>
    <t>المصدر: مركز إدارة النفايات – أبوظبي وشركة بترول أبوظبي الوطنية</t>
  </si>
  <si>
    <r>
      <t>*</t>
    </r>
    <r>
      <rPr>
        <sz val="8"/>
        <color rgb="FF6D6E71"/>
        <rFont val="Tahoma"/>
        <family val="2"/>
      </rPr>
      <t>تم احتساب البيانات الخاصة بالصادرات من النفايات الخطرة في2019</t>
    </r>
    <r>
      <rPr>
        <sz val="8"/>
        <color rgb="FF000000"/>
        <rFont val="Tahoma"/>
        <family val="2"/>
      </rPr>
      <t>.</t>
    </r>
  </si>
  <si>
    <t>المصدر: مركز الإحصاء – أبوظبي</t>
  </si>
  <si>
    <r>
      <t>الجدول 2:</t>
    </r>
    <r>
      <rPr>
        <b/>
        <sz val="11"/>
        <color rgb="FF636466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 xml:space="preserve">  كميّة النفايات الصلبة غير الخطرة الناشئة حسب نشاط المصدر</t>
    </r>
  </si>
  <si>
    <t xml:space="preserve">المصدر </t>
  </si>
  <si>
    <t>كمية التغير في النفايات الصلبة غير الخطرة</t>
  </si>
  <si>
    <t>نفايات الإنشاءات والهدم</t>
  </si>
  <si>
    <t>نفايات الإنشاءات والهدم المختلطة</t>
  </si>
  <si>
    <t>كمية التغير في نفايات الإنشاءات والهدم</t>
  </si>
  <si>
    <t>النفايات الصناعية والتجارية</t>
  </si>
  <si>
    <t>كمية التغير في النفايات الصناعية والتجارية</t>
  </si>
  <si>
    <t>النفايات الزراعية</t>
  </si>
  <si>
    <t xml:space="preserve">نفايات زراعية </t>
  </si>
  <si>
    <t>نفايات زراعية مختلطة وحيوانية</t>
  </si>
  <si>
    <t>كمية التغير في نفايات زراعية</t>
  </si>
  <si>
    <t>نفايات بلدية</t>
  </si>
  <si>
    <t>نفايات منازل وشوارع وحدائق عامة</t>
  </si>
  <si>
    <t>نفايات كبيرة الحجم</t>
  </si>
  <si>
    <t>كمية التغير في نفايات البلدية</t>
  </si>
  <si>
    <r>
      <t>أخرى</t>
    </r>
    <r>
      <rPr>
        <sz val="10"/>
        <color rgb="FF595959"/>
        <rFont val="Arial"/>
        <family val="2"/>
      </rPr>
      <t xml:space="preserve"> </t>
    </r>
    <r>
      <rPr>
        <sz val="10"/>
        <color rgb="FFFF0000"/>
        <rFont val="Arial"/>
        <family val="2"/>
      </rPr>
      <t>*</t>
    </r>
  </si>
  <si>
    <r>
      <t>*</t>
    </r>
    <r>
      <rPr>
        <sz val="8"/>
        <color rgb="FF8A1E04"/>
        <rFont val="Tahoma"/>
        <family val="2"/>
      </rPr>
      <t xml:space="preserve"> </t>
    </r>
    <r>
      <rPr>
        <sz val="8"/>
        <color rgb="FF595959"/>
        <rFont val="Tahoma"/>
        <family val="2"/>
      </rPr>
      <t>تشمل نفايات قطاع النفط والغاز</t>
    </r>
  </si>
  <si>
    <r>
      <t>الجدول 3:</t>
    </r>
    <r>
      <rPr>
        <b/>
        <sz val="11"/>
        <color rgb="FF636466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كميّة النفايات الصلبة غير الخطرة الناشئة حسب المنطقة ونشاط المصدر -2019</t>
    </r>
  </si>
  <si>
    <t xml:space="preserve">المجموع </t>
  </si>
  <si>
    <t>أبوظبي</t>
  </si>
  <si>
    <t>العين</t>
  </si>
  <si>
    <t>الظفرة</t>
  </si>
  <si>
    <t>المتوسط اليومي</t>
  </si>
  <si>
    <r>
      <rPr>
        <b/>
        <sz val="10"/>
        <color rgb="FF595959"/>
        <rFont val="Arial"/>
        <family val="2"/>
      </rPr>
      <t xml:space="preserve">أخرى </t>
    </r>
    <r>
      <rPr>
        <b/>
        <sz val="10"/>
        <color rgb="FF8A1E04"/>
        <rFont val="Arial"/>
        <family val="2"/>
      </rPr>
      <t>*</t>
    </r>
  </si>
  <si>
    <r>
      <t>*</t>
    </r>
    <r>
      <rPr>
        <sz val="8"/>
        <color rgb="FF595959"/>
        <rFont val="Tahoma"/>
        <family val="2"/>
      </rPr>
      <t>النفايات من قطاع النفط والغاز.</t>
    </r>
  </si>
  <si>
    <r>
      <t>الجدول 4:</t>
    </r>
    <r>
      <rPr>
        <b/>
        <sz val="11"/>
        <color rgb="FF636466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نفايات الإنشاءات والهدم</t>
    </r>
  </si>
  <si>
    <t xml:space="preserve"> النفايات الصناعية والتجارية</t>
  </si>
  <si>
    <t>كمية التغير في النفايات الزراعية</t>
  </si>
  <si>
    <t>كمية التغير في نفايات بلدية</t>
  </si>
  <si>
    <t xml:space="preserve">إدارة النفايات الصلبة غير الخطرة </t>
  </si>
  <si>
    <r>
      <t xml:space="preserve">الجدول 5: </t>
    </r>
    <r>
      <rPr>
        <b/>
        <sz val="11"/>
        <color rgb="FF595959"/>
        <rFont val="Arial"/>
        <family val="2"/>
      </rPr>
      <t>كميّة النفايات الصلبة الناشئة حسب طرق التخلّص</t>
    </r>
  </si>
  <si>
    <t>كمية التغير في النفايات الصلبة الناشئة حسب طرق التخلّص</t>
  </si>
  <si>
    <t>إعادة التدوير</t>
  </si>
  <si>
    <t>الحرق</t>
  </si>
  <si>
    <t>التحويل إلى سماد</t>
  </si>
  <si>
    <t>طمر النفايات</t>
  </si>
  <si>
    <t>الدفن الصحي وأخرى</t>
  </si>
  <si>
    <r>
      <t>الدفن الصحي وأخرى</t>
    </r>
    <r>
      <rPr>
        <sz val="10"/>
        <color rgb="FFFF0000"/>
        <rFont val="Arial"/>
        <family val="2"/>
      </rPr>
      <t>*</t>
    </r>
  </si>
  <si>
    <r>
      <t xml:space="preserve">* </t>
    </r>
    <r>
      <rPr>
        <sz val="8"/>
        <color rgb="FF6D6E71"/>
        <rFont val="Tahoma"/>
        <family val="2"/>
      </rPr>
      <t>يتم التخلّص عن طريق شركات متخصّصة أخرى</t>
    </r>
  </si>
  <si>
    <r>
      <t xml:space="preserve">الجدول 6: </t>
    </r>
    <r>
      <rPr>
        <b/>
        <sz val="11"/>
        <color rgb="FF636466"/>
        <rFont val="Tahoma"/>
        <family val="2"/>
      </rPr>
      <t xml:space="preserve">كميّة النفايات البلدية الصلبة حسب نوع التخلّص </t>
    </r>
  </si>
  <si>
    <t xml:space="preserve">نوع التخلّص </t>
  </si>
  <si>
    <t>كمية التغير في النفايات البلدية الصلبة حسب نوع التخلّص</t>
  </si>
  <si>
    <t>طمر للنفايات</t>
  </si>
  <si>
    <t>المصدر: مركز إدارة النفايات – أبوظبي</t>
  </si>
  <si>
    <r>
      <t xml:space="preserve">الجدول 7: </t>
    </r>
    <r>
      <rPr>
        <b/>
        <sz val="11"/>
        <color rgb="FF6D6E71"/>
        <rFont val="Tahoma"/>
        <family val="2"/>
      </rPr>
      <t>كميّة النفايات الخطرة الصلبة الناتجة حسب المصدر وطرق التخلّص</t>
    </r>
  </si>
  <si>
    <t>المصدر</t>
  </si>
  <si>
    <t>كمية التغير في النفايات الخطرة الصلبة</t>
  </si>
  <si>
    <t>النفايات الصناعية</t>
  </si>
  <si>
    <t xml:space="preserve">كميّة النفايات الخطرة الصلبة </t>
  </si>
  <si>
    <t>النفايات الطبية</t>
  </si>
  <si>
    <r>
      <t xml:space="preserve">نفايات أخرى </t>
    </r>
    <r>
      <rPr>
        <b/>
        <sz val="10"/>
        <color rgb="FFFF0000"/>
        <rFont val="Arial"/>
        <family val="2"/>
      </rPr>
      <t>*</t>
    </r>
  </si>
  <si>
    <r>
      <t xml:space="preserve"> *</t>
    </r>
    <r>
      <rPr>
        <sz val="8"/>
        <color rgb="FF000000"/>
        <rFont val="Tahoma"/>
        <family val="2"/>
      </rPr>
      <t xml:space="preserve"> </t>
    </r>
    <r>
      <rPr>
        <sz val="8"/>
        <color rgb="FF595959"/>
        <rFont val="Tahoma"/>
        <family val="2"/>
      </rPr>
      <t>تشمل كمية الحمأة الصلبة (تحتوي عناصر ثقيلة) والنفايات المصدرة</t>
    </r>
    <r>
      <rPr>
        <sz val="8"/>
        <color rgb="FF000000"/>
        <rFont val="Tahoma"/>
        <family val="2"/>
      </rPr>
      <t xml:space="preserve"> </t>
    </r>
  </si>
  <si>
    <r>
      <t xml:space="preserve">الجدول 8: </t>
    </r>
    <r>
      <rPr>
        <b/>
        <sz val="11"/>
        <color rgb="FF636466"/>
        <rFont val="Tahoma"/>
        <family val="2"/>
      </rPr>
      <t>كميّة النفايات الخطرة الصلبة الناتجة حسب المصدر وطرق التخلّص -2019</t>
    </r>
  </si>
  <si>
    <t xml:space="preserve">طمر آمن </t>
  </si>
  <si>
    <t>أخرى</t>
  </si>
  <si>
    <t xml:space="preserve">نفايات صناعية </t>
  </si>
  <si>
    <t>-</t>
  </si>
  <si>
    <t>نفايات طبية</t>
  </si>
  <si>
    <r>
      <t>الجدول 8 :</t>
    </r>
    <r>
      <rPr>
        <b/>
        <sz val="10"/>
        <color rgb="FFA2AC72"/>
        <rFont val="Tahoma"/>
        <family val="2"/>
      </rPr>
      <t xml:space="preserve"> </t>
    </r>
    <r>
      <rPr>
        <b/>
        <sz val="11"/>
        <color rgb="FF636466"/>
        <rFont val="Tahoma"/>
        <family val="2"/>
      </rPr>
      <t>عدد مشروعات إدارة النفايات في إمارة أبوظبي - 2019</t>
    </r>
  </si>
  <si>
    <t>البند</t>
  </si>
  <si>
    <t>الطمر الصحي</t>
  </si>
  <si>
    <t>مكبّ النفايات</t>
  </si>
  <si>
    <t>إعادة تدوير</t>
  </si>
  <si>
    <t>التحويل الى سماد</t>
  </si>
  <si>
    <t>تصنيف النفايات</t>
  </si>
  <si>
    <t>نقل النفايات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</si>
</sst>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A2AC72"/>
      <name val="Tahoma"/>
      <family val="2"/>
    </font>
    <font>
      <b/>
      <sz val="11"/>
      <color rgb="FF636466"/>
      <name val="Tahoma"/>
      <family val="2"/>
    </font>
    <font>
      <b/>
      <sz val="11"/>
      <color rgb="FF6D6E71"/>
      <name val="Tahoma"/>
      <family val="2"/>
    </font>
    <font>
      <sz val="8"/>
      <color rgb="FF000000"/>
      <name val="Tahoma"/>
      <family val="2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b/>
      <sz val="9"/>
      <color rgb="FF595959"/>
      <name val="Arial"/>
      <family val="2"/>
    </font>
    <font>
      <b/>
      <sz val="10"/>
      <color rgb="FF636466"/>
      <name val="Arial"/>
      <family val="2"/>
    </font>
    <font>
      <sz val="9"/>
      <color rgb="FF92929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8"/>
      <color rgb="FF6D6E71"/>
      <name val="Tahoma"/>
      <family val="2"/>
    </font>
    <font>
      <sz val="9"/>
      <color rgb="FFFF0000"/>
      <name val="Tahoma"/>
      <family val="2"/>
    </font>
    <font>
      <sz val="8"/>
      <color rgb="FF595959"/>
      <name val="Tahoma"/>
      <family val="2"/>
    </font>
    <font>
      <sz val="9"/>
      <color rgb="FF595959"/>
      <name val="Arial"/>
      <family val="2"/>
    </font>
    <font>
      <sz val="11"/>
      <color theme="1"/>
      <name val="Calibri"/>
      <family val="2"/>
    </font>
    <font>
      <sz val="10"/>
      <color rgb="FF636466"/>
      <name val="Arial"/>
      <family val="2"/>
    </font>
    <font>
      <sz val="10"/>
      <color rgb="FF595959"/>
      <name val="Arial"/>
      <family val="2"/>
    </font>
    <font>
      <sz val="10"/>
      <color rgb="FFFF0000"/>
      <name val="Arial"/>
      <family val="2"/>
    </font>
    <font>
      <sz val="10"/>
      <color theme="1"/>
      <name val="Tahoma"/>
      <family val="2"/>
    </font>
    <font>
      <b/>
      <sz val="8"/>
      <color rgb="FFFF0000"/>
      <name val="Tahoma"/>
      <family val="2"/>
    </font>
    <font>
      <sz val="8"/>
      <color rgb="FF8A1E04"/>
      <name val="Tahoma"/>
      <family val="2"/>
    </font>
    <font>
      <sz val="10"/>
      <color rgb="FF595959"/>
      <name val="Calibri"/>
      <family val="2"/>
    </font>
    <font>
      <b/>
      <sz val="9"/>
      <color rgb="FF595959"/>
      <name val="Tahoma"/>
      <family val="2"/>
    </font>
    <font>
      <sz val="9"/>
      <color rgb="FF929292"/>
      <name val="Tahoma"/>
      <family val="2"/>
    </font>
    <font>
      <b/>
      <sz val="10"/>
      <color rgb="FF8A1E04"/>
      <name val="Arial"/>
      <family val="2"/>
    </font>
    <font>
      <b/>
      <sz val="10"/>
      <color rgb="FFC00000"/>
      <name val="Arial"/>
      <family val="2"/>
    </font>
    <font>
      <sz val="8"/>
      <color rgb="FF595959"/>
      <name val="Arial"/>
      <family val="2"/>
    </font>
    <font>
      <b/>
      <sz val="11"/>
      <color rgb="FFA2AC72"/>
      <name val="Arial"/>
      <family val="2"/>
    </font>
    <font>
      <b/>
      <sz val="11"/>
      <color rgb="FF595959"/>
      <name val="Arial"/>
      <family val="2"/>
    </font>
    <font>
      <b/>
      <sz val="9"/>
      <color rgb="FFC00000"/>
      <name val="Arial"/>
      <family val="2"/>
    </font>
    <font>
      <sz val="8"/>
      <color rgb="FFFF0000"/>
      <name val="Tahoma"/>
      <family val="2"/>
    </font>
    <font>
      <sz val="9"/>
      <color rgb="FF595959"/>
      <name val="Tahoma"/>
      <family val="2"/>
    </font>
    <font>
      <sz val="9"/>
      <color rgb="FF6D6E71"/>
      <name val="Arial"/>
      <family val="2"/>
    </font>
    <font>
      <b/>
      <sz val="10"/>
      <color rgb="FF929292"/>
      <name val="Arial"/>
      <family val="2"/>
    </font>
    <font>
      <b/>
      <sz val="9"/>
      <color rgb="FF929292"/>
      <name val="Arial"/>
      <family val="2"/>
    </font>
    <font>
      <sz val="9"/>
      <color rgb="FF636466"/>
      <name val="Tahoma"/>
      <family val="2"/>
    </font>
    <font>
      <b/>
      <sz val="10"/>
      <color rgb="FFA2AC72"/>
      <name val="Tahoma"/>
      <family val="2"/>
    </font>
    <font>
      <sz val="10"/>
      <color rgb="FF000000"/>
      <name val="Arial"/>
      <family val="2"/>
    </font>
    <font>
      <sz val="8"/>
      <color rgb="FF333333"/>
      <name val="Arial"/>
      <family val="2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2AC72"/>
        <bgColor indexed="64"/>
      </patternFill>
    </fill>
    <fill>
      <patternFill patternType="solid">
        <fgColor rgb="FFCDCE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ECDCB"/>
        <bgColor indexed="64"/>
      </patternFill>
    </fill>
  </fills>
  <borders count="2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A2AC72"/>
      </bottom>
      <diagonal/>
    </border>
    <border>
      <left/>
      <right/>
      <top/>
      <bottom style="medium">
        <color rgb="FFA2AC72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medium">
        <color rgb="FFA2AC72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A2AC7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A2AC72"/>
      </bottom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theme="0"/>
      </top>
      <bottom style="medium">
        <color rgb="FFA2AC72"/>
      </bottom>
      <diagonal/>
    </border>
    <border>
      <left/>
      <right/>
      <top style="medium">
        <color theme="0"/>
      </top>
      <bottom style="medium">
        <color rgb="FFA2AC7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A2AC7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0" fillId="0" borderId="0" xfId="0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7" fillId="2" borderId="0" xfId="0" applyFont="1" applyFill="1" applyAlignment="1">
      <alignment horizontal="right" vertical="center" wrapText="1" readingOrder="2"/>
    </xf>
    <xf numFmtId="0" fontId="8" fillId="3" borderId="0" xfId="0" applyFont="1" applyFill="1" applyAlignment="1">
      <alignment horizontal="right" vertical="center" readingOrder="2"/>
    </xf>
    <xf numFmtId="3" fontId="9" fillId="3" borderId="0" xfId="0" applyNumberFormat="1" applyFont="1" applyFill="1" applyAlignment="1">
      <alignment horizontal="right" vertical="center" wrapText="1" readingOrder="2"/>
    </xf>
    <xf numFmtId="9" fontId="0" fillId="0" borderId="0" xfId="3" applyFont="1" applyAlignment="1">
      <alignment horizontal="right" readingOrder="2"/>
    </xf>
    <xf numFmtId="0" fontId="10" fillId="4" borderId="1" xfId="0" applyFont="1" applyFill="1" applyBorder="1" applyAlignment="1">
      <alignment horizontal="right" vertical="center" wrapText="1" readingOrder="2"/>
    </xf>
    <xf numFmtId="3" fontId="11" fillId="4" borderId="0" xfId="0" applyNumberFormat="1" applyFont="1" applyFill="1" applyAlignment="1">
      <alignment horizontal="right" vertical="center" readingOrder="2"/>
    </xf>
    <xf numFmtId="9" fontId="0" fillId="0" borderId="0" xfId="3" applyNumberFormat="1" applyFont="1" applyAlignment="1">
      <alignment horizontal="right" readingOrder="2"/>
    </xf>
    <xf numFmtId="0" fontId="10" fillId="4" borderId="2" xfId="0" applyFont="1" applyFill="1" applyBorder="1" applyAlignment="1">
      <alignment horizontal="right" vertical="center" wrapText="1" readingOrder="2"/>
    </xf>
    <xf numFmtId="3" fontId="11" fillId="4" borderId="3" xfId="0" applyNumberFormat="1" applyFont="1" applyFill="1" applyBorder="1" applyAlignment="1">
      <alignment horizontal="right" vertical="center" readingOrder="2"/>
    </xf>
    <xf numFmtId="0" fontId="13" fillId="5" borderId="0" xfId="0" applyFont="1" applyFill="1" applyBorder="1" applyAlignment="1">
      <alignment horizontal="right" vertical="center" wrapText="1" readingOrder="2"/>
    </xf>
    <xf numFmtId="0" fontId="13" fillId="5" borderId="0" xfId="0" applyFont="1" applyFill="1" applyAlignment="1">
      <alignment horizontal="right" vertical="center" wrapText="1" readingOrder="2"/>
    </xf>
    <xf numFmtId="0" fontId="8" fillId="3" borderId="0" xfId="0" applyFont="1" applyFill="1" applyAlignment="1">
      <alignment horizontal="right" vertical="center" wrapText="1" readingOrder="2"/>
    </xf>
    <xf numFmtId="3" fontId="0" fillId="0" borderId="0" xfId="0" applyNumberFormat="1" applyAlignment="1">
      <alignment horizontal="right" readingOrder="2"/>
    </xf>
    <xf numFmtId="0" fontId="10" fillId="6" borderId="4" xfId="0" applyFont="1" applyFill="1" applyBorder="1" applyAlignment="1">
      <alignment horizontal="right" vertical="center" wrapText="1" readingOrder="2"/>
    </xf>
    <xf numFmtId="3" fontId="11" fillId="6" borderId="0" xfId="0" applyNumberFormat="1" applyFont="1" applyFill="1" applyAlignment="1">
      <alignment horizontal="right" vertical="center" readingOrder="2"/>
    </xf>
    <xf numFmtId="3" fontId="11" fillId="6" borderId="3" xfId="0" applyNumberFormat="1" applyFont="1" applyFill="1" applyBorder="1" applyAlignment="1">
      <alignment horizontal="right" vertical="center" readingOrder="2"/>
    </xf>
    <xf numFmtId="0" fontId="14" fillId="0" borderId="5" xfId="0" applyFont="1" applyBorder="1" applyAlignment="1">
      <alignment vertical="center" readingOrder="2"/>
    </xf>
    <xf numFmtId="0" fontId="15" fillId="0" borderId="0" xfId="0" applyFont="1" applyAlignment="1">
      <alignment horizontal="right" vertical="center" readingOrder="2"/>
    </xf>
    <xf numFmtId="0" fontId="15" fillId="0" borderId="0" xfId="0" applyFont="1" applyAlignment="1">
      <alignment vertical="center" readingOrder="2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0" fillId="0" borderId="0" xfId="0" applyFill="1" applyAlignment="1">
      <alignment horizontal="right" readingOrder="2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 readingOrder="2"/>
    </xf>
    <xf numFmtId="0" fontId="17" fillId="0" borderId="0" xfId="0" applyFont="1" applyFill="1" applyAlignment="1">
      <alignment horizontal="right" vertical="center" wrapText="1" readingOrder="2"/>
    </xf>
    <xf numFmtId="0" fontId="7" fillId="2" borderId="0" xfId="0" applyFont="1" applyFill="1" applyAlignment="1">
      <alignment horizontal="right" vertical="center" readingOrder="2"/>
    </xf>
    <xf numFmtId="0" fontId="8" fillId="7" borderId="0" xfId="0" applyFont="1" applyFill="1" applyAlignment="1">
      <alignment horizontal="right" vertical="center" wrapText="1" readingOrder="2"/>
    </xf>
    <xf numFmtId="3" fontId="9" fillId="7" borderId="0" xfId="0" applyNumberFormat="1" applyFont="1" applyFill="1" applyAlignment="1">
      <alignment horizontal="right" vertical="center" wrapText="1" readingOrder="2"/>
    </xf>
    <xf numFmtId="164" fontId="0" fillId="0" borderId="0" xfId="0" applyNumberFormat="1" applyAlignment="1">
      <alignment horizontal="right" readingOrder="2"/>
    </xf>
    <xf numFmtId="165" fontId="0" fillId="0" borderId="0" xfId="3" applyNumberFormat="1" applyFont="1" applyAlignment="1">
      <alignment horizontal="right" readingOrder="2"/>
    </xf>
    <xf numFmtId="0" fontId="8" fillId="6" borderId="0" xfId="0" applyFont="1" applyFill="1" applyAlignment="1">
      <alignment horizontal="right" vertical="center" wrapText="1" readingOrder="2"/>
    </xf>
    <xf numFmtId="3" fontId="9" fillId="6" borderId="0" xfId="0" applyNumberFormat="1" applyFont="1" applyFill="1" applyAlignment="1">
      <alignment horizontal="right" vertical="center" wrapText="1" readingOrder="2"/>
    </xf>
    <xf numFmtId="0" fontId="8" fillId="8" borderId="1" xfId="0" applyFont="1" applyFill="1" applyBorder="1" applyAlignment="1">
      <alignment horizontal="right" vertical="center" wrapText="1" readingOrder="2"/>
    </xf>
    <xf numFmtId="3" fontId="9" fillId="8" borderId="6" xfId="0" applyNumberFormat="1" applyFont="1" applyFill="1" applyBorder="1" applyAlignment="1">
      <alignment horizontal="right" vertical="center" readingOrder="2"/>
    </xf>
    <xf numFmtId="164" fontId="9" fillId="8" borderId="6" xfId="0" applyNumberFormat="1" applyFont="1" applyFill="1" applyBorder="1" applyAlignment="1">
      <alignment horizontal="right" vertical="center" readingOrder="2"/>
    </xf>
    <xf numFmtId="9" fontId="18" fillId="0" borderId="0" xfId="3" applyFont="1" applyAlignment="1">
      <alignment horizontal="right" vertical="center" wrapText="1" readingOrder="2"/>
    </xf>
    <xf numFmtId="0" fontId="19" fillId="4" borderId="7" xfId="0" applyFont="1" applyFill="1" applyBorder="1" applyAlignment="1">
      <alignment horizontal="right" vertical="center" wrapText="1" readingOrder="2"/>
    </xf>
    <xf numFmtId="0" fontId="8" fillId="6" borderId="7" xfId="0" applyFont="1" applyFill="1" applyBorder="1" applyAlignment="1">
      <alignment horizontal="right" vertical="center" wrapText="1" readingOrder="2"/>
    </xf>
    <xf numFmtId="0" fontId="8" fillId="8" borderId="7" xfId="0" applyFont="1" applyFill="1" applyBorder="1" applyAlignment="1">
      <alignment horizontal="right" vertical="center" wrapText="1" readingOrder="2"/>
    </xf>
    <xf numFmtId="165" fontId="18" fillId="0" borderId="0" xfId="3" applyNumberFormat="1" applyFont="1" applyFill="1" applyAlignment="1">
      <alignment horizontal="right" vertical="center" wrapText="1" readingOrder="2"/>
    </xf>
    <xf numFmtId="3" fontId="9" fillId="6" borderId="8" xfId="0" applyNumberFormat="1" applyFont="1" applyFill="1" applyBorder="1" applyAlignment="1">
      <alignment horizontal="right" vertical="center" readingOrder="2"/>
    </xf>
    <xf numFmtId="3" fontId="9" fillId="8" borderId="8" xfId="0" applyNumberFormat="1" applyFont="1" applyFill="1" applyBorder="1" applyAlignment="1">
      <alignment horizontal="right" vertical="center" readingOrder="2"/>
    </xf>
    <xf numFmtId="164" fontId="9" fillId="8" borderId="8" xfId="0" applyNumberFormat="1" applyFont="1" applyFill="1" applyBorder="1" applyAlignment="1">
      <alignment horizontal="right" vertical="center" readingOrder="2"/>
    </xf>
    <xf numFmtId="9" fontId="18" fillId="0" borderId="0" xfId="3" applyFont="1" applyFill="1" applyAlignment="1">
      <alignment horizontal="right" vertical="center" wrapText="1" readingOrder="2"/>
    </xf>
    <xf numFmtId="1" fontId="18" fillId="0" borderId="0" xfId="3" applyNumberFormat="1" applyFont="1" applyAlignment="1">
      <alignment horizontal="right" vertical="center" wrapText="1" readingOrder="2"/>
    </xf>
    <xf numFmtId="0" fontId="8" fillId="8" borderId="2" xfId="0" applyFont="1" applyFill="1" applyBorder="1" applyAlignment="1">
      <alignment horizontal="right" vertical="center" wrapText="1" readingOrder="2"/>
    </xf>
    <xf numFmtId="3" fontId="9" fillId="8" borderId="9" xfId="0" applyNumberFormat="1" applyFont="1" applyFill="1" applyBorder="1" applyAlignment="1">
      <alignment horizontal="right" vertical="center" readingOrder="2"/>
    </xf>
    <xf numFmtId="0" fontId="14" fillId="0" borderId="5" xfId="0" applyFont="1" applyBorder="1" applyAlignment="1">
      <alignment horizontal="right" vertical="center" readingOrder="2"/>
    </xf>
    <xf numFmtId="3" fontId="18" fillId="0" borderId="0" xfId="0" applyNumberFormat="1" applyFont="1" applyAlignment="1">
      <alignment horizontal="right" vertical="center" wrapText="1" readingOrder="2"/>
    </xf>
    <xf numFmtId="0" fontId="22" fillId="0" borderId="0" xfId="0" applyFont="1" applyAlignment="1">
      <alignment horizontal="right" readingOrder="2"/>
    </xf>
    <xf numFmtId="0" fontId="23" fillId="0" borderId="0" xfId="0" applyFont="1" applyAlignment="1">
      <alignment horizontal="right" vertical="center" readingOrder="2"/>
    </xf>
    <xf numFmtId="0" fontId="23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wrapText="1" readingOrder="2"/>
    </xf>
    <xf numFmtId="0" fontId="7" fillId="2" borderId="10" xfId="0" applyFont="1" applyFill="1" applyBorder="1" applyAlignment="1">
      <alignment horizontal="right" vertical="center" wrapText="1" readingOrder="2"/>
    </xf>
    <xf numFmtId="9" fontId="0" fillId="0" borderId="10" xfId="3" applyFont="1" applyBorder="1" applyAlignment="1">
      <alignment horizontal="right" readingOrder="2"/>
    </xf>
    <xf numFmtId="3" fontId="26" fillId="9" borderId="0" xfId="0" applyNumberFormat="1" applyFont="1" applyFill="1" applyAlignment="1">
      <alignment vertical="center" wrapText="1" readingOrder="2"/>
    </xf>
    <xf numFmtId="3" fontId="19" fillId="4" borderId="0" xfId="0" applyNumberFormat="1" applyFont="1" applyFill="1" applyAlignment="1">
      <alignment horizontal="right" vertical="center" readingOrder="2"/>
    </xf>
    <xf numFmtId="3" fontId="27" fillId="4" borderId="0" xfId="0" applyNumberFormat="1" applyFont="1" applyFill="1" applyAlignment="1">
      <alignment vertical="center" readingOrder="2"/>
    </xf>
    <xf numFmtId="164" fontId="8" fillId="0" borderId="11" xfId="1" applyNumberFormat="1" applyFont="1" applyFill="1" applyBorder="1" applyAlignment="1">
      <alignment horizontal="right" vertical="center" wrapText="1" readingOrder="2"/>
    </xf>
    <xf numFmtId="3" fontId="26" fillId="0" borderId="12" xfId="0" applyNumberFormat="1" applyFont="1" applyBorder="1" applyAlignment="1">
      <alignment vertical="center" wrapText="1" readingOrder="2"/>
    </xf>
    <xf numFmtId="3" fontId="26" fillId="0" borderId="13" xfId="0" applyNumberFormat="1" applyFont="1" applyBorder="1" applyAlignment="1">
      <alignment vertical="center" wrapText="1" readingOrder="2"/>
    </xf>
    <xf numFmtId="3" fontId="26" fillId="0" borderId="13" xfId="0" applyNumberFormat="1" applyFont="1" applyFill="1" applyBorder="1" applyAlignment="1">
      <alignment vertical="center" wrapText="1" readingOrder="2"/>
    </xf>
    <xf numFmtId="3" fontId="10" fillId="4" borderId="3" xfId="0" applyNumberFormat="1" applyFont="1" applyFill="1" applyBorder="1" applyAlignment="1">
      <alignment horizontal="right" vertical="center" wrapText="1" readingOrder="2"/>
    </xf>
    <xf numFmtId="3" fontId="26" fillId="0" borderId="14" xfId="0" applyNumberFormat="1" applyFont="1" applyBorder="1" applyAlignment="1">
      <alignment vertical="center" wrapText="1" readingOrder="2"/>
    </xf>
    <xf numFmtId="43" fontId="26" fillId="0" borderId="14" xfId="2" applyNumberFormat="1" applyFont="1" applyBorder="1" applyAlignment="1">
      <alignment horizontal="right" vertical="center" wrapText="1" readingOrder="2"/>
    </xf>
    <xf numFmtId="0" fontId="24" fillId="0" borderId="0" xfId="0" applyFont="1" applyAlignment="1">
      <alignment horizontal="right" vertical="center" readingOrder="2"/>
    </xf>
    <xf numFmtId="0" fontId="24" fillId="0" borderId="0" xfId="0" applyFont="1" applyAlignment="1">
      <alignment vertical="center" readingOrder="2"/>
    </xf>
    <xf numFmtId="0" fontId="8" fillId="8" borderId="15" xfId="0" applyFont="1" applyFill="1" applyBorder="1" applyAlignment="1">
      <alignment horizontal="center" vertical="center" wrapText="1" readingOrder="2"/>
    </xf>
    <xf numFmtId="0" fontId="8" fillId="8" borderId="0" xfId="0" applyFont="1" applyFill="1" applyBorder="1" applyAlignment="1">
      <alignment horizontal="center" vertical="center" wrapText="1" readingOrder="2"/>
    </xf>
    <xf numFmtId="9" fontId="23" fillId="0" borderId="0" xfId="3" applyFont="1" applyAlignment="1">
      <alignment horizontal="right" vertical="center" readingOrder="2"/>
    </xf>
    <xf numFmtId="0" fontId="19" fillId="10" borderId="1" xfId="0" applyFont="1" applyFill="1" applyBorder="1" applyAlignment="1">
      <alignment horizontal="right" vertical="center" wrapText="1" readingOrder="2"/>
    </xf>
    <xf numFmtId="3" fontId="11" fillId="10" borderId="1" xfId="0" applyNumberFormat="1" applyFont="1" applyFill="1" applyBorder="1" applyAlignment="1">
      <alignment horizontal="right" vertical="center" readingOrder="2"/>
    </xf>
    <xf numFmtId="9" fontId="0" fillId="0" borderId="0" xfId="3" applyFont="1" applyFill="1" applyAlignment="1">
      <alignment horizontal="right" readingOrder="2"/>
    </xf>
    <xf numFmtId="0" fontId="8" fillId="6" borderId="4" xfId="0" applyFont="1" applyFill="1" applyBorder="1" applyAlignment="1">
      <alignment horizontal="right" vertical="center" wrapText="1" readingOrder="2"/>
    </xf>
    <xf numFmtId="0" fontId="13" fillId="5" borderId="16" xfId="0" applyFont="1" applyFill="1" applyBorder="1" applyAlignment="1">
      <alignment horizontal="right" vertical="center" readingOrder="2"/>
    </xf>
    <xf numFmtId="0" fontId="13" fillId="5" borderId="16" xfId="0" applyFont="1" applyFill="1" applyBorder="1" applyAlignment="1">
      <alignment horizontal="right" vertical="center" wrapText="1" readingOrder="2"/>
    </xf>
    <xf numFmtId="0" fontId="19" fillId="4" borderId="16" xfId="0" applyFont="1" applyFill="1" applyBorder="1" applyAlignment="1">
      <alignment horizontal="right" vertical="center" wrapText="1" readingOrder="2"/>
    </xf>
    <xf numFmtId="3" fontId="11" fillId="4" borderId="16" xfId="0" applyNumberFormat="1" applyFont="1" applyFill="1" applyBorder="1" applyAlignment="1">
      <alignment horizontal="right" vertical="center" readingOrder="2"/>
    </xf>
    <xf numFmtId="3" fontId="0" fillId="6" borderId="17" xfId="0" applyNumberFormat="1" applyFill="1" applyBorder="1" applyAlignment="1">
      <alignment horizontal="right" readingOrder="2"/>
    </xf>
    <xf numFmtId="3" fontId="0" fillId="6" borderId="18" xfId="0" applyNumberFormat="1" applyFill="1" applyBorder="1" applyAlignment="1">
      <alignment horizontal="right" readingOrder="2"/>
    </xf>
    <xf numFmtId="2" fontId="23" fillId="0" borderId="0" xfId="3" applyNumberFormat="1" applyFont="1" applyAlignment="1">
      <alignment horizontal="right" vertical="center" readingOrder="2"/>
    </xf>
    <xf numFmtId="0" fontId="18" fillId="0" borderId="0" xfId="0" applyFont="1" applyAlignment="1">
      <alignment horizontal="right" vertical="center" wrapText="1" readingOrder="2"/>
    </xf>
    <xf numFmtId="165" fontId="22" fillId="0" borderId="0" xfId="3" applyNumberFormat="1" applyFont="1" applyAlignment="1">
      <alignment horizontal="right" readingOrder="2"/>
    </xf>
    <xf numFmtId="3" fontId="0" fillId="0" borderId="0" xfId="0" applyNumberFormat="1" applyFill="1" applyAlignment="1">
      <alignment horizontal="right" readingOrder="2"/>
    </xf>
    <xf numFmtId="0" fontId="8" fillId="8" borderId="16" xfId="0" applyFont="1" applyFill="1" applyBorder="1" applyAlignment="1">
      <alignment horizontal="right" vertical="center" wrapText="1" readingOrder="2"/>
    </xf>
    <xf numFmtId="0" fontId="8" fillId="6" borderId="19" xfId="0" applyFont="1" applyFill="1" applyBorder="1" applyAlignment="1">
      <alignment horizontal="right" vertical="center" wrapText="1" readingOrder="2"/>
    </xf>
    <xf numFmtId="3" fontId="0" fillId="0" borderId="19" xfId="0" applyNumberFormat="1" applyFill="1" applyBorder="1" applyAlignment="1">
      <alignment horizontal="right" readingOrder="2"/>
    </xf>
    <xf numFmtId="0" fontId="14" fillId="0" borderId="0" xfId="0" applyFont="1" applyBorder="1" applyAlignment="1">
      <alignment vertical="center" readingOrder="2"/>
    </xf>
    <xf numFmtId="0" fontId="0" fillId="0" borderId="0" xfId="0" applyAlignment="1">
      <alignment horizontal="center" vertical="center" readingOrder="2"/>
    </xf>
    <xf numFmtId="0" fontId="29" fillId="6" borderId="19" xfId="0" applyFont="1" applyFill="1" applyBorder="1" applyAlignment="1">
      <alignment horizontal="right" vertical="center" wrapText="1" readingOrder="2"/>
    </xf>
    <xf numFmtId="0" fontId="30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readingOrder="2"/>
    </xf>
    <xf numFmtId="0" fontId="31" fillId="0" borderId="0" xfId="0" applyFont="1" applyAlignment="1">
      <alignment horizontal="right" vertical="center" readingOrder="2"/>
    </xf>
    <xf numFmtId="0" fontId="31" fillId="0" borderId="0" xfId="0" applyFont="1" applyAlignment="1">
      <alignment horizontal="right" vertical="center" wrapText="1" readingOrder="2"/>
    </xf>
    <xf numFmtId="0" fontId="16" fillId="0" borderId="0" xfId="0" applyFont="1" applyAlignment="1">
      <alignment horizontal="right" vertical="center" readingOrder="2"/>
    </xf>
    <xf numFmtId="3" fontId="9" fillId="11" borderId="0" xfId="0" applyNumberFormat="1" applyFont="1" applyFill="1" applyAlignment="1">
      <alignment horizontal="right" vertical="center" readingOrder="2"/>
    </xf>
    <xf numFmtId="0" fontId="10" fillId="11" borderId="0" xfId="0" applyFont="1" applyFill="1" applyAlignment="1">
      <alignment horizontal="right" vertical="center" readingOrder="2"/>
    </xf>
    <xf numFmtId="3" fontId="33" fillId="11" borderId="0" xfId="0" applyNumberFormat="1" applyFont="1" applyFill="1" applyAlignment="1">
      <alignment horizontal="right" vertical="center" readingOrder="2"/>
    </xf>
    <xf numFmtId="0" fontId="19" fillId="4" borderId="10" xfId="0" applyFont="1" applyFill="1" applyBorder="1" applyAlignment="1">
      <alignment horizontal="right" vertical="center" readingOrder="2"/>
    </xf>
    <xf numFmtId="166" fontId="0" fillId="0" borderId="10" xfId="0" applyNumberFormat="1" applyBorder="1" applyAlignment="1">
      <alignment horizontal="right" readingOrder="2"/>
    </xf>
    <xf numFmtId="0" fontId="19" fillId="4" borderId="0" xfId="0" applyFont="1" applyFill="1" applyAlignment="1">
      <alignment horizontal="right" vertical="center" readingOrder="2"/>
    </xf>
    <xf numFmtId="0" fontId="19" fillId="4" borderId="3" xfId="0" applyFont="1" applyFill="1" applyBorder="1" applyAlignment="1">
      <alignment horizontal="right" vertical="center" readingOrder="2"/>
    </xf>
    <xf numFmtId="0" fontId="14" fillId="0" borderId="5" xfId="0" applyFont="1" applyBorder="1" applyAlignment="1">
      <alignment horizontal="right" vertical="center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 applyAlignment="1">
      <alignment horizontal="right" vertical="center" readingOrder="2"/>
    </xf>
    <xf numFmtId="0" fontId="7" fillId="2" borderId="0" xfId="0" applyFont="1" applyFill="1" applyAlignment="1">
      <alignment horizontal="center" vertical="center" wrapText="1" readingOrder="2"/>
    </xf>
    <xf numFmtId="0" fontId="9" fillId="11" borderId="0" xfId="0" applyFont="1" applyFill="1" applyAlignment="1">
      <alignment horizontal="right" vertical="center" readingOrder="2"/>
    </xf>
    <xf numFmtId="3" fontId="9" fillId="11" borderId="0" xfId="0" applyNumberFormat="1" applyFont="1" applyFill="1" applyAlignment="1">
      <alignment horizontal="right" vertical="center" wrapText="1" readingOrder="2"/>
    </xf>
    <xf numFmtId="3" fontId="11" fillId="0" borderId="0" xfId="0" applyNumberFormat="1" applyFont="1" applyFill="1" applyAlignment="1">
      <alignment horizontal="right" vertical="center" readingOrder="2"/>
    </xf>
    <xf numFmtId="165" fontId="0" fillId="0" borderId="0" xfId="3" applyNumberFormat="1" applyFont="1" applyFill="1" applyAlignment="1">
      <alignment horizontal="right" readingOrder="2"/>
    </xf>
    <xf numFmtId="3" fontId="35" fillId="4" borderId="10" xfId="0" applyNumberFormat="1" applyFont="1" applyFill="1" applyBorder="1" applyAlignment="1">
      <alignment horizontal="right" vertical="center" wrapText="1" readingOrder="2"/>
    </xf>
    <xf numFmtId="165" fontId="0" fillId="0" borderId="10" xfId="3" applyNumberFormat="1" applyFont="1" applyBorder="1" applyAlignment="1">
      <alignment horizontal="right" readingOrder="2"/>
    </xf>
    <xf numFmtId="0" fontId="36" fillId="0" borderId="3" xfId="0" applyFont="1" applyFill="1" applyBorder="1" applyAlignment="1">
      <alignment horizontal="right" vertical="center" wrapText="1" readingOrder="2"/>
    </xf>
    <xf numFmtId="3" fontId="11" fillId="0" borderId="3" xfId="0" applyNumberFormat="1" applyFont="1" applyFill="1" applyBorder="1" applyAlignment="1">
      <alignment horizontal="right" vertical="center" readingOrder="2"/>
    </xf>
    <xf numFmtId="0" fontId="14" fillId="0" borderId="5" xfId="0" applyFont="1" applyFill="1" applyBorder="1" applyAlignment="1">
      <alignment horizontal="right" vertical="center" readingOrder="2"/>
    </xf>
    <xf numFmtId="0" fontId="14" fillId="0" borderId="0" xfId="0" applyFont="1" applyFill="1" applyBorder="1" applyAlignment="1">
      <alignment horizontal="right" vertical="center" readingOrder="2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right" vertical="center" readingOrder="2"/>
    </xf>
    <xf numFmtId="0" fontId="7" fillId="2" borderId="0" xfId="0" applyFont="1" applyFill="1" applyAlignment="1">
      <alignment vertical="center" wrapText="1" readingOrder="2"/>
    </xf>
    <xf numFmtId="3" fontId="10" fillId="11" borderId="0" xfId="0" applyNumberFormat="1" applyFont="1" applyFill="1" applyAlignment="1">
      <alignment horizontal="right" vertical="center" readingOrder="2"/>
    </xf>
    <xf numFmtId="3" fontId="9" fillId="11" borderId="0" xfId="0" applyNumberFormat="1" applyFont="1" applyFill="1" applyAlignment="1">
      <alignment vertical="center" wrapText="1" readingOrder="2"/>
    </xf>
    <xf numFmtId="3" fontId="37" fillId="4" borderId="0" xfId="0" applyNumberFormat="1" applyFont="1" applyFill="1" applyBorder="1" applyAlignment="1">
      <alignment horizontal="right" vertical="center" readingOrder="2"/>
    </xf>
    <xf numFmtId="3" fontId="38" fillId="8" borderId="0" xfId="0" applyNumberFormat="1" applyFont="1" applyFill="1" applyAlignment="1">
      <alignment horizontal="right" vertical="center" readingOrder="2"/>
    </xf>
    <xf numFmtId="3" fontId="38" fillId="0" borderId="0" xfId="0" applyNumberFormat="1" applyFont="1" applyFill="1" applyBorder="1" applyAlignment="1">
      <alignment horizontal="right" vertical="center" readingOrder="2"/>
    </xf>
    <xf numFmtId="3" fontId="38" fillId="8" borderId="0" xfId="0" applyNumberFormat="1" applyFont="1" applyFill="1" applyBorder="1" applyAlignment="1">
      <alignment horizontal="right" vertical="center" readingOrder="2"/>
    </xf>
    <xf numFmtId="3" fontId="37" fillId="8" borderId="3" xfId="0" applyNumberFormat="1" applyFont="1" applyFill="1" applyBorder="1" applyAlignment="1">
      <alignment horizontal="right" vertical="center" readingOrder="2"/>
    </xf>
    <xf numFmtId="3" fontId="38" fillId="8" borderId="3" xfId="0" applyNumberFormat="1" applyFont="1" applyFill="1" applyBorder="1" applyAlignment="1">
      <alignment horizontal="right" vertical="center" readingOrder="2"/>
    </xf>
    <xf numFmtId="1" fontId="0" fillId="0" borderId="0" xfId="0" applyNumberFormat="1" applyAlignment="1">
      <alignment horizontal="right" readingOrder="2"/>
    </xf>
    <xf numFmtId="0" fontId="16" fillId="0" borderId="5" xfId="0" applyFont="1" applyBorder="1" applyAlignment="1">
      <alignment horizontal="right" vertical="center" wrapText="1" readingOrder="2"/>
    </xf>
    <xf numFmtId="3" fontId="38" fillId="4" borderId="0" xfId="0" applyNumberFormat="1" applyFont="1" applyFill="1" applyBorder="1" applyAlignment="1">
      <alignment horizontal="right" vertical="center" readingOrder="2"/>
    </xf>
    <xf numFmtId="0" fontId="3" fillId="4" borderId="0" xfId="0" applyFont="1" applyFill="1" applyAlignment="1">
      <alignment vertical="center" readingOrder="2"/>
    </xf>
    <xf numFmtId="0" fontId="39" fillId="4" borderId="0" xfId="0" applyFont="1" applyFill="1" applyAlignment="1">
      <alignment horizontal="right" vertical="center" readingOrder="2"/>
    </xf>
    <xf numFmtId="0" fontId="39" fillId="4" borderId="0" xfId="0" applyFont="1" applyFill="1" applyAlignment="1">
      <alignment vertical="center" readingOrder="2"/>
    </xf>
    <xf numFmtId="0" fontId="8" fillId="11" borderId="0" xfId="0" applyFont="1" applyFill="1" applyAlignment="1">
      <alignment horizontal="right" vertical="center" wrapText="1" readingOrder="2"/>
    </xf>
    <xf numFmtId="3" fontId="8" fillId="11" borderId="0" xfId="0" applyNumberFormat="1" applyFont="1" applyFill="1" applyAlignment="1">
      <alignment vertical="center" wrapText="1" readingOrder="2"/>
    </xf>
    <xf numFmtId="3" fontId="38" fillId="4" borderId="0" xfId="0" applyNumberFormat="1" applyFont="1" applyFill="1" applyAlignment="1">
      <alignment horizontal="right" vertical="center" readingOrder="2"/>
    </xf>
    <xf numFmtId="0" fontId="38" fillId="4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right" vertical="center"/>
    </xf>
    <xf numFmtId="3" fontId="37" fillId="4" borderId="3" xfId="0" applyNumberFormat="1" applyFont="1" applyFill="1" applyBorder="1" applyAlignment="1">
      <alignment horizontal="right" vertical="center" readingOrder="2"/>
    </xf>
    <xf numFmtId="0" fontId="38" fillId="4" borderId="3" xfId="0" applyFont="1" applyFill="1" applyBorder="1" applyAlignment="1">
      <alignment horizontal="right" vertical="center" readingOrder="2"/>
    </xf>
    <xf numFmtId="3" fontId="38" fillId="4" borderId="3" xfId="0" applyNumberFormat="1" applyFont="1" applyFill="1" applyBorder="1" applyAlignment="1">
      <alignment horizontal="right" vertical="center" readingOrder="2"/>
    </xf>
    <xf numFmtId="0" fontId="16" fillId="0" borderId="5" xfId="0" applyFont="1" applyBorder="1" applyAlignment="1">
      <alignment horizontal="right" vertical="center" readingOrder="2"/>
    </xf>
    <xf numFmtId="0" fontId="3" fillId="0" borderId="0" xfId="0" applyFont="1"/>
    <xf numFmtId="0" fontId="3" fillId="0" borderId="0" xfId="0" applyFont="1" applyAlignment="1">
      <alignment vertical="center" wrapText="1" readingOrder="2"/>
    </xf>
    <xf numFmtId="0" fontId="8" fillId="11" borderId="0" xfId="0" applyFont="1" applyFill="1" applyAlignment="1">
      <alignment horizontal="center" vertical="center" wrapText="1" readingOrder="2"/>
    </xf>
    <xf numFmtId="0" fontId="41" fillId="4" borderId="0" xfId="0" applyFont="1" applyFill="1" applyAlignment="1">
      <alignment horizontal="right" vertical="center" readingOrder="2"/>
    </xf>
    <xf numFmtId="3" fontId="38" fillId="4" borderId="0" xfId="0" applyNumberFormat="1" applyFont="1" applyFill="1" applyBorder="1" applyAlignment="1">
      <alignment horizontal="center" vertical="center" readingOrder="2"/>
    </xf>
    <xf numFmtId="1" fontId="0" fillId="0" borderId="10" xfId="0" applyNumberFormat="1" applyBorder="1" applyAlignment="1">
      <alignment horizontal="right" readingOrder="2"/>
    </xf>
    <xf numFmtId="0" fontId="41" fillId="4" borderId="0" xfId="0" applyFont="1" applyFill="1" applyBorder="1" applyAlignment="1">
      <alignment horizontal="right" vertical="center" readingOrder="2"/>
    </xf>
    <xf numFmtId="0" fontId="41" fillId="4" borderId="3" xfId="0" applyFont="1" applyFill="1" applyBorder="1" applyAlignment="1">
      <alignment horizontal="right" vertical="center" readingOrder="2"/>
    </xf>
    <xf numFmtId="3" fontId="38" fillId="4" borderId="3" xfId="0" applyNumberFormat="1" applyFont="1" applyFill="1" applyBorder="1" applyAlignment="1">
      <alignment horizontal="center" vertical="center" readingOrder="2"/>
    </xf>
    <xf numFmtId="0" fontId="16" fillId="0" borderId="0" xfId="0" applyFont="1"/>
    <xf numFmtId="0" fontId="42" fillId="0" borderId="0" xfId="0" applyFont="1" applyBorder="1" applyAlignment="1">
      <alignment vertical="center" wrapText="1" readingOrder="2"/>
    </xf>
    <xf numFmtId="0" fontId="43" fillId="0" borderId="0" xfId="0" applyFont="1" applyAlignment="1">
      <alignment horizontal="right" vertical="center" wrapText="1" readingOrder="2"/>
    </xf>
    <xf numFmtId="9" fontId="0" fillId="0" borderId="0" xfId="0" applyNumberFormat="1" applyAlignment="1">
      <alignment horizontal="right" readingOrder="2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FC82-B965-4051-BEBE-BA51F29FE6D3}">
  <dimension ref="A1:N176"/>
  <sheetViews>
    <sheetView rightToLeft="1" tabSelected="1" topLeftCell="A112" workbookViewId="0">
      <selection activeCell="P8" sqref="P8"/>
    </sheetView>
  </sheetViews>
  <sheetFormatPr defaultRowHeight="15" x14ac:dyDescent="0.25"/>
  <cols>
    <col min="1" max="1" width="12.85546875" customWidth="1"/>
    <col min="2" max="2" width="11.85546875" customWidth="1"/>
    <col min="3" max="3" width="12.5703125" customWidth="1"/>
    <col min="4" max="4" width="13.42578125" customWidth="1"/>
    <col min="9" max="9" width="15.42578125" customWidth="1"/>
  </cols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3" t="s">
        <v>1</v>
      </c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</row>
    <row r="3" spans="1:14" x14ac:dyDescent="0.25">
      <c r="A3" s="4" t="s">
        <v>2</v>
      </c>
      <c r="B3" s="4">
        <v>2012</v>
      </c>
      <c r="C3" s="4">
        <v>2013</v>
      </c>
      <c r="D3" s="4">
        <v>2014</v>
      </c>
      <c r="E3" s="4">
        <v>2015</v>
      </c>
      <c r="F3" s="4">
        <v>2016</v>
      </c>
      <c r="G3" s="4">
        <v>2017</v>
      </c>
      <c r="H3" s="4">
        <v>2018</v>
      </c>
      <c r="I3" s="4">
        <v>2019</v>
      </c>
      <c r="J3" s="2"/>
      <c r="K3" s="2"/>
      <c r="L3" s="2"/>
      <c r="M3" s="2"/>
      <c r="N3" s="2"/>
    </row>
    <row r="4" spans="1:14" ht="15.75" thickBot="1" x14ac:dyDescent="0.3">
      <c r="A4" s="5" t="s">
        <v>3</v>
      </c>
      <c r="B4" s="6">
        <v>12786673</v>
      </c>
      <c r="C4" s="6">
        <v>11845276</v>
      </c>
      <c r="D4" s="6">
        <v>10001810</v>
      </c>
      <c r="E4" s="6">
        <v>8478523</v>
      </c>
      <c r="F4" s="6">
        <v>9675062</v>
      </c>
      <c r="G4" s="6">
        <v>9657447</v>
      </c>
      <c r="H4" s="6">
        <v>9985369</v>
      </c>
      <c r="I4" s="6">
        <f>SUM(I5:I6)</f>
        <v>11227633.02695</v>
      </c>
      <c r="J4" s="2"/>
      <c r="K4" s="7">
        <f>I5/I4</f>
        <v>0.9778976566650921</v>
      </c>
      <c r="L4" s="2"/>
      <c r="M4" s="2"/>
      <c r="N4" s="2"/>
    </row>
    <row r="5" spans="1:14" ht="39" thickBot="1" x14ac:dyDescent="0.3">
      <c r="A5" s="8" t="s">
        <v>4</v>
      </c>
      <c r="B5" s="9">
        <v>12705902</v>
      </c>
      <c r="C5" s="9">
        <v>11762602</v>
      </c>
      <c r="D5" s="9">
        <v>9918590</v>
      </c>
      <c r="E5" s="9">
        <v>8420998</v>
      </c>
      <c r="F5" s="9">
        <v>9598969</v>
      </c>
      <c r="G5" s="9">
        <v>9477037</v>
      </c>
      <c r="H5" s="9">
        <v>9803432</v>
      </c>
      <c r="I5" s="9">
        <v>10979476.02695</v>
      </c>
      <c r="J5" s="7"/>
      <c r="K5" s="10">
        <f>I6/I4</f>
        <v>2.2102343334907886E-2</v>
      </c>
      <c r="L5" s="2"/>
      <c r="M5" s="2"/>
      <c r="N5" s="2"/>
    </row>
    <row r="6" spans="1:14" ht="39" thickBot="1" x14ac:dyDescent="0.3">
      <c r="A6" s="11" t="s">
        <v>5</v>
      </c>
      <c r="B6" s="12">
        <v>80771</v>
      </c>
      <c r="C6" s="12">
        <v>82674</v>
      </c>
      <c r="D6" s="12">
        <v>83220</v>
      </c>
      <c r="E6" s="12">
        <v>57525</v>
      </c>
      <c r="F6" s="12">
        <v>76093</v>
      </c>
      <c r="G6" s="12">
        <v>180410</v>
      </c>
      <c r="H6" s="12">
        <v>181937</v>
      </c>
      <c r="I6" s="12">
        <v>248157</v>
      </c>
      <c r="J6" s="7"/>
      <c r="K6" s="2"/>
      <c r="L6" s="2"/>
      <c r="M6" s="2"/>
      <c r="N6" s="2"/>
    </row>
    <row r="7" spans="1:14" ht="25.5" x14ac:dyDescent="0.25">
      <c r="A7" s="13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14" t="s">
        <v>15</v>
      </c>
      <c r="K7" s="14" t="s">
        <v>16</v>
      </c>
      <c r="L7" s="14" t="s">
        <v>17</v>
      </c>
      <c r="M7" s="14" t="s">
        <v>18</v>
      </c>
      <c r="N7" s="2"/>
    </row>
    <row r="8" spans="1:14" ht="15.75" thickBot="1" x14ac:dyDescent="0.3">
      <c r="A8" s="15" t="s">
        <v>3</v>
      </c>
      <c r="B8" s="6" t="e">
        <f t="shared" ref="B8:M8" si="0">SUM(B9:B10)</f>
        <v>#VALUE!</v>
      </c>
      <c r="C8" s="6">
        <f t="shared" si="0"/>
        <v>889297.20007666643</v>
      </c>
      <c r="D8" s="6">
        <f t="shared" si="0"/>
        <v>1146816.2409466668</v>
      </c>
      <c r="E8" s="6">
        <f t="shared" si="0"/>
        <v>873551.40032666654</v>
      </c>
      <c r="F8" s="6">
        <f t="shared" si="0"/>
        <v>567158.20999666653</v>
      </c>
      <c r="G8" s="6">
        <f t="shared" si="0"/>
        <v>888290.81131666666</v>
      </c>
      <c r="H8" s="6">
        <f t="shared" si="0"/>
        <v>1183342.4936366668</v>
      </c>
      <c r="I8" s="6">
        <f t="shared" si="0"/>
        <v>624776.74220666674</v>
      </c>
      <c r="J8" s="6">
        <f t="shared" si="0"/>
        <v>1085661.3666866669</v>
      </c>
      <c r="K8" s="6">
        <f t="shared" si="0"/>
        <v>1005314.1715266666</v>
      </c>
      <c r="L8" s="6">
        <f t="shared" si="0"/>
        <v>871046.93566666672</v>
      </c>
      <c r="M8" s="6">
        <f t="shared" si="0"/>
        <v>875604.48900666635</v>
      </c>
      <c r="N8" s="2"/>
    </row>
    <row r="9" spans="1:14" ht="39" thickBot="1" x14ac:dyDescent="0.3">
      <c r="A9" s="8" t="s">
        <v>4</v>
      </c>
      <c r="B9" s="9">
        <v>934291.90069666668</v>
      </c>
      <c r="C9" s="9">
        <v>911794.55038666655</v>
      </c>
      <c r="D9" s="9">
        <v>1029305.3956666667</v>
      </c>
      <c r="E9" s="9">
        <v>951428.39799666661</v>
      </c>
      <c r="F9" s="9">
        <v>759293.30399666657</v>
      </c>
      <c r="G9" s="9">
        <v>823792.05765666661</v>
      </c>
      <c r="H9" s="9">
        <v>1003567.2756466666</v>
      </c>
      <c r="I9" s="9">
        <v>814172.00892666669</v>
      </c>
      <c r="J9" s="9">
        <v>949916.68780666671</v>
      </c>
      <c r="K9" s="9">
        <v>977615.42966666666</v>
      </c>
      <c r="L9" s="9">
        <v>924331.18266666669</v>
      </c>
      <c r="M9" s="9">
        <v>899967.83583666652</v>
      </c>
      <c r="N9" s="16">
        <f>SUM(B9:M9)</f>
        <v>10979476.026949998</v>
      </c>
    </row>
    <row r="10" spans="1:14" ht="64.5" thickBot="1" x14ac:dyDescent="0.3">
      <c r="A10" s="17" t="s">
        <v>19</v>
      </c>
      <c r="B10" s="18" t="e">
        <f>B9-A9</f>
        <v>#VALUE!</v>
      </c>
      <c r="C10" s="18">
        <f t="shared" ref="C10:M10" si="1">C9-B9</f>
        <v>-22497.350310000125</v>
      </c>
      <c r="D10" s="18">
        <f t="shared" si="1"/>
        <v>117510.84528000013</v>
      </c>
      <c r="E10" s="18">
        <f t="shared" si="1"/>
        <v>-77876.99767000007</v>
      </c>
      <c r="F10" s="18">
        <f t="shared" si="1"/>
        <v>-192135.09400000004</v>
      </c>
      <c r="G10" s="18">
        <f t="shared" si="1"/>
        <v>64498.753660000046</v>
      </c>
      <c r="H10" s="18">
        <f t="shared" si="1"/>
        <v>179775.21799000003</v>
      </c>
      <c r="I10" s="19">
        <f t="shared" si="1"/>
        <v>-189395.26671999996</v>
      </c>
      <c r="J10" s="19">
        <f t="shared" si="1"/>
        <v>135744.67888000002</v>
      </c>
      <c r="K10" s="19">
        <f t="shared" si="1"/>
        <v>27698.741859999951</v>
      </c>
      <c r="L10" s="19">
        <f t="shared" si="1"/>
        <v>-53284.246999999974</v>
      </c>
      <c r="M10" s="19">
        <f t="shared" si="1"/>
        <v>-24363.34683000017</v>
      </c>
      <c r="N10" s="16"/>
    </row>
    <row r="11" spans="1:14" x14ac:dyDescent="0.25">
      <c r="A11" s="20" t="s">
        <v>20</v>
      </c>
      <c r="B11" s="20"/>
      <c r="C11" s="20"/>
      <c r="D11" s="20"/>
      <c r="E11" s="20"/>
      <c r="F11" s="20"/>
      <c r="G11" s="20"/>
      <c r="H11" s="20"/>
      <c r="I11" s="2"/>
      <c r="J11" s="2"/>
      <c r="K11" s="2"/>
      <c r="L11" s="2"/>
      <c r="M11" s="2"/>
      <c r="N11" s="2"/>
    </row>
    <row r="12" spans="1:14" x14ac:dyDescent="0.25">
      <c r="A12" s="21" t="s">
        <v>21</v>
      </c>
      <c r="B12" s="2"/>
      <c r="C12" s="22"/>
      <c r="D12" s="22"/>
      <c r="E12" s="22"/>
      <c r="F12" s="22"/>
      <c r="G12" s="22"/>
      <c r="H12" s="22"/>
      <c r="I12" s="2"/>
      <c r="J12" s="2"/>
      <c r="K12" s="2"/>
      <c r="L12" s="2"/>
      <c r="M12" s="2"/>
      <c r="N12" s="2"/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/>
      <c r="B14" s="23"/>
      <c r="C14" s="23"/>
      <c r="D14" s="23"/>
      <c r="E14" s="23"/>
      <c r="F14" s="23"/>
      <c r="G14" s="2"/>
      <c r="H14" s="23" t="s">
        <v>22</v>
      </c>
      <c r="I14" s="2"/>
      <c r="J14" s="2"/>
      <c r="K14" s="2"/>
      <c r="L14" s="2"/>
      <c r="M14" s="2"/>
      <c r="N14" s="2"/>
    </row>
    <row r="15" spans="1:14" x14ac:dyDescent="0.25">
      <c r="A15" s="24"/>
      <c r="B15" s="24"/>
      <c r="C15" s="24"/>
      <c r="D15" s="24"/>
      <c r="E15" s="24"/>
      <c r="F15" s="24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" t="s">
        <v>23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5"/>
      <c r="N16" s="25"/>
    </row>
    <row r="17" spans="1:14" x14ac:dyDescent="0.25">
      <c r="A17" s="26" t="s">
        <v>1</v>
      </c>
      <c r="B17" s="26"/>
      <c r="C17" s="26"/>
      <c r="D17" s="26"/>
      <c r="E17" s="26"/>
      <c r="F17" s="26"/>
      <c r="G17" s="26"/>
      <c r="H17" s="26"/>
      <c r="I17" s="27"/>
      <c r="J17" s="27"/>
      <c r="K17" s="27"/>
      <c r="L17" s="27"/>
      <c r="M17" s="28"/>
      <c r="N17" s="28"/>
    </row>
    <row r="18" spans="1:14" x14ac:dyDescent="0.25">
      <c r="A18" s="29" t="s">
        <v>24</v>
      </c>
      <c r="B18" s="29">
        <v>2012</v>
      </c>
      <c r="C18" s="29">
        <v>2013</v>
      </c>
      <c r="D18" s="29">
        <v>2014</v>
      </c>
      <c r="E18" s="29">
        <v>2015</v>
      </c>
      <c r="F18" s="29">
        <v>2016</v>
      </c>
      <c r="G18" s="29">
        <v>2017</v>
      </c>
      <c r="H18" s="29">
        <v>2018</v>
      </c>
      <c r="I18" s="29">
        <v>2019</v>
      </c>
      <c r="J18" s="2"/>
      <c r="K18" s="2"/>
      <c r="L18" s="2"/>
      <c r="M18" s="2"/>
      <c r="N18" s="2"/>
    </row>
    <row r="19" spans="1:14" x14ac:dyDescent="0.25">
      <c r="A19" s="30" t="s">
        <v>3</v>
      </c>
      <c r="B19" s="31">
        <v>12705902</v>
      </c>
      <c r="C19" s="31">
        <v>11762602</v>
      </c>
      <c r="D19" s="31">
        <v>9918590</v>
      </c>
      <c r="E19" s="31">
        <v>8420998</v>
      </c>
      <c r="F19" s="31">
        <v>9598969</v>
      </c>
      <c r="G19" s="31">
        <v>9477037</v>
      </c>
      <c r="H19" s="31">
        <v>9803432</v>
      </c>
      <c r="I19" s="31">
        <f>I21+I25+I27+I31+I35</f>
        <v>10979476.026950002</v>
      </c>
      <c r="J19" s="32">
        <f>I21+I25+I27+I31+I35</f>
        <v>10979476.026950002</v>
      </c>
      <c r="K19" s="33">
        <f>(I19-B19)/B19</f>
        <v>-0.13587590814489189</v>
      </c>
      <c r="L19" s="2"/>
      <c r="M19" s="2"/>
      <c r="N19" s="2"/>
    </row>
    <row r="20" spans="1:14" ht="51.75" thickBot="1" x14ac:dyDescent="0.3">
      <c r="A20" s="34" t="s">
        <v>25</v>
      </c>
      <c r="B20" s="35" t="e">
        <f t="shared" ref="B20:I20" si="2">B19-A19</f>
        <v>#VALUE!</v>
      </c>
      <c r="C20" s="35">
        <f t="shared" si="2"/>
        <v>-943300</v>
      </c>
      <c r="D20" s="35">
        <f t="shared" si="2"/>
        <v>-1844012</v>
      </c>
      <c r="E20" s="35">
        <f t="shared" si="2"/>
        <v>-1497592</v>
      </c>
      <c r="F20" s="35">
        <f t="shared" si="2"/>
        <v>1177971</v>
      </c>
      <c r="G20" s="35">
        <f t="shared" si="2"/>
        <v>-121932</v>
      </c>
      <c r="H20" s="35">
        <f t="shared" si="2"/>
        <v>326395</v>
      </c>
      <c r="I20" s="35">
        <f t="shared" si="2"/>
        <v>1176044.0269500017</v>
      </c>
      <c r="J20" s="32"/>
      <c r="K20" s="2"/>
      <c r="L20" s="2"/>
      <c r="M20" s="2"/>
      <c r="N20" s="2"/>
    </row>
    <row r="21" spans="1:14" ht="39" thickBot="1" x14ac:dyDescent="0.3">
      <c r="A21" s="36" t="s">
        <v>26</v>
      </c>
      <c r="B21" s="37">
        <v>9628309</v>
      </c>
      <c r="C21" s="37">
        <v>7692921</v>
      </c>
      <c r="D21" s="37">
        <v>4419665</v>
      </c>
      <c r="E21" s="37">
        <v>2876313</v>
      </c>
      <c r="F21" s="37">
        <v>4532379</v>
      </c>
      <c r="G21" s="37">
        <v>3959319</v>
      </c>
      <c r="H21" s="37">
        <v>3102631</v>
      </c>
      <c r="I21" s="38">
        <v>3703033.32</v>
      </c>
      <c r="J21" s="39">
        <f>I21/I19</f>
        <v>0.33726867392493126</v>
      </c>
      <c r="K21" s="7">
        <f>(I21-H21)/H21</f>
        <v>0.19351393059632288</v>
      </c>
      <c r="L21" s="2"/>
      <c r="M21" s="2"/>
      <c r="N21" s="2"/>
    </row>
    <row r="22" spans="1:14" ht="39" thickBot="1" x14ac:dyDescent="0.3">
      <c r="A22" s="40" t="s">
        <v>26</v>
      </c>
      <c r="B22" s="9">
        <v>5721367</v>
      </c>
      <c r="C22" s="9">
        <v>2767342</v>
      </c>
      <c r="D22" s="9">
        <v>1723497</v>
      </c>
      <c r="E22" s="9">
        <v>2042883</v>
      </c>
      <c r="F22" s="9">
        <v>2580914</v>
      </c>
      <c r="G22" s="9">
        <v>2589660</v>
      </c>
      <c r="H22" s="9">
        <v>1884940</v>
      </c>
      <c r="I22" s="9">
        <v>2070974.12</v>
      </c>
      <c r="J22" s="39"/>
      <c r="K22" s="7">
        <f t="shared" ref="K22:K27" si="3">(I22-H22)/H22</f>
        <v>9.8694982333655243E-2</v>
      </c>
      <c r="L22" s="2"/>
      <c r="M22" s="2"/>
      <c r="N22" s="2"/>
    </row>
    <row r="23" spans="1:14" ht="51.75" thickBot="1" x14ac:dyDescent="0.3">
      <c r="A23" s="40" t="s">
        <v>27</v>
      </c>
      <c r="B23" s="9">
        <v>3906942</v>
      </c>
      <c r="C23" s="9">
        <v>4925579</v>
      </c>
      <c r="D23" s="9">
        <v>2696168</v>
      </c>
      <c r="E23" s="9">
        <v>833430</v>
      </c>
      <c r="F23" s="9">
        <v>1951465</v>
      </c>
      <c r="G23" s="9">
        <v>1369659</v>
      </c>
      <c r="H23" s="9">
        <v>1217691</v>
      </c>
      <c r="I23" s="9">
        <f>I21-I22</f>
        <v>1632059.1999999997</v>
      </c>
      <c r="J23" s="39"/>
      <c r="K23" s="7">
        <f t="shared" si="3"/>
        <v>0.34029010643915386</v>
      </c>
      <c r="L23" s="2"/>
      <c r="M23" s="2"/>
      <c r="N23" s="2"/>
    </row>
    <row r="24" spans="1:14" ht="51.75" thickBot="1" x14ac:dyDescent="0.3">
      <c r="A24" s="41" t="s">
        <v>28</v>
      </c>
      <c r="B24" s="18">
        <v>0</v>
      </c>
      <c r="C24" s="18">
        <v>-1935388</v>
      </c>
      <c r="D24" s="18">
        <v>-3273256</v>
      </c>
      <c r="E24" s="18">
        <v>-1543352</v>
      </c>
      <c r="F24" s="18">
        <v>1656066</v>
      </c>
      <c r="G24" s="18">
        <v>-573060</v>
      </c>
      <c r="H24" s="18">
        <v>-856688</v>
      </c>
      <c r="I24" s="18">
        <f>I23-H23</f>
        <v>414368.19999999972</v>
      </c>
      <c r="J24" s="39"/>
      <c r="K24" s="7">
        <f t="shared" si="3"/>
        <v>-1.483686242832863</v>
      </c>
      <c r="L24" s="25"/>
      <c r="M24" s="25"/>
      <c r="N24" s="25"/>
    </row>
    <row r="25" spans="1:14" ht="39" thickBot="1" x14ac:dyDescent="0.3">
      <c r="A25" s="42" t="s">
        <v>29</v>
      </c>
      <c r="B25" s="37">
        <v>804174</v>
      </c>
      <c r="C25" s="37">
        <v>1305556</v>
      </c>
      <c r="D25" s="37">
        <v>3312125</v>
      </c>
      <c r="E25" s="37">
        <v>3306644</v>
      </c>
      <c r="F25" s="37">
        <v>2692768</v>
      </c>
      <c r="G25" s="37">
        <v>3169212</v>
      </c>
      <c r="H25" s="37">
        <v>3543264</v>
      </c>
      <c r="I25" s="38">
        <v>4094397.1392000001</v>
      </c>
      <c r="J25" s="43">
        <f>I25/I19</f>
        <v>0.37291371001220597</v>
      </c>
      <c r="K25" s="7">
        <f t="shared" si="3"/>
        <v>0.15554391069928747</v>
      </c>
      <c r="L25" s="2"/>
      <c r="M25" s="2"/>
      <c r="N25" s="2"/>
    </row>
    <row r="26" spans="1:14" ht="51.75" thickBot="1" x14ac:dyDescent="0.3">
      <c r="A26" s="41" t="s">
        <v>30</v>
      </c>
      <c r="B26" s="44">
        <v>0</v>
      </c>
      <c r="C26" s="44">
        <f t="shared" ref="C26:I26" si="4">C25-B25</f>
        <v>501382</v>
      </c>
      <c r="D26" s="44">
        <f t="shared" si="4"/>
        <v>2006569</v>
      </c>
      <c r="E26" s="44">
        <f t="shared" si="4"/>
        <v>-5481</v>
      </c>
      <c r="F26" s="44">
        <f t="shared" si="4"/>
        <v>-613876</v>
      </c>
      <c r="G26" s="44">
        <f t="shared" si="4"/>
        <v>476444</v>
      </c>
      <c r="H26" s="44">
        <f t="shared" si="4"/>
        <v>374052</v>
      </c>
      <c r="I26" s="44">
        <f t="shared" si="4"/>
        <v>551133.13920000009</v>
      </c>
      <c r="J26" s="39"/>
      <c r="K26" s="7">
        <f t="shared" si="3"/>
        <v>0.47341315966764003</v>
      </c>
      <c r="L26" s="25"/>
      <c r="M26" s="25"/>
      <c r="N26" s="25"/>
    </row>
    <row r="27" spans="1:14" ht="26.25" thickBot="1" x14ac:dyDescent="0.3">
      <c r="A27" s="42" t="s">
        <v>31</v>
      </c>
      <c r="B27" s="45">
        <v>898258</v>
      </c>
      <c r="C27" s="45">
        <v>999239</v>
      </c>
      <c r="D27" s="45">
        <v>561991</v>
      </c>
      <c r="E27" s="45">
        <v>493106</v>
      </c>
      <c r="F27" s="45">
        <v>745644</v>
      </c>
      <c r="G27" s="45">
        <v>933505</v>
      </c>
      <c r="H27" s="45">
        <v>1310721</v>
      </c>
      <c r="I27" s="46">
        <v>1198789.0019999999</v>
      </c>
      <c r="J27" s="47">
        <f>I27/I19</f>
        <v>0.10918453658967663</v>
      </c>
      <c r="K27" s="7">
        <f t="shared" si="3"/>
        <v>-8.539727218836056E-2</v>
      </c>
      <c r="L27" s="2"/>
      <c r="M27" s="2"/>
      <c r="N27" s="2"/>
    </row>
    <row r="28" spans="1:14" ht="26.25" thickBot="1" x14ac:dyDescent="0.3">
      <c r="A28" s="40" t="s">
        <v>32</v>
      </c>
      <c r="B28" s="9">
        <v>305749</v>
      </c>
      <c r="C28" s="9">
        <v>339078</v>
      </c>
      <c r="D28" s="9">
        <v>320689</v>
      </c>
      <c r="E28" s="9">
        <v>380465</v>
      </c>
      <c r="F28" s="9">
        <v>503001</v>
      </c>
      <c r="G28" s="9">
        <v>567992</v>
      </c>
      <c r="H28" s="9">
        <v>924281</v>
      </c>
      <c r="I28" s="9">
        <v>806524.94199999992</v>
      </c>
      <c r="J28" s="39"/>
      <c r="K28" s="7"/>
      <c r="L28" s="2"/>
      <c r="M28" s="2"/>
      <c r="N28" s="2"/>
    </row>
    <row r="29" spans="1:14" ht="51.75" thickBot="1" x14ac:dyDescent="0.3">
      <c r="A29" s="40" t="s">
        <v>33</v>
      </c>
      <c r="B29" s="9">
        <v>592509</v>
      </c>
      <c r="C29" s="9">
        <v>660161</v>
      </c>
      <c r="D29" s="9">
        <v>241302</v>
      </c>
      <c r="E29" s="9">
        <v>112641</v>
      </c>
      <c r="F29" s="9">
        <v>242643</v>
      </c>
      <c r="G29" s="9">
        <v>365513</v>
      </c>
      <c r="H29" s="9">
        <v>386440</v>
      </c>
      <c r="I29" s="9">
        <v>392264.05999999994</v>
      </c>
      <c r="J29" s="39"/>
      <c r="K29" s="7"/>
      <c r="L29" s="48"/>
      <c r="M29" s="48"/>
      <c r="N29" s="25"/>
    </row>
    <row r="30" spans="1:14" ht="39" thickBot="1" x14ac:dyDescent="0.3">
      <c r="A30" s="41" t="s">
        <v>34</v>
      </c>
      <c r="B30" s="18" t="e">
        <f t="shared" ref="B30:I30" si="5">B27-A27</f>
        <v>#VALUE!</v>
      </c>
      <c r="C30" s="18">
        <f t="shared" si="5"/>
        <v>100981</v>
      </c>
      <c r="D30" s="18">
        <f t="shared" si="5"/>
        <v>-437248</v>
      </c>
      <c r="E30" s="18">
        <f t="shared" si="5"/>
        <v>-68885</v>
      </c>
      <c r="F30" s="18">
        <f t="shared" si="5"/>
        <v>252538</v>
      </c>
      <c r="G30" s="18">
        <f t="shared" si="5"/>
        <v>187861</v>
      </c>
      <c r="H30" s="18">
        <f t="shared" si="5"/>
        <v>377216</v>
      </c>
      <c r="I30" s="18">
        <f t="shared" si="5"/>
        <v>-111931.99800000014</v>
      </c>
      <c r="J30" s="39"/>
      <c r="K30" s="7"/>
      <c r="L30" s="48"/>
      <c r="M30" s="48"/>
      <c r="N30" s="25"/>
    </row>
    <row r="31" spans="1:14" ht="15.75" thickBot="1" x14ac:dyDescent="0.3">
      <c r="A31" s="42" t="s">
        <v>35</v>
      </c>
      <c r="B31" s="37">
        <v>1272668</v>
      </c>
      <c r="C31" s="37">
        <v>1528093</v>
      </c>
      <c r="D31" s="37">
        <v>1466590</v>
      </c>
      <c r="E31" s="37">
        <v>1678983</v>
      </c>
      <c r="F31" s="37">
        <v>1561680</v>
      </c>
      <c r="G31" s="37">
        <v>1372140</v>
      </c>
      <c r="H31" s="37">
        <v>1793542</v>
      </c>
      <c r="I31" s="38">
        <v>1927064.5657500001</v>
      </c>
      <c r="J31" s="47">
        <f>I31/I19</f>
        <v>0.17551516675475826</v>
      </c>
      <c r="K31" s="7">
        <f t="shared" ref="K31:K35" si="6">I31/B31</f>
        <v>1.5141926769196681</v>
      </c>
      <c r="L31" s="48"/>
      <c r="M31" s="25"/>
      <c r="N31" s="25"/>
    </row>
    <row r="32" spans="1:14" ht="39" thickBot="1" x14ac:dyDescent="0.3">
      <c r="A32" s="40" t="s">
        <v>36</v>
      </c>
      <c r="B32" s="9">
        <v>1059219</v>
      </c>
      <c r="C32" s="9">
        <v>1234336</v>
      </c>
      <c r="D32" s="9">
        <v>1298955</v>
      </c>
      <c r="E32" s="9">
        <v>1420323</v>
      </c>
      <c r="F32" s="9">
        <v>1397293</v>
      </c>
      <c r="G32" s="9">
        <v>1194208</v>
      </c>
      <c r="H32" s="9">
        <v>1266281</v>
      </c>
      <c r="I32" s="9">
        <v>1594850.0757499998</v>
      </c>
      <c r="J32" s="39"/>
      <c r="K32" s="7"/>
      <c r="L32" s="48"/>
      <c r="M32" s="2"/>
      <c r="N32" s="25"/>
    </row>
    <row r="33" spans="1:14" ht="26.25" thickBot="1" x14ac:dyDescent="0.3">
      <c r="A33" s="40" t="s">
        <v>37</v>
      </c>
      <c r="B33" s="9">
        <v>213449</v>
      </c>
      <c r="C33" s="9">
        <v>293757</v>
      </c>
      <c r="D33" s="9">
        <v>167635</v>
      </c>
      <c r="E33" s="9">
        <v>258660</v>
      </c>
      <c r="F33" s="9">
        <v>164387</v>
      </c>
      <c r="G33" s="9">
        <v>177932</v>
      </c>
      <c r="H33" s="9">
        <v>527261</v>
      </c>
      <c r="I33" s="9">
        <f>I31-I32</f>
        <v>332214.49000000022</v>
      </c>
      <c r="J33" s="39"/>
      <c r="K33" s="7"/>
      <c r="L33" s="48"/>
      <c r="M33" s="2"/>
      <c r="N33" s="25"/>
    </row>
    <row r="34" spans="1:14" ht="39" thickBot="1" x14ac:dyDescent="0.3">
      <c r="A34" s="41" t="s">
        <v>38</v>
      </c>
      <c r="B34" s="18" t="e">
        <f t="shared" ref="B34:G34" si="7">B31-A31</f>
        <v>#VALUE!</v>
      </c>
      <c r="C34" s="18">
        <f t="shared" si="7"/>
        <v>255425</v>
      </c>
      <c r="D34" s="18">
        <f t="shared" si="7"/>
        <v>-61503</v>
      </c>
      <c r="E34" s="18">
        <f t="shared" si="7"/>
        <v>212393</v>
      </c>
      <c r="F34" s="18">
        <f t="shared" si="7"/>
        <v>-117303</v>
      </c>
      <c r="G34" s="18">
        <f t="shared" si="7"/>
        <v>-189540</v>
      </c>
      <c r="H34" s="18">
        <f>H31-F31</f>
        <v>231862</v>
      </c>
      <c r="I34" s="18">
        <f>I31-H31</f>
        <v>133522.56575000007</v>
      </c>
      <c r="J34" s="39"/>
      <c r="K34" s="7"/>
      <c r="L34" s="25"/>
      <c r="M34" s="2"/>
      <c r="N34" s="25"/>
    </row>
    <row r="35" spans="1:14" ht="15.75" thickBot="1" x14ac:dyDescent="0.3">
      <c r="A35" s="49" t="s">
        <v>39</v>
      </c>
      <c r="B35" s="50">
        <v>102493</v>
      </c>
      <c r="C35" s="50">
        <v>236793</v>
      </c>
      <c r="D35" s="50">
        <v>158219</v>
      </c>
      <c r="E35" s="50">
        <v>65952</v>
      </c>
      <c r="F35" s="50">
        <v>66498</v>
      </c>
      <c r="G35" s="50">
        <v>42861</v>
      </c>
      <c r="H35" s="50">
        <v>53274</v>
      </c>
      <c r="I35" s="50">
        <v>56192</v>
      </c>
      <c r="J35" s="47">
        <f>I35/I19</f>
        <v>5.1179127184277501E-3</v>
      </c>
      <c r="K35" s="7">
        <f t="shared" si="6"/>
        <v>0.54825207575151469</v>
      </c>
      <c r="L35" s="2"/>
      <c r="M35" s="25"/>
      <c r="N35" s="25"/>
    </row>
    <row r="36" spans="1:14" x14ac:dyDescent="0.25">
      <c r="A36" s="51" t="s">
        <v>20</v>
      </c>
      <c r="B36" s="51"/>
      <c r="C36" s="51"/>
      <c r="D36" s="51"/>
      <c r="E36" s="51"/>
      <c r="F36" s="51"/>
      <c r="G36" s="51"/>
      <c r="H36" s="51"/>
      <c r="I36" s="52">
        <f>H35+H31+H27+H25+H21</f>
        <v>9803432</v>
      </c>
      <c r="J36" s="53"/>
      <c r="K36" s="39"/>
      <c r="L36" s="39"/>
      <c r="M36" s="2"/>
      <c r="N36" s="2"/>
    </row>
    <row r="37" spans="1:14" x14ac:dyDescent="0.25">
      <c r="A37" s="54" t="s">
        <v>40</v>
      </c>
      <c r="B37" s="54"/>
      <c r="C37" s="54"/>
      <c r="D37" s="54"/>
      <c r="E37" s="54"/>
      <c r="F37" s="54"/>
      <c r="G37" s="54"/>
      <c r="H37" s="54"/>
      <c r="I37" s="2"/>
      <c r="J37" s="53"/>
      <c r="K37" s="53"/>
      <c r="L37" s="53"/>
      <c r="M37" s="25"/>
      <c r="N37" s="25"/>
    </row>
    <row r="38" spans="1:14" x14ac:dyDescent="0.25">
      <c r="A38" s="55"/>
      <c r="B38" s="55"/>
      <c r="C38" s="55"/>
      <c r="D38" s="55"/>
      <c r="E38" s="55"/>
      <c r="F38" s="55"/>
      <c r="G38" s="55"/>
      <c r="H38" s="55"/>
      <c r="I38" s="2"/>
      <c r="J38" s="53"/>
      <c r="K38" s="53"/>
      <c r="L38" s="53"/>
      <c r="M38" s="25"/>
      <c r="N38" s="25"/>
    </row>
    <row r="39" spans="1:14" x14ac:dyDescent="0.25">
      <c r="A39" s="55"/>
      <c r="B39" s="55"/>
      <c r="C39" s="55"/>
      <c r="D39" s="55"/>
      <c r="E39" s="55"/>
      <c r="F39" s="55"/>
      <c r="G39" s="55"/>
      <c r="H39" s="55"/>
      <c r="I39" s="2"/>
      <c r="J39" s="53"/>
      <c r="K39" s="53"/>
      <c r="L39" s="53"/>
      <c r="M39" s="25"/>
      <c r="N39" s="25"/>
    </row>
    <row r="40" spans="1:14" x14ac:dyDescent="0.25">
      <c r="A40" s="2"/>
      <c r="B40" s="55"/>
      <c r="C40" s="55"/>
      <c r="D40" s="55"/>
      <c r="E40" s="55"/>
      <c r="F40" s="55"/>
      <c r="G40" s="55"/>
      <c r="H40" s="55"/>
      <c r="I40" s="2"/>
      <c r="J40" s="53"/>
      <c r="K40" s="53"/>
      <c r="L40" s="53"/>
      <c r="M40" s="25"/>
      <c r="N40" s="25"/>
    </row>
    <row r="41" spans="1:14" x14ac:dyDescent="0.25">
      <c r="A41" s="55"/>
      <c r="B41" s="55"/>
      <c r="C41" s="55"/>
      <c r="D41" s="55"/>
      <c r="E41" s="55"/>
      <c r="F41" s="55"/>
      <c r="G41" s="55"/>
      <c r="H41" s="55"/>
      <c r="I41" s="2"/>
      <c r="J41" s="53"/>
      <c r="K41" s="53"/>
      <c r="L41" s="53"/>
      <c r="M41" s="25"/>
      <c r="N41" s="25"/>
    </row>
    <row r="42" spans="1:14" x14ac:dyDescent="0.25">
      <c r="A42" s="2"/>
      <c r="B42" s="55"/>
      <c r="C42" s="55"/>
      <c r="D42" s="55"/>
      <c r="E42" s="55"/>
      <c r="F42" s="55"/>
      <c r="G42" s="55"/>
      <c r="H42" s="55"/>
      <c r="I42" s="2"/>
      <c r="J42" s="53"/>
      <c r="K42" s="53"/>
      <c r="L42" s="53"/>
      <c r="M42" s="25"/>
      <c r="N42" s="25"/>
    </row>
    <row r="43" spans="1:14" x14ac:dyDescent="0.25">
      <c r="A43" s="1" t="s">
        <v>41</v>
      </c>
      <c r="B43" s="2"/>
      <c r="C43" s="53"/>
      <c r="D43" s="53"/>
      <c r="E43" s="53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5">
      <c r="A44" s="56" t="s">
        <v>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29" t="s">
        <v>24</v>
      </c>
      <c r="B45" s="4" t="s">
        <v>42</v>
      </c>
      <c r="C45" s="4" t="s">
        <v>43</v>
      </c>
      <c r="D45" s="4" t="s">
        <v>44</v>
      </c>
      <c r="E45" s="4" t="s">
        <v>45</v>
      </c>
      <c r="F45" s="2"/>
      <c r="G45" s="57" t="s">
        <v>45</v>
      </c>
      <c r="H45" s="58">
        <f>E46/B46</f>
        <v>9.345873155949827E-2</v>
      </c>
      <c r="I45" s="2"/>
      <c r="J45" s="2"/>
      <c r="K45" s="2"/>
      <c r="L45" s="2"/>
      <c r="M45" s="2"/>
      <c r="N45" s="2"/>
    </row>
    <row r="46" spans="1:14" x14ac:dyDescent="0.25">
      <c r="A46" s="30" t="s">
        <v>3</v>
      </c>
      <c r="B46" s="59">
        <f>I19</f>
        <v>10979476.026950002</v>
      </c>
      <c r="C46" s="59">
        <f>C48+C49+C50+C51+C52</f>
        <v>6620549.8432466667</v>
      </c>
      <c r="D46" s="59">
        <f>D48+D49+D50+D51+D52</f>
        <v>3332798.2790366667</v>
      </c>
      <c r="E46" s="59">
        <f>E48+E49+E50+E51+E52</f>
        <v>1026127.9026666668</v>
      </c>
      <c r="F46" s="2"/>
      <c r="G46" s="57" t="s">
        <v>44</v>
      </c>
      <c r="H46" s="58">
        <f>D46/B46</f>
        <v>0.30354802641365097</v>
      </c>
      <c r="I46" s="2"/>
      <c r="J46" s="2"/>
      <c r="K46" s="2"/>
      <c r="L46" s="2"/>
      <c r="M46" s="2"/>
      <c r="N46" s="2"/>
    </row>
    <row r="47" spans="1:14" ht="15.75" thickBot="1" x14ac:dyDescent="0.3">
      <c r="A47" s="60" t="s">
        <v>46</v>
      </c>
      <c r="B47" s="61">
        <f>AVERAGE(B48:B52)/73</f>
        <v>30080.756238219183</v>
      </c>
      <c r="C47" s="61">
        <f>AVERAGE(C48:C52)/73</f>
        <v>18138.492721223745</v>
      </c>
      <c r="D47" s="61">
        <f>AVERAGE(D48:D52)/73</f>
        <v>9130.954189141552</v>
      </c>
      <c r="E47" s="61">
        <f>AVERAGE(E48:E52)/73</f>
        <v>2811.3093223744295</v>
      </c>
      <c r="F47" s="2"/>
      <c r="G47" s="57" t="s">
        <v>43</v>
      </c>
      <c r="H47" s="58">
        <f>C46/B46</f>
        <v>0.60299324184469261</v>
      </c>
      <c r="I47" s="2"/>
      <c r="J47" s="2"/>
      <c r="K47" s="2"/>
      <c r="L47" s="2"/>
      <c r="M47" s="2"/>
      <c r="N47" s="2"/>
    </row>
    <row r="48" spans="1:14" ht="39" thickBot="1" x14ac:dyDescent="0.3">
      <c r="A48" s="62" t="s">
        <v>26</v>
      </c>
      <c r="B48" s="63">
        <f>I21</f>
        <v>3703033.32</v>
      </c>
      <c r="C48" s="63">
        <v>1808291.86</v>
      </c>
      <c r="D48" s="63">
        <v>1313378.8999999999</v>
      </c>
      <c r="E48" s="63">
        <v>581362.55999999994</v>
      </c>
      <c r="F48" s="2"/>
      <c r="G48" s="2"/>
      <c r="H48" s="2"/>
      <c r="I48" s="2"/>
      <c r="J48" s="2"/>
      <c r="K48" s="2"/>
      <c r="L48" s="2"/>
      <c r="M48" s="2"/>
      <c r="N48" s="2"/>
    </row>
    <row r="49" spans="1:14" ht="39" thickBot="1" x14ac:dyDescent="0.3">
      <c r="A49" s="62" t="s">
        <v>29</v>
      </c>
      <c r="B49" s="64">
        <f>I25</f>
        <v>4094397.1392000001</v>
      </c>
      <c r="C49" s="64">
        <v>3210295.8958299998</v>
      </c>
      <c r="D49" s="64">
        <v>800943.50336999993</v>
      </c>
      <c r="E49" s="64">
        <v>83157.740000000005</v>
      </c>
      <c r="F49" s="2"/>
      <c r="G49" s="2"/>
      <c r="H49" s="2"/>
      <c r="I49" s="2"/>
      <c r="J49" s="2"/>
      <c r="K49" s="2"/>
      <c r="L49" s="2"/>
      <c r="M49" s="2"/>
      <c r="N49" s="2"/>
    </row>
    <row r="50" spans="1:14" ht="26.25" thickBot="1" x14ac:dyDescent="0.3">
      <c r="A50" s="62" t="s">
        <v>31</v>
      </c>
      <c r="B50" s="65">
        <f>I27</f>
        <v>1198789.0019999999</v>
      </c>
      <c r="C50" s="65">
        <v>397736.86266666662</v>
      </c>
      <c r="D50" s="65">
        <v>602619.45266666671</v>
      </c>
      <c r="E50" s="65">
        <v>198432.68466666673</v>
      </c>
      <c r="F50" s="2"/>
      <c r="G50" s="2"/>
      <c r="H50" s="2"/>
      <c r="I50" s="2"/>
      <c r="J50" s="2"/>
      <c r="K50" s="2"/>
      <c r="L50" s="2"/>
      <c r="M50" s="2"/>
      <c r="N50" s="2"/>
    </row>
    <row r="51" spans="1:14" ht="15.75" thickBot="1" x14ac:dyDescent="0.3">
      <c r="A51" s="62" t="s">
        <v>35</v>
      </c>
      <c r="B51" s="64">
        <f>I31</f>
        <v>1927064.5657500001</v>
      </c>
      <c r="C51" s="64">
        <v>1148033.2247500001</v>
      </c>
      <c r="D51" s="64">
        <v>615856.42300000007</v>
      </c>
      <c r="E51" s="64">
        <v>163174.91800000003</v>
      </c>
      <c r="F51" s="2"/>
      <c r="G51" s="2"/>
      <c r="H51" s="2"/>
      <c r="I51" s="2"/>
      <c r="J51" s="2"/>
      <c r="K51" s="2"/>
      <c r="L51" s="2"/>
      <c r="M51" s="2"/>
      <c r="N51" s="2"/>
    </row>
    <row r="52" spans="1:14" ht="15.75" thickBot="1" x14ac:dyDescent="0.3">
      <c r="A52" s="66" t="s">
        <v>47</v>
      </c>
      <c r="B52" s="67">
        <f>I35</f>
        <v>56192</v>
      </c>
      <c r="C52" s="67">
        <v>56192</v>
      </c>
      <c r="D52" s="68">
        <v>0</v>
      </c>
      <c r="E52" s="68">
        <v>0</v>
      </c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0" t="s">
        <v>20</v>
      </c>
      <c r="B53" s="20"/>
      <c r="C53" s="20"/>
      <c r="D53" s="20"/>
      <c r="E53" s="20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69" t="s">
        <v>48</v>
      </c>
      <c r="B54" s="70"/>
      <c r="C54" s="70"/>
      <c r="D54" s="70"/>
      <c r="E54" s="70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55"/>
      <c r="B55" s="2"/>
      <c r="C55" s="53"/>
      <c r="D55" s="53"/>
      <c r="E55" s="53"/>
      <c r="F55" s="25"/>
      <c r="G55" s="25"/>
      <c r="H55" s="2"/>
      <c r="I55" s="2"/>
      <c r="J55" s="25"/>
      <c r="K55" s="25"/>
      <c r="L55" s="25"/>
      <c r="M55" s="25"/>
      <c r="N55" s="25"/>
    </row>
    <row r="56" spans="1:14" x14ac:dyDescent="0.25">
      <c r="A56" s="2"/>
      <c r="B56" s="55"/>
      <c r="C56" s="55"/>
      <c r="D56" s="55"/>
      <c r="E56" s="55"/>
      <c r="F56" s="55"/>
      <c r="G56" s="55"/>
      <c r="H56" s="55"/>
      <c r="I56" s="2"/>
      <c r="J56" s="53"/>
      <c r="K56" s="53"/>
      <c r="L56" s="53"/>
      <c r="M56" s="25"/>
      <c r="N56" s="25"/>
    </row>
    <row r="57" spans="1:14" x14ac:dyDescent="0.25">
      <c r="A57" s="71" t="s">
        <v>26</v>
      </c>
      <c r="B57" s="72"/>
      <c r="C57" s="55"/>
      <c r="D57" s="55"/>
      <c r="E57" s="55"/>
      <c r="F57" s="55"/>
      <c r="G57" s="55"/>
      <c r="H57" s="55"/>
      <c r="I57" s="2"/>
      <c r="J57" s="53"/>
      <c r="K57" s="53"/>
      <c r="L57" s="53"/>
      <c r="M57" s="25"/>
      <c r="N57" s="25"/>
    </row>
    <row r="58" spans="1:14" x14ac:dyDescent="0.25">
      <c r="A58" s="1" t="s">
        <v>49</v>
      </c>
      <c r="B58" s="55"/>
      <c r="C58" s="55"/>
      <c r="D58" s="55"/>
      <c r="E58" s="55"/>
      <c r="F58" s="55"/>
      <c r="G58" s="55"/>
      <c r="H58" s="73">
        <f>(I61-B61)/B61</f>
        <v>-0.61540148742629674</v>
      </c>
      <c r="I58" s="2"/>
      <c r="J58" s="53"/>
      <c r="K58" s="53"/>
      <c r="L58" s="53"/>
      <c r="M58" s="25"/>
      <c r="N58" s="25"/>
    </row>
    <row r="59" spans="1:14" x14ac:dyDescent="0.25">
      <c r="A59" s="56" t="s">
        <v>1</v>
      </c>
      <c r="B59" s="55"/>
      <c r="C59" s="55"/>
      <c r="D59" s="55"/>
      <c r="E59" s="55"/>
      <c r="F59" s="55"/>
      <c r="G59" s="55"/>
      <c r="H59" s="55"/>
      <c r="I59" s="2"/>
      <c r="J59" s="53"/>
      <c r="K59" s="53"/>
      <c r="L59" s="53"/>
      <c r="M59" s="25"/>
      <c r="N59" s="25"/>
    </row>
    <row r="60" spans="1:14" ht="15.75" thickBot="1" x14ac:dyDescent="0.3">
      <c r="A60" s="29" t="s">
        <v>24</v>
      </c>
      <c r="B60" s="29">
        <v>2012</v>
      </c>
      <c r="C60" s="29">
        <v>2013</v>
      </c>
      <c r="D60" s="29">
        <v>2014</v>
      </c>
      <c r="E60" s="29">
        <v>2015</v>
      </c>
      <c r="F60" s="29">
        <v>2016</v>
      </c>
      <c r="G60" s="29">
        <v>2017</v>
      </c>
      <c r="H60" s="29">
        <v>2018</v>
      </c>
      <c r="I60" s="29">
        <v>2019</v>
      </c>
      <c r="J60" s="2"/>
      <c r="K60" s="2"/>
      <c r="L60" s="28"/>
      <c r="M60" s="28"/>
      <c r="N60" s="28"/>
    </row>
    <row r="61" spans="1:14" ht="39" thickBot="1" x14ac:dyDescent="0.3">
      <c r="A61" s="36" t="s">
        <v>26</v>
      </c>
      <c r="B61" s="37">
        <f t="shared" ref="B61:I63" si="8">B21</f>
        <v>9628309</v>
      </c>
      <c r="C61" s="37">
        <f t="shared" si="8"/>
        <v>7692921</v>
      </c>
      <c r="D61" s="37">
        <f t="shared" si="8"/>
        <v>4419665</v>
      </c>
      <c r="E61" s="37">
        <f t="shared" si="8"/>
        <v>2876313</v>
      </c>
      <c r="F61" s="37">
        <f t="shared" si="8"/>
        <v>4532379</v>
      </c>
      <c r="G61" s="37">
        <f t="shared" si="8"/>
        <v>3959319</v>
      </c>
      <c r="H61" s="37">
        <f t="shared" si="8"/>
        <v>3102631</v>
      </c>
      <c r="I61" s="37">
        <f t="shared" si="8"/>
        <v>3703033.32</v>
      </c>
      <c r="J61" s="39"/>
      <c r="K61" s="39"/>
      <c r="L61" s="2"/>
      <c r="M61" s="27"/>
      <c r="N61" s="28"/>
    </row>
    <row r="62" spans="1:14" ht="39" thickBot="1" x14ac:dyDescent="0.3">
      <c r="A62" s="74" t="s">
        <v>26</v>
      </c>
      <c r="B62" s="75">
        <f t="shared" si="8"/>
        <v>5721367</v>
      </c>
      <c r="C62" s="75">
        <f t="shared" si="8"/>
        <v>2767342</v>
      </c>
      <c r="D62" s="75">
        <f t="shared" si="8"/>
        <v>1723497</v>
      </c>
      <c r="E62" s="75">
        <f t="shared" si="8"/>
        <v>2042883</v>
      </c>
      <c r="F62" s="75">
        <f t="shared" si="8"/>
        <v>2580914</v>
      </c>
      <c r="G62" s="75">
        <f t="shared" si="8"/>
        <v>2589660</v>
      </c>
      <c r="H62" s="75">
        <f t="shared" si="8"/>
        <v>1884940</v>
      </c>
      <c r="I62" s="75">
        <f t="shared" si="8"/>
        <v>2070974.12</v>
      </c>
      <c r="J62" s="39"/>
      <c r="K62" s="39"/>
      <c r="L62" s="2"/>
      <c r="M62" s="27"/>
      <c r="N62" s="76"/>
    </row>
    <row r="63" spans="1:14" ht="51.75" thickBot="1" x14ac:dyDescent="0.3">
      <c r="A63" s="74" t="s">
        <v>27</v>
      </c>
      <c r="B63" s="75">
        <f t="shared" si="8"/>
        <v>3906942</v>
      </c>
      <c r="C63" s="75">
        <f t="shared" si="8"/>
        <v>4925579</v>
      </c>
      <c r="D63" s="75">
        <f t="shared" si="8"/>
        <v>2696168</v>
      </c>
      <c r="E63" s="75">
        <f t="shared" si="8"/>
        <v>833430</v>
      </c>
      <c r="F63" s="75">
        <f t="shared" si="8"/>
        <v>1951465</v>
      </c>
      <c r="G63" s="75">
        <f t="shared" si="8"/>
        <v>1369659</v>
      </c>
      <c r="H63" s="75">
        <f t="shared" si="8"/>
        <v>1217691</v>
      </c>
      <c r="I63" s="75">
        <f t="shared" si="8"/>
        <v>1632059.1999999997</v>
      </c>
      <c r="J63" s="39"/>
      <c r="K63" s="39"/>
      <c r="L63" s="2"/>
      <c r="M63" s="2"/>
      <c r="N63" s="25"/>
    </row>
    <row r="64" spans="1:14" ht="51.75" thickBot="1" x14ac:dyDescent="0.3">
      <c r="A64" s="77" t="s">
        <v>28</v>
      </c>
      <c r="B64" s="18" t="e">
        <f t="shared" ref="B64:I64" si="9">B61-A61</f>
        <v>#VALUE!</v>
      </c>
      <c r="C64" s="18">
        <f t="shared" si="9"/>
        <v>-1935388</v>
      </c>
      <c r="D64" s="18">
        <f t="shared" si="9"/>
        <v>-3273256</v>
      </c>
      <c r="E64" s="18">
        <f t="shared" si="9"/>
        <v>-1543352</v>
      </c>
      <c r="F64" s="18">
        <f t="shared" si="9"/>
        <v>1656066</v>
      </c>
      <c r="G64" s="18">
        <f t="shared" si="9"/>
        <v>-573060</v>
      </c>
      <c r="H64" s="18">
        <f t="shared" si="9"/>
        <v>-856688</v>
      </c>
      <c r="I64" s="18">
        <f t="shared" si="9"/>
        <v>600402.31999999983</v>
      </c>
      <c r="J64" s="39"/>
      <c r="K64" s="39"/>
      <c r="L64" s="25"/>
      <c r="M64" s="2"/>
      <c r="N64" s="25"/>
    </row>
    <row r="65" spans="1:14" ht="15.75" thickBot="1" x14ac:dyDescent="0.3">
      <c r="A65" s="78" t="s">
        <v>6</v>
      </c>
      <c r="B65" s="79" t="s">
        <v>7</v>
      </c>
      <c r="C65" s="79" t="s">
        <v>8</v>
      </c>
      <c r="D65" s="79" t="s">
        <v>9</v>
      </c>
      <c r="E65" s="79" t="s">
        <v>10</v>
      </c>
      <c r="F65" s="79" t="s">
        <v>11</v>
      </c>
      <c r="G65" s="79" t="s">
        <v>12</v>
      </c>
      <c r="H65" s="79" t="s">
        <v>13</v>
      </c>
      <c r="I65" s="79" t="s">
        <v>14</v>
      </c>
      <c r="J65" s="79" t="s">
        <v>15</v>
      </c>
      <c r="K65" s="79" t="s">
        <v>16</v>
      </c>
      <c r="L65" s="79" t="s">
        <v>17</v>
      </c>
      <c r="M65" s="79" t="s">
        <v>18</v>
      </c>
      <c r="N65" s="25"/>
    </row>
    <row r="66" spans="1:14" ht="39" thickBot="1" x14ac:dyDescent="0.3">
      <c r="A66" s="80" t="s">
        <v>26</v>
      </c>
      <c r="B66" s="81">
        <v>236328.34</v>
      </c>
      <c r="C66" s="81">
        <v>241596.36</v>
      </c>
      <c r="D66" s="81">
        <v>354485.9</v>
      </c>
      <c r="E66" s="81">
        <v>390695.95999999996</v>
      </c>
      <c r="F66" s="81">
        <v>268796.95999999996</v>
      </c>
      <c r="G66" s="81">
        <v>292664.34000000003</v>
      </c>
      <c r="H66" s="81">
        <v>387661.70999999996</v>
      </c>
      <c r="I66" s="81">
        <v>286392.49000000005</v>
      </c>
      <c r="J66" s="81">
        <v>329287.74</v>
      </c>
      <c r="K66" s="81">
        <v>325104.02</v>
      </c>
      <c r="L66" s="81">
        <v>300274.76</v>
      </c>
      <c r="M66" s="81">
        <v>289744.74</v>
      </c>
      <c r="N66" s="25"/>
    </row>
    <row r="67" spans="1:14" ht="51.75" thickBot="1" x14ac:dyDescent="0.3">
      <c r="A67" s="77" t="s">
        <v>28</v>
      </c>
      <c r="B67" s="82" t="e">
        <f t="shared" ref="B67:M67" si="10">B66-A66</f>
        <v>#VALUE!</v>
      </c>
      <c r="C67" s="83">
        <f t="shared" si="10"/>
        <v>5268.0199999999895</v>
      </c>
      <c r="D67" s="83">
        <f t="shared" si="10"/>
        <v>112889.54000000004</v>
      </c>
      <c r="E67" s="83">
        <f t="shared" si="10"/>
        <v>36210.059999999939</v>
      </c>
      <c r="F67" s="83">
        <f t="shared" si="10"/>
        <v>-121899</v>
      </c>
      <c r="G67" s="83">
        <f t="shared" si="10"/>
        <v>23867.380000000063</v>
      </c>
      <c r="H67" s="83">
        <f t="shared" si="10"/>
        <v>94997.369999999937</v>
      </c>
      <c r="I67" s="83">
        <f t="shared" si="10"/>
        <v>-101269.21999999991</v>
      </c>
      <c r="J67" s="83">
        <f t="shared" si="10"/>
        <v>42895.249999999942</v>
      </c>
      <c r="K67" s="83">
        <f t="shared" si="10"/>
        <v>-4183.7199999999721</v>
      </c>
      <c r="L67" s="83">
        <f t="shared" si="10"/>
        <v>-24829.260000000009</v>
      </c>
      <c r="M67" s="83">
        <f t="shared" si="10"/>
        <v>-10530.020000000019</v>
      </c>
      <c r="N67" s="25"/>
    </row>
    <row r="68" spans="1:14" x14ac:dyDescent="0.25">
      <c r="A68" s="20" t="s">
        <v>20</v>
      </c>
      <c r="B68" s="55"/>
      <c r="C68" s="55"/>
      <c r="D68" s="55"/>
      <c r="E68" s="55"/>
      <c r="F68" s="55"/>
      <c r="G68" s="55"/>
      <c r="H68" s="55"/>
      <c r="I68" s="2"/>
      <c r="J68" s="53"/>
      <c r="K68" s="53"/>
      <c r="L68" s="53"/>
      <c r="M68" s="25"/>
      <c r="N68" s="25"/>
    </row>
    <row r="69" spans="1:14" x14ac:dyDescent="0.25">
      <c r="A69" s="55"/>
      <c r="B69" s="55"/>
      <c r="C69" s="55"/>
      <c r="D69" s="55"/>
      <c r="E69" s="55"/>
      <c r="F69" s="55"/>
      <c r="G69" s="55"/>
      <c r="H69" s="55"/>
      <c r="I69" s="2"/>
      <c r="J69" s="53"/>
      <c r="K69" s="53"/>
      <c r="L69" s="53"/>
      <c r="M69" s="25"/>
      <c r="N69" s="25"/>
    </row>
    <row r="70" spans="1:14" x14ac:dyDescent="0.25">
      <c r="A70" s="2"/>
      <c r="B70" s="55"/>
      <c r="C70" s="55"/>
      <c r="D70" s="55"/>
      <c r="E70" s="55"/>
      <c r="F70" s="55"/>
      <c r="G70" s="55"/>
      <c r="H70" s="55"/>
      <c r="I70" s="23" t="s">
        <v>22</v>
      </c>
      <c r="J70" s="53"/>
      <c r="K70" s="53"/>
      <c r="L70" s="53"/>
      <c r="M70" s="2"/>
      <c r="N70" s="2"/>
    </row>
    <row r="71" spans="1:14" x14ac:dyDescent="0.25">
      <c r="A71" s="55"/>
      <c r="B71" s="55"/>
      <c r="C71" s="55"/>
      <c r="D71" s="55"/>
      <c r="E71" s="55"/>
      <c r="F71" s="84"/>
      <c r="G71" s="55"/>
      <c r="H71" s="55"/>
      <c r="I71" s="85"/>
      <c r="J71" s="53"/>
      <c r="K71" s="53"/>
      <c r="L71" s="53"/>
      <c r="M71" s="2"/>
      <c r="N71" s="2"/>
    </row>
    <row r="72" spans="1:14" x14ac:dyDescent="0.25">
      <c r="A72" s="71" t="s">
        <v>50</v>
      </c>
      <c r="B72" s="72"/>
      <c r="C72" s="55"/>
      <c r="D72" s="55"/>
      <c r="E72" s="55"/>
      <c r="F72" s="55"/>
      <c r="G72" s="55"/>
      <c r="H72" s="55"/>
      <c r="I72" s="2"/>
      <c r="J72" s="53"/>
      <c r="K72" s="53"/>
      <c r="L72" s="53"/>
      <c r="M72" s="25"/>
      <c r="N72" s="25"/>
    </row>
    <row r="73" spans="1:14" ht="15.75" thickBot="1" x14ac:dyDescent="0.3">
      <c r="A73" s="29" t="s">
        <v>24</v>
      </c>
      <c r="B73" s="29">
        <v>2012</v>
      </c>
      <c r="C73" s="29">
        <v>2013</v>
      </c>
      <c r="D73" s="29">
        <v>2014</v>
      </c>
      <c r="E73" s="29">
        <v>2015</v>
      </c>
      <c r="F73" s="29">
        <v>2016</v>
      </c>
      <c r="G73" s="29">
        <v>2017</v>
      </c>
      <c r="H73" s="29">
        <v>2018</v>
      </c>
      <c r="I73" s="29">
        <v>2019</v>
      </c>
      <c r="J73" s="53"/>
      <c r="K73" s="53"/>
      <c r="L73" s="2"/>
      <c r="M73" s="2"/>
      <c r="N73" s="2"/>
    </row>
    <row r="74" spans="1:14" ht="39" thickBot="1" x14ac:dyDescent="0.3">
      <c r="A74" s="42" t="s">
        <v>29</v>
      </c>
      <c r="B74" s="37">
        <v>804174</v>
      </c>
      <c r="C74" s="37">
        <v>1305556</v>
      </c>
      <c r="D74" s="37">
        <v>3312125</v>
      </c>
      <c r="E74" s="37">
        <v>3306644</v>
      </c>
      <c r="F74" s="37">
        <v>2692768</v>
      </c>
      <c r="G74" s="37">
        <v>3169212</v>
      </c>
      <c r="H74" s="37">
        <v>3543264</v>
      </c>
      <c r="I74" s="38">
        <v>4094397.1392000001</v>
      </c>
      <c r="J74" s="86">
        <f>(I74-H74)/H74</f>
        <v>0.15554391069928747</v>
      </c>
      <c r="K74" s="53"/>
      <c r="L74" s="2"/>
      <c r="M74" s="2"/>
      <c r="N74" s="2"/>
    </row>
    <row r="75" spans="1:14" ht="51.75" thickBot="1" x14ac:dyDescent="0.3">
      <c r="A75" s="41" t="s">
        <v>30</v>
      </c>
      <c r="B75" s="44" t="e">
        <f t="shared" ref="B75:E75" si="11">B74-A74</f>
        <v>#VALUE!</v>
      </c>
      <c r="C75" s="44">
        <f t="shared" si="11"/>
        <v>501382</v>
      </c>
      <c r="D75" s="44">
        <f t="shared" si="11"/>
        <v>2006569</v>
      </c>
      <c r="E75" s="44">
        <f t="shared" si="11"/>
        <v>-5481</v>
      </c>
      <c r="F75" s="44">
        <f>F74-E74</f>
        <v>-613876</v>
      </c>
      <c r="G75" s="44">
        <f>G74-F74</f>
        <v>476444</v>
      </c>
      <c r="H75" s="44">
        <f>H74-G74</f>
        <v>374052</v>
      </c>
      <c r="I75" s="44">
        <f>I74-H74</f>
        <v>551133.13920000009</v>
      </c>
      <c r="J75" s="86">
        <f>(I75-C75)/C75</f>
        <v>9.9228012174350275E-2</v>
      </c>
      <c r="K75" s="53"/>
      <c r="L75" s="2"/>
      <c r="M75" s="2"/>
      <c r="N75" s="2"/>
    </row>
    <row r="76" spans="1:14" ht="15.75" thickBot="1" x14ac:dyDescent="0.3">
      <c r="A76" s="78" t="s">
        <v>6</v>
      </c>
      <c r="B76" s="79" t="s">
        <v>7</v>
      </c>
      <c r="C76" s="79" t="s">
        <v>8</v>
      </c>
      <c r="D76" s="79" t="s">
        <v>9</v>
      </c>
      <c r="E76" s="79" t="s">
        <v>10</v>
      </c>
      <c r="F76" s="79" t="s">
        <v>11</v>
      </c>
      <c r="G76" s="79" t="s">
        <v>12</v>
      </c>
      <c r="H76" s="79" t="s">
        <v>13</v>
      </c>
      <c r="I76" s="79" t="s">
        <v>14</v>
      </c>
      <c r="J76" s="79" t="s">
        <v>15</v>
      </c>
      <c r="K76" s="79" t="s">
        <v>16</v>
      </c>
      <c r="L76" s="79" t="s">
        <v>17</v>
      </c>
      <c r="M76" s="79" t="s">
        <v>18</v>
      </c>
      <c r="N76" s="2"/>
    </row>
    <row r="77" spans="1:14" ht="39" thickBot="1" x14ac:dyDescent="0.3">
      <c r="A77" s="42" t="s">
        <v>29</v>
      </c>
      <c r="B77" s="81">
        <v>433595.00503</v>
      </c>
      <c r="C77" s="81">
        <v>417267.38696999993</v>
      </c>
      <c r="D77" s="81">
        <v>406613.91700000002</v>
      </c>
      <c r="E77" s="81">
        <v>284188.61132999999</v>
      </c>
      <c r="F77" s="81">
        <v>257343.05133000002</v>
      </c>
      <c r="G77" s="81">
        <v>270017.86099000002</v>
      </c>
      <c r="H77" s="81">
        <v>323160.30898000003</v>
      </c>
      <c r="I77" s="81">
        <v>262623.37425999995</v>
      </c>
      <c r="J77" s="81">
        <v>360551.97914000007</v>
      </c>
      <c r="K77" s="81">
        <v>389425.22399999999</v>
      </c>
      <c r="L77" s="81">
        <v>350035.29100000003</v>
      </c>
      <c r="M77" s="81">
        <v>339575.12916999991</v>
      </c>
      <c r="N77" s="2"/>
    </row>
    <row r="78" spans="1:14" ht="51.75" thickBot="1" x14ac:dyDescent="0.3">
      <c r="A78" s="41" t="s">
        <v>30</v>
      </c>
      <c r="B78" s="87" t="e">
        <f t="shared" ref="B78:M78" si="12">B77-A77</f>
        <v>#VALUE!</v>
      </c>
      <c r="C78" s="87">
        <f t="shared" si="12"/>
        <v>-16327.618060000066</v>
      </c>
      <c r="D78" s="87">
        <f t="shared" si="12"/>
        <v>-10653.469969999918</v>
      </c>
      <c r="E78" s="87">
        <f t="shared" si="12"/>
        <v>-122425.30567000003</v>
      </c>
      <c r="F78" s="87">
        <f t="shared" si="12"/>
        <v>-26845.559999999969</v>
      </c>
      <c r="G78" s="87">
        <f t="shared" si="12"/>
        <v>12674.809659999999</v>
      </c>
      <c r="H78" s="87">
        <f t="shared" si="12"/>
        <v>53142.447990000015</v>
      </c>
      <c r="I78" s="87">
        <f t="shared" si="12"/>
        <v>-60536.934720000078</v>
      </c>
      <c r="J78" s="87">
        <f t="shared" si="12"/>
        <v>97928.604880000115</v>
      </c>
      <c r="K78" s="87">
        <f t="shared" si="12"/>
        <v>28873.244859999919</v>
      </c>
      <c r="L78" s="87">
        <f t="shared" si="12"/>
        <v>-39389.932999999961</v>
      </c>
      <c r="M78" s="87">
        <f t="shared" si="12"/>
        <v>-10460.161830000114</v>
      </c>
      <c r="N78" s="2"/>
    </row>
    <row r="79" spans="1:14" x14ac:dyDescent="0.25">
      <c r="A79" s="55"/>
      <c r="B79" s="55"/>
      <c r="C79" s="55"/>
      <c r="D79" s="55"/>
      <c r="E79" s="55"/>
      <c r="F79" s="55"/>
      <c r="G79" s="55"/>
      <c r="H79" s="55"/>
      <c r="I79" s="85"/>
      <c r="J79" s="53"/>
      <c r="K79" s="53"/>
      <c r="L79" s="53"/>
      <c r="M79" s="2"/>
      <c r="N79" s="2"/>
    </row>
    <row r="80" spans="1:14" x14ac:dyDescent="0.25">
      <c r="A80" s="2"/>
      <c r="B80" s="55"/>
      <c r="C80" s="55"/>
      <c r="D80" s="55"/>
      <c r="E80" s="55"/>
      <c r="F80" s="55"/>
      <c r="G80" s="55"/>
      <c r="H80" s="55"/>
      <c r="I80" s="23" t="s">
        <v>22</v>
      </c>
      <c r="J80" s="53"/>
      <c r="K80" s="53"/>
      <c r="L80" s="53"/>
      <c r="M80" s="2"/>
      <c r="N80" s="2"/>
    </row>
    <row r="81" spans="1:14" x14ac:dyDescent="0.25">
      <c r="A81" s="55"/>
      <c r="B81" s="55"/>
      <c r="C81" s="55"/>
      <c r="D81" s="55"/>
      <c r="E81" s="55"/>
      <c r="F81" s="55"/>
      <c r="G81" s="55"/>
      <c r="H81" s="55"/>
      <c r="I81" s="85"/>
      <c r="J81" s="53"/>
      <c r="K81" s="53"/>
      <c r="L81" s="53"/>
      <c r="M81" s="2"/>
      <c r="N81" s="2"/>
    </row>
    <row r="82" spans="1:14" x14ac:dyDescent="0.25">
      <c r="A82" s="71" t="s">
        <v>31</v>
      </c>
      <c r="B82" s="72"/>
      <c r="C82" s="55"/>
      <c r="D82" s="55"/>
      <c r="E82" s="55"/>
      <c r="F82" s="55"/>
      <c r="G82" s="55"/>
      <c r="H82" s="55"/>
      <c r="I82" s="85"/>
      <c r="J82" s="53"/>
      <c r="K82" s="53"/>
      <c r="L82" s="53"/>
      <c r="M82" s="2"/>
      <c r="N82" s="2"/>
    </row>
    <row r="83" spans="1:14" x14ac:dyDescent="0.25">
      <c r="A83" s="29" t="s">
        <v>24</v>
      </c>
      <c r="B83" s="29">
        <v>2012</v>
      </c>
      <c r="C83" s="29">
        <v>2013</v>
      </c>
      <c r="D83" s="29">
        <v>2014</v>
      </c>
      <c r="E83" s="29">
        <v>2015</v>
      </c>
      <c r="F83" s="29">
        <v>2016</v>
      </c>
      <c r="G83" s="29">
        <v>2017</v>
      </c>
      <c r="H83" s="29">
        <v>2018</v>
      </c>
      <c r="I83" s="29">
        <v>2019</v>
      </c>
      <c r="J83" s="2"/>
      <c r="K83" s="2"/>
      <c r="L83" s="28"/>
      <c r="M83" s="28"/>
      <c r="N83" s="2"/>
    </row>
    <row r="84" spans="1:14" ht="26.25" thickBot="1" x14ac:dyDescent="0.3">
      <c r="A84" s="42" t="s">
        <v>31</v>
      </c>
      <c r="B84" s="45">
        <v>898258</v>
      </c>
      <c r="C84" s="45">
        <v>999239</v>
      </c>
      <c r="D84" s="45">
        <v>561991</v>
      </c>
      <c r="E84" s="45">
        <v>493106</v>
      </c>
      <c r="F84" s="45">
        <v>745644</v>
      </c>
      <c r="G84" s="45">
        <v>933505</v>
      </c>
      <c r="H84" s="45">
        <v>1310721</v>
      </c>
      <c r="I84" s="46">
        <v>1198789.0020000001</v>
      </c>
      <c r="J84" s="7">
        <f>(I84-H84)/H84</f>
        <v>-8.5397272188360379E-2</v>
      </c>
      <c r="K84" s="2"/>
      <c r="L84" s="2"/>
      <c r="M84" s="27"/>
      <c r="N84" s="2"/>
    </row>
    <row r="85" spans="1:14" ht="26.25" thickBot="1" x14ac:dyDescent="0.3">
      <c r="A85" s="40" t="s">
        <v>32</v>
      </c>
      <c r="B85" s="9">
        <v>305749</v>
      </c>
      <c r="C85" s="9">
        <v>339078</v>
      </c>
      <c r="D85" s="9">
        <v>320689</v>
      </c>
      <c r="E85" s="9">
        <v>380465</v>
      </c>
      <c r="F85" s="9">
        <v>503001</v>
      </c>
      <c r="G85" s="9">
        <v>567992</v>
      </c>
      <c r="H85" s="9">
        <v>924281</v>
      </c>
      <c r="I85" s="9">
        <v>806524.94200000004</v>
      </c>
      <c r="J85" s="2"/>
      <c r="K85" s="2"/>
      <c r="L85" s="2"/>
      <c r="M85" s="27"/>
      <c r="N85" s="2"/>
    </row>
    <row r="86" spans="1:14" ht="51.75" thickBot="1" x14ac:dyDescent="0.3">
      <c r="A86" s="40" t="s">
        <v>33</v>
      </c>
      <c r="B86" s="9">
        <v>592509</v>
      </c>
      <c r="C86" s="9">
        <v>660161</v>
      </c>
      <c r="D86" s="9">
        <v>241302</v>
      </c>
      <c r="E86" s="9">
        <v>112641</v>
      </c>
      <c r="F86" s="9">
        <v>242643</v>
      </c>
      <c r="G86" s="9">
        <v>365513</v>
      </c>
      <c r="H86" s="9">
        <v>386440</v>
      </c>
      <c r="I86" s="9">
        <v>392264.06</v>
      </c>
      <c r="J86" s="2"/>
      <c r="K86" s="2"/>
      <c r="L86" s="2"/>
      <c r="M86" s="2"/>
      <c r="N86" s="2"/>
    </row>
    <row r="87" spans="1:14" ht="39" thickBot="1" x14ac:dyDescent="0.3">
      <c r="A87" s="77" t="s">
        <v>51</v>
      </c>
      <c r="B87" s="18" t="e">
        <f t="shared" ref="B87:I87" si="13">B84-A84</f>
        <v>#VALUE!</v>
      </c>
      <c r="C87" s="18">
        <f t="shared" si="13"/>
        <v>100981</v>
      </c>
      <c r="D87" s="18">
        <f t="shared" si="13"/>
        <v>-437248</v>
      </c>
      <c r="E87" s="18">
        <f t="shared" si="13"/>
        <v>-68885</v>
      </c>
      <c r="F87" s="18">
        <f t="shared" si="13"/>
        <v>252538</v>
      </c>
      <c r="G87" s="18">
        <f t="shared" si="13"/>
        <v>187861</v>
      </c>
      <c r="H87" s="18">
        <f t="shared" si="13"/>
        <v>377216</v>
      </c>
      <c r="I87" s="18">
        <f t="shared" si="13"/>
        <v>-111931.99799999991</v>
      </c>
      <c r="J87" s="39"/>
      <c r="K87" s="39"/>
      <c r="L87" s="25"/>
      <c r="M87" s="2"/>
      <c r="N87" s="2"/>
    </row>
    <row r="88" spans="1:14" ht="15.75" thickBot="1" x14ac:dyDescent="0.3">
      <c r="A88" s="78" t="s">
        <v>6</v>
      </c>
      <c r="B88" s="79" t="s">
        <v>7</v>
      </c>
      <c r="C88" s="79" t="s">
        <v>8</v>
      </c>
      <c r="D88" s="79" t="s">
        <v>9</v>
      </c>
      <c r="E88" s="79" t="s">
        <v>10</v>
      </c>
      <c r="F88" s="79" t="s">
        <v>11</v>
      </c>
      <c r="G88" s="79" t="s">
        <v>12</v>
      </c>
      <c r="H88" s="79" t="s">
        <v>13</v>
      </c>
      <c r="I88" s="79" t="s">
        <v>14</v>
      </c>
      <c r="J88" s="79" t="s">
        <v>15</v>
      </c>
      <c r="K88" s="79" t="s">
        <v>16</v>
      </c>
      <c r="L88" s="79" t="s">
        <v>17</v>
      </c>
      <c r="M88" s="79" t="s">
        <v>18</v>
      </c>
      <c r="N88" s="2"/>
    </row>
    <row r="89" spans="1:14" ht="26.25" thickBot="1" x14ac:dyDescent="0.3">
      <c r="A89" s="88" t="s">
        <v>31</v>
      </c>
      <c r="B89" s="81">
        <v>95142.29</v>
      </c>
      <c r="C89" s="81">
        <v>103283.16</v>
      </c>
      <c r="D89" s="81">
        <v>101563.33</v>
      </c>
      <c r="E89" s="81">
        <v>100720.77</v>
      </c>
      <c r="F89" s="81">
        <v>58698.2</v>
      </c>
      <c r="G89" s="81">
        <v>100137.71</v>
      </c>
      <c r="H89" s="81">
        <v>118146.78</v>
      </c>
      <c r="I89" s="81">
        <v>109043</v>
      </c>
      <c r="J89" s="81">
        <v>99530.462</v>
      </c>
      <c r="K89" s="81">
        <v>97584.07</v>
      </c>
      <c r="L89" s="81">
        <v>108963.24</v>
      </c>
      <c r="M89" s="81">
        <v>105975.98999999999</v>
      </c>
      <c r="N89" s="2"/>
    </row>
    <row r="90" spans="1:14" ht="39" thickBot="1" x14ac:dyDescent="0.3">
      <c r="A90" s="89" t="s">
        <v>51</v>
      </c>
      <c r="B90" s="90" t="e">
        <f t="shared" ref="B90:M90" si="14">B89-A89</f>
        <v>#VALUE!</v>
      </c>
      <c r="C90" s="90">
        <f t="shared" si="14"/>
        <v>8140.8700000000099</v>
      </c>
      <c r="D90" s="90">
        <f t="shared" si="14"/>
        <v>-1719.8300000000017</v>
      </c>
      <c r="E90" s="90">
        <f t="shared" si="14"/>
        <v>-842.55999999999767</v>
      </c>
      <c r="F90" s="90">
        <f t="shared" si="14"/>
        <v>-42022.570000000007</v>
      </c>
      <c r="G90" s="90">
        <f t="shared" si="14"/>
        <v>41439.510000000009</v>
      </c>
      <c r="H90" s="90">
        <f t="shared" si="14"/>
        <v>18009.069999999992</v>
      </c>
      <c r="I90" s="90">
        <f t="shared" si="14"/>
        <v>-9103.7799999999988</v>
      </c>
      <c r="J90" s="90">
        <f t="shared" si="14"/>
        <v>-9512.5380000000005</v>
      </c>
      <c r="K90" s="90">
        <f t="shared" si="14"/>
        <v>-1946.3919999999925</v>
      </c>
      <c r="L90" s="90">
        <f t="shared" si="14"/>
        <v>11379.169999999998</v>
      </c>
      <c r="M90" s="90">
        <f t="shared" si="14"/>
        <v>-2987.2500000000146</v>
      </c>
      <c r="N90" s="2"/>
    </row>
    <row r="91" spans="1:14" x14ac:dyDescent="0.25">
      <c r="A91" s="91" t="s">
        <v>20</v>
      </c>
      <c r="B91" s="55"/>
      <c r="C91" s="55"/>
      <c r="D91" s="55"/>
      <c r="E91" s="55"/>
      <c r="F91" s="55"/>
      <c r="G91" s="55"/>
      <c r="H91" s="55"/>
      <c r="I91" s="2"/>
      <c r="J91" s="53"/>
      <c r="K91" s="53"/>
      <c r="L91" s="53"/>
      <c r="M91" s="25"/>
      <c r="N91" s="25"/>
    </row>
    <row r="92" spans="1:14" x14ac:dyDescent="0.25">
      <c r="A92" s="55"/>
      <c r="B92" s="55"/>
      <c r="C92" s="55"/>
      <c r="D92" s="55"/>
      <c r="E92" s="55"/>
      <c r="F92" s="55"/>
      <c r="G92" s="55"/>
      <c r="H92" s="55"/>
      <c r="I92" s="85"/>
      <c r="J92" s="53"/>
      <c r="K92" s="53"/>
      <c r="L92" s="53"/>
      <c r="M92" s="2"/>
      <c r="N92" s="2"/>
    </row>
    <row r="93" spans="1:14" x14ac:dyDescent="0.25">
      <c r="A93" s="55"/>
      <c r="B93" s="55"/>
      <c r="C93" s="55"/>
      <c r="D93" s="55"/>
      <c r="E93" s="55"/>
      <c r="F93" s="92"/>
      <c r="G93" s="2"/>
      <c r="H93" s="2"/>
      <c r="I93" s="2"/>
      <c r="J93" s="2"/>
      <c r="K93" s="53"/>
      <c r="L93" s="53"/>
      <c r="M93" s="2"/>
      <c r="N93" s="2"/>
    </row>
    <row r="94" spans="1:14" x14ac:dyDescent="0.25">
      <c r="A94" s="71" t="s">
        <v>35</v>
      </c>
      <c r="B94" s="72"/>
      <c r="C94" s="55"/>
      <c r="D94" s="55"/>
      <c r="E94" s="55"/>
      <c r="F94" s="92"/>
      <c r="G94" s="2"/>
      <c r="H94" s="2"/>
      <c r="I94" s="2"/>
      <c r="J94" s="2"/>
      <c r="K94" s="53"/>
      <c r="L94" s="53"/>
      <c r="M94" s="2"/>
      <c r="N94" s="2"/>
    </row>
    <row r="95" spans="1:14" x14ac:dyDescent="0.25">
      <c r="A95" s="29" t="s">
        <v>24</v>
      </c>
      <c r="B95" s="29">
        <v>2012</v>
      </c>
      <c r="C95" s="29">
        <v>2013</v>
      </c>
      <c r="D95" s="29">
        <v>2014</v>
      </c>
      <c r="E95" s="29">
        <v>2015</v>
      </c>
      <c r="F95" s="29">
        <v>2016</v>
      </c>
      <c r="G95" s="29">
        <v>2017</v>
      </c>
      <c r="H95" s="29">
        <v>2018</v>
      </c>
      <c r="I95" s="29">
        <v>2019</v>
      </c>
      <c r="J95" s="2"/>
      <c r="K95" s="2"/>
      <c r="L95" s="28"/>
      <c r="M95" s="28"/>
      <c r="N95" s="2"/>
    </row>
    <row r="96" spans="1:14" ht="15.75" thickBot="1" x14ac:dyDescent="0.3">
      <c r="A96" s="42" t="s">
        <v>35</v>
      </c>
      <c r="B96" s="45">
        <v>1272668</v>
      </c>
      <c r="C96" s="45">
        <v>1528093</v>
      </c>
      <c r="D96" s="45">
        <v>1466590</v>
      </c>
      <c r="E96" s="45">
        <v>1678983</v>
      </c>
      <c r="F96" s="45">
        <v>1561680</v>
      </c>
      <c r="G96" s="45">
        <v>1372140</v>
      </c>
      <c r="H96" s="45">
        <v>1793541</v>
      </c>
      <c r="I96" s="46">
        <v>1927064.5657500001</v>
      </c>
      <c r="J96" s="39"/>
      <c r="K96" s="39"/>
      <c r="L96" s="2"/>
      <c r="M96" s="27"/>
      <c r="N96" s="2"/>
    </row>
    <row r="97" spans="1:14" ht="39" thickBot="1" x14ac:dyDescent="0.3">
      <c r="A97" s="40" t="s">
        <v>36</v>
      </c>
      <c r="B97" s="9">
        <v>1059219</v>
      </c>
      <c r="C97" s="9">
        <v>1234336</v>
      </c>
      <c r="D97" s="9">
        <v>1298955</v>
      </c>
      <c r="E97" s="9">
        <v>1420323</v>
      </c>
      <c r="F97" s="9">
        <v>1397293</v>
      </c>
      <c r="G97" s="9">
        <v>1194208</v>
      </c>
      <c r="H97" s="9">
        <v>1266281</v>
      </c>
      <c r="I97" s="9">
        <v>1594850.0757499998</v>
      </c>
      <c r="J97" s="39"/>
      <c r="K97" s="39"/>
      <c r="L97" s="2"/>
      <c r="M97" s="27"/>
      <c r="N97" s="2"/>
    </row>
    <row r="98" spans="1:14" ht="26.25" thickBot="1" x14ac:dyDescent="0.3">
      <c r="A98" s="40" t="s">
        <v>37</v>
      </c>
      <c r="B98" s="9">
        <v>213449</v>
      </c>
      <c r="C98" s="9">
        <v>293757</v>
      </c>
      <c r="D98" s="9">
        <v>167635</v>
      </c>
      <c r="E98" s="9">
        <v>258660</v>
      </c>
      <c r="F98" s="9">
        <v>164387</v>
      </c>
      <c r="G98" s="9">
        <v>177932</v>
      </c>
      <c r="H98" s="9">
        <v>527261</v>
      </c>
      <c r="I98" s="9">
        <v>332214.49000000022</v>
      </c>
      <c r="J98" s="39"/>
      <c r="K98" s="39"/>
      <c r="L98" s="2"/>
      <c r="M98" s="2"/>
      <c r="N98" s="2"/>
    </row>
    <row r="99" spans="1:14" ht="39" thickBot="1" x14ac:dyDescent="0.3">
      <c r="A99" s="77" t="s">
        <v>52</v>
      </c>
      <c r="B99" s="18" t="e">
        <f t="shared" ref="B99:I99" si="15">B96-A96</f>
        <v>#VALUE!</v>
      </c>
      <c r="C99" s="18">
        <f t="shared" si="15"/>
        <v>255425</v>
      </c>
      <c r="D99" s="18">
        <f t="shared" si="15"/>
        <v>-61503</v>
      </c>
      <c r="E99" s="18">
        <f t="shared" si="15"/>
        <v>212393</v>
      </c>
      <c r="F99" s="18">
        <f t="shared" si="15"/>
        <v>-117303</v>
      </c>
      <c r="G99" s="18">
        <f t="shared" si="15"/>
        <v>-189540</v>
      </c>
      <c r="H99" s="18">
        <f t="shared" si="15"/>
        <v>421401</v>
      </c>
      <c r="I99" s="18">
        <f t="shared" si="15"/>
        <v>133523.56575000007</v>
      </c>
      <c r="J99" s="39"/>
      <c r="K99" s="39"/>
      <c r="L99" s="25"/>
      <c r="M99" s="2"/>
      <c r="N99" s="2"/>
    </row>
    <row r="100" spans="1:14" ht="15.75" thickBot="1" x14ac:dyDescent="0.3">
      <c r="A100" s="78" t="s">
        <v>6</v>
      </c>
      <c r="B100" s="79" t="s">
        <v>7</v>
      </c>
      <c r="C100" s="79" t="s">
        <v>8</v>
      </c>
      <c r="D100" s="79" t="s">
        <v>9</v>
      </c>
      <c r="E100" s="79" t="s">
        <v>10</v>
      </c>
      <c r="F100" s="79" t="s">
        <v>11</v>
      </c>
      <c r="G100" s="79" t="s">
        <v>12</v>
      </c>
      <c r="H100" s="79" t="s">
        <v>13</v>
      </c>
      <c r="I100" s="79" t="s">
        <v>14</v>
      </c>
      <c r="J100" s="79" t="s">
        <v>15</v>
      </c>
      <c r="K100" s="79" t="s">
        <v>16</v>
      </c>
      <c r="L100" s="79" t="s">
        <v>17</v>
      </c>
      <c r="M100" s="79" t="s">
        <v>18</v>
      </c>
      <c r="N100" s="2"/>
    </row>
    <row r="101" spans="1:14" ht="15.75" thickBot="1" x14ac:dyDescent="0.3">
      <c r="A101" s="42" t="s">
        <v>35</v>
      </c>
      <c r="B101" s="81">
        <v>164543.59900000002</v>
      </c>
      <c r="C101" s="81">
        <v>144964.97675</v>
      </c>
      <c r="D101" s="81">
        <v>161959.58199999999</v>
      </c>
      <c r="E101" s="81">
        <v>171140.38999999998</v>
      </c>
      <c r="F101" s="81">
        <v>169772.42600000001</v>
      </c>
      <c r="G101" s="81">
        <v>156289.48000000004</v>
      </c>
      <c r="H101" s="81">
        <v>169915.80999999997</v>
      </c>
      <c r="I101" s="81">
        <v>151430.478</v>
      </c>
      <c r="J101" s="81">
        <v>155863.83999999997</v>
      </c>
      <c r="K101" s="81">
        <v>160819.44900000002</v>
      </c>
      <c r="L101" s="81">
        <v>160375.22500000001</v>
      </c>
      <c r="M101" s="81">
        <v>159989.31</v>
      </c>
      <c r="N101" s="2"/>
    </row>
    <row r="102" spans="1:14" ht="39" thickBot="1" x14ac:dyDescent="0.3">
      <c r="A102" s="93" t="s">
        <v>52</v>
      </c>
      <c r="B102" s="90" t="e">
        <f t="shared" ref="B102:M102" si="16">B101-A101</f>
        <v>#VALUE!</v>
      </c>
      <c r="C102" s="90">
        <f t="shared" si="16"/>
        <v>-19578.622250000015</v>
      </c>
      <c r="D102" s="90">
        <f t="shared" si="16"/>
        <v>16994.605249999993</v>
      </c>
      <c r="E102" s="90">
        <f t="shared" si="16"/>
        <v>9180.80799999999</v>
      </c>
      <c r="F102" s="90">
        <f t="shared" si="16"/>
        <v>-1367.9639999999781</v>
      </c>
      <c r="G102" s="90">
        <f t="shared" si="16"/>
        <v>-13482.945999999967</v>
      </c>
      <c r="H102" s="90">
        <f t="shared" si="16"/>
        <v>13626.329999999929</v>
      </c>
      <c r="I102" s="90">
        <f t="shared" si="16"/>
        <v>-18485.331999999966</v>
      </c>
      <c r="J102" s="90">
        <f t="shared" si="16"/>
        <v>4433.3619999999646</v>
      </c>
      <c r="K102" s="90">
        <f t="shared" si="16"/>
        <v>4955.6090000000549</v>
      </c>
      <c r="L102" s="90">
        <f t="shared" si="16"/>
        <v>-444.22400000001653</v>
      </c>
      <c r="M102" s="90">
        <f t="shared" si="16"/>
        <v>-385.91500000000815</v>
      </c>
      <c r="N102" s="2"/>
    </row>
    <row r="103" spans="1:14" x14ac:dyDescent="0.25">
      <c r="A103" s="91" t="s">
        <v>20</v>
      </c>
      <c r="B103" s="55"/>
      <c r="C103" s="55"/>
      <c r="D103" s="55"/>
      <c r="E103" s="55"/>
      <c r="F103" s="55"/>
      <c r="G103" s="55"/>
      <c r="H103" s="55"/>
      <c r="I103" s="2"/>
      <c r="J103" s="53"/>
      <c r="K103" s="53"/>
      <c r="L103" s="53"/>
      <c r="M103" s="25"/>
      <c r="N103" s="25"/>
    </row>
    <row r="104" spans="1:14" x14ac:dyDescent="0.25">
      <c r="A104" s="91"/>
      <c r="B104" s="55"/>
      <c r="C104" s="55"/>
      <c r="D104" s="55"/>
      <c r="E104" s="55"/>
      <c r="F104" s="55"/>
      <c r="G104" s="55"/>
      <c r="H104" s="55"/>
      <c r="I104" s="2"/>
      <c r="J104" s="53"/>
      <c r="K104" s="53"/>
      <c r="L104" s="53"/>
      <c r="M104" s="25"/>
      <c r="N104" s="25"/>
    </row>
    <row r="105" spans="1:14" x14ac:dyDescent="0.25">
      <c r="A105" s="94"/>
      <c r="B105" s="94"/>
      <c r="C105" s="94"/>
      <c r="D105" s="94"/>
      <c r="E105" s="94"/>
      <c r="F105" s="92"/>
      <c r="G105" s="2"/>
      <c r="H105" s="2"/>
      <c r="I105" s="2"/>
      <c r="J105" s="2"/>
      <c r="K105" s="53"/>
      <c r="L105" s="53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95" t="s">
        <v>53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9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96" t="s">
        <v>54</v>
      </c>
      <c r="B110" s="97"/>
      <c r="C110" s="97"/>
      <c r="D110" s="97"/>
      <c r="E110" s="97"/>
      <c r="F110" s="97"/>
      <c r="G110" s="97"/>
      <c r="H110" s="97"/>
      <c r="I110" s="2"/>
      <c r="J110" s="2"/>
      <c r="K110" s="2"/>
      <c r="L110" s="2"/>
      <c r="M110" s="2"/>
      <c r="N110" s="2"/>
    </row>
    <row r="111" spans="1:14" x14ac:dyDescent="0.25">
      <c r="A111" s="98" t="s">
        <v>1</v>
      </c>
      <c r="B111" s="98"/>
      <c r="C111" s="98"/>
      <c r="D111" s="98"/>
      <c r="E111" s="98"/>
      <c r="F111" s="98"/>
      <c r="G111" s="98"/>
      <c r="H111" s="98"/>
      <c r="I111" s="2"/>
      <c r="J111" s="2"/>
      <c r="K111" s="2"/>
      <c r="L111" s="2"/>
      <c r="M111" s="2"/>
      <c r="N111" s="2"/>
    </row>
    <row r="112" spans="1:14" x14ac:dyDescent="0.25">
      <c r="A112" s="29" t="s">
        <v>24</v>
      </c>
      <c r="B112" s="4">
        <v>2012</v>
      </c>
      <c r="C112" s="4">
        <v>2013</v>
      </c>
      <c r="D112" s="4">
        <v>2014</v>
      </c>
      <c r="E112" s="4">
        <v>2015</v>
      </c>
      <c r="F112" s="4">
        <v>2016</v>
      </c>
      <c r="G112" s="4">
        <v>2017</v>
      </c>
      <c r="H112" s="4">
        <v>2018</v>
      </c>
      <c r="I112" s="4">
        <v>2019</v>
      </c>
      <c r="J112" s="2"/>
      <c r="K112" s="2"/>
      <c r="L112" s="2"/>
      <c r="M112" s="2"/>
      <c r="N112" s="2"/>
    </row>
    <row r="113" spans="1:14" x14ac:dyDescent="0.25">
      <c r="A113" s="5" t="s">
        <v>3</v>
      </c>
      <c r="B113" s="99">
        <v>12705902</v>
      </c>
      <c r="C113" s="99">
        <v>11762602</v>
      </c>
      <c r="D113" s="99">
        <v>9918590</v>
      </c>
      <c r="E113" s="99">
        <v>8420998</v>
      </c>
      <c r="F113" s="99">
        <v>9598969</v>
      </c>
      <c r="G113" s="99">
        <v>9477037</v>
      </c>
      <c r="H113" s="99">
        <v>9803432</v>
      </c>
      <c r="I113" s="99">
        <f>SUM(I115:I119)</f>
        <v>10979476</v>
      </c>
      <c r="J113" s="2"/>
      <c r="K113" s="2"/>
      <c r="L113" s="2"/>
      <c r="M113" s="2"/>
      <c r="N113" s="2"/>
    </row>
    <row r="114" spans="1:14" x14ac:dyDescent="0.25">
      <c r="A114" s="100" t="s">
        <v>55</v>
      </c>
      <c r="B114" s="101" t="e">
        <f t="shared" ref="B114:I114" si="17">B113-A113</f>
        <v>#VALUE!</v>
      </c>
      <c r="C114" s="101">
        <f t="shared" si="17"/>
        <v>-943300</v>
      </c>
      <c r="D114" s="101">
        <f t="shared" si="17"/>
        <v>-1844012</v>
      </c>
      <c r="E114" s="101">
        <f t="shared" si="17"/>
        <v>-1497592</v>
      </c>
      <c r="F114" s="101">
        <f t="shared" si="17"/>
        <v>1177971</v>
      </c>
      <c r="G114" s="101">
        <f t="shared" si="17"/>
        <v>-121932</v>
      </c>
      <c r="H114" s="101">
        <f t="shared" si="17"/>
        <v>326395</v>
      </c>
      <c r="I114" s="101">
        <f t="shared" si="17"/>
        <v>1176044</v>
      </c>
      <c r="J114" s="2">
        <f>I115/I113</f>
        <v>0.35469215470756527</v>
      </c>
      <c r="K114" s="102" t="s">
        <v>56</v>
      </c>
      <c r="L114" s="103">
        <v>35.469215470756502</v>
      </c>
      <c r="M114" s="2"/>
      <c r="N114" s="2"/>
    </row>
    <row r="115" spans="1:14" x14ac:dyDescent="0.25">
      <c r="A115" s="104" t="s">
        <v>56</v>
      </c>
      <c r="B115" s="9">
        <v>3805411</v>
      </c>
      <c r="C115" s="9">
        <v>3198113</v>
      </c>
      <c r="D115" s="9">
        <v>1812052</v>
      </c>
      <c r="E115" s="9">
        <v>2189109</v>
      </c>
      <c r="F115" s="9">
        <v>2854149</v>
      </c>
      <c r="G115" s="9">
        <v>2687932</v>
      </c>
      <c r="H115" s="9">
        <v>3329498</v>
      </c>
      <c r="I115" s="9">
        <v>3894334</v>
      </c>
      <c r="J115" s="85"/>
      <c r="K115" s="102" t="s">
        <v>57</v>
      </c>
      <c r="L115" s="103">
        <v>8.2526707103326241E-2</v>
      </c>
      <c r="M115" s="2"/>
      <c r="N115" s="2"/>
    </row>
    <row r="116" spans="1:14" x14ac:dyDescent="0.25">
      <c r="A116" s="104" t="s">
        <v>57</v>
      </c>
      <c r="B116" s="9">
        <v>37830</v>
      </c>
      <c r="C116" s="9">
        <v>40917</v>
      </c>
      <c r="D116" s="9">
        <v>4774</v>
      </c>
      <c r="E116" s="9">
        <v>21510</v>
      </c>
      <c r="F116" s="9">
        <v>9824</v>
      </c>
      <c r="G116" s="9">
        <v>7514</v>
      </c>
      <c r="H116" s="9">
        <v>7003</v>
      </c>
      <c r="I116" s="9">
        <v>9061</v>
      </c>
      <c r="J116" s="85"/>
      <c r="K116" s="102" t="s">
        <v>58</v>
      </c>
      <c r="L116" s="103">
        <v>0.19699482926143286</v>
      </c>
      <c r="M116" s="2"/>
      <c r="N116" s="2"/>
    </row>
    <row r="117" spans="1:14" x14ac:dyDescent="0.25">
      <c r="A117" s="104" t="s">
        <v>58</v>
      </c>
      <c r="B117" s="9">
        <v>367273</v>
      </c>
      <c r="C117" s="9">
        <v>458491</v>
      </c>
      <c r="D117" s="9">
        <v>463355</v>
      </c>
      <c r="E117" s="9">
        <v>452627</v>
      </c>
      <c r="F117" s="9">
        <v>228126</v>
      </c>
      <c r="G117" s="9">
        <v>209188</v>
      </c>
      <c r="H117" s="9">
        <v>110351</v>
      </c>
      <c r="I117" s="9">
        <v>21629</v>
      </c>
      <c r="J117" s="85"/>
      <c r="K117" s="102" t="s">
        <v>59</v>
      </c>
      <c r="L117" s="103">
        <v>7.891733631003885</v>
      </c>
      <c r="M117" s="2"/>
      <c r="N117" s="2"/>
    </row>
    <row r="118" spans="1:14" x14ac:dyDescent="0.25">
      <c r="A118" s="104" t="s">
        <v>59</v>
      </c>
      <c r="B118" s="9">
        <v>452704</v>
      </c>
      <c r="C118" s="9">
        <v>470725</v>
      </c>
      <c r="D118" s="9">
        <v>149298</v>
      </c>
      <c r="E118" s="9">
        <v>172794</v>
      </c>
      <c r="F118" s="9">
        <v>181555</v>
      </c>
      <c r="G118" s="9">
        <v>561940</v>
      </c>
      <c r="H118" s="9">
        <v>906164</v>
      </c>
      <c r="I118" s="9">
        <v>866471</v>
      </c>
      <c r="J118" s="85"/>
      <c r="K118" s="102" t="s">
        <v>60</v>
      </c>
      <c r="L118" s="103">
        <v>56.359529361874827</v>
      </c>
      <c r="M118" s="2"/>
      <c r="N118" s="2"/>
    </row>
    <row r="119" spans="1:14" ht="15.75" thickBot="1" x14ac:dyDescent="0.3">
      <c r="A119" s="105" t="s">
        <v>61</v>
      </c>
      <c r="B119" s="12">
        <v>8042684</v>
      </c>
      <c r="C119" s="12">
        <v>7594356</v>
      </c>
      <c r="D119" s="12">
        <v>7489111</v>
      </c>
      <c r="E119" s="12">
        <v>5584958</v>
      </c>
      <c r="F119" s="12">
        <v>6325315</v>
      </c>
      <c r="G119" s="12">
        <v>6010463</v>
      </c>
      <c r="H119" s="12">
        <v>5450416</v>
      </c>
      <c r="I119" s="12">
        <v>6187981</v>
      </c>
      <c r="J119" s="85"/>
      <c r="K119" s="2"/>
      <c r="L119" s="2"/>
      <c r="M119" s="2"/>
      <c r="N119" s="2"/>
    </row>
    <row r="120" spans="1:14" x14ac:dyDescent="0.25">
      <c r="A120" s="106" t="s">
        <v>20</v>
      </c>
      <c r="B120" s="106"/>
      <c r="C120" s="106"/>
      <c r="D120" s="106"/>
      <c r="E120" s="106"/>
      <c r="F120" s="106"/>
      <c r="G120" s="106"/>
      <c r="H120" s="106"/>
      <c r="I120" s="2"/>
      <c r="J120" s="85"/>
      <c r="K120" s="2"/>
      <c r="L120" s="2"/>
      <c r="M120" s="2"/>
      <c r="N120" s="2"/>
    </row>
    <row r="121" spans="1:14" x14ac:dyDescent="0.25">
      <c r="A121" s="107" t="s">
        <v>62</v>
      </c>
      <c r="B121" s="107"/>
      <c r="C121" s="107"/>
      <c r="D121" s="107"/>
      <c r="E121" s="107"/>
      <c r="F121" s="107"/>
      <c r="G121" s="107"/>
      <c r="H121" s="107"/>
      <c r="I121" s="2"/>
      <c r="J121" s="85"/>
      <c r="K121" s="2"/>
      <c r="L121" s="2"/>
      <c r="M121" s="2"/>
      <c r="N121" s="2"/>
    </row>
    <row r="122" spans="1:14" x14ac:dyDescent="0.25">
      <c r="A122" s="2"/>
      <c r="B122" s="107"/>
      <c r="C122" s="107"/>
      <c r="D122" s="107"/>
      <c r="E122" s="107"/>
      <c r="F122" s="107"/>
      <c r="G122" s="107"/>
      <c r="H122" s="107"/>
      <c r="I122" s="2"/>
      <c r="J122" s="85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1" t="s">
        <v>63</v>
      </c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/>
      <c r="M124" s="2"/>
      <c r="N124" s="2"/>
    </row>
    <row r="125" spans="1:14" x14ac:dyDescent="0.25">
      <c r="A125" s="108" t="s">
        <v>1</v>
      </c>
      <c r="B125" s="108"/>
      <c r="C125" s="108"/>
      <c r="D125" s="108"/>
      <c r="E125" s="108"/>
      <c r="F125" s="108"/>
      <c r="G125" s="108"/>
      <c r="H125" s="108"/>
      <c r="I125" s="2"/>
      <c r="J125" s="2"/>
      <c r="K125" s="2"/>
      <c r="L125" s="2"/>
      <c r="M125" s="2"/>
      <c r="N125" s="2"/>
    </row>
    <row r="126" spans="1:14" x14ac:dyDescent="0.25">
      <c r="A126" s="4" t="s">
        <v>64</v>
      </c>
      <c r="B126" s="109">
        <v>2012</v>
      </c>
      <c r="C126" s="109">
        <v>2013</v>
      </c>
      <c r="D126" s="109">
        <v>2014</v>
      </c>
      <c r="E126" s="109">
        <v>2015</v>
      </c>
      <c r="F126" s="109">
        <v>2016</v>
      </c>
      <c r="G126" s="109">
        <v>2017</v>
      </c>
      <c r="H126" s="109">
        <v>2018</v>
      </c>
      <c r="I126" s="109">
        <v>2019</v>
      </c>
      <c r="J126" s="2"/>
      <c r="K126" s="2"/>
      <c r="L126" s="2"/>
      <c r="M126" s="2"/>
      <c r="N126" s="2"/>
    </row>
    <row r="127" spans="1:14" x14ac:dyDescent="0.25">
      <c r="A127" s="110" t="s">
        <v>3</v>
      </c>
      <c r="B127" s="99">
        <v>1272668</v>
      </c>
      <c r="C127" s="111">
        <v>1528093</v>
      </c>
      <c r="D127" s="111">
        <v>1466590</v>
      </c>
      <c r="E127" s="111">
        <v>1678983</v>
      </c>
      <c r="F127" s="111">
        <v>1561680</v>
      </c>
      <c r="G127" s="111">
        <v>1372140</v>
      </c>
      <c r="H127" s="111">
        <v>1793542</v>
      </c>
      <c r="I127" s="111">
        <f>SUM(I129:I132)</f>
        <v>1927065</v>
      </c>
      <c r="J127" s="2"/>
      <c r="K127" s="2"/>
      <c r="L127" s="2"/>
      <c r="M127" s="2"/>
      <c r="N127" s="2"/>
    </row>
    <row r="128" spans="1:14" x14ac:dyDescent="0.25">
      <c r="A128" s="110" t="s">
        <v>65</v>
      </c>
      <c r="B128" s="111" t="e">
        <f t="shared" ref="B128:I128" si="18">B127-A127</f>
        <v>#VALUE!</v>
      </c>
      <c r="C128" s="111">
        <f t="shared" si="18"/>
        <v>255425</v>
      </c>
      <c r="D128" s="111">
        <f t="shared" si="18"/>
        <v>-61503</v>
      </c>
      <c r="E128" s="111">
        <f t="shared" si="18"/>
        <v>212393</v>
      </c>
      <c r="F128" s="111">
        <f t="shared" si="18"/>
        <v>-117303</v>
      </c>
      <c r="G128" s="111">
        <f t="shared" si="18"/>
        <v>-189540</v>
      </c>
      <c r="H128" s="111">
        <f t="shared" si="18"/>
        <v>421402</v>
      </c>
      <c r="I128" s="111">
        <f t="shared" si="18"/>
        <v>133523</v>
      </c>
      <c r="J128" s="2"/>
      <c r="K128" s="2"/>
      <c r="L128" s="2"/>
      <c r="M128" s="2"/>
      <c r="N128" s="2"/>
    </row>
    <row r="129" spans="1:14" ht="22.5" x14ac:dyDescent="0.25">
      <c r="A129" s="28" t="s">
        <v>56</v>
      </c>
      <c r="B129" s="112">
        <v>197590</v>
      </c>
      <c r="C129" s="112">
        <v>244495</v>
      </c>
      <c r="D129" s="112">
        <v>88555</v>
      </c>
      <c r="E129" s="112">
        <v>329470</v>
      </c>
      <c r="F129" s="112">
        <v>266109</v>
      </c>
      <c r="G129" s="112">
        <v>268302</v>
      </c>
      <c r="H129" s="112">
        <v>596476</v>
      </c>
      <c r="I129" s="112">
        <v>1128857</v>
      </c>
      <c r="J129" s="113"/>
      <c r="K129" s="114" t="s">
        <v>56</v>
      </c>
      <c r="L129" s="115">
        <f>I129/$I$127</f>
        <v>0.58579082698300267</v>
      </c>
      <c r="M129" s="25"/>
      <c r="N129" s="25"/>
    </row>
    <row r="130" spans="1:14" ht="24" x14ac:dyDescent="0.25">
      <c r="A130" s="28" t="s">
        <v>58</v>
      </c>
      <c r="B130" s="112">
        <v>216000</v>
      </c>
      <c r="C130" s="112">
        <v>259776</v>
      </c>
      <c r="D130" s="112">
        <v>146636</v>
      </c>
      <c r="E130" s="112">
        <v>148246</v>
      </c>
      <c r="F130" s="112">
        <v>151133</v>
      </c>
      <c r="G130" s="112">
        <v>148866</v>
      </c>
      <c r="H130" s="112">
        <v>84068</v>
      </c>
      <c r="I130" s="112">
        <v>43503</v>
      </c>
      <c r="J130" s="113"/>
      <c r="K130" s="114" t="s">
        <v>58</v>
      </c>
      <c r="L130" s="115">
        <f>I130/$I$127</f>
        <v>2.2574744494866544E-2</v>
      </c>
      <c r="M130" s="25"/>
      <c r="N130" s="25"/>
    </row>
    <row r="131" spans="1:14" ht="22.5" x14ac:dyDescent="0.25">
      <c r="A131" s="28" t="s">
        <v>66</v>
      </c>
      <c r="B131" s="112">
        <v>103120</v>
      </c>
      <c r="C131" s="112">
        <v>122247</v>
      </c>
      <c r="D131" s="112">
        <v>149298</v>
      </c>
      <c r="E131" s="112">
        <v>154209</v>
      </c>
      <c r="F131" s="112">
        <v>164387</v>
      </c>
      <c r="G131" s="112">
        <v>177932</v>
      </c>
      <c r="H131" s="112">
        <v>527261</v>
      </c>
      <c r="I131" s="112">
        <v>353225</v>
      </c>
      <c r="J131" s="113"/>
      <c r="K131" s="114" t="s">
        <v>66</v>
      </c>
      <c r="L131" s="115">
        <f>I131/$I$127</f>
        <v>0.18329687893246985</v>
      </c>
      <c r="M131" s="25"/>
      <c r="N131" s="25"/>
    </row>
    <row r="132" spans="1:14" ht="34.5" thickBot="1" x14ac:dyDescent="0.3">
      <c r="A132" s="116" t="s">
        <v>60</v>
      </c>
      <c r="B132" s="117">
        <v>755958</v>
      </c>
      <c r="C132" s="117">
        <v>901575</v>
      </c>
      <c r="D132" s="117">
        <v>1082101</v>
      </c>
      <c r="E132" s="117">
        <v>1047058</v>
      </c>
      <c r="F132" s="117">
        <v>980051</v>
      </c>
      <c r="G132" s="117">
        <v>777040</v>
      </c>
      <c r="H132" s="117">
        <v>585737</v>
      </c>
      <c r="I132" s="117">
        <v>401480</v>
      </c>
      <c r="J132" s="113"/>
      <c r="K132" s="114" t="s">
        <v>60</v>
      </c>
      <c r="L132" s="115">
        <f>I132/$I$127</f>
        <v>0.20833754958966097</v>
      </c>
      <c r="M132" s="25"/>
      <c r="N132" s="25"/>
    </row>
    <row r="133" spans="1:14" x14ac:dyDescent="0.25">
      <c r="A133" s="118" t="s">
        <v>67</v>
      </c>
      <c r="B133" s="118"/>
      <c r="C133" s="118"/>
      <c r="D133" s="118"/>
      <c r="E133" s="118"/>
      <c r="F133" s="118"/>
      <c r="G133" s="118"/>
      <c r="H133" s="118"/>
      <c r="I133" s="25"/>
      <c r="J133" s="25"/>
      <c r="K133" s="25"/>
      <c r="L133" s="2"/>
      <c r="M133" s="2"/>
      <c r="N133" s="25"/>
    </row>
    <row r="134" spans="1:14" x14ac:dyDescent="0.25">
      <c r="A134" s="119"/>
      <c r="B134" s="119"/>
      <c r="C134" s="119"/>
      <c r="D134" s="119"/>
      <c r="E134" s="119"/>
      <c r="F134" s="119"/>
      <c r="G134" s="119"/>
      <c r="H134" s="119"/>
      <c r="I134" s="25"/>
      <c r="J134" s="25"/>
      <c r="K134" s="25"/>
      <c r="L134" s="25"/>
      <c r="M134" s="25"/>
      <c r="N134" s="25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107"/>
      <c r="B136" s="107"/>
      <c r="C136" s="107"/>
      <c r="D136" s="107"/>
      <c r="E136" s="107"/>
      <c r="F136" s="107"/>
      <c r="G136" s="107"/>
      <c r="H136" s="107"/>
      <c r="I136" s="2"/>
      <c r="J136" s="2"/>
      <c r="K136" s="2"/>
      <c r="L136" s="2"/>
      <c r="M136" s="2"/>
      <c r="N136" s="2"/>
    </row>
    <row r="137" spans="1:14" x14ac:dyDescent="0.25">
      <c r="A137" s="107"/>
      <c r="B137" s="107"/>
      <c r="C137" s="107"/>
      <c r="D137" s="107"/>
      <c r="E137" s="107"/>
      <c r="F137" s="107"/>
      <c r="G137" s="107"/>
      <c r="H137" s="107"/>
      <c r="I137" s="2"/>
      <c r="J137" s="2"/>
      <c r="K137" s="2"/>
      <c r="L137" s="2"/>
      <c r="M137" s="2"/>
      <c r="N137" s="2"/>
    </row>
    <row r="138" spans="1:14" x14ac:dyDescent="0.25">
      <c r="A138" s="120" t="s">
        <v>68</v>
      </c>
      <c r="B138" s="107"/>
      <c r="C138" s="107"/>
      <c r="D138" s="107"/>
      <c r="E138" s="107"/>
      <c r="F138" s="107"/>
      <c r="G138" s="107"/>
      <c r="H138" s="107"/>
      <c r="I138" s="2"/>
      <c r="J138" s="2"/>
      <c r="K138" s="2"/>
      <c r="L138" s="2"/>
      <c r="M138" s="2"/>
      <c r="N138" s="2"/>
    </row>
    <row r="139" spans="1:14" x14ac:dyDescent="0.25">
      <c r="A139" s="121" t="s">
        <v>1</v>
      </c>
      <c r="B139" s="121"/>
      <c r="C139" s="121"/>
      <c r="D139" s="121"/>
      <c r="E139" s="121"/>
      <c r="F139" s="121"/>
      <c r="G139" s="121"/>
      <c r="H139" s="121"/>
      <c r="I139" s="16"/>
      <c r="J139" s="2"/>
      <c r="K139" s="2"/>
      <c r="L139" s="2"/>
      <c r="M139" s="2"/>
      <c r="N139" s="2"/>
    </row>
    <row r="140" spans="1:14" x14ac:dyDescent="0.25">
      <c r="A140" s="2"/>
      <c r="B140" s="29" t="s">
        <v>69</v>
      </c>
      <c r="C140" s="122">
        <v>2014</v>
      </c>
      <c r="D140" s="122">
        <v>2015</v>
      </c>
      <c r="E140" s="122">
        <v>2016</v>
      </c>
      <c r="F140" s="122">
        <v>2017</v>
      </c>
      <c r="G140" s="122">
        <v>2018</v>
      </c>
      <c r="H140" s="122">
        <v>2019</v>
      </c>
      <c r="I140" s="2"/>
      <c r="J140" s="2"/>
      <c r="K140" s="2"/>
      <c r="L140" s="2"/>
      <c r="M140" s="2"/>
      <c r="N140" s="2"/>
    </row>
    <row r="141" spans="1:14" x14ac:dyDescent="0.25">
      <c r="A141" s="2"/>
      <c r="B141" s="123" t="s">
        <v>3</v>
      </c>
      <c r="C141" s="124">
        <v>83220</v>
      </c>
      <c r="D141" s="124">
        <v>57525</v>
      </c>
      <c r="E141" s="124">
        <v>76093</v>
      </c>
      <c r="F141" s="124">
        <v>180410</v>
      </c>
      <c r="G141" s="124">
        <v>181937</v>
      </c>
      <c r="H141" s="124">
        <f>H143+H145+H147</f>
        <v>248157</v>
      </c>
      <c r="I141" s="33"/>
      <c r="J141" s="2"/>
      <c r="K141" s="2"/>
      <c r="L141" s="2"/>
      <c r="M141" s="2"/>
      <c r="N141" s="2"/>
    </row>
    <row r="142" spans="1:14" x14ac:dyDescent="0.25">
      <c r="A142" s="2"/>
      <c r="B142" s="125" t="s">
        <v>70</v>
      </c>
      <c r="C142" s="124" t="e">
        <f t="shared" ref="C142:H142" si="19">C141-B141</f>
        <v>#VALUE!</v>
      </c>
      <c r="D142" s="124">
        <f t="shared" si="19"/>
        <v>-25695</v>
      </c>
      <c r="E142" s="124">
        <f t="shared" si="19"/>
        <v>18568</v>
      </c>
      <c r="F142" s="124">
        <f t="shared" si="19"/>
        <v>104317</v>
      </c>
      <c r="G142" s="124">
        <f t="shared" si="19"/>
        <v>1527</v>
      </c>
      <c r="H142" s="124">
        <f t="shared" si="19"/>
        <v>66220</v>
      </c>
      <c r="I142" s="2"/>
      <c r="J142" s="2"/>
      <c r="K142" s="2"/>
      <c r="L142" s="2"/>
      <c r="M142" s="2"/>
      <c r="N142" s="2"/>
    </row>
    <row r="143" spans="1:14" x14ac:dyDescent="0.25">
      <c r="A143" s="2" t="s">
        <v>71</v>
      </c>
      <c r="B143" s="123" t="s">
        <v>72</v>
      </c>
      <c r="C143" s="126">
        <v>66768</v>
      </c>
      <c r="D143" s="126">
        <v>32147</v>
      </c>
      <c r="E143" s="126">
        <v>17857</v>
      </c>
      <c r="F143" s="126">
        <v>19828</v>
      </c>
      <c r="G143" s="126">
        <v>26450</v>
      </c>
      <c r="H143" s="126">
        <v>24085</v>
      </c>
      <c r="I143" s="33">
        <f>(H143-G143)/G143</f>
        <v>-8.9413988657844987E-2</v>
      </c>
      <c r="J143" s="33">
        <f>H143/H141</f>
        <v>9.7055493095097062E-2</v>
      </c>
      <c r="K143" s="2"/>
      <c r="L143" s="2"/>
      <c r="M143" s="2"/>
      <c r="N143" s="2"/>
    </row>
    <row r="144" spans="1:14" x14ac:dyDescent="0.25">
      <c r="A144" s="25"/>
      <c r="B144" s="125" t="s">
        <v>70</v>
      </c>
      <c r="C144" s="127" t="e">
        <f t="shared" ref="C144:H144" si="20">C143-B143</f>
        <v>#VALUE!</v>
      </c>
      <c r="D144" s="127">
        <f t="shared" si="20"/>
        <v>-34621</v>
      </c>
      <c r="E144" s="127">
        <f t="shared" si="20"/>
        <v>-14290</v>
      </c>
      <c r="F144" s="127">
        <f t="shared" si="20"/>
        <v>1971</v>
      </c>
      <c r="G144" s="127">
        <f t="shared" si="20"/>
        <v>6622</v>
      </c>
      <c r="H144" s="127">
        <f t="shared" si="20"/>
        <v>-2365</v>
      </c>
      <c r="I144" s="76"/>
      <c r="J144" s="2"/>
      <c r="K144" s="2"/>
      <c r="L144" s="2"/>
      <c r="M144" s="25"/>
      <c r="N144" s="25"/>
    </row>
    <row r="145" spans="1:14" x14ac:dyDescent="0.25">
      <c r="A145" s="25" t="s">
        <v>73</v>
      </c>
      <c r="B145" s="123" t="s">
        <v>72</v>
      </c>
      <c r="C145" s="128">
        <v>1732</v>
      </c>
      <c r="D145" s="128">
        <v>4573</v>
      </c>
      <c r="E145" s="128">
        <v>6316</v>
      </c>
      <c r="F145" s="128">
        <v>6374</v>
      </c>
      <c r="G145" s="128">
        <v>9275</v>
      </c>
      <c r="H145" s="128">
        <v>6019</v>
      </c>
      <c r="I145" s="113">
        <f>H145/H141</f>
        <v>2.4254806433024256E-2</v>
      </c>
      <c r="J145" s="33">
        <f>(H145-G145)/G145</f>
        <v>-0.3510512129380054</v>
      </c>
      <c r="K145" s="2"/>
      <c r="L145" s="2"/>
      <c r="M145" s="25"/>
      <c r="N145" s="25"/>
    </row>
    <row r="146" spans="1:14" x14ac:dyDescent="0.25">
      <c r="A146" s="25"/>
      <c r="B146" s="125" t="s">
        <v>70</v>
      </c>
      <c r="C146" s="127" t="e">
        <f t="shared" ref="C146:H146" si="21">C145-B145</f>
        <v>#VALUE!</v>
      </c>
      <c r="D146" s="127">
        <f t="shared" si="21"/>
        <v>2841</v>
      </c>
      <c r="E146" s="127">
        <f t="shared" si="21"/>
        <v>1743</v>
      </c>
      <c r="F146" s="127">
        <f t="shared" si="21"/>
        <v>58</v>
      </c>
      <c r="G146" s="127">
        <f t="shared" si="21"/>
        <v>2901</v>
      </c>
      <c r="H146" s="127">
        <f t="shared" si="21"/>
        <v>-3256</v>
      </c>
      <c r="I146" s="76"/>
      <c r="J146" s="2"/>
      <c r="K146" s="2"/>
      <c r="L146" s="2"/>
      <c r="M146" s="25"/>
      <c r="N146" s="25"/>
    </row>
    <row r="147" spans="1:14" ht="15.75" thickBot="1" x14ac:dyDescent="0.3">
      <c r="A147" s="2"/>
      <c r="B147" s="129" t="s">
        <v>74</v>
      </c>
      <c r="C147" s="130">
        <v>14720</v>
      </c>
      <c r="D147" s="130">
        <v>20805</v>
      </c>
      <c r="E147" s="130">
        <v>51920</v>
      </c>
      <c r="F147" s="130">
        <v>154208</v>
      </c>
      <c r="G147" s="130">
        <v>146212</v>
      </c>
      <c r="H147" s="130">
        <v>218053</v>
      </c>
      <c r="I147" s="33">
        <f>H147/H141</f>
        <v>0.87868970047187867</v>
      </c>
      <c r="J147" s="131"/>
      <c r="K147" s="2"/>
      <c r="L147" s="2"/>
      <c r="M147" s="25"/>
      <c r="N147" s="25"/>
    </row>
    <row r="148" spans="1:14" x14ac:dyDescent="0.25">
      <c r="A148" s="132" t="s">
        <v>20</v>
      </c>
      <c r="B148" s="132"/>
      <c r="C148" s="132"/>
      <c r="D148" s="132"/>
      <c r="E148" s="132"/>
      <c r="F148" s="132"/>
      <c r="G148" s="132"/>
      <c r="H148" s="2"/>
      <c r="I148" s="25"/>
      <c r="J148" s="25"/>
      <c r="K148" s="25"/>
      <c r="L148" s="25"/>
      <c r="M148" s="25"/>
      <c r="N148" s="25"/>
    </row>
    <row r="149" spans="1:14" x14ac:dyDescent="0.25">
      <c r="A149" s="107" t="s">
        <v>75</v>
      </c>
      <c r="B149" s="133"/>
      <c r="C149" s="133"/>
      <c r="D149" s="133"/>
      <c r="E149" s="133"/>
      <c r="F149" s="133"/>
      <c r="G149" s="2"/>
      <c r="H149" s="2"/>
      <c r="I149" s="25"/>
      <c r="J149" s="25"/>
      <c r="K149" s="25"/>
      <c r="L149" s="25"/>
      <c r="M149" s="25"/>
      <c r="N149" s="25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5"/>
      <c r="J150" s="25"/>
      <c r="K150" s="25"/>
      <c r="L150" s="25"/>
      <c r="M150" s="25"/>
      <c r="N150" s="25"/>
    </row>
    <row r="151" spans="1:14" x14ac:dyDescent="0.25">
      <c r="A151" s="107"/>
      <c r="B151" s="133"/>
      <c r="C151" s="133"/>
      <c r="D151" s="133"/>
      <c r="E151" s="133"/>
      <c r="F151" s="133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1" t="s">
        <v>76</v>
      </c>
      <c r="B152" s="1"/>
      <c r="C152" s="1"/>
      <c r="D152" s="1"/>
      <c r="E152" s="1"/>
      <c r="F152" s="1"/>
      <c r="G152" s="134"/>
      <c r="H152" s="134"/>
      <c r="I152" s="135"/>
      <c r="J152" s="2"/>
      <c r="K152" s="2"/>
      <c r="L152" s="2"/>
      <c r="M152" s="2"/>
      <c r="N152" s="2"/>
    </row>
    <row r="153" spans="1:14" x14ac:dyDescent="0.25">
      <c r="A153" s="135" t="s">
        <v>1</v>
      </c>
      <c r="B153" s="135"/>
      <c r="C153" s="135"/>
      <c r="D153" s="135"/>
      <c r="E153" s="135"/>
      <c r="F153" s="135"/>
      <c r="G153" s="136"/>
      <c r="H153" s="135"/>
      <c r="I153" s="135"/>
      <c r="J153" s="2"/>
      <c r="K153" s="2"/>
      <c r="L153" s="2"/>
      <c r="M153" s="2"/>
      <c r="N153" s="2"/>
    </row>
    <row r="154" spans="1:14" x14ac:dyDescent="0.25">
      <c r="A154" s="29" t="s">
        <v>69</v>
      </c>
      <c r="B154" s="4" t="s">
        <v>3</v>
      </c>
      <c r="C154" s="4" t="s">
        <v>56</v>
      </c>
      <c r="D154" s="4" t="s">
        <v>77</v>
      </c>
      <c r="E154" s="4" t="s">
        <v>57</v>
      </c>
      <c r="F154" s="4" t="s">
        <v>78</v>
      </c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137" t="s">
        <v>3</v>
      </c>
      <c r="B155" s="138">
        <f>SUM(B156:B158)</f>
        <v>248157</v>
      </c>
      <c r="C155" s="138">
        <f>SUM(C156:C158)</f>
        <v>4366</v>
      </c>
      <c r="D155" s="138">
        <f>SUM(D156:D158)</f>
        <v>116720</v>
      </c>
      <c r="E155" s="138">
        <f>SUM(E156:E158)</f>
        <v>2317</v>
      </c>
      <c r="F155" s="138">
        <f>SUM(F156:F158)</f>
        <v>124754</v>
      </c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125" t="s">
        <v>79</v>
      </c>
      <c r="B156" s="139">
        <f>SUM(C156:F156)</f>
        <v>24086</v>
      </c>
      <c r="C156" s="139">
        <v>4366</v>
      </c>
      <c r="D156" s="139">
        <v>1861</v>
      </c>
      <c r="E156" s="140" t="s">
        <v>80</v>
      </c>
      <c r="F156" s="139">
        <v>17859</v>
      </c>
      <c r="G156" s="2"/>
      <c r="H156" s="141"/>
      <c r="I156" s="141"/>
      <c r="J156" s="141"/>
      <c r="K156" s="141"/>
      <c r="L156" s="141"/>
      <c r="M156" s="2"/>
      <c r="N156" s="2"/>
    </row>
    <row r="157" spans="1:14" x14ac:dyDescent="0.25">
      <c r="A157" s="125" t="s">
        <v>81</v>
      </c>
      <c r="B157" s="139">
        <f>SUM(C157:F157)</f>
        <v>6019</v>
      </c>
      <c r="C157" s="140" t="s">
        <v>80</v>
      </c>
      <c r="D157" s="139">
        <v>3702</v>
      </c>
      <c r="E157" s="139">
        <v>2317</v>
      </c>
      <c r="F157" s="133" t="s">
        <v>80</v>
      </c>
      <c r="G157" s="2"/>
      <c r="H157" s="2"/>
      <c r="I157" s="2"/>
      <c r="J157" s="2"/>
      <c r="K157" s="2"/>
      <c r="L157" s="2"/>
      <c r="M157" s="2"/>
      <c r="N157" s="2"/>
    </row>
    <row r="158" spans="1:14" ht="15.75" thickBot="1" x14ac:dyDescent="0.3">
      <c r="A158" s="142" t="s">
        <v>74</v>
      </c>
      <c r="B158" s="139">
        <f>SUM(C158:F158)</f>
        <v>218052</v>
      </c>
      <c r="C158" s="143"/>
      <c r="D158" s="144">
        <v>111157</v>
      </c>
      <c r="E158" s="140" t="s">
        <v>80</v>
      </c>
      <c r="F158" s="144">
        <v>106895</v>
      </c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145" t="s">
        <v>20</v>
      </c>
      <c r="B159" s="145"/>
      <c r="C159" s="145"/>
      <c r="D159" s="145"/>
      <c r="E159" s="145"/>
      <c r="F159" s="145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33">
        <f>C155/B155</f>
        <v>1.7593700762017595E-2</v>
      </c>
      <c r="D160" s="33">
        <f>D155/B155</f>
        <v>0.47034740104047035</v>
      </c>
      <c r="E160" s="33">
        <f>E155/B155</f>
        <v>9.3368311190093374E-3</v>
      </c>
      <c r="F160" s="33">
        <f>F155/B155</f>
        <v>0.50272206707850275</v>
      </c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107"/>
      <c r="B161" s="133"/>
      <c r="C161" s="133"/>
      <c r="D161" s="133"/>
      <c r="E161" s="133"/>
      <c r="F161" s="133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146" t="s">
        <v>82</v>
      </c>
      <c r="B163" s="147"/>
      <c r="C163" s="147"/>
      <c r="D163" s="147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4" t="s">
        <v>83</v>
      </c>
      <c r="B164" s="4" t="s">
        <v>43</v>
      </c>
      <c r="C164" s="4" t="s">
        <v>44</v>
      </c>
      <c r="D164" s="4" t="s">
        <v>45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137" t="s">
        <v>3</v>
      </c>
      <c r="B165" s="148">
        <v>11</v>
      </c>
      <c r="C165" s="148">
        <v>13</v>
      </c>
      <c r="D165" s="148">
        <v>9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149" t="s">
        <v>84</v>
      </c>
      <c r="B166" s="150" t="s">
        <v>80</v>
      </c>
      <c r="C166" s="150">
        <v>1</v>
      </c>
      <c r="D166" s="150" t="s">
        <v>80</v>
      </c>
      <c r="E166" s="2"/>
      <c r="F166" s="2"/>
      <c r="G166" s="2"/>
      <c r="H166" s="58">
        <f t="shared" ref="H166:H172" si="22">I166/$I$173</f>
        <v>3.0303030303030304E-2</v>
      </c>
      <c r="I166" s="151">
        <v>1</v>
      </c>
      <c r="J166" s="2"/>
      <c r="K166" s="2"/>
      <c r="L166" s="2"/>
      <c r="M166" s="2"/>
      <c r="N166" s="2"/>
    </row>
    <row r="167" spans="1:14" x14ac:dyDescent="0.25">
      <c r="A167" s="149" t="s">
        <v>85</v>
      </c>
      <c r="B167" s="150">
        <v>1</v>
      </c>
      <c r="C167" s="150">
        <v>1</v>
      </c>
      <c r="D167" s="150">
        <v>8</v>
      </c>
      <c r="E167" s="2"/>
      <c r="F167" s="2"/>
      <c r="G167" s="2"/>
      <c r="H167" s="58">
        <f t="shared" si="22"/>
        <v>0.30303030303030304</v>
      </c>
      <c r="I167" s="151">
        <v>10</v>
      </c>
      <c r="J167" s="2"/>
      <c r="K167" s="2"/>
      <c r="L167" s="2"/>
      <c r="M167" s="2"/>
      <c r="N167" s="2"/>
    </row>
    <row r="168" spans="1:14" x14ac:dyDescent="0.25">
      <c r="A168" s="149" t="s">
        <v>86</v>
      </c>
      <c r="B168" s="150">
        <v>2</v>
      </c>
      <c r="C168" s="150">
        <v>3</v>
      </c>
      <c r="D168" s="150" t="s">
        <v>80</v>
      </c>
      <c r="E168" s="2"/>
      <c r="F168" s="2"/>
      <c r="G168" s="2"/>
      <c r="H168" s="58">
        <f t="shared" si="22"/>
        <v>0.15151515151515152</v>
      </c>
      <c r="I168" s="151">
        <v>5</v>
      </c>
      <c r="J168" s="2"/>
      <c r="K168" s="2"/>
      <c r="L168" s="2"/>
      <c r="M168" s="2"/>
      <c r="N168" s="2"/>
    </row>
    <row r="169" spans="1:14" x14ac:dyDescent="0.25">
      <c r="A169" s="149" t="s">
        <v>57</v>
      </c>
      <c r="B169" s="150" t="s">
        <v>80</v>
      </c>
      <c r="C169" s="150">
        <v>2</v>
      </c>
      <c r="D169" s="150" t="s">
        <v>80</v>
      </c>
      <c r="E169" s="2"/>
      <c r="F169" s="2"/>
      <c r="G169" s="2"/>
      <c r="H169" s="58">
        <f t="shared" si="22"/>
        <v>6.0606060606060608E-2</v>
      </c>
      <c r="I169" s="151">
        <v>2</v>
      </c>
      <c r="J169" s="2"/>
      <c r="K169" s="2"/>
      <c r="L169" s="2"/>
      <c r="M169" s="2"/>
      <c r="N169" s="2"/>
    </row>
    <row r="170" spans="1:14" x14ac:dyDescent="0.25">
      <c r="A170" s="149" t="s">
        <v>87</v>
      </c>
      <c r="B170" s="150">
        <v>2</v>
      </c>
      <c r="C170" s="150">
        <v>1</v>
      </c>
      <c r="D170" s="150">
        <v>1</v>
      </c>
      <c r="E170" s="2"/>
      <c r="F170" s="2"/>
      <c r="G170" s="2"/>
      <c r="H170" s="58">
        <f t="shared" si="22"/>
        <v>0.12121212121212122</v>
      </c>
      <c r="I170" s="151">
        <v>4</v>
      </c>
      <c r="J170" s="2"/>
      <c r="K170" s="2"/>
      <c r="L170" s="2"/>
      <c r="M170" s="2"/>
      <c r="N170" s="2"/>
    </row>
    <row r="171" spans="1:14" x14ac:dyDescent="0.25">
      <c r="A171" s="152" t="s">
        <v>88</v>
      </c>
      <c r="B171" s="150" t="s">
        <v>80</v>
      </c>
      <c r="C171" s="150">
        <v>1</v>
      </c>
      <c r="D171" s="150" t="s">
        <v>80</v>
      </c>
      <c r="E171" s="2"/>
      <c r="F171" s="2"/>
      <c r="G171" s="2"/>
      <c r="H171" s="58">
        <f t="shared" si="22"/>
        <v>3.0303030303030304E-2</v>
      </c>
      <c r="I171" s="151">
        <v>1</v>
      </c>
      <c r="J171" s="2"/>
      <c r="K171" s="2"/>
      <c r="L171" s="2"/>
      <c r="M171" s="2"/>
      <c r="N171" s="2"/>
    </row>
    <row r="172" spans="1:14" ht="15.75" thickBot="1" x14ac:dyDescent="0.3">
      <c r="A172" s="153" t="s">
        <v>89</v>
      </c>
      <c r="B172" s="154">
        <v>6</v>
      </c>
      <c r="C172" s="154">
        <v>4</v>
      </c>
      <c r="D172" s="154" t="s">
        <v>80</v>
      </c>
      <c r="E172" s="2"/>
      <c r="F172" s="2"/>
      <c r="G172" s="2"/>
      <c r="H172" s="58">
        <f t="shared" si="22"/>
        <v>0.30303030303030304</v>
      </c>
      <c r="I172" s="151">
        <v>10</v>
      </c>
      <c r="J172" s="2"/>
      <c r="K172" s="2"/>
      <c r="L172" s="2"/>
      <c r="M172" s="2"/>
      <c r="N172" s="2"/>
    </row>
    <row r="173" spans="1:14" x14ac:dyDescent="0.25">
      <c r="A173" s="155" t="s">
        <v>67</v>
      </c>
      <c r="B173" s="156"/>
      <c r="C173" s="156"/>
      <c r="D173" s="157"/>
      <c r="E173" s="2"/>
      <c r="F173" s="2"/>
      <c r="G173" s="2"/>
      <c r="H173" s="158">
        <f>SUM(H166:H172)</f>
        <v>1</v>
      </c>
      <c r="I173" s="131">
        <f>SUM(I166:I172)</f>
        <v>33</v>
      </c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</sheetData>
  <mergeCells count="10">
    <mergeCell ref="A82:B82"/>
    <mergeCell ref="A94:B94"/>
    <mergeCell ref="A148:G148"/>
    <mergeCell ref="H156:L156"/>
    <mergeCell ref="A2:H2"/>
    <mergeCell ref="A17:H17"/>
    <mergeCell ref="A36:H36"/>
    <mergeCell ref="A37:H37"/>
    <mergeCell ref="A57:B57"/>
    <mergeCell ref="A72:B7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11444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3FCFCA3-8995-4E65-A19E-EC1E94BBA68F}"/>
</file>

<file path=customXml/itemProps2.xml><?xml version="1.0" encoding="utf-8"?>
<ds:datastoreItem xmlns:ds="http://schemas.openxmlformats.org/officeDocument/2006/customXml" ds:itemID="{E8ADE26B-A57E-4282-8BC4-AC345AF8ED6A}"/>
</file>

<file path=customXml/itemProps3.xml><?xml version="1.0" encoding="utf-8"?>
<ds:datastoreItem xmlns:ds="http://schemas.openxmlformats.org/officeDocument/2006/customXml" ds:itemID="{B423864A-CE71-4734-8457-12D2220F1A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Statistics Centre - Abu Dhabi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Salem Al Eissaee</dc:creator>
  <cp:lastModifiedBy>Abdulla Salem Al Eissaee</cp:lastModifiedBy>
  <dcterms:created xsi:type="dcterms:W3CDTF">2021-05-03T08:08:44Z</dcterms:created>
  <dcterms:modified xsi:type="dcterms:W3CDTF">2021-05-03T08:09:42Z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