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theme/themeOverride1.xml" ContentType="application/vnd.openxmlformats-officedocument.themeOverride+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1.xml" ContentType="application/vnd.openxmlformats-officedocument.drawing+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3.xml" ContentType="application/vnd.openxmlformats-officedocument.drawing+xml"/>
  <Override PartName="/xl/tables/table1.xml" ContentType="application/vnd.openxmlformats-officedocument.spreadsheetml.table+xml"/>
  <Override PartName="/xl/drawings/drawing24.xml" ContentType="application/vnd.openxmlformats-officedocument.drawing+xml"/>
  <Override PartName="/xl/drawings/drawing25.xml" ContentType="application/vnd.openxmlformats-officedocument.drawing+xml"/>
  <Override PartName="/xl/charts/chart2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785" yWindow="120" windowWidth="10800" windowHeight="8265" tabRatio="529" firstSheet="1" activeTab="1"/>
  </bookViews>
  <sheets>
    <sheet name="index" sheetId="79" r:id="rId1"/>
    <sheet name="GDP " sheetId="80" r:id="rId2"/>
    <sheet name="BoP&amp;Trade" sheetId="81" r:id="rId3"/>
    <sheet name="Prices" sheetId="82" r:id="rId4"/>
    <sheet name="FinancialStat" sheetId="83" r:id="rId5"/>
    <sheet name="GovFinance" sheetId="84" r:id="rId6"/>
    <sheet name="Wages " sheetId="85" r:id="rId7"/>
    <sheet name="FIS " sheetId="86" r:id="rId8"/>
    <sheet name="index-indu" sheetId="87" r:id="rId9"/>
    <sheet name="Business Environment" sheetId="88" r:id="rId10"/>
    <sheet name="manufacturing" sheetId="89" r:id="rId11"/>
    <sheet name="oil&amp;gas  " sheetId="90" r:id="rId12"/>
    <sheet name="petrochemical" sheetId="91" r:id="rId13"/>
    <sheet name="Electricity " sheetId="92" r:id="rId14"/>
    <sheet name="construction" sheetId="93" r:id="rId15"/>
    <sheet name="Transport" sheetId="94" r:id="rId16"/>
    <sheet name="ICT" sheetId="95" r:id="rId17"/>
    <sheet name="Hotel" sheetId="96" r:id="rId18"/>
    <sheet name="population Index" sheetId="104" r:id="rId19"/>
    <sheet name="Introduction and Key Indicators" sheetId="105" r:id="rId20"/>
    <sheet name="population " sheetId="106" r:id="rId21"/>
    <sheet name="Birth, Death" sheetId="107" r:id="rId22"/>
    <sheet name="Marriage, Divorce" sheetId="108" r:id="rId23"/>
    <sheet name="index-soc" sheetId="109" r:id="rId24"/>
    <sheet name="Education" sheetId="110" r:id="rId25"/>
    <sheet name="Health" sheetId="111" r:id="rId26"/>
    <sheet name="Social" sheetId="112" r:id="rId27"/>
    <sheet name="Culture" sheetId="113" r:id="rId28"/>
    <sheet name="index-labour" sheetId="114" r:id="rId29"/>
    <sheet name="Labour Force" sheetId="115" r:id="rId30"/>
    <sheet name="Index-Agri" sheetId="98" r:id="rId31"/>
    <sheet name="Agriculture " sheetId="99" r:id="rId32"/>
    <sheet name="Climate" sheetId="100" r:id="rId33"/>
    <sheet name="Environment" sheetId="101" r:id="rId34"/>
    <sheet name="Sheet1" sheetId="116"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AMO_SingleObject_75055432_ROM_F0.SEC2.Print_1.SEC1.BDY.Data_Set_WORK_LF4" localSheetId="28" hidden="1">#REF!</definedName>
    <definedName name="_AMO_SingleObject_75055432_ROM_F0.SEC2.Print_1.SEC1.BDY.Data_Set_WORK_LF4" localSheetId="23" hidden="1">#REF!</definedName>
    <definedName name="_AMO_SingleObject_75055432_ROM_F0.SEC2.Print_1.SEC1.BDY.Data_Set_WORK_LF4" localSheetId="29" hidden="1">#REF!</definedName>
    <definedName name="_AMO_SingleObject_75055432_ROM_F0.SEC2.Print_1.SEC1.BDY.Data_Set_WORK_LF4" hidden="1">#REF!</definedName>
    <definedName name="_AMO_SingleObject_75055432_ROM_F0.SEC2.Print_1.SEC1.HDR.TXT1" localSheetId="28" hidden="1">#REF!</definedName>
    <definedName name="_AMO_SingleObject_75055432_ROM_F0.SEC2.Print_1.SEC1.HDR.TXT1" hidden="1">#REF!</definedName>
    <definedName name="_AMO_SingleObject_75055432_ROM_F0.SEC2.Print_2.SEC1.BDY.Data_Set_WORK_LF4" localSheetId="28" hidden="1">#REF!</definedName>
    <definedName name="_AMO_SingleObject_75055432_ROM_F0.SEC2.Print_2.SEC1.BDY.Data_Set_WORK_LF4" hidden="1">#REF!</definedName>
    <definedName name="_AMO_SingleObject_75055432_ROM_F0.SEC2.Print_2.SEC1.HDR.TXT1" hidden="1">#REF!</definedName>
    <definedName name="_AMO_SingleObject_75055432_ROM_F0.SEC2.Print_3.SEC1.BDY.Data_Set_WORK_LF4" hidden="1">#REF!</definedName>
    <definedName name="_AMO_SingleObject_75055432_ROM_F0.SEC2.Print_3.SEC1.HDR.TXT1" hidden="1">#REF!</definedName>
    <definedName name="_Env3">#REF!</definedName>
    <definedName name="_Geo3">#REF!</definedName>
    <definedName name="_Gov3">#REF!</definedName>
    <definedName name="_Soc3">#REF!</definedName>
    <definedName name="_Toc350777027" localSheetId="29">'Labour Force'!#REF!</definedName>
    <definedName name="ApplyFilter" localSheetId="23">#REF!</definedName>
    <definedName name="ApplyFilter" localSheetId="29">#REF!</definedName>
    <definedName name="ApplyFilter">#REF!</definedName>
    <definedName name="Econ_Ind" localSheetId="23">#REF!</definedName>
    <definedName name="Econ_Ind">#REF!</definedName>
    <definedName name="Econ3" localSheetId="23">#REF!</definedName>
    <definedName name="Econ3">#REF!</definedName>
    <definedName name="Env_Ind">#REF!</definedName>
    <definedName name="EnvData">#REF!</definedName>
    <definedName name="Geo_Ind">#REF!</definedName>
    <definedName name="GeoData">#REF!</definedName>
    <definedName name="Gov_Ind">#REF!</definedName>
    <definedName name="GovData">#REF!</definedName>
    <definedName name="OLE_LINK1" localSheetId="29">'Labour Force'!$F$68</definedName>
    <definedName name="_xlnm.Print_Area" localSheetId="31">'Agriculture '!$A$1:$E$722</definedName>
    <definedName name="_xlnm.Print_Area" localSheetId="21">'Birth, Death'!$A$1:$F$325</definedName>
    <definedName name="_xlnm.Print_Area" localSheetId="2">'BoP&amp;Trade'!$A$1:$E$483</definedName>
    <definedName name="_xlnm.Print_Area" localSheetId="9">'Business Environment'!$A$1:$G$34</definedName>
    <definedName name="_xlnm.Print_Area" localSheetId="32">Climate!$A$1:$E$536</definedName>
    <definedName name="_xlnm.Print_Area" localSheetId="14">construction!$A$1:$E$241</definedName>
    <definedName name="_xlnm.Print_Area" localSheetId="27">Culture!$A$1:$F$133</definedName>
    <definedName name="_xlnm.Print_Area" localSheetId="24">Education!$A$1:$F$906</definedName>
    <definedName name="_xlnm.Print_Area" localSheetId="13">'Electricity '!$A$1:$E$236</definedName>
    <definedName name="_xlnm.Print_Area" localSheetId="33">Environment!$A$1:$E$457</definedName>
    <definedName name="_xlnm.Print_Area" localSheetId="4">FinancialStat!$A$1:$E$23</definedName>
    <definedName name="_xlnm.Print_Area" localSheetId="7">'FIS '!$A$1:$E$213</definedName>
    <definedName name="_xlnm.Print_Area" localSheetId="1">'GDP '!$A$1:$E$369</definedName>
    <definedName name="_xlnm.Print_Area" localSheetId="5">GovFinance!$A$1:$E$74</definedName>
    <definedName name="_xlnm.Print_Area" localSheetId="25">Health!$A$1:$F$251</definedName>
    <definedName name="_xlnm.Print_Area" localSheetId="17">Hotel!$A$1:$F$168</definedName>
    <definedName name="_xlnm.Print_Area" localSheetId="16">ICT!$A$1:$F$49</definedName>
    <definedName name="_xlnm.Print_Area" localSheetId="0">index!$A$1:$E$9</definedName>
    <definedName name="_xlnm.Print_Area" localSheetId="8">'index-indu'!$A$1:$E$10</definedName>
    <definedName name="_xlnm.Print_Area" localSheetId="23">'index-soc'!$A$1:$F$7</definedName>
    <definedName name="_xlnm.Print_Area" localSheetId="29">'Labour Force'!$A$1:$F$715</definedName>
    <definedName name="_xlnm.Print_Area" localSheetId="10">manufacturing!$A$1:$F$89</definedName>
    <definedName name="_xlnm.Print_Area" localSheetId="22">'Marriage, Divorce'!$A$1:$F$163</definedName>
    <definedName name="_xlnm.Print_Area" localSheetId="11">'oil&amp;gas  '!$A$1:$E$196</definedName>
    <definedName name="_xlnm.Print_Area" localSheetId="12">petrochemical!$A$1:$E$31</definedName>
    <definedName name="_xlnm.Print_Area" localSheetId="20">'population '!$A$1:$F$742</definedName>
    <definedName name="_xlnm.Print_Area" localSheetId="3">Prices!$A$1:$F$222</definedName>
    <definedName name="_xlnm.Print_Area" localSheetId="26">Social!$A$1:$F$130</definedName>
    <definedName name="_xlnm.Print_Area" localSheetId="15">Transport!$A$1:$E$465</definedName>
    <definedName name="_xlnm.Print_Area" localSheetId="6">'Wages '!$A$1:$E$78</definedName>
    <definedName name="Soc_Ind" localSheetId="27">#REF!</definedName>
    <definedName name="Soc_Ind" localSheetId="24">#REF!</definedName>
    <definedName name="Soc_Ind" localSheetId="25">#REF!</definedName>
    <definedName name="Soc_Ind" localSheetId="23">#REF!</definedName>
    <definedName name="Soc_Ind" localSheetId="29">#REF!</definedName>
    <definedName name="Soc_Ind" localSheetId="26">#REF!</definedName>
    <definedName name="Soc_Ind">#REF!</definedName>
  </definedNames>
  <calcPr calcId="145621"/>
</workbook>
</file>

<file path=xl/calcChain.xml><?xml version="1.0" encoding="utf-8"?>
<calcChain xmlns="http://schemas.openxmlformats.org/spreadsheetml/2006/main">
  <c r="H307" i="115" l="1"/>
  <c r="H311" i="115"/>
  <c r="H76" i="90" l="1"/>
  <c r="I714" i="115" l="1"/>
  <c r="H714" i="115"/>
  <c r="G714" i="115"/>
  <c r="I713" i="115"/>
  <c r="H713" i="115"/>
  <c r="G713" i="115"/>
  <c r="I712" i="115"/>
  <c r="H712" i="115"/>
  <c r="G712" i="115"/>
  <c r="I711" i="115"/>
  <c r="H711" i="115"/>
  <c r="G711" i="115"/>
  <c r="I710" i="115"/>
  <c r="H710" i="115"/>
  <c r="G710" i="115"/>
  <c r="I709" i="115"/>
  <c r="H709" i="115"/>
  <c r="G709" i="115"/>
  <c r="I708" i="115"/>
  <c r="H708" i="115"/>
  <c r="G708" i="115"/>
  <c r="I707" i="115"/>
  <c r="H707" i="115"/>
  <c r="G707" i="115"/>
  <c r="I706" i="115"/>
  <c r="H706" i="115"/>
  <c r="G706" i="115"/>
  <c r="I705" i="115"/>
  <c r="H705" i="115"/>
  <c r="G705" i="115"/>
  <c r="I704" i="115"/>
  <c r="H704" i="115"/>
  <c r="G704" i="115"/>
  <c r="I703" i="115"/>
  <c r="H703" i="115"/>
  <c r="G703" i="115"/>
  <c r="I702" i="115"/>
  <c r="H702" i="115"/>
  <c r="G702" i="115"/>
  <c r="I701" i="115"/>
  <c r="H701" i="115"/>
  <c r="G701" i="115"/>
  <c r="I700" i="115"/>
  <c r="H700" i="115"/>
  <c r="G700" i="115"/>
  <c r="I699" i="115"/>
  <c r="H699" i="115"/>
  <c r="G699" i="115"/>
  <c r="I698" i="115"/>
  <c r="H698" i="115"/>
  <c r="G698" i="115"/>
  <c r="I697" i="115"/>
  <c r="H697" i="115"/>
  <c r="G697" i="115"/>
  <c r="I696" i="115"/>
  <c r="H696" i="115"/>
  <c r="G696" i="115"/>
  <c r="I695" i="115"/>
  <c r="H695" i="115"/>
  <c r="G695" i="115"/>
  <c r="I694" i="115"/>
  <c r="H694" i="115"/>
  <c r="G694" i="115"/>
  <c r="I693" i="115"/>
  <c r="H693" i="115"/>
  <c r="G693" i="115"/>
  <c r="I692" i="115"/>
  <c r="H692" i="115"/>
  <c r="G692" i="115"/>
  <c r="I691" i="115"/>
  <c r="H691" i="115"/>
  <c r="G691" i="115"/>
  <c r="I690" i="115"/>
  <c r="H690" i="115"/>
  <c r="G690" i="115"/>
  <c r="I689" i="115"/>
  <c r="H689" i="115"/>
  <c r="G689" i="115"/>
  <c r="I688" i="115"/>
  <c r="H688" i="115"/>
  <c r="G688" i="115"/>
  <c r="I687" i="115"/>
  <c r="H687" i="115"/>
  <c r="G687" i="115"/>
  <c r="I686" i="115"/>
  <c r="H686" i="115"/>
  <c r="G686" i="115"/>
  <c r="I685" i="115"/>
  <c r="H685" i="115"/>
  <c r="G685" i="115"/>
  <c r="G671" i="115"/>
  <c r="I510" i="115"/>
  <c r="H510" i="115"/>
  <c r="G510" i="115"/>
  <c r="I509" i="115"/>
  <c r="H509" i="115"/>
  <c r="G509" i="115"/>
  <c r="I508" i="115"/>
  <c r="H508" i="115"/>
  <c r="G508" i="115"/>
  <c r="I507" i="115"/>
  <c r="H507" i="115"/>
  <c r="G507" i="115"/>
  <c r="I506" i="115"/>
  <c r="H506" i="115"/>
  <c r="G506" i="115"/>
  <c r="I505" i="115"/>
  <c r="H505" i="115"/>
  <c r="G505" i="115"/>
  <c r="I504" i="115"/>
  <c r="H504" i="115"/>
  <c r="G504" i="115"/>
  <c r="I503" i="115"/>
  <c r="H503" i="115"/>
  <c r="G503" i="115"/>
  <c r="I502" i="115"/>
  <c r="H502" i="115"/>
  <c r="G502" i="115"/>
  <c r="I501" i="115"/>
  <c r="H501" i="115"/>
  <c r="G501" i="115"/>
  <c r="I500" i="115"/>
  <c r="H500" i="115"/>
  <c r="G500" i="115"/>
  <c r="I499" i="115"/>
  <c r="H499" i="115"/>
  <c r="G499" i="115"/>
  <c r="I498" i="115"/>
  <c r="H498" i="115"/>
  <c r="G498" i="115"/>
  <c r="I497" i="115"/>
  <c r="H497" i="115"/>
  <c r="G497" i="115"/>
  <c r="I496" i="115"/>
  <c r="H496" i="115"/>
  <c r="G496" i="115"/>
  <c r="I495" i="115"/>
  <c r="H495" i="115"/>
  <c r="G495" i="115"/>
  <c r="I494" i="115"/>
  <c r="H494" i="115"/>
  <c r="G494" i="115"/>
  <c r="I493" i="115"/>
  <c r="H493" i="115"/>
  <c r="G493" i="115"/>
  <c r="I492" i="115"/>
  <c r="H492" i="115"/>
  <c r="G492" i="115"/>
  <c r="I491" i="115"/>
  <c r="H491" i="115"/>
  <c r="G491" i="115"/>
  <c r="I490" i="115"/>
  <c r="H490" i="115"/>
  <c r="G490" i="115"/>
  <c r="I489" i="115"/>
  <c r="H489" i="115"/>
  <c r="G489" i="115"/>
  <c r="I488" i="115"/>
  <c r="H488" i="115"/>
  <c r="G488" i="115"/>
  <c r="I454" i="115"/>
  <c r="H454" i="115"/>
  <c r="G454" i="115"/>
  <c r="I453" i="115"/>
  <c r="H453" i="115"/>
  <c r="G453" i="115"/>
  <c r="I452" i="115"/>
  <c r="H452" i="115"/>
  <c r="G452" i="115"/>
  <c r="I451" i="115"/>
  <c r="H451" i="115"/>
  <c r="G451" i="115"/>
  <c r="I450" i="115"/>
  <c r="H450" i="115"/>
  <c r="G450" i="115"/>
  <c r="I449" i="115"/>
  <c r="H449" i="115"/>
  <c r="G449" i="115"/>
  <c r="I448" i="115"/>
  <c r="H448" i="115"/>
  <c r="G448" i="115"/>
  <c r="I447" i="115"/>
  <c r="H447" i="115"/>
  <c r="G447" i="115"/>
  <c r="I446" i="115"/>
  <c r="H446" i="115"/>
  <c r="G446" i="115"/>
  <c r="I445" i="115"/>
  <c r="H445" i="115"/>
  <c r="G445" i="115"/>
  <c r="I444" i="115"/>
  <c r="H444" i="115"/>
  <c r="G444" i="115"/>
  <c r="I443" i="115"/>
  <c r="H443" i="115"/>
  <c r="G443" i="115"/>
  <c r="I442" i="115"/>
  <c r="H442" i="115"/>
  <c r="G442" i="115"/>
  <c r="I441" i="115"/>
  <c r="H441" i="115"/>
  <c r="G441" i="115"/>
  <c r="I440" i="115"/>
  <c r="H440" i="115"/>
  <c r="G440" i="115"/>
  <c r="I439" i="115"/>
  <c r="H439" i="115"/>
  <c r="G439" i="115"/>
  <c r="I438" i="115"/>
  <c r="H438" i="115"/>
  <c r="G438" i="115"/>
  <c r="I437" i="115"/>
  <c r="H437" i="115"/>
  <c r="G437" i="115"/>
  <c r="I436" i="115"/>
  <c r="H436" i="115"/>
  <c r="G436" i="115"/>
  <c r="I435" i="115"/>
  <c r="H435" i="115"/>
  <c r="G435" i="115"/>
  <c r="I434" i="115"/>
  <c r="H434" i="115"/>
  <c r="G434" i="115"/>
  <c r="I433" i="115"/>
  <c r="H433" i="115"/>
  <c r="G433" i="115"/>
  <c r="I432" i="115"/>
  <c r="H432" i="115"/>
  <c r="G432" i="115"/>
  <c r="I398" i="115"/>
  <c r="H398" i="115"/>
  <c r="G398" i="115"/>
  <c r="I397" i="115"/>
  <c r="H397" i="115"/>
  <c r="G397" i="115"/>
  <c r="I396" i="115"/>
  <c r="H396" i="115"/>
  <c r="G396" i="115"/>
  <c r="I395" i="115"/>
  <c r="H395" i="115"/>
  <c r="G395" i="115"/>
  <c r="I394" i="115"/>
  <c r="H394" i="115"/>
  <c r="G394" i="115"/>
  <c r="I393" i="115"/>
  <c r="H393" i="115"/>
  <c r="G393" i="115"/>
  <c r="I392" i="115"/>
  <c r="H392" i="115"/>
  <c r="G392" i="115"/>
  <c r="I391" i="115"/>
  <c r="H391" i="115"/>
  <c r="G391" i="115"/>
  <c r="I390" i="115"/>
  <c r="H390" i="115"/>
  <c r="G390" i="115"/>
  <c r="I389" i="115"/>
  <c r="H389" i="115"/>
  <c r="G389" i="115"/>
  <c r="I388" i="115"/>
  <c r="H388" i="115"/>
  <c r="G388" i="115"/>
  <c r="I387" i="115"/>
  <c r="H387" i="115"/>
  <c r="G387" i="115"/>
  <c r="I386" i="115"/>
  <c r="H386" i="115"/>
  <c r="G386" i="115"/>
  <c r="I385" i="115"/>
  <c r="H385" i="115"/>
  <c r="G385" i="115"/>
  <c r="I384" i="115"/>
  <c r="H384" i="115"/>
  <c r="G384" i="115"/>
  <c r="I383" i="115"/>
  <c r="H383" i="115"/>
  <c r="G383" i="115"/>
  <c r="I382" i="115"/>
  <c r="H382" i="115"/>
  <c r="G382" i="115"/>
  <c r="I381" i="115"/>
  <c r="H381" i="115"/>
  <c r="G381" i="115"/>
  <c r="I380" i="115"/>
  <c r="H380" i="115"/>
  <c r="G380" i="115"/>
  <c r="I379" i="115"/>
  <c r="H379" i="115"/>
  <c r="G379" i="115"/>
  <c r="I378" i="115"/>
  <c r="H378" i="115"/>
  <c r="G378" i="115"/>
  <c r="I377" i="115"/>
  <c r="H377" i="115"/>
  <c r="G377" i="115"/>
  <c r="I376" i="115"/>
  <c r="H376" i="115"/>
  <c r="G376" i="115"/>
  <c r="E371" i="115"/>
  <c r="D371" i="115"/>
  <c r="C371" i="115"/>
  <c r="E370" i="115"/>
  <c r="D370" i="115"/>
  <c r="C370" i="115"/>
  <c r="E369" i="115"/>
  <c r="D369" i="115"/>
  <c r="C369" i="115"/>
  <c r="E368" i="115"/>
  <c r="D368" i="115"/>
  <c r="C368" i="115"/>
  <c r="E367" i="115"/>
  <c r="D367" i="115"/>
  <c r="C367" i="115"/>
  <c r="E366" i="115"/>
  <c r="D366" i="115"/>
  <c r="C366" i="115"/>
  <c r="E365" i="115"/>
  <c r="D365" i="115"/>
  <c r="C365" i="115"/>
  <c r="E364" i="115"/>
  <c r="D364" i="115"/>
  <c r="C364" i="115"/>
  <c r="E363" i="115"/>
  <c r="D363" i="115"/>
  <c r="C363" i="115"/>
  <c r="E362" i="115"/>
  <c r="D362" i="115"/>
  <c r="C362" i="115"/>
  <c r="E360" i="115"/>
  <c r="D360" i="115"/>
  <c r="C360" i="115"/>
  <c r="E359" i="115"/>
  <c r="D359" i="115"/>
  <c r="C359" i="115"/>
  <c r="E358" i="115"/>
  <c r="D358" i="115"/>
  <c r="C358" i="115"/>
  <c r="E357" i="115"/>
  <c r="D357" i="115"/>
  <c r="C357" i="115"/>
  <c r="E356" i="115"/>
  <c r="D356" i="115"/>
  <c r="C356" i="115"/>
  <c r="E355" i="115"/>
  <c r="D355" i="115"/>
  <c r="C355" i="115"/>
  <c r="E354" i="115"/>
  <c r="D354" i="115"/>
  <c r="C354" i="115"/>
  <c r="E353" i="115"/>
  <c r="D353" i="115"/>
  <c r="C353" i="115"/>
  <c r="E352" i="115"/>
  <c r="D352" i="115"/>
  <c r="C352" i="115"/>
  <c r="E351" i="115"/>
  <c r="D351" i="115"/>
  <c r="C351" i="115"/>
  <c r="E349" i="115"/>
  <c r="D349" i="115"/>
  <c r="C349" i="115"/>
  <c r="E348" i="115"/>
  <c r="D348" i="115"/>
  <c r="C348" i="115"/>
  <c r="E347" i="115"/>
  <c r="D347" i="115"/>
  <c r="C347" i="115"/>
  <c r="E346" i="115"/>
  <c r="D346" i="115"/>
  <c r="C346" i="115"/>
  <c r="E345" i="115"/>
  <c r="D345" i="115"/>
  <c r="C345" i="115"/>
  <c r="E344" i="115"/>
  <c r="D344" i="115"/>
  <c r="C344" i="115"/>
  <c r="E343" i="115"/>
  <c r="D343" i="115"/>
  <c r="C343" i="115"/>
  <c r="E342" i="115"/>
  <c r="D342" i="115"/>
  <c r="C342" i="115"/>
  <c r="E341" i="115"/>
  <c r="D341" i="115"/>
  <c r="C341" i="115"/>
  <c r="E340" i="115"/>
  <c r="D340" i="115"/>
  <c r="C340" i="115"/>
  <c r="I332" i="115"/>
  <c r="H332" i="115"/>
  <c r="G332" i="115"/>
  <c r="I331" i="115"/>
  <c r="H331" i="115"/>
  <c r="G331" i="115"/>
  <c r="I330" i="115"/>
  <c r="H330" i="115"/>
  <c r="G330" i="115"/>
  <c r="I329" i="115"/>
  <c r="H329" i="115"/>
  <c r="G329" i="115"/>
  <c r="I328" i="115"/>
  <c r="H328" i="115"/>
  <c r="G328" i="115"/>
  <c r="I327" i="115"/>
  <c r="H327" i="115"/>
  <c r="G327" i="115"/>
  <c r="I326" i="115"/>
  <c r="H326" i="115"/>
  <c r="G326" i="115"/>
  <c r="I325" i="115"/>
  <c r="H325" i="115"/>
  <c r="G325" i="115"/>
  <c r="I324" i="115"/>
  <c r="H324" i="115"/>
  <c r="G324" i="115"/>
  <c r="I323" i="115"/>
  <c r="H323" i="115"/>
  <c r="G323" i="115"/>
  <c r="I322" i="115"/>
  <c r="H322" i="115"/>
  <c r="G322" i="115"/>
  <c r="I321" i="115"/>
  <c r="H321" i="115"/>
  <c r="G321" i="115"/>
  <c r="I320" i="115"/>
  <c r="H320" i="115"/>
  <c r="G320" i="115"/>
  <c r="I319" i="115"/>
  <c r="H319" i="115"/>
  <c r="G319" i="115"/>
  <c r="I318" i="115"/>
  <c r="H318" i="115"/>
  <c r="G318" i="115"/>
  <c r="I317" i="115"/>
  <c r="H317" i="115"/>
  <c r="G317" i="115"/>
  <c r="I316" i="115"/>
  <c r="H316" i="115"/>
  <c r="G316" i="115"/>
  <c r="I315" i="115"/>
  <c r="H315" i="115"/>
  <c r="G315" i="115"/>
  <c r="I314" i="115"/>
  <c r="H314" i="115"/>
  <c r="G314" i="115"/>
  <c r="I313" i="115"/>
  <c r="H313" i="115"/>
  <c r="G313" i="115"/>
  <c r="I312" i="115"/>
  <c r="H312" i="115"/>
  <c r="G312" i="115"/>
  <c r="I311" i="115"/>
  <c r="G311" i="115"/>
  <c r="I310" i="115"/>
  <c r="H310" i="115"/>
  <c r="G310" i="115"/>
  <c r="I309" i="115"/>
  <c r="H309" i="115"/>
  <c r="G309" i="115"/>
  <c r="I308" i="115"/>
  <c r="H308" i="115"/>
  <c r="G308" i="115"/>
  <c r="I307" i="115"/>
  <c r="G307" i="115"/>
  <c r="I306" i="115"/>
  <c r="H306" i="115"/>
  <c r="G306" i="115"/>
  <c r="I305" i="115"/>
  <c r="H305" i="115"/>
  <c r="G305" i="115"/>
  <c r="I304" i="115"/>
  <c r="H304" i="115"/>
  <c r="G304" i="115"/>
  <c r="I303" i="115"/>
  <c r="H303" i="115"/>
  <c r="G303" i="115"/>
  <c r="I302" i="115"/>
  <c r="H302" i="115"/>
  <c r="G302" i="115"/>
  <c r="I301" i="115"/>
  <c r="H301" i="115"/>
  <c r="G301" i="115"/>
  <c r="I300" i="115"/>
  <c r="H300" i="115"/>
  <c r="G300" i="115"/>
  <c r="H169" i="115"/>
  <c r="H168" i="115"/>
  <c r="H167" i="115"/>
  <c r="H166" i="115"/>
  <c r="H165" i="115"/>
  <c r="H164" i="115"/>
  <c r="H163" i="115"/>
  <c r="H162" i="115"/>
  <c r="H161" i="115"/>
  <c r="H160" i="115"/>
  <c r="H159" i="115"/>
  <c r="H158" i="115"/>
  <c r="H157" i="115"/>
  <c r="J152" i="115"/>
  <c r="J151" i="115"/>
  <c r="J150" i="115"/>
  <c r="G137" i="115"/>
  <c r="G124" i="115"/>
  <c r="G111" i="115"/>
  <c r="F105" i="113"/>
  <c r="E105" i="113"/>
  <c r="F99" i="113"/>
  <c r="F98" i="113"/>
  <c r="F97" i="113"/>
  <c r="F96" i="113"/>
  <c r="F95" i="113"/>
  <c r="F94" i="113"/>
  <c r="F80" i="113"/>
  <c r="E80" i="113"/>
  <c r="D80" i="113"/>
  <c r="C80" i="113"/>
  <c r="F75" i="113"/>
  <c r="F74" i="113"/>
  <c r="F73" i="113"/>
  <c r="F72" i="113"/>
  <c r="F71" i="113"/>
  <c r="F66" i="113"/>
  <c r="F65" i="113"/>
  <c r="F64" i="113"/>
  <c r="F63" i="113"/>
  <c r="F62" i="113"/>
  <c r="F54" i="113"/>
  <c r="C54" i="113"/>
  <c r="F51" i="113"/>
  <c r="C51" i="113"/>
  <c r="F35" i="113"/>
  <c r="E35" i="113"/>
  <c r="D35" i="113"/>
  <c r="C35" i="113"/>
  <c r="F24" i="113"/>
  <c r="E24" i="113"/>
  <c r="D24" i="113"/>
  <c r="C24" i="113"/>
  <c r="F129" i="112"/>
  <c r="F128" i="112"/>
  <c r="F127" i="112"/>
  <c r="E127" i="112"/>
  <c r="D127" i="112"/>
  <c r="F113" i="112"/>
  <c r="F107" i="112"/>
  <c r="E107" i="112"/>
  <c r="C107" i="112"/>
  <c r="F106" i="112"/>
  <c r="E106" i="112"/>
  <c r="C106" i="112"/>
  <c r="F105" i="112"/>
  <c r="E105" i="112"/>
  <c r="C105" i="112"/>
  <c r="F31" i="112"/>
  <c r="E31" i="112"/>
  <c r="D31" i="112"/>
  <c r="C31" i="112"/>
  <c r="F18" i="112"/>
  <c r="E18" i="112"/>
  <c r="D18" i="112"/>
  <c r="C18" i="112"/>
  <c r="F5" i="112"/>
  <c r="D203" i="111"/>
  <c r="C203" i="111"/>
  <c r="F135" i="111"/>
  <c r="E135" i="111"/>
  <c r="D135" i="111"/>
  <c r="C135" i="111"/>
  <c r="D71" i="111"/>
  <c r="D70" i="111"/>
  <c r="D69" i="111"/>
  <c r="F60" i="111"/>
  <c r="E60" i="111"/>
  <c r="D60" i="111"/>
  <c r="C60" i="111"/>
  <c r="F56" i="111"/>
  <c r="E56" i="111"/>
  <c r="D56" i="111"/>
  <c r="C56" i="111"/>
  <c r="F52" i="111"/>
  <c r="E52" i="111"/>
  <c r="D52" i="111"/>
  <c r="C52" i="111"/>
  <c r="E51" i="111"/>
  <c r="D51" i="111"/>
  <c r="E50" i="111"/>
  <c r="D50" i="111"/>
  <c r="E49" i="111"/>
  <c r="D49" i="111"/>
  <c r="F48" i="111"/>
  <c r="E48" i="111"/>
  <c r="D48" i="111"/>
  <c r="C48" i="111"/>
  <c r="D40" i="111"/>
  <c r="E699" i="110"/>
  <c r="E698" i="110"/>
  <c r="E697" i="110"/>
  <c r="D697" i="110"/>
  <c r="C697" i="110"/>
  <c r="E696" i="110"/>
  <c r="E695" i="110"/>
  <c r="E694" i="110"/>
  <c r="D694" i="110"/>
  <c r="C694" i="110"/>
  <c r="D693" i="110"/>
  <c r="C693" i="110"/>
  <c r="E693" i="110" s="1"/>
  <c r="D692" i="110"/>
  <c r="C692" i="110"/>
  <c r="E692" i="110" s="1"/>
  <c r="E691" i="110" s="1"/>
  <c r="D691" i="110"/>
  <c r="C691" i="110"/>
  <c r="E683" i="110"/>
  <c r="E682" i="110"/>
  <c r="D681" i="110"/>
  <c r="C681" i="110"/>
  <c r="E681" i="110" s="1"/>
  <c r="E680" i="110"/>
  <c r="E679" i="110"/>
  <c r="D678" i="110"/>
  <c r="C678" i="110"/>
  <c r="E678" i="110" s="1"/>
  <c r="D677" i="110"/>
  <c r="C677" i="110"/>
  <c r="E677" i="110" s="1"/>
  <c r="D676" i="110"/>
  <c r="C676" i="110"/>
  <c r="E676" i="110" s="1"/>
  <c r="D675" i="110"/>
  <c r="C675" i="110"/>
  <c r="E675" i="110" s="1"/>
  <c r="E662" i="110"/>
  <c r="D662" i="110"/>
  <c r="C662" i="110"/>
  <c r="E661" i="110"/>
  <c r="D661" i="110"/>
  <c r="C661" i="110"/>
  <c r="E653" i="110"/>
  <c r="D653" i="110"/>
  <c r="C653" i="110"/>
  <c r="E652" i="110"/>
  <c r="D652" i="110"/>
  <c r="C652" i="110"/>
  <c r="E644" i="110"/>
  <c r="D644" i="110"/>
  <c r="C644" i="110"/>
  <c r="E643" i="110"/>
  <c r="D643" i="110"/>
  <c r="C643" i="110"/>
  <c r="E635" i="110"/>
  <c r="D635" i="110"/>
  <c r="C635" i="110"/>
  <c r="E634" i="110"/>
  <c r="D634" i="110"/>
  <c r="C634" i="110"/>
  <c r="F627" i="110"/>
  <c r="F626" i="110"/>
  <c r="F625" i="110"/>
  <c r="E625" i="110"/>
  <c r="D625" i="110"/>
  <c r="C625" i="110"/>
  <c r="F624" i="110"/>
  <c r="F623" i="110"/>
  <c r="F622" i="110"/>
  <c r="E622" i="110"/>
  <c r="D622" i="110"/>
  <c r="C622" i="110"/>
  <c r="F621" i="110"/>
  <c r="E621" i="110"/>
  <c r="D621" i="110"/>
  <c r="C621" i="110"/>
  <c r="F620" i="110"/>
  <c r="E620" i="110"/>
  <c r="D620" i="110"/>
  <c r="C620" i="110"/>
  <c r="F619" i="110"/>
  <c r="E619" i="110"/>
  <c r="D619" i="110"/>
  <c r="C619" i="110"/>
  <c r="F618" i="110"/>
  <c r="F617" i="110"/>
  <c r="F616" i="110"/>
  <c r="E616" i="110"/>
  <c r="D616" i="110"/>
  <c r="C616" i="110"/>
  <c r="F615" i="110"/>
  <c r="F614" i="110"/>
  <c r="F613" i="110"/>
  <c r="E613" i="110"/>
  <c r="D613" i="110"/>
  <c r="C613" i="110"/>
  <c r="F612" i="110"/>
  <c r="E612" i="110"/>
  <c r="D612" i="110"/>
  <c r="C612" i="110"/>
  <c r="F611" i="110"/>
  <c r="E611" i="110"/>
  <c r="D611" i="110"/>
  <c r="C611" i="110"/>
  <c r="F610" i="110"/>
  <c r="E610" i="110"/>
  <c r="D610" i="110"/>
  <c r="C610" i="110"/>
  <c r="F609" i="110"/>
  <c r="F608" i="110"/>
  <c r="F607" i="110"/>
  <c r="E607" i="110"/>
  <c r="D607" i="110"/>
  <c r="C607" i="110"/>
  <c r="F606" i="110"/>
  <c r="F605" i="110"/>
  <c r="F604" i="110"/>
  <c r="E604" i="110"/>
  <c r="D604" i="110"/>
  <c r="C604" i="110"/>
  <c r="F603" i="110"/>
  <c r="E603" i="110"/>
  <c r="D603" i="110"/>
  <c r="C603" i="110"/>
  <c r="F602" i="110"/>
  <c r="E602" i="110"/>
  <c r="D602" i="110"/>
  <c r="C602" i="110"/>
  <c r="F601" i="110"/>
  <c r="E601" i="110"/>
  <c r="D601" i="110"/>
  <c r="C601" i="110"/>
  <c r="F600" i="110"/>
  <c r="E600" i="110"/>
  <c r="D600" i="110"/>
  <c r="C600" i="110"/>
  <c r="F599" i="110"/>
  <c r="E599" i="110"/>
  <c r="D599" i="110"/>
  <c r="C599" i="110"/>
  <c r="F598" i="110"/>
  <c r="E598" i="110"/>
  <c r="D598" i="110"/>
  <c r="C598" i="110"/>
  <c r="F597" i="110"/>
  <c r="E597" i="110"/>
  <c r="D597" i="110"/>
  <c r="C597" i="110"/>
  <c r="F596" i="110"/>
  <c r="E596" i="110"/>
  <c r="D596" i="110"/>
  <c r="C596" i="110"/>
  <c r="F595" i="110"/>
  <c r="E595" i="110"/>
  <c r="D595" i="110"/>
  <c r="C595" i="110"/>
  <c r="F594" i="110"/>
  <c r="E594" i="110"/>
  <c r="D594" i="110"/>
  <c r="C594" i="110"/>
  <c r="F593" i="110"/>
  <c r="E593" i="110"/>
  <c r="D593" i="110"/>
  <c r="C593" i="110"/>
  <c r="F592" i="110"/>
  <c r="E592" i="110"/>
  <c r="D592" i="110"/>
  <c r="C592" i="110"/>
  <c r="D560" i="110"/>
  <c r="C560" i="110"/>
  <c r="E559" i="110"/>
  <c r="E558" i="110"/>
  <c r="E560" i="110" s="1"/>
  <c r="F515" i="110"/>
  <c r="E515" i="110"/>
  <c r="D515" i="110"/>
  <c r="C515" i="110"/>
  <c r="F512" i="110"/>
  <c r="E512" i="110"/>
  <c r="D512" i="110"/>
  <c r="C512" i="110"/>
  <c r="F511" i="110"/>
  <c r="E511" i="110"/>
  <c r="D511" i="110"/>
  <c r="C511" i="110"/>
  <c r="F510" i="110"/>
  <c r="E510" i="110"/>
  <c r="D510" i="110"/>
  <c r="C510" i="110"/>
  <c r="F509" i="110"/>
  <c r="E509" i="110"/>
  <c r="D509" i="110"/>
  <c r="C509" i="110"/>
  <c r="F499" i="110"/>
  <c r="E499" i="110"/>
  <c r="D499" i="110"/>
  <c r="C499" i="110"/>
  <c r="F496" i="110"/>
  <c r="E496" i="110"/>
  <c r="D496" i="110"/>
  <c r="C496" i="110"/>
  <c r="F495" i="110"/>
  <c r="E495" i="110"/>
  <c r="D495" i="110"/>
  <c r="C495" i="110"/>
  <c r="F494" i="110"/>
  <c r="E494" i="110"/>
  <c r="D494" i="110"/>
  <c r="C494" i="110"/>
  <c r="F493" i="110"/>
  <c r="E493" i="110"/>
  <c r="D493" i="110"/>
  <c r="C493" i="110"/>
  <c r="E409" i="110"/>
  <c r="E408" i="110"/>
  <c r="E407" i="110"/>
  <c r="D407" i="110"/>
  <c r="C407" i="110"/>
  <c r="E406" i="110"/>
  <c r="E405" i="110"/>
  <c r="E404" i="110"/>
  <c r="D404" i="110"/>
  <c r="C404" i="110"/>
  <c r="E403" i="110"/>
  <c r="E402" i="110"/>
  <c r="E401" i="110"/>
  <c r="D401" i="110"/>
  <c r="C401" i="110"/>
  <c r="E400" i="110"/>
  <c r="D400" i="110"/>
  <c r="C400" i="110"/>
  <c r="E399" i="110"/>
  <c r="D399" i="110"/>
  <c r="C399" i="110"/>
  <c r="E398" i="110"/>
  <c r="D398" i="110"/>
  <c r="C398" i="110"/>
  <c r="F392" i="110"/>
  <c r="F391" i="110"/>
  <c r="F390" i="110" s="1"/>
  <c r="E390" i="110"/>
  <c r="D390" i="110"/>
  <c r="C390" i="110"/>
  <c r="F389" i="110"/>
  <c r="F388" i="110"/>
  <c r="F387" i="110"/>
  <c r="E387" i="110"/>
  <c r="D387" i="110"/>
  <c r="C387" i="110"/>
  <c r="F386" i="110"/>
  <c r="E386" i="110"/>
  <c r="D386" i="110"/>
  <c r="C386" i="110"/>
  <c r="F385" i="110"/>
  <c r="E385" i="110"/>
  <c r="D385" i="110"/>
  <c r="C385" i="110"/>
  <c r="F384" i="110"/>
  <c r="E384" i="110"/>
  <c r="D384" i="110"/>
  <c r="C384" i="110"/>
  <c r="F383" i="110"/>
  <c r="F382" i="110"/>
  <c r="F381" i="110"/>
  <c r="E381" i="110"/>
  <c r="D381" i="110"/>
  <c r="C381" i="110"/>
  <c r="F380" i="110"/>
  <c r="F379" i="110"/>
  <c r="F378" i="110"/>
  <c r="E378" i="110"/>
  <c r="D378" i="110"/>
  <c r="C378" i="110"/>
  <c r="F377" i="110"/>
  <c r="E377" i="110"/>
  <c r="D377" i="110"/>
  <c r="C377" i="110"/>
  <c r="F376" i="110"/>
  <c r="E376" i="110"/>
  <c r="D376" i="110"/>
  <c r="C376" i="110"/>
  <c r="F375" i="110"/>
  <c r="E375" i="110"/>
  <c r="D375" i="110"/>
  <c r="C375" i="110"/>
  <c r="F374" i="110"/>
  <c r="F373" i="110"/>
  <c r="F372" i="110"/>
  <c r="E372" i="110"/>
  <c r="D372" i="110"/>
  <c r="C372" i="110"/>
  <c r="F371" i="110"/>
  <c r="F370" i="110"/>
  <c r="F369" i="110"/>
  <c r="E369" i="110"/>
  <c r="D369" i="110"/>
  <c r="C369" i="110"/>
  <c r="F368" i="110"/>
  <c r="E368" i="110"/>
  <c r="D368" i="110"/>
  <c r="C368" i="110"/>
  <c r="F367" i="110"/>
  <c r="E367" i="110"/>
  <c r="D367" i="110"/>
  <c r="C367" i="110"/>
  <c r="F366" i="110"/>
  <c r="E366" i="110"/>
  <c r="D366" i="110"/>
  <c r="C366" i="110"/>
  <c r="F365" i="110"/>
  <c r="E365" i="110"/>
  <c r="D365" i="110"/>
  <c r="C365" i="110"/>
  <c r="F364" i="110"/>
  <c r="E364" i="110"/>
  <c r="D364" i="110"/>
  <c r="C364" i="110"/>
  <c r="F363" i="110"/>
  <c r="E363" i="110"/>
  <c r="D363" i="110"/>
  <c r="C363" i="110"/>
  <c r="F362" i="110"/>
  <c r="E362" i="110"/>
  <c r="D362" i="110"/>
  <c r="C362" i="110"/>
  <c r="F361" i="110"/>
  <c r="E361" i="110"/>
  <c r="D361" i="110"/>
  <c r="C361" i="110"/>
  <c r="F360" i="110"/>
  <c r="E360" i="110"/>
  <c r="D360" i="110"/>
  <c r="C360" i="110"/>
  <c r="F359" i="110"/>
  <c r="E359" i="110"/>
  <c r="D359" i="110"/>
  <c r="C359" i="110"/>
  <c r="F358" i="110"/>
  <c r="E358" i="110"/>
  <c r="D358" i="110"/>
  <c r="C358" i="110"/>
  <c r="F357" i="110"/>
  <c r="E357" i="110"/>
  <c r="D357" i="110"/>
  <c r="C357" i="110"/>
  <c r="F350" i="110"/>
  <c r="F349" i="110"/>
  <c r="F348" i="110"/>
  <c r="F347" i="110"/>
  <c r="F346" i="110"/>
  <c r="F345" i="110" s="1"/>
  <c r="E345" i="110"/>
  <c r="D345" i="110"/>
  <c r="F340" i="110"/>
  <c r="F339" i="110"/>
  <c r="F338" i="110"/>
  <c r="F337" i="110"/>
  <c r="F336" i="110"/>
  <c r="F335" i="110"/>
  <c r="F334" i="110"/>
  <c r="F333" i="110"/>
  <c r="F332" i="110"/>
  <c r="F331" i="110"/>
  <c r="H332" i="110" s="1"/>
  <c r="E331" i="110"/>
  <c r="D331" i="110"/>
  <c r="C331" i="110"/>
  <c r="H333" i="110" s="1"/>
  <c r="F224" i="110"/>
  <c r="E224" i="110"/>
  <c r="F223" i="110"/>
  <c r="E223" i="110"/>
  <c r="F222" i="110"/>
  <c r="E222" i="110"/>
  <c r="F221" i="110"/>
  <c r="E221" i="110"/>
  <c r="E220" i="110"/>
  <c r="D220" i="110"/>
  <c r="F220" i="110" s="1"/>
  <c r="C220" i="110"/>
  <c r="F219" i="110"/>
  <c r="E219" i="110"/>
  <c r="F218" i="110"/>
  <c r="E218" i="110"/>
  <c r="F217" i="110"/>
  <c r="E217" i="110"/>
  <c r="F216" i="110"/>
  <c r="E216" i="110"/>
  <c r="E215" i="110"/>
  <c r="D215" i="110"/>
  <c r="F215" i="110" s="1"/>
  <c r="C215" i="110"/>
  <c r="F214" i="110"/>
  <c r="E214" i="110"/>
  <c r="F213" i="110"/>
  <c r="E213" i="110"/>
  <c r="F212" i="110"/>
  <c r="E212" i="110"/>
  <c r="F211" i="110"/>
  <c r="E211" i="110"/>
  <c r="E210" i="110"/>
  <c r="D210" i="110"/>
  <c r="F210" i="110" s="1"/>
  <c r="C210" i="110"/>
  <c r="C109" i="110"/>
  <c r="C108" i="110"/>
  <c r="C107" i="110"/>
  <c r="C106" i="110"/>
  <c r="E98" i="110"/>
  <c r="E97" i="110"/>
  <c r="E96" i="110"/>
  <c r="E95" i="110"/>
  <c r="E94" i="110"/>
  <c r="D94" i="110"/>
  <c r="C94" i="110"/>
  <c r="E89" i="110"/>
  <c r="E88" i="110"/>
  <c r="E87" i="110"/>
  <c r="E86" i="110"/>
  <c r="E85" i="110" s="1"/>
  <c r="D85" i="110"/>
  <c r="C85" i="110"/>
  <c r="E80" i="110"/>
  <c r="E79" i="110"/>
  <c r="E78" i="110"/>
  <c r="E77" i="110"/>
  <c r="D77" i="110"/>
  <c r="C77" i="110"/>
  <c r="E72" i="110"/>
  <c r="E71" i="110"/>
  <c r="E70" i="110"/>
  <c r="E69" i="110"/>
  <c r="E68" i="110"/>
  <c r="E67" i="110" s="1"/>
  <c r="D67" i="110"/>
  <c r="C67" i="110"/>
  <c r="E323" i="107"/>
  <c r="E322" i="107"/>
  <c r="E321" i="107"/>
  <c r="E312" i="107"/>
  <c r="E311" i="107"/>
  <c r="E310" i="107"/>
  <c r="E302" i="107"/>
  <c r="E301" i="107"/>
  <c r="E300" i="107"/>
  <c r="E575" i="106"/>
  <c r="D575" i="106"/>
  <c r="C575" i="106"/>
  <c r="E574" i="106"/>
  <c r="D574" i="106"/>
  <c r="C574" i="106"/>
  <c r="E573" i="106"/>
  <c r="D573" i="106"/>
  <c r="C573" i="106"/>
  <c r="E572" i="106"/>
  <c r="D572" i="106"/>
  <c r="C572" i="106"/>
  <c r="E571" i="106"/>
  <c r="D571" i="106"/>
  <c r="C571" i="106"/>
  <c r="E570" i="106"/>
  <c r="D570" i="106"/>
  <c r="C570" i="106"/>
  <c r="E569" i="106"/>
  <c r="D569" i="106"/>
  <c r="C569" i="106"/>
  <c r="E568" i="106"/>
  <c r="D568" i="106"/>
  <c r="C568" i="106"/>
  <c r="E567" i="106"/>
  <c r="D567" i="106"/>
  <c r="C567" i="106"/>
  <c r="E566" i="106"/>
  <c r="D566" i="106"/>
  <c r="C566" i="106"/>
  <c r="E565" i="106"/>
  <c r="D565" i="106"/>
  <c r="C565" i="106"/>
  <c r="E564" i="106"/>
  <c r="D564" i="106"/>
  <c r="C564" i="106"/>
  <c r="E563" i="106"/>
  <c r="D563" i="106"/>
  <c r="C563" i="106"/>
  <c r="E562" i="106"/>
  <c r="D562" i="106"/>
  <c r="C562" i="106"/>
  <c r="E561" i="106"/>
  <c r="D561" i="106"/>
  <c r="C561" i="106"/>
  <c r="E560" i="106"/>
  <c r="D560" i="106"/>
  <c r="C560" i="106"/>
  <c r="E559" i="106"/>
  <c r="D559" i="106"/>
  <c r="C559" i="106"/>
  <c r="E558" i="106"/>
  <c r="D558" i="106"/>
  <c r="C558" i="106"/>
  <c r="E504" i="106"/>
  <c r="D504" i="106"/>
  <c r="C504" i="106"/>
  <c r="E503" i="106"/>
  <c r="D503" i="106"/>
  <c r="C503" i="106"/>
  <c r="E502" i="106"/>
  <c r="D502" i="106"/>
  <c r="C502" i="106"/>
  <c r="E501" i="106"/>
  <c r="D501" i="106"/>
  <c r="C501" i="106"/>
  <c r="E500" i="106"/>
  <c r="D500" i="106"/>
  <c r="C500" i="106"/>
  <c r="E499" i="106"/>
  <c r="D499" i="106"/>
  <c r="C499" i="106"/>
  <c r="E498" i="106"/>
  <c r="D498" i="106"/>
  <c r="C498" i="106"/>
  <c r="E497" i="106"/>
  <c r="D497" i="106"/>
  <c r="C497" i="106"/>
  <c r="E496" i="106"/>
  <c r="D496" i="106"/>
  <c r="C496" i="106"/>
  <c r="E495" i="106"/>
  <c r="D495" i="106"/>
  <c r="C495" i="106"/>
  <c r="E494" i="106"/>
  <c r="D494" i="106"/>
  <c r="C494" i="106"/>
  <c r="E493" i="106"/>
  <c r="D493" i="106"/>
  <c r="C493" i="106"/>
  <c r="E492" i="106"/>
  <c r="D492" i="106"/>
  <c r="C492" i="106"/>
  <c r="E491" i="106"/>
  <c r="D491" i="106"/>
  <c r="C491" i="106"/>
  <c r="E490" i="106"/>
  <c r="D490" i="106"/>
  <c r="C490" i="106"/>
  <c r="E489" i="106"/>
  <c r="D489" i="106"/>
  <c r="C489" i="106"/>
  <c r="E488" i="106"/>
  <c r="D488" i="106"/>
  <c r="C488" i="106"/>
  <c r="E487" i="106"/>
  <c r="D487" i="106"/>
  <c r="C487" i="106"/>
  <c r="E363" i="106"/>
  <c r="D363" i="106"/>
  <c r="C363" i="106"/>
  <c r="E362" i="106"/>
  <c r="D362" i="106"/>
  <c r="C362" i="106"/>
  <c r="E361" i="106"/>
  <c r="D361" i="106"/>
  <c r="C361" i="106"/>
  <c r="E360" i="106"/>
  <c r="D360" i="106"/>
  <c r="C360" i="106"/>
  <c r="E359" i="106"/>
  <c r="D359" i="106"/>
  <c r="C359" i="106"/>
  <c r="E358" i="106"/>
  <c r="D358" i="106"/>
  <c r="C358" i="106"/>
  <c r="E357" i="106"/>
  <c r="D357" i="106"/>
  <c r="C357" i="106"/>
  <c r="E356" i="106"/>
  <c r="D356" i="106"/>
  <c r="C356" i="106"/>
  <c r="E355" i="106"/>
  <c r="D355" i="106"/>
  <c r="C355" i="106"/>
  <c r="E354" i="106"/>
  <c r="D354" i="106"/>
  <c r="C354" i="106"/>
  <c r="E353" i="106"/>
  <c r="D353" i="106"/>
  <c r="C353" i="106"/>
  <c r="E352" i="106"/>
  <c r="D352" i="106"/>
  <c r="C352" i="106"/>
  <c r="E351" i="106"/>
  <c r="D351" i="106"/>
  <c r="C351" i="106"/>
  <c r="E350" i="106"/>
  <c r="D350" i="106"/>
  <c r="C350" i="106"/>
  <c r="E349" i="106"/>
  <c r="D349" i="106"/>
  <c r="C349" i="106"/>
  <c r="E348" i="106"/>
  <c r="D348" i="106"/>
  <c r="C348" i="106"/>
  <c r="E347" i="106"/>
  <c r="D347" i="106"/>
  <c r="C347" i="106"/>
  <c r="E346" i="106"/>
  <c r="D346" i="106"/>
  <c r="C346" i="106"/>
  <c r="E291" i="106"/>
  <c r="D291" i="106"/>
  <c r="C291" i="106"/>
  <c r="E290" i="106"/>
  <c r="D290" i="106"/>
  <c r="C290" i="106"/>
  <c r="E289" i="106"/>
  <c r="D289" i="106"/>
  <c r="C289" i="106"/>
  <c r="E288" i="106"/>
  <c r="D288" i="106"/>
  <c r="C288" i="106"/>
  <c r="E287" i="106"/>
  <c r="D287" i="106"/>
  <c r="C287" i="106"/>
  <c r="E286" i="106"/>
  <c r="D286" i="106"/>
  <c r="C286" i="106"/>
  <c r="E285" i="106"/>
  <c r="D285" i="106"/>
  <c r="C285" i="106"/>
  <c r="E284" i="106"/>
  <c r="D284" i="106"/>
  <c r="C284" i="106"/>
  <c r="E283" i="106"/>
  <c r="D283" i="106"/>
  <c r="C283" i="106"/>
  <c r="E282" i="106"/>
  <c r="D282" i="106"/>
  <c r="C282" i="106"/>
  <c r="E281" i="106"/>
  <c r="D281" i="106"/>
  <c r="C281" i="106"/>
  <c r="E280" i="106"/>
  <c r="D280" i="106"/>
  <c r="C280" i="106"/>
  <c r="E279" i="106"/>
  <c r="D279" i="106"/>
  <c r="C279" i="106"/>
  <c r="E278" i="106"/>
  <c r="D278" i="106"/>
  <c r="C278" i="106"/>
  <c r="E277" i="106"/>
  <c r="D277" i="106"/>
  <c r="C277" i="106"/>
  <c r="E276" i="106"/>
  <c r="D276" i="106"/>
  <c r="C276" i="106"/>
  <c r="E275" i="106"/>
  <c r="D275" i="106"/>
  <c r="C275" i="106"/>
  <c r="E274" i="106"/>
  <c r="D274" i="106"/>
  <c r="C274" i="106"/>
  <c r="AD401" i="101" l="1"/>
  <c r="I270" i="100"/>
  <c r="H270" i="100"/>
  <c r="G212" i="100"/>
  <c r="G137" i="100"/>
  <c r="K63" i="100"/>
  <c r="J63" i="100"/>
  <c r="P58" i="100"/>
  <c r="O58" i="100"/>
  <c r="N58" i="100"/>
  <c r="M58" i="100"/>
  <c r="L58" i="100"/>
  <c r="K58" i="100"/>
  <c r="J58" i="100"/>
  <c r="M61" i="100" s="1"/>
  <c r="I58" i="100"/>
  <c r="M684" i="99"/>
  <c r="L684" i="99"/>
  <c r="D684" i="99"/>
  <c r="C684" i="99"/>
  <c r="M672" i="99"/>
  <c r="L672" i="99"/>
  <c r="K672" i="99"/>
  <c r="J672" i="99"/>
  <c r="G672" i="99"/>
  <c r="D672" i="99"/>
  <c r="C672" i="99"/>
  <c r="B672" i="99"/>
  <c r="M660" i="99"/>
  <c r="L660" i="99"/>
  <c r="K660" i="99"/>
  <c r="J660" i="99"/>
  <c r="G660" i="99"/>
  <c r="D660" i="99"/>
  <c r="C660" i="99"/>
  <c r="B660" i="99"/>
  <c r="D650" i="99"/>
  <c r="E649" i="99"/>
  <c r="D649" i="99"/>
  <c r="B649" i="99"/>
  <c r="E634" i="99"/>
  <c r="B634" i="99"/>
  <c r="D617" i="99"/>
  <c r="B617" i="99"/>
  <c r="E584" i="99"/>
  <c r="D584" i="99"/>
  <c r="C584" i="99"/>
  <c r="B584" i="99"/>
  <c r="C576" i="99"/>
  <c r="B576" i="99"/>
  <c r="E567" i="99"/>
  <c r="C567" i="99"/>
  <c r="B567" i="99"/>
  <c r="E558" i="99"/>
  <c r="C558" i="99"/>
  <c r="B558" i="99"/>
  <c r="B550" i="99"/>
  <c r="J507" i="99"/>
  <c r="E504" i="99"/>
  <c r="D504" i="99"/>
  <c r="C504" i="99"/>
  <c r="B504" i="99"/>
  <c r="E495" i="99"/>
  <c r="D495" i="99"/>
  <c r="C495" i="99"/>
  <c r="B495" i="99"/>
  <c r="R487" i="99"/>
  <c r="P487" i="99"/>
  <c r="O487" i="99"/>
  <c r="N487" i="99"/>
  <c r="M487" i="99"/>
  <c r="K487" i="99"/>
  <c r="E486" i="99"/>
  <c r="D486" i="99"/>
  <c r="C486" i="99"/>
  <c r="B486" i="99"/>
  <c r="E477" i="99"/>
  <c r="D477" i="99"/>
  <c r="C477" i="99"/>
  <c r="B477" i="99"/>
  <c r="C379" i="99"/>
  <c r="B379" i="99"/>
  <c r="C377" i="99"/>
  <c r="B377" i="99"/>
  <c r="E358" i="99"/>
  <c r="B358" i="99"/>
  <c r="E349" i="99"/>
  <c r="C330" i="99"/>
  <c r="B330" i="99"/>
  <c r="O212" i="99"/>
  <c r="K212" i="99"/>
  <c r="E212" i="99"/>
  <c r="O211" i="99"/>
  <c r="K211" i="99"/>
  <c r="C181" i="99"/>
  <c r="B181" i="99"/>
  <c r="E137" i="99"/>
  <c r="B48" i="99"/>
  <c r="B47" i="99"/>
  <c r="H6" i="99"/>
  <c r="D124" i="96" l="1"/>
  <c r="D123" i="96"/>
  <c r="D122" i="96"/>
  <c r="D121" i="96"/>
  <c r="D120" i="96"/>
  <c r="D119" i="96"/>
  <c r="D118" i="96"/>
  <c r="D117" i="96"/>
  <c r="D116" i="96"/>
  <c r="D115" i="96"/>
  <c r="E313" i="94"/>
  <c r="E282" i="94"/>
  <c r="E253" i="94"/>
  <c r="E252" i="94"/>
  <c r="E251" i="94"/>
  <c r="E250" i="94"/>
  <c r="E249" i="94"/>
  <c r="G33" i="94"/>
  <c r="G32" i="94"/>
  <c r="G31" i="94"/>
  <c r="C235" i="93"/>
  <c r="B235" i="93"/>
  <c r="C224" i="93"/>
  <c r="B224" i="93"/>
  <c r="C213" i="93"/>
  <c r="B213" i="93"/>
  <c r="C202" i="93"/>
  <c r="B202" i="93"/>
  <c r="C191" i="93"/>
  <c r="B191" i="93"/>
  <c r="C181" i="93"/>
  <c r="B181" i="93"/>
  <c r="C169" i="93"/>
  <c r="B169" i="93"/>
  <c r="C158" i="93"/>
  <c r="B158" i="93"/>
  <c r="C148" i="93"/>
  <c r="B148" i="93"/>
  <c r="C137" i="93"/>
  <c r="B137" i="93"/>
  <c r="C126" i="93"/>
  <c r="B126" i="93"/>
  <c r="C115" i="93"/>
  <c r="B115" i="93"/>
  <c r="D102" i="93"/>
  <c r="C102" i="93"/>
  <c r="B102" i="93"/>
  <c r="D52" i="93"/>
  <c r="C52" i="93"/>
  <c r="B52" i="93"/>
  <c r="E227" i="92"/>
  <c r="E226" i="92"/>
  <c r="E225" i="92"/>
  <c r="E224" i="92"/>
  <c r="E223" i="92"/>
  <c r="E222" i="92"/>
  <c r="E192" i="92"/>
  <c r="C192" i="92"/>
  <c r="B192" i="92"/>
  <c r="E124" i="92"/>
  <c r="E96" i="92"/>
  <c r="E95" i="92"/>
  <c r="E94" i="92"/>
  <c r="E93" i="92"/>
  <c r="E92" i="92"/>
  <c r="E91" i="92"/>
  <c r="E78" i="92"/>
  <c r="C78" i="92"/>
  <c r="B78" i="92"/>
  <c r="C30" i="92"/>
  <c r="B30" i="92"/>
  <c r="E18" i="91"/>
  <c r="D156" i="90"/>
  <c r="C156" i="90"/>
  <c r="B156" i="90"/>
  <c r="E144" i="90"/>
  <c r="D144" i="90"/>
  <c r="C144" i="90"/>
  <c r="B144" i="90"/>
  <c r="E111" i="90"/>
  <c r="D111" i="90"/>
  <c r="C111" i="90"/>
  <c r="B111" i="90"/>
  <c r="E103" i="90"/>
  <c r="C103" i="90"/>
  <c r="B103" i="90"/>
  <c r="E100" i="90"/>
  <c r="D99" i="90"/>
  <c r="D100" i="90" s="1"/>
  <c r="C99" i="90"/>
  <c r="C100" i="90" s="1"/>
  <c r="E97" i="90"/>
  <c r="D97" i="90"/>
  <c r="C97" i="90"/>
  <c r="J79" i="90"/>
  <c r="I79" i="90"/>
  <c r="H79" i="90"/>
  <c r="J78" i="90"/>
  <c r="I78" i="90"/>
  <c r="H78" i="90"/>
  <c r="J77" i="90"/>
  <c r="I77" i="90"/>
  <c r="H77" i="90"/>
  <c r="J76" i="90"/>
  <c r="I76" i="90"/>
  <c r="J75" i="90"/>
  <c r="I75" i="90"/>
  <c r="H75" i="90"/>
  <c r="D56" i="90"/>
  <c r="B56" i="90"/>
  <c r="D55" i="90"/>
  <c r="B55" i="90"/>
  <c r="D54" i="90"/>
  <c r="B54" i="90"/>
  <c r="D53" i="90"/>
  <c r="B53" i="90"/>
  <c r="D52" i="90"/>
  <c r="C52" i="90"/>
  <c r="B52" i="90"/>
  <c r="E51" i="90"/>
  <c r="D51" i="90"/>
  <c r="C51" i="90"/>
  <c r="B51" i="90"/>
  <c r="E23" i="90"/>
  <c r="D23" i="90"/>
  <c r="C35" i="89"/>
  <c r="B35" i="89"/>
  <c r="E18" i="89"/>
  <c r="D18" i="89"/>
  <c r="C18" i="89"/>
  <c r="B18" i="89"/>
  <c r="E6" i="84"/>
  <c r="D6" i="84"/>
  <c r="C6" i="84"/>
  <c r="B6" i="84"/>
  <c r="D50" i="81"/>
  <c r="C50" i="81"/>
  <c r="B50" i="81"/>
  <c r="H235" i="80"/>
  <c r="G235" i="80"/>
  <c r="G234" i="80"/>
  <c r="G157" i="115"/>
  <c r="H207" i="115"/>
  <c r="I196" i="115"/>
  <c r="G189" i="115"/>
  <c r="H201" i="115"/>
  <c r="G196" i="115"/>
  <c r="D207" i="115"/>
  <c r="D201" i="115"/>
  <c r="H196" i="115"/>
  <c r="C189" i="115"/>
  <c r="G183" i="115"/>
  <c r="I157" i="115"/>
  <c r="D203" i="115"/>
  <c r="H203" i="115"/>
  <c r="C206" i="115"/>
  <c r="G206" i="115"/>
  <c r="I170" i="115"/>
  <c r="C201" i="115"/>
  <c r="G201" i="115"/>
  <c r="H185" i="115"/>
  <c r="H190" i="115"/>
  <c r="C185" i="115"/>
  <c r="G185" i="115"/>
  <c r="G174" i="115"/>
  <c r="H180" i="115"/>
  <c r="E163" i="115"/>
  <c r="I163" i="115"/>
  <c r="E159" i="115"/>
  <c r="I159" i="115"/>
  <c r="E200" i="115"/>
  <c r="I200" i="115"/>
  <c r="I193" i="115"/>
  <c r="D199" i="115"/>
  <c r="H199" i="115"/>
  <c r="H174" i="115"/>
  <c r="I186" i="115"/>
  <c r="E164" i="115"/>
  <c r="I164" i="115"/>
  <c r="C188" i="115"/>
  <c r="G188" i="115"/>
  <c r="G176" i="115"/>
  <c r="E168" i="115"/>
  <c r="I168" i="115"/>
  <c r="G182" i="115"/>
  <c r="H191" i="115"/>
  <c r="G172" i="115"/>
  <c r="E207" i="115"/>
  <c r="I207" i="115"/>
  <c r="C169" i="115"/>
  <c r="G169" i="115"/>
  <c r="C186" i="115"/>
  <c r="G186" i="115"/>
  <c r="C162" i="115"/>
  <c r="G162" i="115"/>
  <c r="D197" i="115"/>
  <c r="H197" i="115"/>
  <c r="E178" i="115"/>
  <c r="I178" i="115"/>
  <c r="I189" i="115"/>
  <c r="H188" i="115"/>
  <c r="G180" i="115"/>
  <c r="E179" i="115"/>
  <c r="I179" i="115"/>
  <c r="C194" i="115"/>
  <c r="G194" i="115"/>
  <c r="C165" i="115"/>
  <c r="G165" i="115"/>
  <c r="G177" i="115"/>
  <c r="H179" i="115"/>
  <c r="E182" i="115"/>
  <c r="I182" i="115"/>
  <c r="E206" i="115"/>
  <c r="I206" i="115"/>
  <c r="C195" i="115"/>
  <c r="G195" i="115"/>
  <c r="D208" i="115"/>
  <c r="H208" i="115"/>
  <c r="C205" i="115"/>
  <c r="G205" i="115"/>
  <c r="H193" i="115"/>
  <c r="E177" i="115"/>
  <c r="I177" i="115"/>
  <c r="C192" i="115"/>
  <c r="G192" i="115"/>
  <c r="C166" i="115"/>
  <c r="G166" i="115"/>
  <c r="E203" i="115"/>
  <c r="I203" i="115"/>
  <c r="E171" i="115"/>
  <c r="I171" i="115"/>
  <c r="G181" i="115"/>
  <c r="H192" i="115"/>
  <c r="D198" i="115"/>
  <c r="H198" i="115"/>
  <c r="I190" i="115"/>
  <c r="H170" i="115"/>
  <c r="D180" i="115"/>
  <c r="D174" i="115"/>
  <c r="D179" i="115"/>
  <c r="D204" i="115"/>
  <c r="H204" i="115"/>
  <c r="G175" i="115"/>
  <c r="I183" i="115"/>
  <c r="E193" i="115"/>
  <c r="E186" i="115"/>
  <c r="E189" i="115"/>
  <c r="E190" i="115"/>
  <c r="H183" i="115"/>
  <c r="D185" i="115"/>
  <c r="D190" i="115"/>
  <c r="D191" i="115"/>
  <c r="D188" i="115"/>
  <c r="D193" i="115"/>
  <c r="D192" i="115"/>
  <c r="C187" i="115"/>
  <c r="G187" i="115"/>
  <c r="D177" i="115"/>
  <c r="H177" i="115"/>
  <c r="D205" i="115"/>
  <c r="H205" i="115"/>
  <c r="E194" i="115"/>
  <c r="I194" i="115"/>
  <c r="D194" i="115"/>
  <c r="H194" i="115"/>
  <c r="C207" i="115"/>
  <c r="G207" i="115"/>
  <c r="G173" i="115"/>
  <c r="C193" i="115"/>
  <c r="G193" i="115"/>
  <c r="E174" i="115"/>
  <c r="I174" i="115"/>
  <c r="E184" i="115"/>
  <c r="I184" i="115"/>
  <c r="G171" i="115"/>
  <c r="E160" i="115"/>
  <c r="I160" i="115"/>
  <c r="C203" i="115"/>
  <c r="G203" i="115"/>
  <c r="C171" i="115"/>
  <c r="C173" i="115"/>
  <c r="G170" i="115"/>
  <c r="C174" i="115"/>
  <c r="C176" i="115"/>
  <c r="C182" i="115"/>
  <c r="C172" i="115"/>
  <c r="C180" i="115"/>
  <c r="C177" i="115"/>
  <c r="C181" i="115"/>
  <c r="C175" i="115"/>
  <c r="C204" i="115"/>
  <c r="G204" i="115"/>
  <c r="C198" i="115"/>
  <c r="G198" i="115"/>
  <c r="E181" i="115"/>
  <c r="I181" i="115"/>
  <c r="E165" i="115"/>
  <c r="I165" i="115"/>
  <c r="E199" i="115"/>
  <c r="I199" i="115"/>
  <c r="E161" i="115"/>
  <c r="I161" i="115"/>
  <c r="D202" i="115"/>
  <c r="H202" i="115"/>
  <c r="C191" i="115"/>
  <c r="G191" i="115"/>
  <c r="C158" i="115"/>
  <c r="G158" i="115"/>
  <c r="D200" i="115"/>
  <c r="H200" i="115"/>
  <c r="D178" i="115"/>
  <c r="H178" i="115"/>
  <c r="E205" i="115"/>
  <c r="I205" i="115"/>
  <c r="D189" i="115"/>
  <c r="H189" i="115"/>
  <c r="D184" i="115"/>
  <c r="H184" i="115"/>
  <c r="E201" i="115"/>
  <c r="I201" i="115"/>
  <c r="E169" i="115"/>
  <c r="I169" i="115"/>
  <c r="C164" i="115"/>
  <c r="G164" i="115"/>
  <c r="C199" i="115"/>
  <c r="G199" i="115"/>
  <c r="C202" i="115"/>
  <c r="G202" i="115"/>
  <c r="D187" i="115"/>
  <c r="H187" i="115"/>
  <c r="D176" i="115"/>
  <c r="H176" i="115"/>
  <c r="C179" i="115"/>
  <c r="G179" i="115"/>
  <c r="C170" i="115"/>
  <c r="C178" i="115"/>
  <c r="G178" i="115"/>
  <c r="D182" i="115"/>
  <c r="H182" i="115"/>
  <c r="C184" i="115"/>
  <c r="G184" i="115"/>
  <c r="E191" i="115"/>
  <c r="I191" i="115"/>
  <c r="D196" i="115"/>
  <c r="D206" i="115"/>
  <c r="H206" i="115"/>
  <c r="E188" i="115"/>
  <c r="I188" i="115"/>
  <c r="D173" i="115"/>
  <c r="H173" i="115"/>
  <c r="C200" i="115"/>
  <c r="G200" i="115"/>
  <c r="E185" i="115"/>
  <c r="I185" i="115"/>
  <c r="D186" i="115"/>
  <c r="H186" i="115"/>
  <c r="E204" i="115"/>
  <c r="I204" i="115"/>
  <c r="C183" i="115"/>
  <c r="C190" i="115"/>
  <c r="G190" i="115"/>
  <c r="E187" i="115"/>
  <c r="I187" i="115"/>
  <c r="C208" i="115"/>
  <c r="G208" i="115"/>
  <c r="D175" i="115"/>
  <c r="H175" i="115"/>
  <c r="C160" i="115"/>
  <c r="G160" i="115"/>
  <c r="E173" i="115"/>
  <c r="I173" i="115"/>
  <c r="D171" i="115"/>
  <c r="H171" i="115"/>
  <c r="D172" i="115"/>
  <c r="H172" i="115"/>
  <c r="C168" i="115"/>
  <c r="G168" i="115"/>
  <c r="E197" i="115"/>
  <c r="I197" i="115"/>
  <c r="E172" i="115"/>
  <c r="I172" i="115"/>
  <c r="E180" i="115"/>
  <c r="I180" i="115"/>
  <c r="E198" i="115"/>
  <c r="I198" i="115"/>
  <c r="E176" i="115"/>
  <c r="I176" i="115"/>
  <c r="C159" i="115"/>
  <c r="G159" i="115"/>
  <c r="E166" i="115"/>
  <c r="I166" i="115"/>
  <c r="C196" i="115"/>
  <c r="C197" i="115"/>
  <c r="G197" i="115"/>
  <c r="D170" i="115"/>
  <c r="D181" i="115"/>
  <c r="H181" i="115"/>
  <c r="E208" i="115"/>
  <c r="I208" i="115"/>
  <c r="E170" i="115"/>
  <c r="E175" i="115"/>
  <c r="I175" i="115"/>
  <c r="E192" i="115"/>
  <c r="I192" i="115"/>
  <c r="D183" i="115"/>
  <c r="D195" i="115"/>
  <c r="H195" i="115"/>
  <c r="E162" i="115"/>
  <c r="I162" i="115"/>
  <c r="C163" i="115"/>
  <c r="G163" i="115"/>
  <c r="E183" i="115"/>
  <c r="E195" i="115"/>
  <c r="I195" i="115"/>
  <c r="E158" i="115"/>
  <c r="I158" i="115"/>
  <c r="E196" i="115"/>
  <c r="E202" i="115"/>
  <c r="I202" i="115"/>
  <c r="C167" i="115"/>
  <c r="G167" i="115"/>
  <c r="C157" i="115"/>
  <c r="C161" i="115"/>
  <c r="G161" i="115"/>
  <c r="E157" i="115"/>
  <c r="E167" i="115"/>
  <c r="I167" i="115"/>
</calcChain>
</file>

<file path=xl/sharedStrings.xml><?xml version="1.0" encoding="utf-8"?>
<sst xmlns="http://schemas.openxmlformats.org/spreadsheetml/2006/main" count="7825" uniqueCount="2304">
  <si>
    <t>Total</t>
  </si>
  <si>
    <t>Others</t>
  </si>
  <si>
    <t>Region</t>
  </si>
  <si>
    <t>Government</t>
  </si>
  <si>
    <t>Education</t>
  </si>
  <si>
    <t>Abu Dhabi Emirate</t>
  </si>
  <si>
    <t>Private</t>
  </si>
  <si>
    <t>Males</t>
  </si>
  <si>
    <t>Females</t>
  </si>
  <si>
    <t>-</t>
  </si>
  <si>
    <t>Region and Gender</t>
  </si>
  <si>
    <t>Professional</t>
  </si>
  <si>
    <t>Other</t>
  </si>
  <si>
    <t xml:space="preserve"> </t>
  </si>
  <si>
    <r>
      <rPr>
        <b/>
        <sz val="9"/>
        <color rgb="FF636466"/>
        <rFont val="Arial"/>
        <family val="2"/>
      </rPr>
      <t xml:space="preserve"> Source</t>
    </r>
    <r>
      <rPr>
        <sz val="9"/>
        <color rgb="FF636466"/>
        <rFont val="Arial"/>
        <family val="2"/>
      </rPr>
      <t>: Statistics Centre -  Abu Dhabi</t>
    </r>
  </si>
  <si>
    <t>Citizenship and Gender</t>
  </si>
  <si>
    <t>Citizens</t>
  </si>
  <si>
    <t>Non-Citizens</t>
  </si>
  <si>
    <t>Al Gharbia</t>
  </si>
  <si>
    <t>Abu Dhabi Region</t>
  </si>
  <si>
    <t>Al Ain Region</t>
  </si>
  <si>
    <t>Region, Citizenship and Gender</t>
  </si>
  <si>
    <t>Grand Total</t>
  </si>
  <si>
    <t>(%)</t>
  </si>
  <si>
    <t>5. Labour Force</t>
  </si>
  <si>
    <t>5.1. Labour Force Structure</t>
  </si>
  <si>
    <t xml:space="preserve">5.2.Employment </t>
  </si>
  <si>
    <t>5.3. Unemployment</t>
  </si>
  <si>
    <t>5.4.Inactive Population and Dependency Ratio</t>
  </si>
  <si>
    <t>1975-1985</t>
  </si>
  <si>
    <t>65+</t>
  </si>
  <si>
    <t>Not Stated</t>
  </si>
  <si>
    <r>
      <t>2012</t>
    </r>
    <r>
      <rPr>
        <b/>
        <sz val="10"/>
        <color rgb="FFFF0000"/>
        <rFont val="Arial"/>
        <family val="2"/>
      </rPr>
      <t>*</t>
    </r>
  </si>
  <si>
    <t>3- Population and Demography</t>
  </si>
  <si>
    <t>. Population</t>
  </si>
  <si>
    <t>. Births and Deaths</t>
  </si>
  <si>
    <t>. Marriage and Divorce</t>
  </si>
  <si>
    <t>3. Population and Demography</t>
  </si>
  <si>
    <t>Key Indicators</t>
  </si>
  <si>
    <t>Total Population ( Mid -Year Estimate)</t>
  </si>
  <si>
    <t>Age Dependency Ratio</t>
  </si>
  <si>
    <t>Age Dependency Ratio, Old</t>
  </si>
  <si>
    <t xml:space="preserve">Age Dependency Ratio, Young </t>
  </si>
  <si>
    <t>Average Annual Population Growth Rate (2005- 2012) (%)</t>
  </si>
  <si>
    <t>General Fertility Rate (Births Per 1000 Women Aged 15 - 49 Years)</t>
  </si>
  <si>
    <t>Life Expectancy at Birth for Females (Years)</t>
  </si>
  <si>
    <t>Life Expectancy at Birth for Males (Years)</t>
  </si>
  <si>
    <t xml:space="preserve">3.1. Population </t>
  </si>
  <si>
    <t xml:space="preserve">Figure 3.1.1.Population Pyramid for Citizens, Mid 2012 </t>
  </si>
  <si>
    <r>
      <rPr>
        <b/>
        <sz val="9"/>
        <color rgb="FF636466"/>
        <rFont val="Arial"/>
        <family val="2"/>
      </rPr>
      <t>Source</t>
    </r>
    <r>
      <rPr>
        <sz val="9"/>
        <color rgb="FF636466"/>
        <rFont val="Arial"/>
        <family val="2"/>
      </rPr>
      <t>: Statistics Centre - Abu Dhabi</t>
    </r>
  </si>
  <si>
    <t>3.1.1.  Population By Gender and Citizenship From Population Censuses</t>
  </si>
  <si>
    <t>Census Year and Gender</t>
  </si>
  <si>
    <r>
      <rPr>
        <b/>
        <sz val="9"/>
        <color rgb="FF636466"/>
        <rFont val="Arial"/>
        <family val="2"/>
      </rPr>
      <t>Source:</t>
    </r>
    <r>
      <rPr>
        <sz val="9"/>
        <color rgb="FF636466"/>
        <rFont val="Arial"/>
        <family val="2"/>
      </rPr>
      <t xml:space="preserve"> Department of Economic Development</t>
    </r>
  </si>
  <si>
    <t>3.1.2. Average Annual  Population Growth Rates in the Intercensal Periods by Citizenship and Gender</t>
  </si>
  <si>
    <t>(%) per annum</t>
  </si>
  <si>
    <t>1985-1995</t>
  </si>
  <si>
    <t>1995-2005</t>
  </si>
  <si>
    <r>
      <t xml:space="preserve">2005-2012 </t>
    </r>
    <r>
      <rPr>
        <b/>
        <sz val="10"/>
        <color rgb="FFFF0000"/>
        <rFont val="Arial"/>
        <family val="2"/>
      </rPr>
      <t>*</t>
    </r>
  </si>
  <si>
    <t>* 2012 was not a census year. Growth rates are to mid-year estimates.</t>
  </si>
  <si>
    <t xml:space="preserve">Abu Dhabi Emirate </t>
  </si>
  <si>
    <t>Islands</t>
  </si>
  <si>
    <r>
      <t>2012</t>
    </r>
    <r>
      <rPr>
        <sz val="10"/>
        <color rgb="FFFF0000"/>
        <rFont val="Arial"/>
        <family val="2"/>
      </rPr>
      <t xml:space="preserve"> *</t>
    </r>
  </si>
  <si>
    <t>* Since 2011, Islands were merged with Abu Dhabi Region and Al Gharbia</t>
  </si>
  <si>
    <t>All numbers are rounded to the nearest 1000 persons, therefore, numbers may not add to totals.</t>
  </si>
  <si>
    <t>Region / Citizenship / Gender</t>
  </si>
  <si>
    <r>
      <t xml:space="preserve">Islands </t>
    </r>
    <r>
      <rPr>
        <b/>
        <sz val="10"/>
        <color rgb="FFFF0000"/>
        <rFont val="Arial"/>
        <family val="2"/>
      </rPr>
      <t>*</t>
    </r>
  </si>
  <si>
    <t>3.1.6. Population Estimates by Age Group and Gender, Mid 2012</t>
  </si>
  <si>
    <t>Age Group</t>
  </si>
  <si>
    <t xml:space="preserve">0-4 </t>
  </si>
  <si>
    <t xml:space="preserve">5-9 </t>
  </si>
  <si>
    <t xml:space="preserve">10-14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</si>
  <si>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</si>
  <si>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</si>
  <si>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</si>
  <si>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</si>
  <si>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</si>
  <si>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</si>
  <si>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</si>
  <si>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</si>
  <si>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</si>
  <si>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</si>
  <si>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</si>
  <si>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</si>
  <si>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</si>
  <si>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 </t>
  </si>
  <si>
    <t>3.1.7. Citizen Population Estimates by Age Group and Gender,  Mid 2012</t>
  </si>
  <si>
    <t>0-4</t>
  </si>
  <si>
    <t>5-9</t>
  </si>
  <si>
    <t>10-14</t>
  </si>
  <si>
    <t>15-19</t>
  </si>
  <si>
    <t>20-24</t>
  </si>
  <si>
    <t>25-29</t>
  </si>
  <si>
    <t>30-34</t>
  </si>
  <si>
    <t>35-39</t>
  </si>
  <si>
    <t>40-44</t>
  </si>
  <si>
    <t>45-49</t>
  </si>
  <si>
    <t>50-54</t>
  </si>
  <si>
    <t>55-59</t>
  </si>
  <si>
    <t>60-64</t>
  </si>
  <si>
    <t>65-69</t>
  </si>
  <si>
    <t>70-74</t>
  </si>
  <si>
    <t>75-79</t>
  </si>
  <si>
    <t>80+</t>
  </si>
  <si>
    <t>3.1.8. Non-Citizen Population Estimates by Age Group and Gender, Mid 2012</t>
  </si>
  <si>
    <t>3.1.9. Population Estimates by Age Group and Gender - Abu Dhabi Region, Mid 2012</t>
  </si>
  <si>
    <t>3.1.10. Citizen Population Estimates by Age Group and Gender - Abu Dhabi  Region, Mid 2012</t>
  </si>
  <si>
    <r>
      <rPr>
        <b/>
        <sz val="10"/>
        <color rgb="FF636466"/>
        <rFont val="Arial"/>
        <family val="2"/>
      </rPr>
      <t xml:space="preserve"> Source</t>
    </r>
    <r>
      <rPr>
        <sz val="10"/>
        <color rgb="FF636466"/>
        <rFont val="Arial"/>
        <family val="2"/>
      </rPr>
      <t>: Statistics Centre -  Abu Dhabi</t>
    </r>
  </si>
  <si>
    <t>3.1.11. Non-Citizen Population Estimates by Age Group and Gender- Abu Dhabi Region, Mid 2012</t>
  </si>
  <si>
    <t>Type and Citizenship</t>
  </si>
  <si>
    <t>Age Dependecy Ratio</t>
  </si>
  <si>
    <t xml:space="preserve"> Total</t>
  </si>
  <si>
    <t>Age Dependency Ratio, Young</t>
  </si>
  <si>
    <t>Citizenship</t>
  </si>
  <si>
    <r>
      <rPr>
        <b/>
        <sz val="9"/>
        <color rgb="FF636466"/>
        <rFont val="Arial"/>
        <family val="2"/>
      </rPr>
      <t xml:space="preserve"> Source:</t>
    </r>
    <r>
      <rPr>
        <sz val="9"/>
        <color rgb="FF636466"/>
        <rFont val="Arial"/>
        <family val="2"/>
      </rPr>
      <t xml:space="preserve"> Statistics Centre - Abu Dhabi</t>
    </r>
  </si>
  <si>
    <t>Citizenship / Gender</t>
  </si>
  <si>
    <t>0-14</t>
  </si>
  <si>
    <t>15-64</t>
  </si>
  <si>
    <t>3.2. Births and Deaths</t>
  </si>
  <si>
    <t>Figure 3.2.1</t>
  </si>
  <si>
    <t>3.2.1. Sex Ratio at Birth by Citizenship</t>
  </si>
  <si>
    <t xml:space="preserve">Citizenship </t>
  </si>
  <si>
    <r>
      <t xml:space="preserve"> </t>
    </r>
    <r>
      <rPr>
        <b/>
        <sz val="9"/>
        <color rgb="FF636466"/>
        <rFont val="Arial"/>
        <family val="2"/>
      </rPr>
      <t xml:space="preserve">Source: </t>
    </r>
    <r>
      <rPr>
        <sz val="9"/>
        <color rgb="FF636466"/>
        <rFont val="Arial"/>
        <family val="2"/>
      </rPr>
      <t>Statistics Centre - Abu Dhabi</t>
    </r>
  </si>
  <si>
    <t>3.2.2. Sex Ratio at Birth by Citizenship and Region, 2012</t>
  </si>
  <si>
    <t>3.2.3. Births by Citizenship, Gender and Region, 2012</t>
  </si>
  <si>
    <r>
      <rPr>
        <b/>
        <sz val="9"/>
        <color rgb="FF636466"/>
        <rFont val="Arial"/>
        <family val="2"/>
      </rPr>
      <t>Source:</t>
    </r>
    <r>
      <rPr>
        <sz val="9"/>
        <color rgb="FF636466"/>
        <rFont val="Arial"/>
        <family val="2"/>
      </rPr>
      <t xml:space="preserve"> Health Authority - Abu Dhabi </t>
    </r>
  </si>
  <si>
    <r>
      <t xml:space="preserve"> </t>
    </r>
    <r>
      <rPr>
        <b/>
        <sz val="9"/>
        <color rgb="FF636466"/>
        <rFont val="Arial"/>
        <family val="2"/>
      </rPr>
      <t>Source:</t>
    </r>
    <r>
      <rPr>
        <sz val="9"/>
        <color rgb="FF636466"/>
        <rFont val="Arial"/>
        <family val="2"/>
      </rPr>
      <t xml:space="preserve"> Statistics Centre - Abu Dhabi</t>
    </r>
  </si>
  <si>
    <t xml:space="preserve"> - </t>
  </si>
  <si>
    <t xml:space="preserve">  - </t>
  </si>
  <si>
    <t>Figure 3.2.2</t>
  </si>
  <si>
    <t>Age range truncated in the figure to depict gender variation for these age groups</t>
  </si>
  <si>
    <t>Figure 3.2.3</t>
  </si>
  <si>
    <t xml:space="preserve">Deaths           </t>
  </si>
  <si>
    <t>Neonatal Deaths</t>
  </si>
  <si>
    <t>Infant Deaths</t>
  </si>
  <si>
    <t>Child Deaths</t>
  </si>
  <si>
    <t>(All Ages)</t>
  </si>
  <si>
    <t>Below 1 Month</t>
  </si>
  <si>
    <t>Under 1 Year</t>
  </si>
  <si>
    <t>(1-4) Years</t>
  </si>
  <si>
    <t xml:space="preserve">Al Gharbia </t>
  </si>
  <si>
    <t>Gender</t>
  </si>
  <si>
    <r>
      <t xml:space="preserve">Al Gharbia </t>
    </r>
    <r>
      <rPr>
        <b/>
        <sz val="10"/>
        <color rgb="FFFF0000"/>
        <rFont val="Arial"/>
        <family val="2"/>
      </rPr>
      <t>*</t>
    </r>
  </si>
  <si>
    <t>Non- Citizen</t>
  </si>
  <si>
    <r>
      <rPr>
        <b/>
        <sz val="9"/>
        <color rgb="FF636466"/>
        <rFont val="Arial"/>
        <family val="2"/>
      </rPr>
      <t xml:space="preserve"> Source: </t>
    </r>
    <r>
      <rPr>
        <sz val="9"/>
        <color rgb="FF636466"/>
        <rFont val="Arial"/>
        <family val="2"/>
      </rPr>
      <t>Statistics Centre - Abu Dhabi</t>
    </r>
  </si>
  <si>
    <t>*Specific values for Al Gharbia Region are excluded due to technical issues,however are included in totals.</t>
  </si>
  <si>
    <t>Non Citizens</t>
  </si>
  <si>
    <t>3.2.18. Births Surviving to Age 65 Years for Citizens by Region and Gender, 2012</t>
  </si>
  <si>
    <t xml:space="preserve"> Region</t>
  </si>
  <si>
    <t>3.2.19. Individuals Aged 15 Who Will Survive to Age 60 Years for Citizens by Region and Gender, 2012</t>
  </si>
  <si>
    <t>3.3. Marriage and Divorce</t>
  </si>
  <si>
    <t xml:space="preserve">Marriages are measured as the number of registered marriage contracts. According to Emirate of Abu Dhabi – Judicial Department statistics there were 5,570 new marriage contracts registered in 2012, in 3,157 of these marriages the wife was an Emirati citizen.
Divorces are measured as the number of marriage dissolutions granted by Emirate of Abu Dhabi – Judicial Department. The number of divorces during 2012 was 1,700 of which 835 divorces involved female Emirati citizens.
The average age at first marriage is measured by the Singulate Mean Age at first Marriage (SMAM). SMAM is an indirect measure of the average number of years spent as single for those who marry before becoming 50 years of age.  Female citizen SMAM increased from 23.7 years in 1995 to 25.9 years in 2012, while the SMAM for males did not show an equally significant increase. The increase for males was only from 25.3 years in 1995 to 26.8 years in 2012.
</t>
  </si>
  <si>
    <t>Figure 3.3.1</t>
  </si>
  <si>
    <t>Singulate Mean Age at first Marriage for Citizens by Gender</t>
  </si>
  <si>
    <t xml:space="preserve"> 3.3.1. Registered Marriages By Region, Citizenship and Gender </t>
  </si>
  <si>
    <t>236</t>
  </si>
  <si>
    <r>
      <rPr>
        <b/>
        <sz val="9"/>
        <color rgb="FF636466"/>
        <rFont val="Arial"/>
        <family val="2"/>
      </rPr>
      <t>Source:</t>
    </r>
    <r>
      <rPr>
        <sz val="9"/>
        <color rgb="FF636466"/>
        <rFont val="Arial"/>
        <family val="2"/>
      </rPr>
      <t xml:space="preserve">  Emirate of Abu Dhabi – Judicial Department </t>
    </r>
  </si>
  <si>
    <t>* Average number of years lived unmarried  before first marriage for those who will ultimately marry before age 50 years</t>
  </si>
  <si>
    <t>Citizenship and  Gender</t>
  </si>
  <si>
    <t>Male Citizens</t>
  </si>
  <si>
    <t>Female Citizens</t>
  </si>
  <si>
    <t>Male Non-Citizens</t>
  </si>
  <si>
    <t>Female Non-Citizens</t>
  </si>
  <si>
    <t xml:space="preserve">3.3.6.  Registered Divorces by Region, Citizenship and Gender </t>
  </si>
  <si>
    <r>
      <rPr>
        <b/>
        <sz val="9"/>
        <color rgb="FF636466"/>
        <rFont val="Arial"/>
        <family val="2"/>
      </rPr>
      <t xml:space="preserve"> Source:</t>
    </r>
    <r>
      <rPr>
        <sz val="9"/>
        <color rgb="FF636466"/>
        <rFont val="Arial"/>
        <family val="2"/>
      </rPr>
      <t xml:space="preserve"> Emirate of Abu Dhabi – Judicial Department </t>
    </r>
  </si>
  <si>
    <t xml:space="preserve">Singulate Mean Age at First Marriage for Males (Years) </t>
  </si>
  <si>
    <t xml:space="preserve">Singulate Mean Age at First Marriage for Females (Years) </t>
  </si>
  <si>
    <t xml:space="preserve">The population data in the Statistical Yearbook includes Census data up to 2005 and mid-year estimates of the usual resident population from 2005 . The population estimates include people who are usual residents, temporary absents and Emirati citizens away from the Emirate, who are legally entitled to live in UAE. The mid-year 2012 population estimate is preliminary and subject to revision.
In 1975, the total population of the Abu Dhabi Emirate was 211,812 people, according to the 1975 Census, and this figure increased to 1,399,484 people in the 2005 Census. In Mid 2012 the population estimated to be  2,334,563.
Of the total Abu Dhabi Emirate population, 476,722 people (20.4%) are Emirati citizens. Of the citizens,  253,740 (53.2%) live in Abu Dhabi Region, and 194,158(40.7%) in Al Ain Region, leaving 28,824 (6.0%) in Al Gharbia.
The non-citizen population of 1,857,841 people comprise 79.6% of the total resident population. Of the non-citizens 1,164,462 people (62.7%) live in Abu Dhabi Region.
More than 71% of the population of Abu Dhabi Emirate are males, due to an influx of male migrant workers.
The population density of Abu Dhabi Emirate in 2012 was 39 persons per square kilometre. The population density in Abu Dhabi Region, Al Ain Region and Al Gharbia were 130, 47, and 8 persons per square kilometre respectively. Al Gharbia is the most sparsely populated region in the Abu Dhabi Emirate but with a fast population growth.
</t>
  </si>
  <si>
    <t>3.2.7. Total Fertility Rate by Citizenship and Region, 2012</t>
  </si>
  <si>
    <t xml:space="preserve">3.2.9. Deaths by Citizenship, Gender and Region, 2012 </t>
  </si>
  <si>
    <t xml:space="preserve">3.2.13. Deaths by Region, Citizenship, Gender and Age at Death, 2012 </t>
  </si>
  <si>
    <r>
      <t>3.3.2. Singulate Mean Age at First Marriage (SMAM</t>
    </r>
    <r>
      <rPr>
        <b/>
        <sz val="11"/>
        <color rgb="FFFF0000"/>
        <rFont val="Arial"/>
        <family val="2"/>
      </rPr>
      <t>*</t>
    </r>
    <r>
      <rPr>
        <b/>
        <sz val="11"/>
        <color rgb="FF636466"/>
        <rFont val="Arial"/>
        <family val="2"/>
      </rPr>
      <t>)  by Citizenship and Gender</t>
    </r>
  </si>
  <si>
    <t>3.1.12. Population Estimates by Age Group and Gender - Abu Dhabi Region Urban, Mid 2012</t>
  </si>
  <si>
    <t>3.1.13. Citizen Population Estimates by Age Group and Gender - Abu Dhabi Region Urban, Mid 2012</t>
  </si>
  <si>
    <t>3.1.14. Non-Citizen Population Estimates by Age Group and Gender - Abu Dhabi Region Urban, Mid 2012</t>
  </si>
  <si>
    <t>3.1.15. Population Estimates by Age Group and Gender -  Abu Dhabi Region Rural, Mid 2012</t>
  </si>
  <si>
    <t>3.1.16. Citizen Population Estimates by Age Group and Gender -  Abu Dhabi Region Rural, Mid 2012</t>
  </si>
  <si>
    <t>3.1.17. Non-Citizen Population Estimates by Age Group and Gender - Abu Dhabi Region Rural, Mid 2012</t>
  </si>
  <si>
    <t>3.1.18.Population Estimates by Age Group and Gender - Al Ain Region, Mid 2012</t>
  </si>
  <si>
    <t>3.1.19. Citizen Population Estimates by Age Group and Gender - Al Ain Region, Mid 2012</t>
  </si>
  <si>
    <t>3.1.21. Population Estimates by Age Group and Gender - Al Ain Region Urban, Mid 2012</t>
  </si>
  <si>
    <t>3.1.23. Non-Citizen Population Estimates by Age Group and Gender - Al Ain Region Urban, Mid 2012</t>
  </si>
  <si>
    <t>3.1.24. Population Estimates by Age Group and Gender - Al Ain Region Rural, Mid 2012</t>
  </si>
  <si>
    <t>3.1.26. Non-Citizen Population Estimates by Age Group and Gender - Al Ain Region Rural, Mid 2012</t>
  </si>
  <si>
    <t>3.1.27. Population Estimates by Age Group and Gender - Al Gharbia, Mid 2012</t>
  </si>
  <si>
    <t>3.1.28. Citizen Population Estimates by Age Group and Gender - Al Gharbia, Mid 2012</t>
  </si>
  <si>
    <t>3.1.31. Sex Ratio by Citizenship and Region, Mid 2012</t>
  </si>
  <si>
    <t>3.1.32. Sex Ratio by Citizenship</t>
  </si>
  <si>
    <t>3.1.33. Percentage Distribution of Population by Wide Age Group, Citizenship and Gender, 2012</t>
  </si>
  <si>
    <t>3.1.3. Population Density By Region</t>
  </si>
  <si>
    <t xml:space="preserve">3.2.4. Crude Birth Rate by Citizenship </t>
  </si>
  <si>
    <t xml:space="preserve">3.2.5.Crude Birth Rate by Citizenship and Region, 2012 </t>
  </si>
  <si>
    <t>3.2.6. General Fertility Rate by Citizenship and Region, 2012</t>
  </si>
  <si>
    <t>3.2.8. Age Specific Fertility Rates by Age Group and Region, 2012</t>
  </si>
  <si>
    <t xml:space="preserve">3.2.10. Crude Death Rate by Citizenship and Gender </t>
  </si>
  <si>
    <r>
      <t>3.2.11.  Crude Death Rate by  Citizenship, Gender and Region, 2012</t>
    </r>
    <r>
      <rPr>
        <b/>
        <sz val="11"/>
        <color rgb="FFFF0000"/>
        <rFont val="Arial"/>
        <family val="2"/>
      </rPr>
      <t xml:space="preserve"> </t>
    </r>
  </si>
  <si>
    <t>3.2.12. Age Specific Death Rate by Age Group and Gender, 2012</t>
  </si>
  <si>
    <t xml:space="preserve">3.2.16. Natural Increase Rate by Citizenship, Gender and Region, 2012 </t>
  </si>
  <si>
    <t>3.2.17. Life Expectancy at Birth for Citizens by Region and Gender, 2012</t>
  </si>
  <si>
    <t>3.3.4. Crude Marriage Rate by Region, Citizenship and Gender, 2012</t>
  </si>
  <si>
    <t>3.3.5. General Marriage Rates  by Region, Citizenship and Gender, 2012</t>
  </si>
  <si>
    <t>3.3.7. Crude Divorce Rate by Region, Citizenship and Gender, 2012</t>
  </si>
  <si>
    <t>3.3.8. General Divorce Rate by Region, Citizenship and Gender, 2012</t>
  </si>
  <si>
    <t xml:space="preserve"> 3.1.4. Population Estimates by Region and Gender, Mid 2005 and Mid 2012</t>
  </si>
  <si>
    <t>(Years)</t>
  </si>
  <si>
    <t>(Per 100 Population)</t>
  </si>
  <si>
    <t>(Per 1000 Population)</t>
  </si>
  <si>
    <t>3.3.3. Medain Age at First Marriage by Region, Citizenship and Gender,2012</t>
  </si>
  <si>
    <t>Crude Birth Rate (Births Per 1000 Population) by Citizenship and Region, 2012</t>
  </si>
  <si>
    <t xml:space="preserve"> (Births Per 1000 Population)</t>
  </si>
  <si>
    <t>(Births Per 1000 Population)</t>
  </si>
  <si>
    <t>(Births Per 1000 Female Population 15-49 Years)</t>
  </si>
  <si>
    <t>(Deaths Per 1000 Population)</t>
  </si>
  <si>
    <t>Age Specific Deaths Rate (ASDR) (Deaths Per 1000 Population) by Age Group (up to 64 years) and Gender, 2012</t>
  </si>
  <si>
    <t>Age Specific Death Rate (Deaths Per 1000 Population)by Age Group (60 years and older) and Gender, 2012</t>
  </si>
  <si>
    <t>(Deaths Per 1000 Live Births)</t>
  </si>
  <si>
    <t>Crude Birth Rate (Births Per 1000 Population)</t>
  </si>
  <si>
    <t>Crude Death Rate (Deaths Per 1000 Population)</t>
  </si>
  <si>
    <t>Infant Mortality Rate (Deaths Per 1000 Live Births)</t>
  </si>
  <si>
    <t>Under 5 Mortality Rate (Deaths Per 1000 Population)</t>
  </si>
  <si>
    <t>(Persons)</t>
  </si>
  <si>
    <t>(Persons Per Square Kilometre)</t>
  </si>
  <si>
    <t>(Thousand Persons)</t>
  </si>
  <si>
    <t>3.1.20. Non-Citizen Population Estimates by Age Group and Gender - Al Ain Region,</t>
  </si>
  <si>
    <t>Mid 2012</t>
  </si>
  <si>
    <t>3.1.22. Citizen Population Estimates by Age Group and Gender - Al Ain Region Urban,</t>
  </si>
  <si>
    <t>3.1.25. Citizen Population Estimates by Age Group and Gender - Al Ain Region Rural,</t>
  </si>
  <si>
    <t>3.1.29. Non-Citizen Population Estimates by Age Group and Gender - Al Gharbia,</t>
  </si>
  <si>
    <t>(Average Number of Dependants per Person)</t>
  </si>
  <si>
    <t>(Males per 100 Females)</t>
  </si>
  <si>
    <t xml:space="preserve">(Males per 100 Females) </t>
  </si>
  <si>
    <t xml:space="preserve">(Births) </t>
  </si>
  <si>
    <t>(Children per Woman)</t>
  </si>
  <si>
    <t>(Births Per 1000 Female Population)</t>
  </si>
  <si>
    <t>(Deaths)</t>
  </si>
  <si>
    <t>(Marriage Contracts)</t>
  </si>
  <si>
    <t>(Per 1000 Population 15 Years and Older)</t>
  </si>
  <si>
    <t>(Registered Divorces)</t>
  </si>
  <si>
    <r>
      <t xml:space="preserve"> 2012</t>
    </r>
    <r>
      <rPr>
        <b/>
        <sz val="10"/>
        <color rgb="FFFF0000"/>
        <rFont val="Arial"/>
        <family val="2"/>
      </rPr>
      <t>*</t>
    </r>
  </si>
  <si>
    <t>Births are measured as live births by place of registration. The data is sourced from the hospital birth notifications statistics collected by the Health Authority - Abu Dhabi. 
Deaths are measured by place of registration of the deceased person. Data on deaths are also sourced from the Health Authority - Abu Dhabi.
The number of births in the Abu Dhabi Emirate in 2012 was 34,103, comprising 17,353 males and 16,750 females. The number of deaths during the same year was 2,923 including 2,052 males and 862 females.
The 2012 Crude Birth Rates for citizens, non-citizens and the population as a whole were 31.5, 10.2 and 14.6 births per 1,000 population respectively.
The 2012 Crude Death Rates for citizens, non-citizens and the population as a whole were 2.0, 1.0 and 1.3 deaths per 1,000 population respectively.
The 2012 Infant Mortality Rates for citizens, non-citizens and the population as a whole were 7.0, 5.8 and 6.4 infant (less than one year old) deaths per 1,000 live births respectively. The corresponding figures among Child Mortality Rates were 9.3, 7.4 and 8.2 child (less than five years old) deaths per 1,000 live population respectively.
Life expectancy at birth represents the average number of years that a baby could expect to live, assuming current age-specific death rates were experienced. In 2012, life expectancy at birth for Abu Dhabi Emirate was 76.9 years for both genders. Life expectancy at birth was 75.2 years for male citizens, and 78.7 years for female citizens.
The proportion of births likely to survive to an age of 65 years were 88.5% and 92.9% for male and female citizens respectively. The proportion of individuals likely to survive from 15 to 60 years of age among for male and female citizens were 92.9% and 96.5% respectively.</t>
  </si>
  <si>
    <t xml:space="preserve">The population estimates describe the size, regional distribution and age and gender structure of the population of the Abu Dhabi Emirate for mid-year 2012. Statistics and corresponding key indicators on births, deaths, marriages and divorce for the calendar year 2012 describe the vital events affecting population change.
The resident population of the Abu Dhabi Emirate is 2,334,563 people in 2012. In mid-year 2012 the estimated population in Abu Dhabi Region was 1.42 million (60.7%), Al Ain Region 0.63 million (27.0%), and Al Gharbia 0.29 million (12.2%), making the total mid-year population for the Abu Dhabi Emirate 2.33 million.
In Abu Dhabi, fertility is higher than most developed regions of the world, and mortality remains extremely low. In 2012, Crude Birth Rates and Crude Death Rates among Citizens were 14.6 births per 1000 population and 1.3 deaths per 1000 population respectively.
</t>
  </si>
  <si>
    <t>3.1.30. Age Dependency Ratio by Type, Citizenship and Region, Mid 2012</t>
  </si>
  <si>
    <t>3.1.5.Estimated Population (Mid-Years) by Region, Citizenship and Gender</t>
  </si>
  <si>
    <t xml:space="preserve">3.2.14. Infant Mortality  Rate (Under 1 Year) by Citizenship, Gender and Region, 2012 </t>
  </si>
  <si>
    <t>3.2.15. Child Mortality Rate (Under 5 Years) by Citizenship, Gender and Region, 2012</t>
  </si>
  <si>
    <t xml:space="preserve">Based on Health Authority - Abu Dhabi preliminary data, April 2013 </t>
  </si>
  <si>
    <t xml:space="preserve">* Based on Health Authority - Abu Dhabi preliminary data, April 2013 </t>
  </si>
  <si>
    <t>4. Social</t>
  </si>
  <si>
    <t>. Education</t>
  </si>
  <si>
    <t>. Health</t>
  </si>
  <si>
    <t>. Social Welfare</t>
  </si>
  <si>
    <t>. Culture and Heritage</t>
  </si>
  <si>
    <t>04. Social</t>
  </si>
  <si>
    <t xml:space="preserve">Social development represents a significant objective and driving motivation behind policies and initiatives pursued by Abu Dhabi government. Key elements of the Emirate’s vision for the social development describe a society characterized by the provision of world-class healthcare, education and other services that lead to a safe and secure society and the preservation of cultural heritage of Abu Dhabi, where individuals are valued and their unique skills and contributions are ethically leveraged toward achieving a better quality of life for all.
This chapter provides a range of statistics that demonstrate progress towards positive outcomes in education, health, social welfare, safety and security, and culture and heritage.
</t>
  </si>
  <si>
    <t>Government Schools</t>
  </si>
  <si>
    <t>Private Schools</t>
  </si>
  <si>
    <t>Pupils in Government Schools</t>
  </si>
  <si>
    <t>Pupils in Private Schools</t>
  </si>
  <si>
    <t>Pupils per Teacher</t>
  </si>
  <si>
    <t>Pupils per Classroom</t>
  </si>
  <si>
    <t>Universities</t>
  </si>
  <si>
    <t>Social Welfare</t>
  </si>
  <si>
    <t>Social Aid Beneficiaries</t>
  </si>
  <si>
    <t>Value of Social Aid Granted (000 AED)</t>
  </si>
  <si>
    <t>Crime and Justice</t>
  </si>
  <si>
    <t>Disputes Settled by the Alternative Dispute Resolution Committees</t>
  </si>
  <si>
    <t>Fire Incidents</t>
  </si>
  <si>
    <t>Culture and Heritage</t>
  </si>
  <si>
    <t>Visitors of Museums</t>
  </si>
  <si>
    <t>Books Available at National Library</t>
  </si>
  <si>
    <t>4.1. Education</t>
  </si>
  <si>
    <r>
      <t xml:space="preserve">Abu Dhabi has made remarkable achievements in the education sector, and has spared no effort in its endeavor to ensure the availability of high quality educational infrastructure of schools, colleges/institutes, adult education centres and universities and qualified teachers in the government and private sectors. This section provides detailed statistics on education for the academic year 2011-12. 
The total number of schools in Abu Dhabi Emirate was 451 of which 268 were government schools and 183 were private schools, comprising 13,501 classrooms. In these schools there were 310,620 pupils, 22,184 teachers and 8,890 administrators. The number of pupils per teacher was 14.0 and the number of pupils per classroom was 23.0.
There are 40.2% pupils enrolled in government education, while 59.8% pupils are enrolled in private education. The proportion of pupils enrolled in private education increased from 49.3% in 2005-06 to 59.8% in 2011-12.The number of female pupils per 100 male pupils in all education stages for the Emirate was 95.8. 
The number of enrolled citizen pupils in all stages of schooling up to the secondary stage was 139,734, representing 45.0% of all pupils.
In 2011-12, the gross enrolment ratio for school level was 107.9 in the first education cycle, 100.9 in cycle 2 and 88.3 in secondary. 
The 2011-12 progression ratios to secondary school for males, females and both genders were 90.6%, 93.4% and 92.0% respectively. The 18,068 students progressing to secondary school in 2011-12 was lower than the previous year, 19,645, reducing by 8.0%.
There were 13,610 students enrolled in literacy and adult education centres in 2011-12 with 74.7% being citizens. There were 255 teachers including 156 citizens.
The academic year 2011-12 witnessed the graduation of 7,249 students from higher education, of whom 3,332 students graduated from the government universities and institutions and 3,917 from the private universities and institutions with 68.0% being citizens. Total enrolments in higher education were 41,921, of whom 31,115 were citizens.
The estimated rate of illiteracy for mid-2011 among the population aged 10 years and over declined from 12.6% in 2005 to </t>
    </r>
    <r>
      <rPr>
        <sz val="10"/>
        <color theme="1" tint="0.34998626667073579"/>
        <rFont val="Arial"/>
        <family val="2"/>
      </rPr>
      <t>7.5%</t>
    </r>
    <r>
      <rPr>
        <sz val="10"/>
        <color rgb="FF636466"/>
        <rFont val="Arial"/>
        <family val="2"/>
      </rPr>
      <t xml:space="preserve"> in 2011.This declining trend in illiteracy applies to both citizens and non-citizens and to males and females.</t>
    </r>
  </si>
  <si>
    <t>Key Education Statistics</t>
  </si>
  <si>
    <t>Government Education</t>
  </si>
  <si>
    <t>Schools</t>
  </si>
  <si>
    <t>Classrooms</t>
  </si>
  <si>
    <t>Pupils</t>
  </si>
  <si>
    <t>Teachers</t>
  </si>
  <si>
    <t>Administrators</t>
  </si>
  <si>
    <t>Private Education</t>
  </si>
  <si>
    <t>Total Education</t>
  </si>
  <si>
    <t>Pupils per teacher</t>
  </si>
  <si>
    <t>Pupils per classroom</t>
  </si>
  <si>
    <t>Gross Enrollment ratio, first cycle ( 5 years primary education stage)</t>
  </si>
  <si>
    <t>Figure 4.1.1. Number of Schools by Region and Sector, 2011-12</t>
  </si>
  <si>
    <t xml:space="preserve">Number of Scools by Region and Sector, 2011/2012 </t>
  </si>
  <si>
    <t xml:space="preserve">Government Education </t>
  </si>
  <si>
    <t>Source: Abu Dhabi Education Council</t>
  </si>
  <si>
    <r>
      <rPr>
        <b/>
        <sz val="9"/>
        <color rgb="FF636466"/>
        <rFont val="Arial"/>
        <family val="2"/>
      </rPr>
      <t>Source:</t>
    </r>
    <r>
      <rPr>
        <sz val="9"/>
        <color rgb="FF636466"/>
        <rFont val="Arial"/>
        <family val="2"/>
      </rPr>
      <t xml:space="preserve"> Statistics Centre -  Abu Dhabi, Abu Dhabi Education Council</t>
    </r>
  </si>
  <si>
    <t>4.1.1. Government and Private Schools by Educational Stages, 2011-12</t>
  </si>
  <si>
    <t>Stage</t>
  </si>
  <si>
    <t>Kindergarten</t>
  </si>
  <si>
    <t>Cycle1</t>
  </si>
  <si>
    <t>Cycle2</t>
  </si>
  <si>
    <t>Secondary</t>
  </si>
  <si>
    <t>Multi-Stage</t>
  </si>
  <si>
    <r>
      <rPr>
        <b/>
        <sz val="9"/>
        <color rgb="FF636466"/>
        <rFont val="Arial"/>
        <family val="2"/>
      </rPr>
      <t>Source:</t>
    </r>
    <r>
      <rPr>
        <sz val="9"/>
        <color rgb="FF636466"/>
        <rFont val="Arial"/>
        <family val="2"/>
      </rPr>
      <t xml:space="preserve"> Abu Dhabi Education Council</t>
    </r>
  </si>
  <si>
    <t>4.1.2. Higher Education Institutions by Type and Sector, 2011-12</t>
  </si>
  <si>
    <t>Type</t>
  </si>
  <si>
    <t>Colleges</t>
  </si>
  <si>
    <t>Institutes</t>
  </si>
  <si>
    <r>
      <rPr>
        <b/>
        <sz val="9"/>
        <color rgb="FF636466"/>
        <rFont val="Arial"/>
        <family val="2"/>
      </rPr>
      <t>Source:</t>
    </r>
    <r>
      <rPr>
        <sz val="9"/>
        <color rgb="FF636466"/>
        <rFont val="Arial"/>
        <family val="2"/>
      </rPr>
      <t xml:space="preserve"> Ministry of Higher Education and Scientific Research</t>
    </r>
  </si>
  <si>
    <t>4.1.3. Government and Private Classrooms by Educational Stages, 2011-12</t>
  </si>
  <si>
    <t>4.1.4. Government and Private Pupils by Educational Stages, 2011-12</t>
  </si>
  <si>
    <r>
      <t>Private</t>
    </r>
    <r>
      <rPr>
        <b/>
        <sz val="10"/>
        <color rgb="FFFF0000"/>
        <rFont val="Arial"/>
        <family val="2"/>
      </rPr>
      <t>*</t>
    </r>
  </si>
  <si>
    <t>* Excluding 64 Pupils in Special Education for whom education stage is not appropriate</t>
  </si>
  <si>
    <r>
      <t xml:space="preserve"> 4.1.5. Schools, Classrooms, Teachers and Administrators in Government and Private Education, 2005-06, 2009-10 to 2011-12</t>
    </r>
    <r>
      <rPr>
        <b/>
        <sz val="11"/>
        <color rgb="FFEE3124"/>
        <rFont val="Arial"/>
        <family val="2"/>
      </rPr>
      <t>*</t>
    </r>
    <r>
      <rPr>
        <b/>
        <sz val="11"/>
        <color rgb="FF636466"/>
        <rFont val="Arial"/>
        <family val="2"/>
      </rPr>
      <t xml:space="preserve"> </t>
    </r>
  </si>
  <si>
    <t>Item</t>
  </si>
  <si>
    <t>2005-06</t>
  </si>
  <si>
    <t>2009-10</t>
  </si>
  <si>
    <t>2010-11</t>
  </si>
  <si>
    <t>2011-12</t>
  </si>
  <si>
    <t>n.a</t>
  </si>
  <si>
    <t>* Table comprises all stages</t>
  </si>
  <si>
    <r>
      <t xml:space="preserve"> 4.1.6. Pupils, Teachers and Administrators by Region and Gender in Government and Private Education, 2011-12</t>
    </r>
    <r>
      <rPr>
        <b/>
        <sz val="11"/>
        <color rgb="FFEE3124"/>
        <rFont val="Arial"/>
        <family val="2"/>
      </rPr>
      <t>*</t>
    </r>
  </si>
  <si>
    <t>Region,Gender and Sector</t>
  </si>
  <si>
    <t xml:space="preserve">Males </t>
  </si>
  <si>
    <t xml:space="preserve"> Private Education</t>
  </si>
  <si>
    <t>Figure 4.1.2. Pupils by Region and Gender in Government and Private Education, 2011-12</t>
  </si>
  <si>
    <t>Pupils by Region and Gender in Government and Private Education 2010/2011</t>
  </si>
  <si>
    <t>Figure 4.1.3. Pupils, Teachers and Administrators in Government Schools by Region, 2011-12</t>
  </si>
  <si>
    <r>
      <rPr>
        <b/>
        <sz val="9"/>
        <color rgb="FF636466"/>
        <rFont val="Arial"/>
        <family val="2"/>
      </rPr>
      <t xml:space="preserve"> Source</t>
    </r>
    <r>
      <rPr>
        <sz val="9"/>
        <color rgb="FF636466"/>
        <rFont val="Arial"/>
        <family val="2"/>
      </rPr>
      <t>: Statistics Centre -  Abu Dhabi,  Abu Dhabi Education Council</t>
    </r>
  </si>
  <si>
    <t>4.1.7. Pupils in Government and Private Schools by Educational Stage, Gender and Females per 100 Males, 2011-12</t>
  </si>
  <si>
    <t>Females per 100 Males</t>
  </si>
  <si>
    <r>
      <t>Private Education</t>
    </r>
    <r>
      <rPr>
        <b/>
        <sz val="10"/>
        <color rgb="FFFF0000"/>
        <rFont val="Arial"/>
        <family val="2"/>
      </rPr>
      <t>*</t>
    </r>
  </si>
  <si>
    <t>4.1.8. Percentage of Pupils in Government Schools by Region, Citizenship, Gender and  Education Stage, 2011-12</t>
  </si>
  <si>
    <t>Cycle 1</t>
  </si>
  <si>
    <t>Cycle 2</t>
  </si>
  <si>
    <r>
      <rPr>
        <b/>
        <sz val="9"/>
        <color rgb="FF636466"/>
        <rFont val="Arial"/>
        <family val="2"/>
      </rPr>
      <t xml:space="preserve"> Source</t>
    </r>
    <r>
      <rPr>
        <sz val="9"/>
        <color rgb="FF636466"/>
        <rFont val="Arial"/>
        <family val="2"/>
      </rPr>
      <t>:  Statistics Centre -  Abu Dhabi, Abu Dhabi Education Council</t>
    </r>
  </si>
  <si>
    <r>
      <t xml:space="preserve"> 4.1.9. Percentage of Pupils in Private Schools by Region, Citizenship, Gender and  Education Stage,
 2011-12</t>
    </r>
    <r>
      <rPr>
        <b/>
        <sz val="11"/>
        <color rgb="FFFF0000"/>
        <rFont val="Arial"/>
        <family val="2"/>
      </rPr>
      <t>*</t>
    </r>
  </si>
  <si>
    <t xml:space="preserve"> 4.1.10. Ratio of Citizen Pupils to Non-Citizen Pupils by Region Sector, 2005-06,2009-10 to 2011-12</t>
  </si>
  <si>
    <t>Region and Sector</t>
  </si>
  <si>
    <t>Citizen Pupils Per 100 Non-Citizen Pupils</t>
  </si>
  <si>
    <t>4.1.11. Special Need Students in Government Education by Disability Type and Region, 2011-12</t>
  </si>
  <si>
    <t>Disability Type</t>
  </si>
  <si>
    <t>Students with learning disabilities</t>
  </si>
  <si>
    <t>Visually impaired students</t>
  </si>
  <si>
    <t>Students with hearing disabilities</t>
  </si>
  <si>
    <t>Students of speech and language disorders</t>
  </si>
  <si>
    <t xml:space="preserve">Students with Physically disabled </t>
  </si>
  <si>
    <t>Students with health problems</t>
  </si>
  <si>
    <t>Students with hyperactivity</t>
  </si>
  <si>
    <t>Autistic students</t>
  </si>
  <si>
    <t>Intellectual disability and mental impairment</t>
  </si>
  <si>
    <t>4.1.12. Teachers by Education Stage and Gender in Government  Education, 2011-12</t>
  </si>
  <si>
    <t xml:space="preserve">Stage </t>
  </si>
  <si>
    <r>
      <t>Kindergarten</t>
    </r>
    <r>
      <rPr>
        <sz val="10"/>
        <color rgb="FFFF0000"/>
        <rFont val="Arial"/>
        <family val="2"/>
      </rPr>
      <t>*</t>
    </r>
  </si>
  <si>
    <t>* All Kindergarten teachers are female</t>
  </si>
  <si>
    <r>
      <t xml:space="preserve">4.1.13.  Teaching Staff of Government Schools by Region, Citizenship, Gender and Education Stage, 2011-12 </t>
    </r>
    <r>
      <rPr>
        <b/>
        <sz val="11"/>
        <color rgb="FFFF0000"/>
        <rFont val="Arial"/>
        <family val="2"/>
      </rPr>
      <t>*</t>
    </r>
  </si>
  <si>
    <t xml:space="preserve">*Number of teachers does not include teachers in  Kindergarten and Multi-Stage schools </t>
  </si>
  <si>
    <r>
      <t xml:space="preserve">4.1.14. Teachers by Region,Citizenship and Gender in Private Education, 2011-12 </t>
    </r>
    <r>
      <rPr>
        <b/>
        <sz val="11"/>
        <color rgb="FFFF0000"/>
        <rFont val="Arial"/>
        <family val="2"/>
      </rPr>
      <t>*</t>
    </r>
  </si>
  <si>
    <t>Region and Citizenship</t>
  </si>
  <si>
    <t>*Number of Teachers in Private Education by Education Stages is not available</t>
  </si>
  <si>
    <r>
      <t xml:space="preserve"> 4.1.15. Number of Pupils per Teacher by Region, Educational Stage</t>
    </r>
    <r>
      <rPr>
        <b/>
        <sz val="11"/>
        <color rgb="FFFF0000"/>
        <rFont val="Arial"/>
        <family val="2"/>
      </rPr>
      <t>*</t>
    </r>
    <r>
      <rPr>
        <b/>
        <sz val="11"/>
        <color rgb="FF636466"/>
        <rFont val="Arial"/>
        <family val="2"/>
      </rPr>
      <t xml:space="preserve"> and Gender in Government Education, 2011-12</t>
    </r>
  </si>
  <si>
    <t>Region and Stage</t>
  </si>
  <si>
    <t>*  In cycle 1, there are mixed class with female teachers, so we cannot calculate pupils per teacher by gender</t>
  </si>
  <si>
    <r>
      <t>4.1.16. Number of Pupils per Classroom and Number of Teachers per Classroom  by Region and Educational Stage in Government Education, 2011-12</t>
    </r>
    <r>
      <rPr>
        <b/>
        <sz val="11"/>
        <color rgb="FFFF0000"/>
        <rFont val="Arial"/>
        <family val="2"/>
      </rPr>
      <t>*</t>
    </r>
  </si>
  <si>
    <t>Pupils/Classroom</t>
  </si>
  <si>
    <t>Teachers/Classroom</t>
  </si>
  <si>
    <t xml:space="preserve">*Number of classrooms does not avilable in Multi-Stage schools </t>
  </si>
  <si>
    <r>
      <t xml:space="preserve"> 4.1.17. Pupils per Classroom by Region and Education Stage in Private Education</t>
    </r>
    <r>
      <rPr>
        <b/>
        <sz val="11"/>
        <color rgb="FFFF0000"/>
        <rFont val="Arial"/>
        <family val="2"/>
      </rPr>
      <t>*</t>
    </r>
    <r>
      <rPr>
        <b/>
        <sz val="11"/>
        <color rgb="FF636466"/>
        <rFont val="Arial"/>
        <family val="2"/>
      </rPr>
      <t>, 2011-12</t>
    </r>
  </si>
  <si>
    <t xml:space="preserve">Region </t>
  </si>
  <si>
    <t>4.1.18. Pupils per Teacher and Number of Teachers per Classroom by Region  in Private Education, 2011-12</t>
  </si>
  <si>
    <t>Teachers per Classroom</t>
  </si>
  <si>
    <t>Figure 4.1.4. Percentage Distribution of Pupils by Sector &amp; Stage , 2011-12</t>
  </si>
  <si>
    <t xml:space="preserve"> Pupils and Their Percentage Distribution by  Sector &amp; Stage , 2010/2011</t>
  </si>
  <si>
    <t>Sector</t>
  </si>
  <si>
    <t>Kg</t>
  </si>
  <si>
    <t>Total Emirate</t>
  </si>
  <si>
    <t>*Note: Excluding 64 students in Special Education</t>
  </si>
  <si>
    <t>Source: Abu Dhabi Education Council, Statistics Center - Abu Dhabi</t>
  </si>
  <si>
    <t>4.1.19. Institute of Applied Technology Students by Region and Gender, 2007-08, 2009-10 to 2011-12</t>
  </si>
  <si>
    <t>2007-08</t>
  </si>
  <si>
    <t xml:space="preserve">Abu Dhabi Region </t>
  </si>
  <si>
    <t xml:space="preserve">Al Ain Region   </t>
  </si>
  <si>
    <t>Source: Institute of Applied Technology</t>
  </si>
  <si>
    <t>4.1.20. Institute of Applied Technology Graduates by Region and Gender, 2007-08, 2009-10 to 2011-12</t>
  </si>
  <si>
    <t>Educational Enrollment Ratios</t>
  </si>
  <si>
    <r>
      <t>4.1.21. Gross Enrollment Ratio by Educational Stage and Gender , 2011-12</t>
    </r>
    <r>
      <rPr>
        <b/>
        <sz val="11"/>
        <color rgb="FFFF0000"/>
        <rFont val="Arial"/>
        <family val="2"/>
      </rPr>
      <t>*</t>
    </r>
  </si>
  <si>
    <t>%</t>
  </si>
  <si>
    <t>Class1</t>
  </si>
  <si>
    <t>* Excluding Pupils in Special Education for whom education stage is not appropriate</t>
  </si>
  <si>
    <t>4.1.22. Net Enrollment Ratio by Educational Stage and Gender, 2011</t>
  </si>
  <si>
    <t>4.1.23. Ratio of Pupils Enrolled in Private Education to All Pupils by Region, 2005-06, 2009-10 to 2011-12</t>
  </si>
  <si>
    <t>Progression</t>
  </si>
  <si>
    <t>4.1.24. Ratio of Progression to Secondary School by Gender, 2011-12</t>
  </si>
  <si>
    <t>Both Genders</t>
  </si>
  <si>
    <t>Class 10 (2011/2012)</t>
  </si>
  <si>
    <t>Class 9 (2010/2011)</t>
  </si>
  <si>
    <t xml:space="preserve">% </t>
  </si>
  <si>
    <r>
      <rPr>
        <b/>
        <sz val="9"/>
        <color rgb="FF636466"/>
        <rFont val="Arial"/>
        <family val="2"/>
      </rPr>
      <t>Source:</t>
    </r>
    <r>
      <rPr>
        <sz val="9"/>
        <color rgb="FF636466"/>
        <rFont val="Arial"/>
        <family val="2"/>
      </rPr>
      <t xml:space="preserve"> Abu Dhabi Education Council, Statistics Center- Abu Dhabi</t>
    </r>
  </si>
  <si>
    <t>Adult Education</t>
  </si>
  <si>
    <t>4.1.25. Literacy Centres and Adult Education by Type, 2009-10 to 2011-12</t>
  </si>
  <si>
    <t>Centers</t>
  </si>
  <si>
    <t>Family Development</t>
  </si>
  <si>
    <t>Centres</t>
  </si>
  <si>
    <t>Home Schooling</t>
  </si>
  <si>
    <t>4.1.26. Literacy Centres and Adult Education by Region and Gender, 2009-10 to 2011-12</t>
  </si>
  <si>
    <r>
      <t>2009-10</t>
    </r>
    <r>
      <rPr>
        <b/>
        <sz val="10"/>
        <color rgb="FFFF0000"/>
        <rFont val="Arial"/>
        <family val="2"/>
      </rPr>
      <t>*</t>
    </r>
  </si>
  <si>
    <t>* Not including Home Schooling Centers</t>
  </si>
  <si>
    <r>
      <t>4.1.27. Pupils in Literacy Centres and Adult Education by Region, Stage, Citizenship and Gender,
  2011-12</t>
    </r>
    <r>
      <rPr>
        <b/>
        <sz val="11"/>
        <color rgb="FFFF0000"/>
        <rFont val="Arial"/>
        <family val="2"/>
      </rPr>
      <t>*</t>
    </r>
  </si>
  <si>
    <r>
      <rPr>
        <b/>
        <sz val="9"/>
        <color rgb="FF636466"/>
        <rFont val="Arial"/>
        <family val="2"/>
      </rPr>
      <t xml:space="preserve"> Source</t>
    </r>
    <r>
      <rPr>
        <sz val="9"/>
        <color rgb="FF636466"/>
        <rFont val="Arial"/>
        <family val="2"/>
      </rPr>
      <t>: Abu Dhabi Education Council</t>
    </r>
  </si>
  <si>
    <t>*Excluding 126 students unknown Citizenship</t>
  </si>
  <si>
    <t>4.1.28. Teachers in Literacy Centres and Adult Education by Region, Citizenship and Gender,2009-10 to 2011-12</t>
  </si>
  <si>
    <t>Region,Citizenship and Gender</t>
  </si>
  <si>
    <t>Educational Attainment</t>
  </si>
  <si>
    <t>4.1.29. Higher Education Students by Citizenship, Sector and Gender, 2011-12</t>
  </si>
  <si>
    <t>Citizenship and Sector</t>
  </si>
  <si>
    <r>
      <rPr>
        <b/>
        <sz val="9"/>
        <color rgb="FF636466"/>
        <rFont val="Arial"/>
        <family val="2"/>
      </rPr>
      <t>Sources:</t>
    </r>
    <r>
      <rPr>
        <sz val="9"/>
        <color rgb="FF636466"/>
        <rFont val="Arial"/>
        <family val="2"/>
      </rPr>
      <t xml:space="preserve">  Statistics Center - Abu Dhabi, Ministry of Higher Education and Scientific Research,
UAE University, Zayed University and Higher College of Technology</t>
    </r>
  </si>
  <si>
    <t>4.1.30.Higher Education Graduates by Citizenship, Sector and Gender, 2011-12</t>
  </si>
  <si>
    <r>
      <rPr>
        <b/>
        <sz val="9"/>
        <color rgb="FF636466"/>
        <rFont val="Arial"/>
        <family val="2"/>
      </rPr>
      <t>Sources</t>
    </r>
    <r>
      <rPr>
        <sz val="9"/>
        <color rgb="FF636466"/>
        <rFont val="Arial"/>
        <family val="2"/>
      </rPr>
      <t>:  Statistics Center - Abu Dhabi, Ministry of Higher Education and Scientific Research,
UAE University, Zayed University and Higher College of Technology</t>
    </r>
  </si>
  <si>
    <t>4.1.31. Illiteracy Rate Among Population (10 years and above) by Citizenship and Gender,2005, 2009 to 2011</t>
  </si>
  <si>
    <t>4.1.32. Literacy Rate Among Population (10 years and above) by Citizenship and Gender, 2005, 2009 to 2011</t>
  </si>
  <si>
    <t>4.1.33 Illiteracy Rate Among Youth Population ( 15-24 years) by Citizenship and Gender, 2005, 2009 to 2011</t>
  </si>
  <si>
    <t>4.1.34. Literacy Rate Among Youth Population ( 15-24 years) by Citizenship and Gender, 2005, 2009 to 2011</t>
  </si>
  <si>
    <t xml:space="preserve"> 4.1.35. Total Population Estimates ( 10 years and over) by Region, Education Status and Gender, Mid 2011</t>
  </si>
  <si>
    <t xml:space="preserve">Region and Educational Status </t>
  </si>
  <si>
    <t>Illiterate</t>
  </si>
  <si>
    <t>Read and Write</t>
  </si>
  <si>
    <t>Primary</t>
  </si>
  <si>
    <t>Preparatory</t>
  </si>
  <si>
    <t>Above Secondary and Below University</t>
  </si>
  <si>
    <t>University</t>
  </si>
  <si>
    <t>Higher Diploma</t>
  </si>
  <si>
    <t>Master</t>
  </si>
  <si>
    <t>Ph.D.</t>
  </si>
  <si>
    <t>4.1.36. Citizen Population Estimates ( 10 years and over) by Region, Education Status and Gender,  Mid 2011</t>
  </si>
  <si>
    <t xml:space="preserve"> 4.1.37. Non-Citizen Population Estimates ( 10 years and over) by Region, Education Status  and Gender, Mid 2011</t>
  </si>
  <si>
    <t>4.2. Health</t>
  </si>
  <si>
    <t>Health services in Abu Dhabi have experienced remarkable expansion and transformation over the past 20 years. This is evidenced in a host of ways but is most evident in the significant rise in the number of hospitals and other health facilities over this period, which proves that the Emirate still strives for developed world standards in health care.  
Data for 2011 point to a small decrease in the number of health professionals, with the number of 2.3 physicians per 1000 population dropping from 2,026 to 1,966. There are 5 nurses per 1000 population. 
Similarly, the number of government hospital beds has declined slightly from 2,582 to 2,415, with a total of 3,659 beds in all government and private hospitals. This translates to 1,335,535 available hospital bed days per year. 
A focus on increasing levels of health funding in the Emirate has resulted in proliferation of insurance companies and the health insurance products available. The number of ‘Enhanced’ health insurance products purchased in 2010 was 1,044,734 which increased to 1,053,893 in 2011. There has been a steady increase each year since 2008 in “enhanced’ health insurance products purchased in Abu Dhabi.</t>
  </si>
  <si>
    <t>Key Health Statistics</t>
  </si>
  <si>
    <t>Physicians per 1000 populations</t>
  </si>
  <si>
    <t xml:space="preserve">Beds per 1000 populations </t>
  </si>
  <si>
    <t xml:space="preserve">Nurses per 1000 population </t>
  </si>
  <si>
    <t>Hospitals</t>
  </si>
  <si>
    <t>Hospital Beds</t>
  </si>
  <si>
    <t>Health centres</t>
  </si>
  <si>
    <t>Clinics</t>
  </si>
  <si>
    <t>Pharmacies</t>
  </si>
  <si>
    <t xml:space="preserve">Physicians </t>
  </si>
  <si>
    <t>Nurses</t>
  </si>
  <si>
    <t>Figure 4.2.1 Hospitals, Health Centres and Clinics by Region, 2011</t>
  </si>
  <si>
    <t xml:space="preserve">Hospitals </t>
  </si>
  <si>
    <t xml:space="preserve">Health Centre </t>
  </si>
  <si>
    <t xml:space="preserve">Clinics </t>
  </si>
  <si>
    <r>
      <rPr>
        <b/>
        <sz val="10"/>
        <color rgb="FF636466"/>
        <rFont val="Arial"/>
        <family val="2"/>
      </rPr>
      <t>Source:</t>
    </r>
    <r>
      <rPr>
        <sz val="10"/>
        <color rgb="FF636466"/>
        <rFont val="Arial"/>
        <family val="2"/>
      </rPr>
      <t xml:space="preserve"> Statistics Centre -  Abu Dhabi,  Health Authority - Abu Dhabi</t>
    </r>
  </si>
  <si>
    <t>4.2.1. Summary of Government Health Statistics, 2008 to 2011</t>
  </si>
  <si>
    <t>Details</t>
  </si>
  <si>
    <t>Beds</t>
  </si>
  <si>
    <t>Patients Admitted</t>
  </si>
  <si>
    <t>Doctors</t>
  </si>
  <si>
    <t>Out - Patients</t>
  </si>
  <si>
    <r>
      <rPr>
        <b/>
        <sz val="10"/>
        <color rgb="FF636466"/>
        <rFont val="Arial"/>
        <family val="2"/>
      </rPr>
      <t>Source:</t>
    </r>
    <r>
      <rPr>
        <sz val="10"/>
        <color rgb="FF636466"/>
        <rFont val="Arial"/>
        <family val="2"/>
      </rPr>
      <t xml:space="preserve"> Health Authority - Abu Dhabi</t>
    </r>
  </si>
  <si>
    <t>4.2.2. Hospitals by Region and Sector, 2008 to 2011</t>
  </si>
  <si>
    <t>Military</t>
  </si>
  <si>
    <t xml:space="preserve">Al Ain Region </t>
  </si>
  <si>
    <t>4.2.3. Hospitals, Health Centres and Clinics by Region, 2008 to 2011</t>
  </si>
  <si>
    <r>
      <rPr>
        <sz val="10"/>
        <color rgb="FFFF0000"/>
        <rFont val="Arial"/>
        <family val="2"/>
      </rPr>
      <t>*</t>
    </r>
    <r>
      <rPr>
        <sz val="10"/>
        <color rgb="FF636466"/>
        <rFont val="Arial"/>
        <family val="2"/>
      </rPr>
      <t>33</t>
    </r>
  </si>
  <si>
    <t>Health Centres</t>
  </si>
  <si>
    <t>*  In 2010 day surgery hospitals were re-classified as health centres in accordance with the applicable Health Facilities Licensing Criteria. In addition, one new hospital was granted a license to operate.</t>
  </si>
  <si>
    <t>4.2.4. Death Rate (Per 100,000 Population) by Causes of Death, 2011</t>
  </si>
  <si>
    <t>Causes of Death</t>
  </si>
  <si>
    <t>Rate</t>
  </si>
  <si>
    <t>Diseases of the Circulatory System</t>
  </si>
  <si>
    <t>External Causes of Morbidity and Mortality</t>
  </si>
  <si>
    <t>Neoplasms</t>
  </si>
  <si>
    <t>Diseases of the respiratory System</t>
  </si>
  <si>
    <t>Symptoms, signs and abnormal clinical and laboratory findings not elsewhere classified</t>
  </si>
  <si>
    <t>Injury, Poisoning and certain other consequences of external causes</t>
  </si>
  <si>
    <t>Endocrine, Nutritional and Metabolic diseases</t>
  </si>
  <si>
    <t>Certain conditions originating in the prenatal period</t>
  </si>
  <si>
    <t>Certain Infectious and Parasitic Diseases</t>
  </si>
  <si>
    <t>Congenital Malformations, Deformations and Chromosomal</t>
  </si>
  <si>
    <t>Diseases of the digestive system</t>
  </si>
  <si>
    <t>Diseases of the genitourinary system</t>
  </si>
  <si>
    <t>Diseases of the nervous system</t>
  </si>
  <si>
    <t>Diseases of the blood and blood - forming organs and certain   disorders involving the immune mechanism</t>
  </si>
  <si>
    <t>Diseases of the musculoskeletal system and connective tissues</t>
  </si>
  <si>
    <t>Diseases of the skin and subcutaneous tissues</t>
  </si>
  <si>
    <t>Pregnancy, childbirth and the puerperoum</t>
  </si>
  <si>
    <t>Diseases of the ear and mastoid process</t>
  </si>
  <si>
    <t xml:space="preserve">Diseases of the eye and adnexa </t>
  </si>
  <si>
    <t>Mental and behavioral disorders</t>
  </si>
  <si>
    <t xml:space="preserve">NA </t>
  </si>
  <si>
    <r>
      <rPr>
        <b/>
        <sz val="10"/>
        <color rgb="FF636466"/>
        <rFont val="Arial"/>
        <family val="2"/>
      </rPr>
      <t xml:space="preserve"> Source</t>
    </r>
    <r>
      <rPr>
        <sz val="10"/>
        <color rgb="FF636466"/>
        <rFont val="Arial"/>
        <family val="2"/>
      </rPr>
      <t>: Statistics Centre -  Abu Dhabi, Health Authority - Abu Dhabi</t>
    </r>
  </si>
  <si>
    <t>4.2.5.Clinicians (Per 100,000 Population) by Region, 2008 to 2011</t>
  </si>
  <si>
    <t>Physicians</t>
  </si>
  <si>
    <t xml:space="preserve">Nurses </t>
  </si>
  <si>
    <t>Dentists</t>
  </si>
  <si>
    <r>
      <rPr>
        <b/>
        <sz val="10"/>
        <color rgb="FF636466"/>
        <rFont val="Arial"/>
        <family val="2"/>
      </rPr>
      <t>Sources:</t>
    </r>
    <r>
      <rPr>
        <sz val="10"/>
        <color rgb="FF636466"/>
        <rFont val="Arial"/>
        <family val="2"/>
      </rPr>
      <t xml:space="preserve"> Health Authority - Abu Dhabi , Statistics Centre - Abu Dhabi </t>
    </r>
  </si>
  <si>
    <t>4.2.6.Notifications of Infectious Diseases, 2005, 2009 to 2011</t>
  </si>
  <si>
    <t>Infectious Diseases</t>
  </si>
  <si>
    <t>Acute Flaccid Paralysis</t>
  </si>
  <si>
    <t>Chicken Pox</t>
  </si>
  <si>
    <t>Measles</t>
  </si>
  <si>
    <t>Mumps</t>
  </si>
  <si>
    <t>Rubella</t>
  </si>
  <si>
    <t>Tetanus</t>
  </si>
  <si>
    <t>Whooping Cough</t>
  </si>
  <si>
    <t>Influenza</t>
  </si>
  <si>
    <t>Campylobacter food poisoning</t>
  </si>
  <si>
    <t>Para Typhoid</t>
  </si>
  <si>
    <t>Salmonella  food poisoning</t>
  </si>
  <si>
    <t>Salmonella Others</t>
  </si>
  <si>
    <t>Staphylococcus  food poisoning</t>
  </si>
  <si>
    <t>Other  food poisoning</t>
  </si>
  <si>
    <t>Typhoid Fever</t>
  </si>
  <si>
    <t>Hepatitis A</t>
  </si>
  <si>
    <t>Hepatitis B Cases</t>
  </si>
  <si>
    <t>Hepatitis C Cases</t>
  </si>
  <si>
    <t>V Hepatitis Other</t>
  </si>
  <si>
    <t>Meningococcal Meningitis</t>
  </si>
  <si>
    <t>H Influenza Meningitis</t>
  </si>
  <si>
    <t xml:space="preserve">Viral Mening </t>
  </si>
  <si>
    <t>Viral Mening Asep</t>
  </si>
  <si>
    <t>Other Bacterial Meningitis</t>
  </si>
  <si>
    <t>Leprosy</t>
  </si>
  <si>
    <t>Malaria</t>
  </si>
  <si>
    <t>Scabies</t>
  </si>
  <si>
    <t>Scarlet Fever</t>
  </si>
  <si>
    <t xml:space="preserve">Cholera </t>
  </si>
  <si>
    <t>Seasonal Influenza</t>
  </si>
  <si>
    <t xml:space="preserve">Pulmonary Tuberculosis </t>
  </si>
  <si>
    <t>Extra Pulmonary Tuberculosis</t>
  </si>
  <si>
    <t>Syphilis</t>
  </si>
  <si>
    <t>Other STD</t>
  </si>
  <si>
    <t xml:space="preserve">Ascariasis </t>
  </si>
  <si>
    <t xml:space="preserve">Bacillary Dysentery </t>
  </si>
  <si>
    <t xml:space="preserve">Other bacterial Dysentery </t>
  </si>
  <si>
    <t xml:space="preserve">Amoebic Dysentery </t>
  </si>
  <si>
    <t>Gonorrhoea</t>
  </si>
  <si>
    <t>Brucellosis</t>
  </si>
  <si>
    <t xml:space="preserve">Ancylostomiasis </t>
  </si>
  <si>
    <t xml:space="preserve">Strep-pneumonia </t>
  </si>
  <si>
    <t>Schistosomiasis</t>
  </si>
  <si>
    <t xml:space="preserve">Other intestinal parasites </t>
  </si>
  <si>
    <t xml:space="preserve">Acute Encephalites </t>
  </si>
  <si>
    <t>Giardia Lambia</t>
  </si>
  <si>
    <t xml:space="preserve">Other </t>
  </si>
  <si>
    <t>4.2.7. Beds and Admissions in Government Hospitals by Region, 2008 to 2011</t>
  </si>
  <si>
    <t>4.2.8. Immunizations Carried Out by Type, 2008 and 2009</t>
  </si>
  <si>
    <t>Vaccinations</t>
  </si>
  <si>
    <t>Poliomyelitis</t>
  </si>
  <si>
    <t>Pneumococcal Conjugate</t>
  </si>
  <si>
    <t>Homophiles Influenza Type B</t>
  </si>
  <si>
    <t>Diphtheria</t>
  </si>
  <si>
    <t>Pertussis</t>
  </si>
  <si>
    <t>Meningococcal C - Conjugate</t>
  </si>
  <si>
    <t>Hepatitis - B</t>
  </si>
  <si>
    <t>Bacilla Calmette - Guerin</t>
  </si>
  <si>
    <t>Tetravalent</t>
  </si>
  <si>
    <t>Rotavirus</t>
  </si>
  <si>
    <t>Varicella (Chicken pox)</t>
  </si>
  <si>
    <r>
      <t xml:space="preserve">4.2.9. Persons Insured by Health Insurance Companies, 2008 to 2011 </t>
    </r>
    <r>
      <rPr>
        <b/>
        <sz val="11"/>
        <color rgb="FFEE3124"/>
        <rFont val="Arial"/>
        <family val="2"/>
      </rPr>
      <t>*</t>
    </r>
  </si>
  <si>
    <t>Insurance Company</t>
  </si>
  <si>
    <t>Thiqa</t>
  </si>
  <si>
    <t>Daman Basic</t>
  </si>
  <si>
    <t>Enhanced</t>
  </si>
  <si>
    <t>* Some numbers may be inflated, as in year cancellations are not excluded, with the exception of Thiqa and Daman Basic all insurers are considered Enhanced</t>
  </si>
  <si>
    <t xml:space="preserve">Figure 4.2.2 Persons Insured by Insurance Companies, 2008 to 2011 </t>
  </si>
  <si>
    <r>
      <rPr>
        <b/>
        <sz val="10"/>
        <color rgb="FF636466"/>
        <rFont val="Arial"/>
        <family val="2"/>
      </rPr>
      <t>Source:</t>
    </r>
    <r>
      <rPr>
        <sz val="10"/>
        <color rgb="FF636466"/>
        <rFont val="Arial"/>
        <family val="2"/>
      </rPr>
      <t xml:space="preserve"> Statistics Centre - Abu Dhabi, Health Authority - Abu Dhabi</t>
    </r>
  </si>
  <si>
    <t>4.3. Social Welfare</t>
  </si>
  <si>
    <t>The social welfare services provided in Abu Dhabi Emirate contributed significantly in supporting individuals of the society. 
The number of beneficiaries from social aid was 38,949, and the total value of aid was 806,474,359 AED. 
The number of nurseries operating under the supervision of the Ministry of Social Affairs in Abu Dhabi Emirate increased from 66 in 2010 to 83 in 2011, with 85.0 children per nursery, 8.0 children per employee at nurseries and 10.7 employees per nursery.
There are 2,285 students enrolled in government and private care centres, of whom 66.4% were citizens and 33.6%, were non-citizens.</t>
  </si>
  <si>
    <t>4.3.1. Non-Government Organizations by Type of Activity, 2005, 2009 to 2011</t>
  </si>
  <si>
    <t xml:space="preserve">Type of Activity </t>
  </si>
  <si>
    <t>Women</t>
  </si>
  <si>
    <t>Popular Art</t>
  </si>
  <si>
    <t>Cultural and Public Services</t>
  </si>
  <si>
    <t>Humanitarian Services</t>
  </si>
  <si>
    <t>Theatres</t>
  </si>
  <si>
    <t>Foreign Associations</t>
  </si>
  <si>
    <r>
      <rPr>
        <b/>
        <sz val="10"/>
        <color rgb="FF636466"/>
        <rFont val="Arial"/>
        <family val="2"/>
      </rPr>
      <t>Source:</t>
    </r>
    <r>
      <rPr>
        <sz val="10"/>
        <color rgb="FF636466"/>
        <rFont val="Arial"/>
        <family val="2"/>
      </rPr>
      <t xml:space="preserve"> Ministry of Social Affairs</t>
    </r>
  </si>
  <si>
    <t>4.3.2. Non Government Organizations (NGO's) and Members (Active and Associate) by Type of Activity, 2010</t>
  </si>
  <si>
    <t>Type of Activity</t>
  </si>
  <si>
    <t>Number</t>
  </si>
  <si>
    <t>Members</t>
  </si>
  <si>
    <t xml:space="preserve">Active </t>
  </si>
  <si>
    <t>Associate</t>
  </si>
  <si>
    <t>4.3.3. Cases and Beneficiaries of  Social Aid Offered to Citizens by Gender,  2012</t>
  </si>
  <si>
    <t>Case Type</t>
  </si>
  <si>
    <t>Cases</t>
  </si>
  <si>
    <t>Beneficiaries</t>
  </si>
  <si>
    <t>Old Age</t>
  </si>
  <si>
    <t>Orphanhood</t>
  </si>
  <si>
    <t>Handicapped</t>
  </si>
  <si>
    <t>Illegitimate</t>
  </si>
  <si>
    <t>Health Disability</t>
  </si>
  <si>
    <t>Limited Income</t>
  </si>
  <si>
    <t>Widowhood</t>
  </si>
  <si>
    <t>Foreign widow</t>
  </si>
  <si>
    <t>Divorce above 35</t>
  </si>
  <si>
    <t>Foreign widow and have orphans</t>
  </si>
  <si>
    <t>Foreign Divorce</t>
  </si>
  <si>
    <t>Abandonment</t>
  </si>
  <si>
    <t>Married to Foreigner for themselves</t>
  </si>
  <si>
    <t>Divorce below 35</t>
  </si>
  <si>
    <t xml:space="preserve">Never Married below 35 </t>
  </si>
  <si>
    <t>Never Married above 35</t>
  </si>
  <si>
    <t>Married to Foreigner for themselves and their children</t>
  </si>
  <si>
    <t>Prisoner's Families</t>
  </si>
  <si>
    <t>Married Students</t>
  </si>
  <si>
    <t>Exceptions</t>
  </si>
  <si>
    <t>Unemployed  for reasons beyond</t>
  </si>
  <si>
    <r>
      <rPr>
        <b/>
        <sz val="10"/>
        <color rgb="FF636466"/>
        <rFont val="Arial"/>
        <family val="2"/>
      </rPr>
      <t>Source:</t>
    </r>
    <r>
      <rPr>
        <sz val="10"/>
        <color rgb="FF636466"/>
        <rFont val="Arial"/>
        <family val="2"/>
      </rPr>
      <t xml:space="preserve"> Ministry of Social Affairs, Statistics Centre - Abu Dhabi</t>
    </r>
  </si>
  <si>
    <t>Figure 4.3.1 Distribution of Beneficiaries of Social Aid by Reason of Aid, 2012</t>
  </si>
  <si>
    <r>
      <t xml:space="preserve">4.3.4. Benefits Paid  by Month of Aid, 2012
</t>
    </r>
    <r>
      <rPr>
        <b/>
        <sz val="9"/>
        <color rgb="FF636466"/>
        <rFont val="Arial"/>
        <family val="2"/>
      </rPr>
      <t>(Million AED)</t>
    </r>
  </si>
  <si>
    <t>Month</t>
  </si>
  <si>
    <t>Benefits (AED)</t>
  </si>
  <si>
    <t>January</t>
  </si>
  <si>
    <t>February</t>
  </si>
  <si>
    <t>March</t>
  </si>
  <si>
    <t>April</t>
  </si>
  <si>
    <t>May</t>
  </si>
  <si>
    <t>June</t>
  </si>
  <si>
    <t>July</t>
  </si>
  <si>
    <t>August</t>
  </si>
  <si>
    <t>September</t>
  </si>
  <si>
    <t>October</t>
  </si>
  <si>
    <t>November</t>
  </si>
  <si>
    <t>December</t>
  </si>
  <si>
    <r>
      <t>4.3.5. Nurseries , Employees and Children in Nurseries, 2005, 2009 to 2011</t>
    </r>
    <r>
      <rPr>
        <b/>
        <sz val="11"/>
        <color rgb="FFFF0000"/>
        <rFont val="Arial"/>
        <family val="2"/>
      </rPr>
      <t>*</t>
    </r>
  </si>
  <si>
    <t>Number of Nurseries</t>
  </si>
  <si>
    <t>Number of employees at Nurseries</t>
  </si>
  <si>
    <t>Number of Children at Nurseries</t>
  </si>
  <si>
    <t>*  Operating Under the Supervision of the Ministry of Social Affairs</t>
  </si>
  <si>
    <r>
      <t>4.3.6.Nurseries , Employees and Children Ratios in Nurseries, 2005, 2009 to 2011</t>
    </r>
    <r>
      <rPr>
        <b/>
        <sz val="11"/>
        <color rgb="FFFF0000"/>
        <rFont val="Arial"/>
        <family val="2"/>
      </rPr>
      <t>*</t>
    </r>
  </si>
  <si>
    <t>Children per Nursery</t>
  </si>
  <si>
    <t>Children per Employee at Nurseries</t>
  </si>
  <si>
    <t>Employees at Nurseries per  Nursery</t>
  </si>
  <si>
    <r>
      <rPr>
        <b/>
        <sz val="10"/>
        <color rgb="FF636466"/>
        <rFont val="Arial"/>
        <family val="2"/>
      </rPr>
      <t xml:space="preserve"> Source</t>
    </r>
    <r>
      <rPr>
        <sz val="10"/>
        <color rgb="FF636466"/>
        <rFont val="Arial"/>
        <family val="2"/>
      </rPr>
      <t>: Statistics Centre -  Abu Dhabi, Ministry of Social Affairs</t>
    </r>
  </si>
  <si>
    <r>
      <t>4.3.7. Children in Nurseries</t>
    </r>
    <r>
      <rPr>
        <b/>
        <sz val="11"/>
        <color rgb="FFFF0000"/>
        <rFont val="Arial"/>
        <family val="2"/>
      </rPr>
      <t xml:space="preserve"> </t>
    </r>
    <r>
      <rPr>
        <b/>
        <sz val="11"/>
        <color rgb="FF636466"/>
        <rFont val="Arial"/>
        <family val="2"/>
      </rPr>
      <t>by  Citizenship, Gender and Age, 2005, 2009 to 2011</t>
    </r>
    <r>
      <rPr>
        <b/>
        <sz val="11"/>
        <color rgb="FFFF0000"/>
        <rFont val="Arial"/>
        <family val="2"/>
      </rPr>
      <t>*</t>
    </r>
  </si>
  <si>
    <t>Items</t>
  </si>
  <si>
    <t>Infants</t>
  </si>
  <si>
    <t>Non-Infants</t>
  </si>
  <si>
    <t xml:space="preserve"> 4.3.8. Students with a Disability  in Government and Private Care Centres by Citizenship and Gender, 2012</t>
  </si>
  <si>
    <t>*</t>
  </si>
  <si>
    <t>Commercial</t>
  </si>
  <si>
    <t>Year</t>
  </si>
  <si>
    <t>Motorcycle</t>
  </si>
  <si>
    <t>4.5. Culture and Heritage</t>
  </si>
  <si>
    <r>
      <t>The Emirate of Abu Dhabi is endowed with natural and archaeological sites that represent a unique and valuable contribution to the richness of global culture and heritage. All these resources merit special measures to ensure their preservation. 
As a contribution to cultural enrichment in Abu Dhabi Emirate, the number of cultural lectures organized by Abu Dhabi Tourism and Culture Authority has increased from 54 in 2011 to 62 in 2012. Also the number of books at National Library increased from 375,923 in 2010 to 409,256 in 2012 which reflects the</t>
    </r>
    <r>
      <rPr>
        <strike/>
        <sz val="10"/>
        <color rgb="FFFF0000"/>
        <rFont val="Arial"/>
        <family val="2"/>
      </rPr>
      <t xml:space="preserve"> </t>
    </r>
    <r>
      <rPr>
        <sz val="10"/>
        <color rgb="FF636466"/>
        <rFont val="Arial"/>
        <family val="2"/>
      </rPr>
      <t>number of visitors and borrowers in 2012, 122,962 visitors and 27,885 borrowers.
The number of visitors to the four museums in Abu Dhabi Emirate increased from 146,110 in 2011 to 163,584 in 2012.</t>
    </r>
  </si>
  <si>
    <t>Figure 4.5.1 Books Available at Citizen Library by Subject, 2012</t>
  </si>
  <si>
    <t>Books Available at Citizen Library by Subject, 2011</t>
  </si>
  <si>
    <t>Subject</t>
  </si>
  <si>
    <t>Religious</t>
  </si>
  <si>
    <t>Historical</t>
  </si>
  <si>
    <t>Literature</t>
  </si>
  <si>
    <t>Politics</t>
  </si>
  <si>
    <t>Economic</t>
  </si>
  <si>
    <t>Law</t>
  </si>
  <si>
    <t>Arts</t>
  </si>
  <si>
    <t>Pure science</t>
  </si>
  <si>
    <t>Applied Science</t>
  </si>
  <si>
    <t>Children's Book</t>
  </si>
  <si>
    <t>General Information</t>
  </si>
  <si>
    <t>Source: Abu Dhabi Authority for Culture and Heritage</t>
  </si>
  <si>
    <r>
      <rPr>
        <b/>
        <sz val="9"/>
        <color rgb="FF636466"/>
        <rFont val="Arial"/>
        <family val="2"/>
      </rPr>
      <t>Source:</t>
    </r>
    <r>
      <rPr>
        <sz val="9"/>
        <color rgb="FF636466"/>
        <rFont val="Arial"/>
        <family val="2"/>
      </rPr>
      <t xml:space="preserve"> Statistics Centre -  Abu Dhabi, Abu Dhabi Tourism &amp; Culture Authority </t>
    </r>
  </si>
  <si>
    <t>4.5.1. Cultural Season's Lectures by Subject, 2005, 2010 to 2012</t>
  </si>
  <si>
    <t>Lecture Subject</t>
  </si>
  <si>
    <t>Scientific</t>
  </si>
  <si>
    <t>Ideological \ Intellectual</t>
  </si>
  <si>
    <t>Politics and Economics</t>
  </si>
  <si>
    <t>Technical</t>
  </si>
  <si>
    <r>
      <rPr>
        <b/>
        <sz val="9"/>
        <color rgb="FF636466"/>
        <rFont val="Arial"/>
        <family val="2"/>
      </rPr>
      <t>Source:</t>
    </r>
    <r>
      <rPr>
        <sz val="9"/>
        <color rgb="FF636466"/>
        <rFont val="Arial"/>
        <family val="2"/>
      </rPr>
      <t xml:space="preserve"> Abu Dhabi Tourism &amp; Culture Authority </t>
    </r>
  </si>
  <si>
    <t>4.5.2. Books Available at National Library by Subject, 2005, 2010 to 2012</t>
  </si>
  <si>
    <r>
      <t>4.5.3. Visitors and Borrowers at the National Library by Gender, 2005, 2009 to 2012</t>
    </r>
    <r>
      <rPr>
        <b/>
        <sz val="11"/>
        <color rgb="FFFF0000"/>
        <rFont val="Arial"/>
        <family val="2"/>
      </rPr>
      <t>*</t>
    </r>
  </si>
  <si>
    <t>Visitors</t>
  </si>
  <si>
    <t>Borrowers</t>
  </si>
  <si>
    <t>* The Library was closed in 2010 for rehabilitation of the building</t>
  </si>
  <si>
    <t>4.5.4. Number of Islamic Facilities by Region, 2012</t>
  </si>
  <si>
    <t>Number of built Mosques</t>
  </si>
  <si>
    <t>Number of Mosques under construction</t>
  </si>
  <si>
    <t>Number of lands designated for Moques and not built</t>
  </si>
  <si>
    <t>Number of Quran Memorization Centres</t>
  </si>
  <si>
    <t>Number of Hajj and Umra Campaigns</t>
  </si>
  <si>
    <r>
      <rPr>
        <b/>
        <sz val="9"/>
        <color rgb="FF636466"/>
        <rFont val="Arial"/>
        <family val="2"/>
      </rPr>
      <t>Source:</t>
    </r>
    <r>
      <rPr>
        <sz val="9"/>
        <color rgb="FF636466"/>
        <rFont val="Arial"/>
        <family val="2"/>
      </rPr>
      <t xml:space="preserve"> General Authority of Islamic Affairs and Endowments</t>
    </r>
  </si>
  <si>
    <t>4.5.5. Number of Preachers, Imams and Muezzins by Region, 2012</t>
  </si>
  <si>
    <t>Number of preachers</t>
  </si>
  <si>
    <t>Number of women preachers</t>
  </si>
  <si>
    <t>Number of Imams</t>
  </si>
  <si>
    <t>Number of Imams who rhetoric</t>
  </si>
  <si>
    <t>Number of Muezzins</t>
  </si>
  <si>
    <t>4.5.6. Visitors by the Zoo, Museums and Public Parks, 2006, 2010 to 2012</t>
  </si>
  <si>
    <t>Zoo</t>
  </si>
  <si>
    <t>Hili Fun city</t>
  </si>
  <si>
    <t>Public Parks</t>
  </si>
  <si>
    <t>Al Ain Museum</t>
  </si>
  <si>
    <t>Al Ain Palace Museum</t>
  </si>
  <si>
    <r>
      <t>Dalma Museum</t>
    </r>
    <r>
      <rPr>
        <sz val="10"/>
        <color rgb="FFEE3124"/>
        <rFont val="Arial"/>
        <family val="2"/>
      </rPr>
      <t>*</t>
    </r>
  </si>
  <si>
    <r>
      <t>Al Jahili Fort  Museum</t>
    </r>
    <r>
      <rPr>
        <sz val="10"/>
        <color rgb="FFEE3124"/>
        <rFont val="Arial"/>
        <family val="2"/>
      </rPr>
      <t>**</t>
    </r>
  </si>
  <si>
    <r>
      <rPr>
        <b/>
        <sz val="9"/>
        <color rgb="FF636466"/>
        <rFont val="Arial"/>
        <family val="2"/>
      </rPr>
      <t>Source:</t>
    </r>
    <r>
      <rPr>
        <sz val="9"/>
        <color rgb="FF636466"/>
        <rFont val="Arial"/>
        <family val="2"/>
      </rPr>
      <t xml:space="preserve"> Municipality of Abu Dhabi City, Western Region Municipality ,Al Hili Fun City , Al Ain Wildlife park and Resort and Abu Dhabi Tourism &amp; Culture Authority </t>
    </r>
  </si>
  <si>
    <t>* Started in 2008</t>
  </si>
  <si>
    <t>**Started in 2009</t>
  </si>
  <si>
    <r>
      <t>4.5.7. Printing Press Shops, Book Stores, Publishers, Advertisers and Cinemas by Region, 2012</t>
    </r>
    <r>
      <rPr>
        <b/>
        <sz val="11"/>
        <color rgb="FFFF0000"/>
        <rFont val="Arial"/>
        <family val="2"/>
      </rPr>
      <t>*</t>
    </r>
  </si>
  <si>
    <t>Printing Press Shop</t>
  </si>
  <si>
    <t>Book Stores</t>
  </si>
  <si>
    <t>Publishers</t>
  </si>
  <si>
    <t>Newspapers/Magazines</t>
  </si>
  <si>
    <t>Advertisers</t>
  </si>
  <si>
    <t>Cinemas</t>
  </si>
  <si>
    <r>
      <rPr>
        <b/>
        <sz val="9"/>
        <color rgb="FF636466"/>
        <rFont val="Arial"/>
        <family val="2"/>
      </rPr>
      <t>Source:</t>
    </r>
    <r>
      <rPr>
        <sz val="9"/>
        <color rgb="FF636466"/>
        <rFont val="Arial"/>
        <family val="2"/>
      </rPr>
      <t xml:space="preserve"> Citizen Media Council</t>
    </r>
  </si>
  <si>
    <t>* Issued in 2012 only</t>
  </si>
  <si>
    <t>4.5.8. Number of Live Programs that Broadcasted from Abu Dhabi Radio Station, 2009 to 2012</t>
  </si>
  <si>
    <t>Type of Program</t>
  </si>
  <si>
    <t>Cultural</t>
  </si>
  <si>
    <t>News</t>
  </si>
  <si>
    <t>Variety</t>
  </si>
  <si>
    <t>Special and Services</t>
  </si>
  <si>
    <t>Sports</t>
  </si>
  <si>
    <r>
      <rPr>
        <b/>
        <sz val="9"/>
        <color rgb="FF636466"/>
        <rFont val="Arial"/>
        <family val="2"/>
      </rPr>
      <t>Source:</t>
    </r>
    <r>
      <rPr>
        <sz val="9"/>
        <color rgb="FF636466"/>
        <rFont val="Arial"/>
        <family val="2"/>
      </rPr>
      <t xml:space="preserve"> Abu Dhabi Media Company</t>
    </r>
  </si>
  <si>
    <t>Figure 4.5.2 Number of Live Programs that Broadcasted from Abu Dhabi Radio Station by Type of Program, 2012</t>
  </si>
  <si>
    <r>
      <rPr>
        <b/>
        <sz val="9"/>
        <color rgb="FF636466"/>
        <rFont val="Arial"/>
        <family val="2"/>
      </rPr>
      <t>Source:</t>
    </r>
    <r>
      <rPr>
        <sz val="9"/>
        <color rgb="FF636466"/>
        <rFont val="Arial"/>
        <family val="2"/>
      </rPr>
      <t xml:space="preserve"> Statistics Centre -  Abu Dhabi, Abu Dhabi Media Company</t>
    </r>
  </si>
  <si>
    <r>
      <t>Resu</t>
    </r>
    <r>
      <rPr>
        <sz val="10"/>
        <color theme="1" tint="0.34998626667073579"/>
        <rFont val="Arial"/>
        <family val="2"/>
      </rPr>
      <t>lts of the labour</t>
    </r>
    <r>
      <rPr>
        <sz val="10"/>
        <color rgb="FF636466"/>
        <rFont val="Arial"/>
        <family val="2"/>
      </rPr>
      <t xml:space="preserve"> force survey in the fourth quarter of 2012 showed that the estimated percentage of the labour force from the taotal population was 67.1%, and the labour force percentage of the population aged 15+ was around 82.4%, with 16.0% female. While the Refined participation rate reached 82.4%, the Economic Dependency Ratio reached 49.0%.</t>
    </r>
  </si>
  <si>
    <r>
      <t>Key Indicators</t>
    </r>
    <r>
      <rPr>
        <b/>
        <sz val="10"/>
        <color rgb="FFFF0000"/>
        <rFont val="Arial"/>
        <family val="2"/>
      </rPr>
      <t>*</t>
    </r>
  </si>
  <si>
    <t>Percentage of Employed to Total Population Aged 15 Years and Above</t>
  </si>
  <si>
    <t>Unemployment Rate</t>
  </si>
  <si>
    <t>Crude Participation Rate</t>
  </si>
  <si>
    <t>Refined Participation Rate</t>
  </si>
  <si>
    <t>Females as a percentage of total  labour force</t>
  </si>
  <si>
    <t>Economic Dependency Ratio</t>
  </si>
  <si>
    <t>*Estimated of Labour Force Survey, 2012</t>
  </si>
  <si>
    <t xml:space="preserve">The labour force includes employed and unemployed individuals who are aged 15 years and above. Data showed that Abu Dhabi Region had the largest share of labour force with 56.9%, followed by Al Ain Region with 27.5%, and Al Gharbia  with 15.5%.
Data on age structure of labour force in 2012 indicated that the 25-29 age group accounted for the largest share of labour force with 24.5%. 
</t>
  </si>
  <si>
    <t>Figure 5.1.1. Distribution of the population (15 Years and Over), 2012</t>
  </si>
  <si>
    <r>
      <rPr>
        <b/>
        <sz val="9"/>
        <color rgb="FF636466"/>
        <rFont val="Arial"/>
        <family val="2"/>
      </rPr>
      <t xml:space="preserve">Source: </t>
    </r>
    <r>
      <rPr>
        <sz val="9"/>
        <color rgb="FF636466"/>
        <rFont val="Arial"/>
        <family val="2"/>
      </rPr>
      <t>Statistics Centre - Abu Dhabi</t>
    </r>
  </si>
  <si>
    <t>5.1.1.  Labour Force by Economically Active Status and Citizenship, Census Years</t>
  </si>
  <si>
    <t>Indicator</t>
  </si>
  <si>
    <r>
      <t>2011</t>
    </r>
    <r>
      <rPr>
        <b/>
        <sz val="10"/>
        <color rgb="FFFF0000"/>
        <rFont val="Arial"/>
        <family val="2"/>
      </rPr>
      <t>*</t>
    </r>
  </si>
  <si>
    <t>Labour Force</t>
  </si>
  <si>
    <t>Employed</t>
  </si>
  <si>
    <t>Unemployed</t>
  </si>
  <si>
    <r>
      <rPr>
        <b/>
        <sz val="9"/>
        <color rgb="FF636466"/>
        <rFont val="Arial"/>
        <family val="2"/>
      </rPr>
      <t>Source:</t>
    </r>
    <r>
      <rPr>
        <sz val="9"/>
        <color rgb="FF636466"/>
        <rFont val="Arial"/>
        <family val="2"/>
      </rPr>
      <t xml:space="preserve"> Ministry of Economy , Department of Economic Development and Statistics Centre - Abu Dhabi</t>
    </r>
  </si>
  <si>
    <t>2011 Estimated, all numbers are rounded to the nearest 100 persons, therefore, numbers may not add to totals.</t>
  </si>
  <si>
    <t>5.1.2.Average Annual Growth Rates in Labour Force in Intercensal Periods by Citizenship and Gender</t>
  </si>
  <si>
    <t>1985 - 1995</t>
  </si>
  <si>
    <t>1995 - 2005</t>
  </si>
  <si>
    <t>2005 - 2011</t>
  </si>
  <si>
    <t>5.1.3. Percentage Distribution of Estimated Labour Force (15 Years and Over) by  Citizenship,Gender and Region, 2012</t>
  </si>
  <si>
    <t xml:space="preserve"> Al Gharbia </t>
  </si>
  <si>
    <t>5.1.4.  Percentage Distribution of Estimated Labour Force  (15 Years and Over) by Region and Gender, 2012</t>
  </si>
  <si>
    <t xml:space="preserve">Labour Force </t>
  </si>
  <si>
    <t>5.1.5. Total Estimated Labour Force  (15 Years and Over) by Age Group, Region and Gender, 2012</t>
  </si>
  <si>
    <t xml:space="preserve">Age Group and Region </t>
  </si>
  <si>
    <t>15 - 19</t>
  </si>
  <si>
    <t>20 - 24</t>
  </si>
  <si>
    <t>25 - 29</t>
  </si>
  <si>
    <t>30 - 34</t>
  </si>
  <si>
    <t>35 - 39</t>
  </si>
  <si>
    <t>40 - 44</t>
  </si>
  <si>
    <t>45 - 49</t>
  </si>
  <si>
    <t>50 - 54</t>
  </si>
  <si>
    <t>55 - 59</t>
  </si>
  <si>
    <t>60 - 64</t>
  </si>
  <si>
    <t>5.2. Employment</t>
  </si>
  <si>
    <t xml:space="preserve">The estimated total percentage of employed persons who are aged 15 years and above was around 57.1% in Abu Dhabi Region. The percentage of employed males was 85.3%, while percentage of employed females was 14.7%.
The distribution by work status revealed that majority of employed persons in the Emirate of Abu Dhabi were paid employees by 97.0%, while 1.3% were own-account worker.
In regard to the educational structure of employees, data indicated that the largest share of them have a primary education 20.2%, followed by lower secondary degree 17.3%. The highest share of citizen employees has upper secondary education 30.9 %.
Indicators of employed population by main occupation showed that Craft or related trades had the largest share of employee with 25.7%, followed by Elementary occupations with 22.8% . In regard to citizen employees, data indicated that Service or sales worker occupations accounted for the largest share of employed persons with 23.7%, while Craft and related trades, and Elementary occupations had the largest shares of non-citizens with 27.7% and 24.6% respectively.
Data showed that the largest share of employee was in Construction activity with 30.1%, followed by Activities of households as employers undifferentiated goods &amp; services with 11.4%, meanwhile Activities of extraterritorial organizations &amp; bodies accounted for the lowest share of employees with 0.1%. Data showed that Public administration &amp; defence; compulsory social security activities accounted for the largest share of citizen employees with 65.5%, while Construction accounted for the largest share of non-citizens with 32.5%.
Statistics indicated that private sector had the largest share of employees with 65.1%, followed by government sector with 15.2%. For citizen employees,  86.4% are in the government sector and 5.7% in the private sector.
</t>
  </si>
  <si>
    <t>5.2.1. Estimated Employed Population (15 Years and Over) by Age Group, Region and Gender, 2012</t>
  </si>
  <si>
    <t>5.2.2.  Percentage Distribution of Estimated Employed Population (15 Years and Over) by Work Status, Citizenship and Gender,  2012</t>
  </si>
  <si>
    <t>Work Status and Citizenship</t>
  </si>
  <si>
    <t>Employer</t>
  </si>
  <si>
    <t>Own-account worker</t>
  </si>
  <si>
    <t>Paid employee</t>
  </si>
  <si>
    <t>Unpaid employee</t>
  </si>
  <si>
    <t>Paid volunteer</t>
  </si>
  <si>
    <t>5.2.3. Percentage Distribution of Estimated Employed Population (15 Years and Over) by Educational attainment, Citizenship and Gender, 2012</t>
  </si>
  <si>
    <t>Educational attainment  and Citizenship</t>
  </si>
  <si>
    <t>less than primary</t>
  </si>
  <si>
    <t>primary</t>
  </si>
  <si>
    <t>Lower Secondary</t>
  </si>
  <si>
    <t>Upper Secondary</t>
  </si>
  <si>
    <t>Post-secondary</t>
  </si>
  <si>
    <t>Bachelor</t>
  </si>
  <si>
    <t>Postgraduate</t>
  </si>
  <si>
    <r>
      <rPr>
        <b/>
        <sz val="10"/>
        <color theme="0" tint="-0.499984740745262"/>
        <rFont val="Arial"/>
        <family val="2"/>
      </rPr>
      <t>Figure 5.2.1.</t>
    </r>
    <r>
      <rPr>
        <b/>
        <sz val="10"/>
        <color rgb="FFFF0000"/>
        <rFont val="Arial"/>
        <family val="2"/>
      </rPr>
      <t xml:space="preserve"> </t>
    </r>
    <r>
      <rPr>
        <b/>
        <sz val="10"/>
        <color rgb="FF636466"/>
        <rFont val="Arial"/>
        <family val="2"/>
      </rPr>
      <t xml:space="preserve"> Percentage Distribution of Estimated Employed Population (15 Years and Over) by Main Occupation, 2012</t>
    </r>
  </si>
  <si>
    <t>Manager</t>
  </si>
  <si>
    <t>Technician or Associate professional</t>
  </si>
  <si>
    <t>Clerical support worker</t>
  </si>
  <si>
    <t>Service or sales worker</t>
  </si>
  <si>
    <t>Agricultural, forestry or fishery worker</t>
  </si>
  <si>
    <t>Craft or related trades</t>
  </si>
  <si>
    <t>Plant or machine operator</t>
  </si>
  <si>
    <t>Elementary occupation</t>
  </si>
  <si>
    <t xml:space="preserve"> 5.2.4.  Estimated Employed Population (15 Years and Over) by Main Occupation , Citizenship and Gender, 2012</t>
  </si>
  <si>
    <t xml:space="preserve">Main Occupation and Citizenship  </t>
  </si>
  <si>
    <t xml:space="preserve"> 5.2.5.  Percentage Distribution of Estimated Employed Population (15 Years and Over) by Main Occupation , Citizenship and Gender, 2012</t>
  </si>
  <si>
    <t>5.2.6. Estimated Employed Population ( 15 Years and Over) by Economic Activity and Gender,  2012</t>
  </si>
  <si>
    <t>Economic Activity</t>
  </si>
  <si>
    <t xml:space="preserve">Total </t>
  </si>
  <si>
    <t>Agriculture, forestry &amp; fishing</t>
  </si>
  <si>
    <t>Mining and quarrying</t>
  </si>
  <si>
    <t>Manufacturing</t>
  </si>
  <si>
    <t>Electricity, gas, steam &amp; air conditioning supply</t>
  </si>
  <si>
    <t>Water supply; sewerage, waste management &amp; remediation activities</t>
  </si>
  <si>
    <t>Construction</t>
  </si>
  <si>
    <t>Wholesale &amp; retail trade repair of motor vehicles and motorcycles</t>
  </si>
  <si>
    <t>Transportation &amp; storage</t>
  </si>
  <si>
    <t>Accommodation &amp; food service activities</t>
  </si>
  <si>
    <t>Information &amp; communication</t>
  </si>
  <si>
    <t>Financial &amp; insurance activities</t>
  </si>
  <si>
    <t>Real estate activities</t>
  </si>
  <si>
    <t>Professional, scientific &amp; technical activities</t>
  </si>
  <si>
    <t>Administrative &amp; support service activities</t>
  </si>
  <si>
    <t>Public administration &amp; defence; compulsory social security</t>
  </si>
  <si>
    <t>Human health &amp; social work activities</t>
  </si>
  <si>
    <t>Arts, entertainment &amp; recreation</t>
  </si>
  <si>
    <t>Other service activities</t>
  </si>
  <si>
    <t>Activities of households as employers undifferentiated goods &amp; services</t>
  </si>
  <si>
    <t>Activities of extraterritorial organizations &amp; bodies</t>
  </si>
  <si>
    <t>5.2.7. Percentage Distribution of Estimated Employed Population ( 15 Years and Over) by Economic Activity and Gender,  2012</t>
  </si>
  <si>
    <t>5.2.8. Estimated Employed Citizens (15 Years and Over) by Economic Activity and Gender, 2012</t>
  </si>
  <si>
    <t>5.2.9. Percentage Distribution of Estimated Employed Citizens (15 Years and Over) by Economic Activity and Gender,  2012</t>
  </si>
  <si>
    <t>5.2.10. Estimated Employed Non-Citizens (15 Years and Over) by Economic Activity and Gender, 2012</t>
  </si>
  <si>
    <t>5.2.11. Percentage Distribution of Estimated Employed Non-Citizens (15 Years and Over) by Economic Activity and Gender, 2012</t>
  </si>
  <si>
    <t>Figure 5.2.2.  Percentage Distribution of Estimated Employed Population (15 Years and Over) by Economic Sector and Gender, 2012</t>
  </si>
  <si>
    <t>5.2.12.  Percentage Distribution of Estimated Employed Population (15 Years and Over) by Economic Sector, Citizenship and Gender,  2012</t>
  </si>
  <si>
    <t xml:space="preserve">Economic Sector and Citizenship </t>
  </si>
  <si>
    <t>Joint (Gov. &amp; Private)</t>
  </si>
  <si>
    <t xml:space="preserve">Joint </t>
  </si>
  <si>
    <t>Foreign</t>
  </si>
  <si>
    <t>Private Households</t>
  </si>
  <si>
    <t>Diplomatic</t>
  </si>
  <si>
    <t>Without Establishment</t>
  </si>
  <si>
    <t>Unemployment rate in 2012 was about 3.2% compared with 2.8% in 2011 estimates. The 20-24 age group accounted for the largest share of the unemployed persons by 27.5%. Data showes female unemployment rate in 2012 is higher than that for male and reached around 10.6%.</t>
  </si>
  <si>
    <r>
      <rPr>
        <b/>
        <sz val="10"/>
        <color theme="0" tint="-0.499984740745262"/>
        <rFont val="Arial"/>
        <family val="2"/>
      </rPr>
      <t>Figure 5.3.1.</t>
    </r>
    <r>
      <rPr>
        <b/>
        <sz val="10"/>
        <color rgb="FFFF0000"/>
        <rFont val="Arial"/>
        <family val="2"/>
      </rPr>
      <t xml:space="preserve"> </t>
    </r>
    <r>
      <rPr>
        <b/>
        <sz val="10"/>
        <color rgb="FF636466"/>
        <rFont val="Arial"/>
        <family val="2"/>
      </rPr>
      <t xml:space="preserve"> Unemployment Rate by Gender, Census Years</t>
    </r>
  </si>
  <si>
    <t>* Estimated of Labour Force Survey, 2012</t>
  </si>
  <si>
    <t>5.3.1 Unemployment Rate by Citizenship and Gender, Census Years</t>
  </si>
  <si>
    <t>5.3.2.  Percentage Distribution of Estimated Unemployed Population  (15- 64 Years) by Age Group and Gender, 2012</t>
  </si>
  <si>
    <t xml:space="preserve">Age Group and Citizenship </t>
  </si>
  <si>
    <t>Labour Force estimation shows that economic dependency ratio in Abu Dhabi Emirate reached 49.0%, out of them 25.9% were males and 171.0% were females. The percentage of economically inactive population reached 17.6% for year 2012, most of them are students, Household duties.</t>
  </si>
  <si>
    <t>5.4.1. Economic Dependency Ratio by Citizenship, Gender and Region, 2012</t>
  </si>
  <si>
    <t>Citizenship and Region</t>
  </si>
  <si>
    <t xml:space="preserve">  Abu Dhabi Region</t>
  </si>
  <si>
    <t xml:space="preserve">  Al Ain Region</t>
  </si>
  <si>
    <t xml:space="preserve">  Al Gharbia </t>
  </si>
  <si>
    <t>Non- Citizens</t>
  </si>
  <si>
    <t>5.4.2. Estimated Inactive Population (15 Years and Over) by Economic Status and Gender, 2012</t>
  </si>
  <si>
    <t>Economic Status</t>
  </si>
  <si>
    <t>Household duties</t>
  </si>
  <si>
    <t>Student</t>
  </si>
  <si>
    <t>Unwilling to work</t>
  </si>
  <si>
    <t>Unable to work</t>
  </si>
  <si>
    <t>Retired</t>
  </si>
  <si>
    <t>Over 65 of Age and Doesn’t Work</t>
  </si>
  <si>
    <t>5.4.3.Estimated Inactive Population (15 Years and Over) by Age Group, Citizenship and Gender, 2012</t>
  </si>
  <si>
    <t>Age Group and Citizenship</t>
  </si>
  <si>
    <t>19-15</t>
  </si>
  <si>
    <t>24-20</t>
  </si>
  <si>
    <t>29-25</t>
  </si>
  <si>
    <t>39-30</t>
  </si>
  <si>
    <t>49-40</t>
  </si>
  <si>
    <t>59-50</t>
  </si>
  <si>
    <t>64-60</t>
  </si>
  <si>
    <t>1. Economy</t>
  </si>
  <si>
    <t>* Economic Aggregates</t>
  </si>
  <si>
    <t>* Foreign Trade</t>
  </si>
  <si>
    <t>* Prices</t>
  </si>
  <si>
    <t>* Financial Statistics</t>
  </si>
  <si>
    <t>* Government Finance</t>
  </si>
  <si>
    <t>* Wages and Compensation</t>
  </si>
  <si>
    <t xml:space="preserve">* Foreign Investment </t>
  </si>
  <si>
    <t>2. Industry and Business</t>
  </si>
  <si>
    <t>Generral</t>
  </si>
  <si>
    <t>Investment Climate</t>
  </si>
  <si>
    <t>Industrial Activities</t>
  </si>
  <si>
    <t>Basic metal and Manufacturing</t>
  </si>
  <si>
    <t>Gas, Oil and Energy</t>
  </si>
  <si>
    <t>Petrochemicals</t>
  </si>
  <si>
    <t>Electricity</t>
  </si>
  <si>
    <t>Constructions</t>
  </si>
  <si>
    <t>Transport</t>
  </si>
  <si>
    <t>Information and Communication Technology</t>
  </si>
  <si>
    <t>Hotels</t>
  </si>
  <si>
    <t>Population Size, Composition and Distribution</t>
  </si>
  <si>
    <t>Birth and Mortality</t>
  </si>
  <si>
    <t>Marriage and Divorces</t>
  </si>
  <si>
    <t>Migration</t>
  </si>
  <si>
    <t>Health</t>
  </si>
  <si>
    <t>Labour Force structure</t>
  </si>
  <si>
    <t>Occupational structure</t>
  </si>
  <si>
    <t>Unemployment</t>
  </si>
  <si>
    <t>Employment by Economic activity</t>
  </si>
  <si>
    <t>6. Agriculture</t>
  </si>
  <si>
    <t>Agriculture and Fisheries</t>
  </si>
  <si>
    <t>Animals</t>
  </si>
  <si>
    <t>Environment Resources</t>
  </si>
  <si>
    <t>Climate</t>
  </si>
  <si>
    <t>Air Quality</t>
  </si>
  <si>
    <t>Water</t>
  </si>
  <si>
    <t>Waste</t>
  </si>
  <si>
    <t>Safety and Health</t>
  </si>
  <si>
    <t>AD Accounts</t>
  </si>
  <si>
    <t>BoP and Trade</t>
  </si>
  <si>
    <t>Prices</t>
  </si>
  <si>
    <t>Financial Statistics</t>
  </si>
  <si>
    <t>Government Finance</t>
  </si>
  <si>
    <t>Wages and Productivity</t>
  </si>
  <si>
    <t xml:space="preserve">Gross Domestic Product (GDP) is one of the most important economic indicators; it comprises the total of all goods and services produced in an economy, minus production requirements. It is also defined as the total value added to the economy by resident producers during the year. The growth rate during a certain period of time measures the change in the size of the economy during this period. 
Identifying a long term economic vision, with specific targets, supports efficient economic policy, decision-making and comparisons. This serves the interest of the country and welfare of the community. The contribution of activities and sectors to the economic development of the Emirate of Abu Dhabi can be identified from the statistical indicators that are presented in this chapter of the statistical yearbook.
The following tables and graphs describes the performance of all economic activities in the Emirate. Data and indicators contained in this chapter shows the growth and stability achieved by Abu Dhabi's economy during the previous years. Data on the national accounts such as Gross Domestic Product by economic activity at current and constant prices, growth rates, contribution of economic activities to GDP and per capita gross domestic product are provided.
Capital formation by economic activities, compensation of employees at current prices and financial data of Abu Dhabi Government, as well as other data of economic interest are also included in this chapter.
</t>
  </si>
  <si>
    <t>GDP at Current Prices (Million AED)</t>
  </si>
  <si>
    <r>
      <t xml:space="preserve">GDP at </t>
    </r>
    <r>
      <rPr>
        <sz val="11"/>
        <rFont val="Calibri"/>
        <family val="2"/>
      </rPr>
      <t>2007 Constant Prices (Million AED)</t>
    </r>
  </si>
  <si>
    <t>GDP at Current Prices Growth Rate (%)</t>
  </si>
  <si>
    <r>
      <t xml:space="preserve">GDP at </t>
    </r>
    <r>
      <rPr>
        <sz val="11"/>
        <rFont val="Calibri"/>
        <family val="2"/>
      </rPr>
      <t>2007 Constant Prices Growth Rate (%)</t>
    </r>
  </si>
  <si>
    <t>Oil Share in GDP at Current Prices (%)</t>
  </si>
  <si>
    <t>GDP Per Capita at Current Prices (Thousand AED)</t>
  </si>
  <si>
    <r>
      <t xml:space="preserve">GDP Per Capita at </t>
    </r>
    <r>
      <rPr>
        <sz val="11"/>
        <rFont val="Calibri"/>
        <family val="2"/>
      </rPr>
      <t>2007 Constant Prices (Thousand AED)</t>
    </r>
  </si>
  <si>
    <t>Gross Fixed Capital Formation (Million AED)</t>
  </si>
  <si>
    <t>Foreign Direct Investment (Million AED), 2011</t>
  </si>
  <si>
    <r>
      <t xml:space="preserve">Oil, Gas and Oil Products Exports </t>
    </r>
    <r>
      <rPr>
        <sz val="11"/>
        <rFont val="Calibri"/>
        <family val="2"/>
      </rPr>
      <t>of the Emirate of Abu Dhabi (Million AED)</t>
    </r>
  </si>
  <si>
    <t>Non-oil Exports of the Emirate of Abu Dhabi (Million AED)</t>
  </si>
  <si>
    <r>
      <t>Re-exports</t>
    </r>
    <r>
      <rPr>
        <sz val="11"/>
        <rFont val="Calibri"/>
        <family val="2"/>
      </rPr>
      <t xml:space="preserve"> through the Ports of the Emirate of Abu Dhabi (Million AED)</t>
    </r>
  </si>
  <si>
    <r>
      <t>Imports</t>
    </r>
    <r>
      <rPr>
        <sz val="11"/>
        <rFont val="Calibri"/>
        <family val="2"/>
      </rPr>
      <t xml:space="preserve"> of the Emirate of Abu Dhabi (Million AED)</t>
    </r>
  </si>
  <si>
    <t>Inflation Rate (%)</t>
  </si>
  <si>
    <t>1.1. Economic Aggregates</t>
  </si>
  <si>
    <r>
      <t xml:space="preserve">This section presents aggregate and detailed statistics on some macroeconomic variables, by the International Standard Industrial Classification of all economic activities, fourth revision (ISIC 4). It includes data on GDP by economic activity at current and constant prices, in addition to the annual growth rates, the relative distribution of GDP by economic activity, fixed capital formation by economic activity and other data related to the Emirate's economy.
</t>
    </r>
    <r>
      <rPr>
        <sz val="11"/>
        <rFont val="Calibri"/>
        <family val="2"/>
      </rPr>
      <t xml:space="preserve">The Abu Dhabi GDP estimates in 2012 amounted to AED 911,591 million at current prices, compared with AED 846,684 million at current prices in 2011. This represents an annual growth rate of 7.7% in 2012 and 32.3% in 2011, which confirms the strength and resilience of the Emirate’s economy. Accordingly, the annual per capita gross domestic product amounted to AED 390.5 thousand in 2012. The total fixed capital formation was AED 172,707 million in 2012, while compensation of employees amounted to AED 164,128 million in the same year.
</t>
    </r>
    <r>
      <rPr>
        <sz val="11"/>
        <color indexed="10"/>
        <rFont val="Calibri"/>
        <family val="2"/>
      </rPr>
      <t xml:space="preserve">
</t>
    </r>
    <r>
      <rPr>
        <sz val="11"/>
        <rFont val="Calibri"/>
        <family val="2"/>
      </rPr>
      <t>GDP in constant prices shows how much goods and services were produced in volume terms and is measured by holding prices constant. GDP in constant prices increased by 5.6% in 2012 following an increase of 9.3% in 2011.  The main activities contributing to economic growth in 2012 were "Mining and quarrying" (including crude oil and natural gas), "Manufacturing " and "Real estate" with increases of 3.8%, 9.7% and 16.7% respectively.</t>
    </r>
  </si>
  <si>
    <t>1.1.1. Gross Domestic Product by Economic Activity at Current Prices</t>
  </si>
  <si>
    <t>(Million AED)</t>
  </si>
  <si>
    <r>
      <t>2012</t>
    </r>
    <r>
      <rPr>
        <b/>
        <i/>
        <sz val="10"/>
        <color indexed="10"/>
        <rFont val="Calibri"/>
        <family val="2"/>
      </rPr>
      <t>*</t>
    </r>
  </si>
  <si>
    <t>Agriculture, forestry and fishing</t>
  </si>
  <si>
    <t>Mining and quarrying (includes crude oil and natural gas)</t>
  </si>
  <si>
    <t xml:space="preserve">Electricity, gas, and water supply; waste management </t>
  </si>
  <si>
    <t>Wholesale and retail trade; repair of motor vehicles and motorcycles</t>
  </si>
  <si>
    <t>Transportation and storage</t>
  </si>
  <si>
    <r>
      <t>Accommodation and food service</t>
    </r>
    <r>
      <rPr>
        <sz val="10"/>
        <rFont val="Calibri"/>
        <family val="2"/>
      </rPr>
      <t xml:space="preserve">s </t>
    </r>
  </si>
  <si>
    <t>Information and communication</t>
  </si>
  <si>
    <t xml:space="preserve">Financial and insurance </t>
  </si>
  <si>
    <t xml:space="preserve">Real estate </t>
  </si>
  <si>
    <t xml:space="preserve">Professional, scientific and technical </t>
  </si>
  <si>
    <r>
      <t>Administrative and support service</t>
    </r>
    <r>
      <rPr>
        <sz val="10"/>
        <rFont val="Calibri"/>
        <family val="2"/>
      </rPr>
      <t xml:space="preserve">s </t>
    </r>
  </si>
  <si>
    <t>Public administration and defence; compulsory social security</t>
  </si>
  <si>
    <t xml:space="preserve">Human health and social work </t>
  </si>
  <si>
    <r>
      <t>Arts, recreation and other service</t>
    </r>
    <r>
      <rPr>
        <sz val="10"/>
        <rFont val="Calibri"/>
        <family val="2"/>
      </rPr>
      <t xml:space="preserve">s </t>
    </r>
  </si>
  <si>
    <t>Activities of households as employers</t>
  </si>
  <si>
    <t>Imputed bank services</t>
  </si>
  <si>
    <t>Source: Statistics Centre - Abu Dhabi</t>
  </si>
  <si>
    <t>*Preliminary estimates</t>
  </si>
  <si>
    <t>1.1.2. Gross Domestic Product by Economic Activity at Constant Prices (2007)</t>
  </si>
  <si>
    <r>
      <t>Accommodation and food ser</t>
    </r>
    <r>
      <rPr>
        <sz val="10"/>
        <rFont val="Calibri"/>
        <family val="2"/>
      </rPr>
      <t>vice</t>
    </r>
    <r>
      <rPr>
        <sz val="10"/>
        <rFont val="Calibri"/>
        <family val="2"/>
      </rPr>
      <t xml:space="preserve">s </t>
    </r>
  </si>
  <si>
    <r>
      <t>Administrative and support service</t>
    </r>
    <r>
      <rPr>
        <sz val="10"/>
        <color indexed="8"/>
        <rFont val="Calibri"/>
        <family val="2"/>
      </rPr>
      <t xml:space="preserve">s </t>
    </r>
  </si>
  <si>
    <r>
      <t>Arts, recreation and other service</t>
    </r>
    <r>
      <rPr>
        <sz val="10"/>
        <color indexed="8"/>
        <rFont val="Calibri"/>
        <family val="2"/>
      </rPr>
      <t xml:space="preserve">s </t>
    </r>
  </si>
  <si>
    <t>1.1.3. GDP Per Capita at Current Prices</t>
  </si>
  <si>
    <t>GDP (Million AED)</t>
  </si>
  <si>
    <t>Oil GDP (Million AED)</t>
  </si>
  <si>
    <t>Non-oil GDP (Million AED)</t>
  </si>
  <si>
    <t>GDP per capita (Thousand AED)</t>
  </si>
  <si>
    <t>Oil GDP per capita (Thousand AED)</t>
  </si>
  <si>
    <t>Non-oil GDP per capita (Thousand AED)</t>
  </si>
  <si>
    <t>GDP per capita annual growth (%)</t>
  </si>
  <si>
    <t>Oil GDP per capita annual growth (%)</t>
  </si>
  <si>
    <t>Non-oil GDP per capita annual growth (%)</t>
  </si>
  <si>
    <t>1.1.4. GDP Per Capita at Constant Prices (2007)</t>
  </si>
  <si>
    <t xml:space="preserve">1.1.5. Annual Growth Rates of the GDP by Economic Activity at Current Prices </t>
  </si>
  <si>
    <r>
      <t>Accommodation and food service</t>
    </r>
    <r>
      <rPr>
        <sz val="10"/>
        <color indexed="8"/>
        <rFont val="Calibri"/>
        <family val="2"/>
      </rPr>
      <t xml:space="preserve">s </t>
    </r>
  </si>
  <si>
    <t>1.1.6. Annual Growth Rates of the GDP by Economic Activity at Constant Prices (2007)</t>
  </si>
  <si>
    <t xml:space="preserve">1.1.7. Percentage Distribution of the GDP by Economic Activity at Current Prices </t>
  </si>
  <si>
    <t>1.1.8. Percentage Distribution of the GDP by Economic Activity at Constant Prices (2007)</t>
  </si>
  <si>
    <r>
      <t xml:space="preserve">1.1.9. Indicators of Foreign Trade </t>
    </r>
    <r>
      <rPr>
        <b/>
        <sz val="11"/>
        <color indexed="8"/>
        <rFont val="Calibri"/>
        <family val="2"/>
      </rPr>
      <t>through the Ports of the Emirate of Abu Dhabi as a Percentage of the GDP at Current Prices</t>
    </r>
  </si>
  <si>
    <t xml:space="preserve">GDP </t>
  </si>
  <si>
    <t xml:space="preserve">Total trade </t>
  </si>
  <si>
    <r>
      <t>66.4</t>
    </r>
    <r>
      <rPr>
        <b/>
        <i/>
        <sz val="10"/>
        <color indexed="10"/>
        <rFont val="Calibri"/>
        <family val="2"/>
      </rPr>
      <t>*</t>
    </r>
  </si>
  <si>
    <t>Total Exports</t>
  </si>
  <si>
    <t>Total exports</t>
  </si>
  <si>
    <r>
      <t>52.6</t>
    </r>
    <r>
      <rPr>
        <b/>
        <i/>
        <sz val="10"/>
        <color indexed="10"/>
        <rFont val="Calibri"/>
        <family val="2"/>
      </rPr>
      <t>*</t>
    </r>
  </si>
  <si>
    <t>Oil, gas and oil products exports</t>
  </si>
  <si>
    <r>
      <t>49.9</t>
    </r>
    <r>
      <rPr>
        <i/>
        <sz val="10"/>
        <color indexed="10"/>
        <rFont val="Calibri"/>
        <family val="2"/>
      </rPr>
      <t>*</t>
    </r>
  </si>
  <si>
    <r>
      <t>Non</t>
    </r>
    <r>
      <rPr>
        <sz val="10"/>
        <color indexed="8"/>
        <rFont val="Calibri"/>
        <family val="2"/>
      </rPr>
      <t xml:space="preserve">-oil exports </t>
    </r>
  </si>
  <si>
    <t xml:space="preserve">Re- exports </t>
  </si>
  <si>
    <t xml:space="preserve">Imports </t>
  </si>
  <si>
    <t xml:space="preserve">Net trade in goods </t>
  </si>
  <si>
    <r>
      <t>38.9</t>
    </r>
    <r>
      <rPr>
        <b/>
        <i/>
        <sz val="10"/>
        <color indexed="10"/>
        <rFont val="Calibri"/>
        <family val="2"/>
      </rPr>
      <t>*</t>
    </r>
  </si>
  <si>
    <t xml:space="preserve">Source : Statistics Centre - Abu Dhabi </t>
  </si>
  <si>
    <r>
      <t xml:space="preserve">1.1.10. Total Exports through the Ports </t>
    </r>
    <r>
      <rPr>
        <b/>
        <sz val="11"/>
        <rFont val="Calibri"/>
        <family val="2"/>
      </rPr>
      <t>of the Emirate of Abu Dhabi as a Percentage of the GDP at Current Prices</t>
    </r>
  </si>
  <si>
    <t>GDP</t>
  </si>
  <si>
    <t>Imports</t>
  </si>
  <si>
    <t>Total exports (Million AED)</t>
  </si>
  <si>
    <r>
      <t>445,534</t>
    </r>
    <r>
      <rPr>
        <i/>
        <sz val="10"/>
        <color indexed="10"/>
        <rFont val="Calibri"/>
        <family val="2"/>
      </rPr>
      <t>*</t>
    </r>
  </si>
  <si>
    <t>Total exports as % of GDP</t>
  </si>
  <si>
    <r>
      <t>52.6</t>
    </r>
    <r>
      <rPr>
        <i/>
        <sz val="10"/>
        <color indexed="10"/>
        <rFont val="Calibri"/>
        <family val="2"/>
      </rPr>
      <t>*</t>
    </r>
  </si>
  <si>
    <r>
      <t xml:space="preserve">Figure 1.1.1. Total Exports through the Ports </t>
    </r>
    <r>
      <rPr>
        <b/>
        <sz val="11"/>
        <rFont val="Calibri"/>
        <family val="2"/>
      </rPr>
      <t>of the Emirate of Abu Dhabi and GDP at Current Prices</t>
    </r>
  </si>
  <si>
    <r>
      <t xml:space="preserve">1.1.11. Imports through the Ports </t>
    </r>
    <r>
      <rPr>
        <b/>
        <sz val="11"/>
        <rFont val="Calibri"/>
        <family val="2"/>
      </rPr>
      <t>of the Emirate of Abu Dhabi as a Percentage of the GDP at Current Prices</t>
    </r>
  </si>
  <si>
    <r>
      <t xml:space="preserve"> 911,591</t>
    </r>
    <r>
      <rPr>
        <i/>
        <sz val="10"/>
        <color indexed="10"/>
        <rFont val="Calibri"/>
        <family val="2"/>
      </rPr>
      <t>*</t>
    </r>
  </si>
  <si>
    <t>Imports (Million AED)</t>
  </si>
  <si>
    <t>Imports as % of GDP</t>
  </si>
  <si>
    <r>
      <t>13.1</t>
    </r>
    <r>
      <rPr>
        <i/>
        <sz val="10"/>
        <color indexed="10"/>
        <rFont val="Calibri"/>
        <family val="2"/>
      </rPr>
      <t>*</t>
    </r>
  </si>
  <si>
    <r>
      <t xml:space="preserve">Figure 1.1.2. Imports through the Ports </t>
    </r>
    <r>
      <rPr>
        <b/>
        <sz val="11"/>
        <rFont val="Calibri"/>
        <family val="2"/>
      </rPr>
      <t>of the Emirate of Abu Dhabi and GDP at Current Prices</t>
    </r>
  </si>
  <si>
    <t>1.1.12. Gross Fixed Capital Formation by Economic Activity at Current Prices</t>
  </si>
  <si>
    <t>1.1.13. Percentage Distribution of Gross Fixed Capital Formation by Economic Activity at Current Prices</t>
  </si>
  <si>
    <t>1.1.14. Gross Fixed Capital Formation by Economic Activity as a Percentage of the GDP at Current Prices</t>
  </si>
  <si>
    <t xml:space="preserve">1.1.15. Annual Growth Rates of Gross Fixed Capital Formation by Economic Activity at Current Prices </t>
  </si>
  <si>
    <r>
      <t>1.2.</t>
    </r>
    <r>
      <rPr>
        <b/>
        <i/>
        <sz val="14"/>
        <color indexed="8"/>
        <rFont val="Calibri"/>
        <family val="2"/>
      </rPr>
      <t xml:space="preserve"> </t>
    </r>
    <r>
      <rPr>
        <b/>
        <sz val="14"/>
        <color indexed="8"/>
        <rFont val="Calibri"/>
        <family val="2"/>
      </rPr>
      <t>Foreign Trade</t>
    </r>
  </si>
  <si>
    <t xml:space="preserve">Foreign trade is of paramount importance to the economy of the Emirate of Abu Dhabi and makes up a considerable proportion of the Emirate’s GDP. In 2012, net trade in goods accounted for 39.8% of the GDP, reflecting the Emirate’s robust and highly developed level of commercial activity and the significance of foreign trade to the economy in general.
The non-oil merchandise trade statistics presented in this section comprises trade which entered or exited the territory of the Emirate of Abu Dhabi through the ports of Abu Dhabi (comprising air, sea and road ports). It should be noted that these goods do not belong entirely to the Emirate of Abu Dhabi and do not fully represent Abu Dhabi non-oil merchandise trade as some of these goods might belong to other Emirates. These statistics do not record Abu Dhabi trade through ports of the other Emirates. 
</t>
  </si>
  <si>
    <t>Commodity imports through the ports of the Emirate Abu Dhabi were valued at AED 119.0 billion in 2012 compared with AED 116.4 billion in 2011. The main imports during 2012 were "Machinery, sound recorder, reproducers and parts", which accounted for 32.7% of the total value. The United States of America was the main country for imports, from which the Emirate received goods worth AED 14.3 billion. Non-oil exports were valued at AED 15.4 billion, with "Plastic, rubber and articles thereof" contributing 54.6% of the total. China was the top destination of Abu Dhabi non-oil exports, receiving goods worth AED 4.0 billion from the Emirate in 2012.
Re-exports in 2012 were valued at AED 14.7 billion compared with AED 11.6 billion in 2011. The top category during 2012 was "Machinery, sound recorder, reproducers and parts", which contributed 48.7% of the re-exports total. The Kingdom of Bahrain was the top country destination for re-exports with goods valued at AED 3.9 billion.
The value of imports from Asian countries through the ports of the Emirate of Abu Dhabi was AED 54.4 billion during 2012 compared with AED 54.3 billion in 2011. The value of non-oil exports to Asian countries through the ports of the Emirate of Abu Dhabi was AED 14.3 billion while re-exports to Asian countries amounted to AED 13.1 billion.</t>
  </si>
  <si>
    <r>
      <t xml:space="preserve">1.2.1. Statistics of Foreign Trade </t>
    </r>
    <r>
      <rPr>
        <b/>
        <sz val="11"/>
        <rFont val="Calibri"/>
        <family val="2"/>
      </rPr>
      <t>through the Ports of the Emirate of Abu Dhabi</t>
    </r>
  </si>
  <si>
    <t>Total trade</t>
  </si>
  <si>
    <r>
      <t>561,907.9</t>
    </r>
    <r>
      <rPr>
        <b/>
        <i/>
        <sz val="10"/>
        <color indexed="10"/>
        <rFont val="Calibri"/>
        <family val="2"/>
      </rPr>
      <t>*</t>
    </r>
  </si>
  <si>
    <r>
      <t>600,583.3</t>
    </r>
    <r>
      <rPr>
        <b/>
        <i/>
        <sz val="10"/>
        <color indexed="10"/>
        <rFont val="Calibri"/>
        <family val="2"/>
      </rPr>
      <t>*</t>
    </r>
  </si>
  <si>
    <r>
      <t>445,533.9</t>
    </r>
    <r>
      <rPr>
        <b/>
        <i/>
        <sz val="10"/>
        <color indexed="10"/>
        <rFont val="Calibri"/>
        <family val="2"/>
      </rPr>
      <t>*</t>
    </r>
  </si>
  <si>
    <r>
      <t>481,611.6</t>
    </r>
    <r>
      <rPr>
        <b/>
        <i/>
        <sz val="10"/>
        <color indexed="10"/>
        <rFont val="Calibri"/>
        <family val="2"/>
      </rPr>
      <t>*</t>
    </r>
  </si>
  <si>
    <t>Oil, gas and oil products</t>
  </si>
  <si>
    <r>
      <t>422,488.9</t>
    </r>
    <r>
      <rPr>
        <i/>
        <sz val="10"/>
        <color indexed="10"/>
        <rFont val="Calibri"/>
        <family val="2"/>
      </rPr>
      <t>*</t>
    </r>
  </si>
  <si>
    <r>
      <t>451,455.0</t>
    </r>
    <r>
      <rPr>
        <i/>
        <sz val="10"/>
        <color indexed="10"/>
        <rFont val="Calibri"/>
        <family val="2"/>
      </rPr>
      <t>*</t>
    </r>
  </si>
  <si>
    <t xml:space="preserve">Non-oil exports  </t>
  </si>
  <si>
    <t xml:space="preserve">Re-exports </t>
  </si>
  <si>
    <r>
      <t>329,159.9</t>
    </r>
    <r>
      <rPr>
        <b/>
        <i/>
        <sz val="10"/>
        <color indexed="10"/>
        <rFont val="Calibri"/>
        <family val="2"/>
      </rPr>
      <t>*</t>
    </r>
  </si>
  <si>
    <r>
      <t>362,639.9</t>
    </r>
    <r>
      <rPr>
        <b/>
        <i/>
        <sz val="10"/>
        <color indexed="10"/>
        <rFont val="Calibri"/>
        <family val="2"/>
      </rPr>
      <t>*</t>
    </r>
  </si>
  <si>
    <t>* Preliminary estimates</t>
  </si>
  <si>
    <r>
      <t xml:space="preserve">1.2.2. Foreign Trade Statistics as a Percentage of Total Trade </t>
    </r>
    <r>
      <rPr>
        <b/>
        <sz val="11"/>
        <rFont val="Calibri"/>
        <family val="2"/>
      </rPr>
      <t>through the Ports of the Emirate of 
Abu Dhabi</t>
    </r>
  </si>
  <si>
    <r>
      <t>79.3</t>
    </r>
    <r>
      <rPr>
        <b/>
        <i/>
        <sz val="10"/>
        <color indexed="10"/>
        <rFont val="Calibri"/>
        <family val="2"/>
      </rPr>
      <t>*</t>
    </r>
  </si>
  <si>
    <r>
      <t>80.2</t>
    </r>
    <r>
      <rPr>
        <b/>
        <i/>
        <sz val="10"/>
        <color indexed="10"/>
        <rFont val="Calibri"/>
        <family val="2"/>
      </rPr>
      <t>*</t>
    </r>
  </si>
  <si>
    <r>
      <t>75.2</t>
    </r>
    <r>
      <rPr>
        <i/>
        <sz val="10"/>
        <color indexed="10"/>
        <rFont val="Calibri"/>
        <family val="2"/>
      </rPr>
      <t>*</t>
    </r>
  </si>
  <si>
    <r>
      <t>58.6</t>
    </r>
    <r>
      <rPr>
        <b/>
        <i/>
        <sz val="10"/>
        <color indexed="10"/>
        <rFont val="Calibri"/>
        <family val="2"/>
      </rPr>
      <t>*</t>
    </r>
  </si>
  <si>
    <r>
      <t>60.4</t>
    </r>
    <r>
      <rPr>
        <b/>
        <i/>
        <sz val="10"/>
        <color indexed="10"/>
        <rFont val="Calibri"/>
        <family val="2"/>
      </rPr>
      <t>*</t>
    </r>
  </si>
  <si>
    <r>
      <t xml:space="preserve">Figure 1.2.1. Non-oil Foreign Trade Statistics </t>
    </r>
    <r>
      <rPr>
        <b/>
        <sz val="11"/>
        <rFont val="Calibri"/>
        <family val="2"/>
      </rPr>
      <t>through the Ports of the Emirate of Abu Dhabi, 2012</t>
    </r>
  </si>
  <si>
    <r>
      <t xml:space="preserve">1.2.3. Trade Balance of Non-oil Trade </t>
    </r>
    <r>
      <rPr>
        <b/>
        <sz val="11"/>
        <color indexed="8"/>
        <rFont val="Calibri"/>
        <family val="2"/>
      </rPr>
      <t>through the Ports of the Emirate of Abu Dhabi by Sections of the      Harmonized System (HS) at Current Prices, 2012</t>
    </r>
  </si>
  <si>
    <t>Description</t>
  </si>
  <si>
    <t>Exports</t>
  </si>
  <si>
    <t>Re- exports</t>
  </si>
  <si>
    <t>Balance</t>
  </si>
  <si>
    <t>Live animals and products thereof</t>
  </si>
  <si>
    <t>Vegetable products</t>
  </si>
  <si>
    <t>Animals or vegetable fats, oil and waxes</t>
  </si>
  <si>
    <t>Foodstuffs, beverages, spirits and tobacco</t>
  </si>
  <si>
    <t>Mineral products</t>
  </si>
  <si>
    <t>Products of the chemical or allied industries</t>
  </si>
  <si>
    <t>Plastic, rubber and articles thereof</t>
  </si>
  <si>
    <t>Articles of leather and animal gut; travel goods</t>
  </si>
  <si>
    <t>Articles of wood, cork; basket ware and wickerwork</t>
  </si>
  <si>
    <t>Pulp of wood, waste, scrap and article of paper</t>
  </si>
  <si>
    <t>Textiles and textile articles</t>
  </si>
  <si>
    <t>Footwear, umbrella, articles of feather and hair</t>
  </si>
  <si>
    <t>Articles of stone, mica; ceramic products and glass</t>
  </si>
  <si>
    <t>Pearls, stones, precious metals and articles thereof</t>
  </si>
  <si>
    <t>Base metals and articles of base metals</t>
  </si>
  <si>
    <t>Machinery, sound recorder, reproducers and parts</t>
  </si>
  <si>
    <t>Transport vehicles</t>
  </si>
  <si>
    <t>Photographic, medical, musical instruments and parts</t>
  </si>
  <si>
    <t>Miscellaneous manufactured articles</t>
  </si>
  <si>
    <t>Work of art, collectors pieces and antiques</t>
  </si>
  <si>
    <r>
      <t xml:space="preserve">1.2.4. </t>
    </r>
    <r>
      <rPr>
        <b/>
        <sz val="11"/>
        <rFont val="Calibri"/>
        <family val="2"/>
      </rPr>
      <t>Total Non-oil Exports to Import Ratio for the Emirate of Abu Dhabi by Sections of the Harmonized
 System (HS)</t>
    </r>
  </si>
  <si>
    <t>Arms and ammunition; parts and accessories</t>
  </si>
  <si>
    <r>
      <t xml:space="preserve">1.2.5. Key Indicators of Non-oil Exports </t>
    </r>
    <r>
      <rPr>
        <b/>
        <sz val="11"/>
        <color indexed="8"/>
        <rFont val="Calibri"/>
        <family val="2"/>
      </rPr>
      <t>of the Emirate of Abu Dhabi</t>
    </r>
  </si>
  <si>
    <t xml:space="preserve"> Non-oil Exports of Goods </t>
  </si>
  <si>
    <t xml:space="preserve">Agricultural raw materials exports </t>
  </si>
  <si>
    <t>Food products</t>
  </si>
  <si>
    <t xml:space="preserve">Manufactured products </t>
  </si>
  <si>
    <t xml:space="preserve">Ores and metals </t>
  </si>
  <si>
    <t>Other goods</t>
  </si>
  <si>
    <r>
      <t xml:space="preserve">1.2.6.  Non-oil Exports </t>
    </r>
    <r>
      <rPr>
        <b/>
        <sz val="11"/>
        <color indexed="8"/>
        <rFont val="Calibri"/>
        <family val="2"/>
      </rPr>
      <t>of the Emirate of Abu Dhabi by Continent</t>
    </r>
  </si>
  <si>
    <t>Continent</t>
  </si>
  <si>
    <t>Value</t>
  </si>
  <si>
    <t>Asia</t>
  </si>
  <si>
    <t>Africa</t>
  </si>
  <si>
    <t>Australia</t>
  </si>
  <si>
    <t>Caribbean</t>
  </si>
  <si>
    <t>Central America</t>
  </si>
  <si>
    <t>Europe</t>
  </si>
  <si>
    <t>North America</t>
  </si>
  <si>
    <t>South America</t>
  </si>
  <si>
    <t>Source: Department of Finance - Customs Administration</t>
  </si>
  <si>
    <r>
      <t xml:space="preserve">1.2.7. Non-oil Exports </t>
    </r>
    <r>
      <rPr>
        <b/>
        <sz val="11"/>
        <color indexed="8"/>
        <rFont val="Calibri"/>
        <family val="2"/>
      </rPr>
      <t xml:space="preserve">of the Emirate of Abu Dhabi by Sections of the Harmonized System (HS) </t>
    </r>
  </si>
  <si>
    <r>
      <t>Transport vehicles</t>
    </r>
    <r>
      <rPr>
        <sz val="10"/>
        <color indexed="10"/>
        <rFont val="Calibri"/>
        <family val="2"/>
      </rPr>
      <t>*</t>
    </r>
  </si>
  <si>
    <r>
      <rPr>
        <sz val="9"/>
        <color indexed="10"/>
        <rFont val="Calibri"/>
        <family val="2"/>
      </rPr>
      <t>*The decrease during 2012 is due to lower exports of floating or submersible drilling or production platforms.</t>
    </r>
  </si>
  <si>
    <r>
      <t xml:space="preserve">1.2.8.  Non-oil Exports through the Ports </t>
    </r>
    <r>
      <rPr>
        <b/>
        <sz val="11"/>
        <color indexed="8"/>
        <rFont val="Calibri"/>
        <family val="2"/>
      </rPr>
      <t>of the Emirate of Abu Dhabi to GCC Countries</t>
    </r>
  </si>
  <si>
    <t>Countries</t>
  </si>
  <si>
    <t>Saudi Arabia</t>
  </si>
  <si>
    <t>Oman</t>
  </si>
  <si>
    <t>Qatar</t>
  </si>
  <si>
    <t>Kuwait</t>
  </si>
  <si>
    <t>Kingdom of Bahrain</t>
  </si>
  <si>
    <r>
      <t xml:space="preserve">1.2.9. Top Trade Partners </t>
    </r>
    <r>
      <rPr>
        <b/>
        <sz val="11"/>
        <color indexed="8"/>
        <rFont val="Calibri"/>
        <family val="2"/>
      </rPr>
      <t xml:space="preserve">of the Emirate of Abu Dhabi (Non-oil Exports) </t>
    </r>
  </si>
  <si>
    <t>China</t>
  </si>
  <si>
    <t>Singapore</t>
  </si>
  <si>
    <t>India</t>
  </si>
  <si>
    <t>Egypt</t>
  </si>
  <si>
    <t>Pakistan</t>
  </si>
  <si>
    <t>Other countries</t>
  </si>
  <si>
    <r>
      <t xml:space="preserve">1.2.10. Non-oil Exports through the Ports </t>
    </r>
    <r>
      <rPr>
        <b/>
        <sz val="11"/>
        <color indexed="8"/>
        <rFont val="Calibri"/>
        <family val="2"/>
      </rPr>
      <t>of the Emirate of Abu Dhabi by Mode of Shipping</t>
    </r>
  </si>
  <si>
    <t>Mode of Shipping</t>
  </si>
  <si>
    <t>Marine</t>
  </si>
  <si>
    <t>Road</t>
  </si>
  <si>
    <t>Air</t>
  </si>
  <si>
    <t xml:space="preserve">The Emirate of Abu Dhabi exported 870.6 million barrels of crude oil in 2012. Japan was the top importer receiving around 31.0% of the Emirate’s total crude oil exports. In 2012, the Emirate exported 10.0 million metric tons of refined petroleum products, of which Japan bought 19.3%, followed by Netherlands, which purchased 16.1%.
LNG exports increased by AED 1,090.5 million in 2012 compared with 2011, reaching AED 18,221.0 million. Japan was the most significant importer with 99.7% of the LNG exports value. The Emirate imported 833,099.4 million cubic feet of natural gas in 2012, at a daily average of 2,282.5 million cubic feet.
</t>
  </si>
  <si>
    <r>
      <t xml:space="preserve">1.2.11. Exports of Crude Oil through the Ports </t>
    </r>
    <r>
      <rPr>
        <b/>
        <sz val="11"/>
        <color indexed="8"/>
        <rFont val="Calibri"/>
        <family val="2"/>
      </rPr>
      <t xml:space="preserve">of the Emirate of Abu Dhabi by Country    </t>
    </r>
  </si>
  <si>
    <t>(Thousand Barrels)</t>
  </si>
  <si>
    <t xml:space="preserve"> Countries</t>
  </si>
  <si>
    <r>
      <t>2011</t>
    </r>
    <r>
      <rPr>
        <b/>
        <i/>
        <sz val="10"/>
        <color indexed="10"/>
        <rFont val="Calibri"/>
        <family val="2"/>
      </rPr>
      <t>*</t>
    </r>
  </si>
  <si>
    <t>Volume</t>
  </si>
  <si>
    <t>TOTAL</t>
  </si>
  <si>
    <t>Japan</t>
  </si>
  <si>
    <t>Thailand</t>
  </si>
  <si>
    <t>South Korea</t>
  </si>
  <si>
    <t>Taiwan</t>
  </si>
  <si>
    <t>Philippines</t>
  </si>
  <si>
    <t>Kenya</t>
  </si>
  <si>
    <t>Bangladesh</t>
  </si>
  <si>
    <t>South Africa</t>
  </si>
  <si>
    <t>United Kingdom</t>
  </si>
  <si>
    <t xml:space="preserve">Hong Kong </t>
  </si>
  <si>
    <t>New Zealand</t>
  </si>
  <si>
    <t xml:space="preserve">Dar  es salam </t>
  </si>
  <si>
    <t>Sri Lanka</t>
  </si>
  <si>
    <t>Italy</t>
  </si>
  <si>
    <t>Tanzania</t>
  </si>
  <si>
    <t>Malaysia</t>
  </si>
  <si>
    <t>Other European Countries</t>
  </si>
  <si>
    <t>France</t>
  </si>
  <si>
    <t>Indonesia</t>
  </si>
  <si>
    <t>Spain</t>
  </si>
  <si>
    <t>United State of America</t>
  </si>
  <si>
    <t>Source: Abu Dhabi National Oil Company - ADNOC</t>
  </si>
  <si>
    <r>
      <t xml:space="preserve">1.2.12. Exports of Refined Petroleum Products through the Ports </t>
    </r>
    <r>
      <rPr>
        <b/>
        <sz val="11"/>
        <color indexed="8"/>
        <rFont val="Calibri"/>
        <family val="2"/>
      </rPr>
      <t>of the Emirate of Abu Dhabi by Country</t>
    </r>
  </si>
  <si>
    <t>(Metric Tons)</t>
  </si>
  <si>
    <t>Netherlands</t>
  </si>
  <si>
    <t>Brazil</t>
  </si>
  <si>
    <t>Gibraltar</t>
  </si>
  <si>
    <t xml:space="preserve">Tanzania </t>
  </si>
  <si>
    <t xml:space="preserve">Turkey </t>
  </si>
  <si>
    <t>Swaziland</t>
  </si>
  <si>
    <t>Iraq</t>
  </si>
  <si>
    <t>Jordan</t>
  </si>
  <si>
    <t xml:space="preserve">Seychelles </t>
  </si>
  <si>
    <t>Yemen</t>
  </si>
  <si>
    <r>
      <t xml:space="preserve">1.2.13. Natural Gas Imports </t>
    </r>
    <r>
      <rPr>
        <b/>
        <sz val="11"/>
        <color indexed="8"/>
        <rFont val="Calibri"/>
        <family val="2"/>
      </rPr>
      <t>of the Emirate of Abu Dhabi</t>
    </r>
  </si>
  <si>
    <t>(Million Cubic Feet)</t>
  </si>
  <si>
    <t>Volume of imports</t>
  </si>
  <si>
    <t>Daily average</t>
  </si>
  <si>
    <t>Source: Dolphin Energy</t>
  </si>
  <si>
    <r>
      <t xml:space="preserve">1.2.14. Exports of Liquefied Natural Gas </t>
    </r>
    <r>
      <rPr>
        <b/>
        <sz val="11"/>
        <color indexed="8"/>
        <rFont val="Calibri"/>
        <family val="2"/>
      </rPr>
      <t>of the Emirate of Abu Dhabi by Country</t>
    </r>
  </si>
  <si>
    <t>1.2.15. Liquefied Natural Gas Exports of the Emirate of Abu Dhabi by Continent</t>
  </si>
  <si>
    <r>
      <t>1.2.16. Key Indicators of Re-exports</t>
    </r>
    <r>
      <rPr>
        <b/>
        <sz val="11"/>
        <color indexed="8"/>
        <rFont val="Calibri"/>
        <family val="2"/>
      </rPr>
      <t xml:space="preserve"> through the Ports of the Emirate of Abu Dhabi</t>
    </r>
  </si>
  <si>
    <t xml:space="preserve"> Re-exports of Goods </t>
  </si>
  <si>
    <t>Agricultural raw materials</t>
  </si>
  <si>
    <t xml:space="preserve">Food products </t>
  </si>
  <si>
    <t>Manufactured products</t>
  </si>
  <si>
    <t>Ores and metals</t>
  </si>
  <si>
    <r>
      <t xml:space="preserve">1.2.17. Re-exports </t>
    </r>
    <r>
      <rPr>
        <b/>
        <sz val="11"/>
        <color indexed="8"/>
        <rFont val="Calibri"/>
        <family val="2"/>
      </rPr>
      <t>through the Ports of the Emirate of Abu Dhabi by Sections of the Harmonized System (HS)</t>
    </r>
  </si>
  <si>
    <t>1.2.18. Re-exports through the Ports of the Emirate of Abu Dhabi by Continent</t>
  </si>
  <si>
    <r>
      <t xml:space="preserve">1.2.19. Re-exports </t>
    </r>
    <r>
      <rPr>
        <b/>
        <sz val="11"/>
        <color indexed="8"/>
        <rFont val="Calibri"/>
        <family val="2"/>
      </rPr>
      <t>through the Ports of the Emirate of Abu Dhabi to GCC Countries</t>
    </r>
  </si>
  <si>
    <r>
      <t xml:space="preserve">1.2.20. Re-exports </t>
    </r>
    <r>
      <rPr>
        <b/>
        <sz val="11"/>
        <color indexed="8"/>
        <rFont val="Calibri"/>
        <family val="2"/>
      </rPr>
      <t>through the Ports of the Emirate of Abu Dhabi by Mode of Shipping</t>
    </r>
  </si>
  <si>
    <t>Mode of shipping</t>
  </si>
  <si>
    <r>
      <t xml:space="preserve">1.2.21. Top Trade Partners </t>
    </r>
    <r>
      <rPr>
        <b/>
        <sz val="11"/>
        <color indexed="8"/>
        <rFont val="Calibri"/>
        <family val="2"/>
      </rPr>
      <t>through the Ports of the Emirate of Abu Dhabi (Re-exports)</t>
    </r>
  </si>
  <si>
    <t>Turkmenistan</t>
  </si>
  <si>
    <t>Switzerland</t>
  </si>
  <si>
    <t>Other Countries</t>
  </si>
  <si>
    <r>
      <t xml:space="preserve">1.2.22. Key Indicators of Imports </t>
    </r>
    <r>
      <rPr>
        <b/>
        <sz val="11"/>
        <color indexed="8"/>
        <rFont val="Calibri"/>
        <family val="2"/>
      </rPr>
      <t>of the Emirate of Abu Dhabi</t>
    </r>
  </si>
  <si>
    <t xml:space="preserve">Imports of Goods </t>
  </si>
  <si>
    <t xml:space="preserve">Other imported goods </t>
  </si>
  <si>
    <r>
      <t xml:space="preserve">1.2.23. Commodity Imports through the Ports </t>
    </r>
    <r>
      <rPr>
        <b/>
        <sz val="11"/>
        <color indexed="8"/>
        <rFont val="Calibri"/>
        <family val="2"/>
      </rPr>
      <t>of the Emirate of Abu Dhabi by Sections of the Harmonized System (HS)</t>
    </r>
  </si>
  <si>
    <t>1.2.24. Imports of Goods through the Ports of the Emirate of Abu Dhabi by Continent</t>
  </si>
  <si>
    <r>
      <t xml:space="preserve">1.2.25. Imports through the Ports </t>
    </r>
    <r>
      <rPr>
        <b/>
        <sz val="11"/>
        <color indexed="8"/>
        <rFont val="Calibri"/>
        <family val="2"/>
      </rPr>
      <t>of the Emirate of Abu Dhabi from GCC Countries by Value</t>
    </r>
  </si>
  <si>
    <r>
      <rPr>
        <sz val="9"/>
        <color indexed="10"/>
        <rFont val="Calibri"/>
        <family val="2"/>
      </rPr>
      <t>Note: Table does not include imports from free trade zones located in the UAE</t>
    </r>
  </si>
  <si>
    <r>
      <t xml:space="preserve">1.2.26. Top Trade Partners </t>
    </r>
    <r>
      <rPr>
        <b/>
        <sz val="11"/>
        <color indexed="8"/>
        <rFont val="Calibri"/>
        <family val="2"/>
      </rPr>
      <t>of the Emirate of Abu Dhabi (Imports)</t>
    </r>
  </si>
  <si>
    <t>United States of America</t>
  </si>
  <si>
    <t>Germany</t>
  </si>
  <si>
    <r>
      <t xml:space="preserve">1.2.27. Imports through the Ports </t>
    </r>
    <r>
      <rPr>
        <b/>
        <sz val="11"/>
        <color indexed="8"/>
        <rFont val="Calibri"/>
        <family val="2"/>
      </rPr>
      <t>of the Emirate of Abu Dhabi by Mode of Shipping</t>
    </r>
  </si>
  <si>
    <t>1.3. Prices</t>
  </si>
  <si>
    <r>
      <t xml:space="preserve">Price statistics and consumer price indices provide data on price levels in many sectors such as the consumer sector, building materials and many others in addition to important indicators such as the inflation rate. Statistics Centre – Abu Dhabi periodically collects price data from different sources in the Emirate of Abu Dhabi. 
The Consumer Price Index (CPI), which is compiled from these data sources, measures changes in the prices of goods and services between two periods of time, namely the base period and the comparison period. The CPI measures the annual and monthly inflation rates </t>
    </r>
    <r>
      <rPr>
        <sz val="11"/>
        <rFont val="Calibri"/>
        <family val="2"/>
      </rPr>
      <t xml:space="preserve">detailed by household type and welfare level.
Key results from the 2012 CPI calculations were:
• The inflation rate increased by 1.1% as a result of the rise in the CPI from 121.6 points in 2011 to 122.9 points in 2012.
• The "Hotels and restaurants" group contributed 51.8% to the overall annual percentage change in prices in 2012, mainly due to an increase in the average price of this group by 16.4%.
• The "Food and non-alcoholic beverages" group contributed 44.8% to the overall annual percentage change in prices in 2012 , while prices for it's group increased by 2.9%, mainly due to its large weight in the composition of the index.
• The "Clothes and footwear" group contributed 13.2% to the overall annual percentage change in prices in 2012, due to an increase in the average prices of this group by 1.9%.
• The "Housing, water, electricity, gas and other fuels" group contributed -45.7% to the overall annual percentage change in prices in 2012. The reduction was mainly due to the large weight of their group and a decline of -1.3% in the prices of the group.
</t>
    </r>
  </si>
  <si>
    <t>Figure 1.3.1. Annual Rates of Inflation</t>
  </si>
  <si>
    <t>1.3.1. Contribution of Different Expenditure Groups to the Overall Annual Percentage Change in Prices in 2012 Compared with 2011</t>
  </si>
  <si>
    <t>Major Expenditure Groups</t>
  </si>
  <si>
    <t>Weight (100.0)</t>
  </si>
  <si>
    <t xml:space="preserve">Relative Change </t>
  </si>
  <si>
    <t>Contribution</t>
  </si>
  <si>
    <t>Food and non-alcoholic beverages</t>
  </si>
  <si>
    <t>Alcoholic beverages and tobacco</t>
  </si>
  <si>
    <t>Clothing and footwear</t>
  </si>
  <si>
    <t>Housing, water, electricity, gas, and other fuels</t>
  </si>
  <si>
    <t>Fixtures and fittings, household equipment, and routine household maintenance</t>
  </si>
  <si>
    <t>Transportation</t>
  </si>
  <si>
    <t>Communication</t>
  </si>
  <si>
    <t>Recreation and culture</t>
  </si>
  <si>
    <t>Hotels and restaurants</t>
  </si>
  <si>
    <t>Miscellaneous goods and services</t>
  </si>
  <si>
    <t>Figure 1.3.2. Relative Change in Average Prices for the Main Expenditure Groups in 2012 Compared with 2011</t>
  </si>
  <si>
    <t xml:space="preserve">1.3.2. Percentage Change in the Prices of the Main Expenditure Groups  </t>
  </si>
  <si>
    <t>(2007=100)</t>
  </si>
  <si>
    <t>Groups of Commodities and Services</t>
  </si>
  <si>
    <t>Percentage Change</t>
  </si>
  <si>
    <t>Food and non - alcoholic beverages</t>
  </si>
  <si>
    <t>Housing, water, electricity, gas and other fuels</t>
  </si>
  <si>
    <t>Furnishing, household equipment and routine household maintenance</t>
  </si>
  <si>
    <t>Restaurant and hotels</t>
  </si>
  <si>
    <t>Figure 1.3.3. Annual Inflation Rates for the months of 2012</t>
  </si>
  <si>
    <t>Jan</t>
  </si>
  <si>
    <t>Feb</t>
  </si>
  <si>
    <t>Mar</t>
  </si>
  <si>
    <t>Apr</t>
  </si>
  <si>
    <t>Jun</t>
  </si>
  <si>
    <t>Jul</t>
  </si>
  <si>
    <t>Aug</t>
  </si>
  <si>
    <t>Sep</t>
  </si>
  <si>
    <t>Oct</t>
  </si>
  <si>
    <t>Nov</t>
  </si>
  <si>
    <t>Dec</t>
  </si>
  <si>
    <t>1.3.3. Monthly CPI</t>
  </si>
  <si>
    <t>CPI</t>
  </si>
  <si>
    <t>Current Month - Previous Month</t>
  </si>
  <si>
    <t>Figure 1.3.4.  Monthly CPI</t>
  </si>
  <si>
    <t>1.3.4. CPI and Inflation Rates</t>
  </si>
  <si>
    <t>Source: Statistic Centre - Abu Dhabi</t>
  </si>
  <si>
    <t>1.3.5. Average CPI Values by Household Type</t>
  </si>
  <si>
    <t>Citizen</t>
  </si>
  <si>
    <t>Non-Citizen</t>
  </si>
  <si>
    <t>Share</t>
  </si>
  <si>
    <t>Relative Change %</t>
  </si>
  <si>
    <t>Figure 1.3.5. Relative Change for Average CPI values by Household Type in 2012 Compared with 2011</t>
  </si>
  <si>
    <t>1.3.6. Average CPI Values by Household Welfare Level for 2011 and 2012</t>
  </si>
  <si>
    <t>Bottom</t>
  </si>
  <si>
    <t xml:space="preserve">Bottom- Middle  </t>
  </si>
  <si>
    <t xml:space="preserve">Middle </t>
  </si>
  <si>
    <t xml:space="preserve">Top-Middle </t>
  </si>
  <si>
    <t xml:space="preserve">Top </t>
  </si>
  <si>
    <t>Bottom- Middle</t>
  </si>
  <si>
    <t>Middle</t>
  </si>
  <si>
    <t>Top-Middle</t>
  </si>
  <si>
    <t>Top</t>
  </si>
  <si>
    <t>Figure 1.3.6. Relative Change for Average CPI Values by Household Welfare Level in 2012 Compared with 2011</t>
  </si>
  <si>
    <t>1.3.7. Percentage Change in the Average Price of the Main Groups of Building Materials in 2012 Compared with 2011</t>
  </si>
  <si>
    <t>(Price in AED)</t>
  </si>
  <si>
    <t>Groups</t>
  </si>
  <si>
    <t>Percentage 
Change (%)</t>
  </si>
  <si>
    <t>Cement</t>
  </si>
  <si>
    <t>Aggregates &amp; sand</t>
  </si>
  <si>
    <t>Concrete</t>
  </si>
  <si>
    <t>Steel</t>
  </si>
  <si>
    <t>Wood</t>
  </si>
  <si>
    <t>Block</t>
  </si>
  <si>
    <t>Roofing materials</t>
  </si>
  <si>
    <t>Waterproofing products</t>
  </si>
  <si>
    <t>Waterproofing bituminous membrane</t>
  </si>
  <si>
    <t>Natural stone</t>
  </si>
  <si>
    <t>Tiles and marble</t>
  </si>
  <si>
    <t>Sanitary ware</t>
  </si>
  <si>
    <t xml:space="preserve">Bathroom set without accessories </t>
  </si>
  <si>
    <t>Bathroom set with accessories</t>
  </si>
  <si>
    <t>Sink stainless steel with mixer-single</t>
  </si>
  <si>
    <t>False ceiling</t>
  </si>
  <si>
    <t>Paints</t>
  </si>
  <si>
    <t>Glass</t>
  </si>
  <si>
    <t xml:space="preserve">Pipes </t>
  </si>
  <si>
    <t xml:space="preserve">(PVC) Pipes </t>
  </si>
  <si>
    <t xml:space="preserve">(UPVC) Pipes </t>
  </si>
  <si>
    <t>Wires</t>
  </si>
  <si>
    <t xml:space="preserve">Small building  </t>
  </si>
  <si>
    <t xml:space="preserve">Apartments </t>
  </si>
  <si>
    <t>Residential towers</t>
  </si>
  <si>
    <t>Power cable</t>
  </si>
  <si>
    <t>Transport equipment</t>
  </si>
  <si>
    <t>Employment / with all services</t>
  </si>
  <si>
    <t>Diesel</t>
  </si>
  <si>
    <t>Figure 1.3.7  Percentage Change in Average Price of the Main Groups of Building Materials in 2012 Compared with 2011</t>
  </si>
  <si>
    <t>1.4. Financial Statistics</t>
  </si>
  <si>
    <t xml:space="preserve">Financial intermediation is an important productive activity, which plays a vital role in the development of the emirate of Abu Dhabi, and acts as the main financing vehicle for other economic activities. This section provides key indicators of financial intermediation activity including statistics from  the banks and financial institutions survey, in addition to the main performance indicators of the Abu Dhabi Securities Market.
Financial and insurance activities contributed 3.8% to the GDP in 2012, compared with 3.9% in 2011. Registered banks dominated financial intermediation in Abu Dhabi, although there are a substantial number of non-bank financial institutions, such as holding companies, trusts, and financial leasing institutions. The majority of Abu Dhabi’s registered banks are subsidiaries or branches of overseas banks. The number of registered banks on December 31, 2012 totaled 51 banks, of which seven are based in Abu Dhabi.
This section shows that the total value of shares traded on the Abu Dhabi Securities Exchange during 2012  amounted to AED 22.3 billion and 2.4% of GDP. The market capitalization of shares in the Abu Dhabi stock market in 2012 rose by 8.9% compared with 2011 despite the continued decrease in the total value of traded shares and the decrease in the listed companies from 67 to 66 over the same period.
</t>
  </si>
  <si>
    <t xml:space="preserve">1.4.1. Key Statistics of the Financial and Insurance Activity </t>
  </si>
  <si>
    <t>Indicators</t>
  </si>
  <si>
    <t>Share in GDP at current  prices (% )</t>
  </si>
  <si>
    <t>Share in non-oil GDP at current  prices (% )</t>
  </si>
  <si>
    <t>Gross output (% of GDP at current  prices)</t>
  </si>
  <si>
    <t>Capital formation (% of GDP at current prices)</t>
  </si>
  <si>
    <t>Compensation of employees (Million AED)</t>
  </si>
  <si>
    <t>Source: Statistics Centre-Abu Dhabi</t>
  </si>
  <si>
    <r>
      <rPr>
        <sz val="9"/>
        <color indexed="10"/>
        <rFont val="Calibri"/>
        <family val="2"/>
      </rPr>
      <t>*Preliminary estimates</t>
    </r>
  </si>
  <si>
    <t>1.4.2. Key Statistics of the Abu Dhabi Securities Market</t>
  </si>
  <si>
    <t>Total listed domestic companies</t>
  </si>
  <si>
    <t>Total listed foreign companies</t>
  </si>
  <si>
    <t>Market capitalization (Billion AED)</t>
  </si>
  <si>
    <t>Market capitalization (% of GDP at current  prices)</t>
  </si>
  <si>
    <r>
      <t>31.3</t>
    </r>
    <r>
      <rPr>
        <i/>
        <sz val="10"/>
        <color indexed="10"/>
        <rFont val="Calibri"/>
        <family val="2"/>
      </rPr>
      <t>*</t>
    </r>
  </si>
  <si>
    <t>Value traded (Billion AED)</t>
  </si>
  <si>
    <t>Value traded (% of GDP at current  prices)</t>
  </si>
  <si>
    <r>
      <t>2.4</t>
    </r>
    <r>
      <rPr>
        <i/>
        <sz val="10"/>
        <color indexed="10"/>
        <rFont val="Calibri"/>
        <family val="2"/>
      </rPr>
      <t>*</t>
    </r>
  </si>
  <si>
    <t xml:space="preserve">Shares Turnover Ratio(%)
No. of Domestic Traded Shares / No. of Domestic Issued shares </t>
  </si>
  <si>
    <t>Source: Statistics Centre-Abu Dhabi, Abu Dhabi Securities Exchange-ADX</t>
  </si>
  <si>
    <t>1.5. Government Finance</t>
  </si>
  <si>
    <r>
      <t>Government financial statistics in this section includes revenues and expenditures of the Abu Dhabi Government. The revenue in 2012 increased by 11.9% compared with 2011. The increase could mainly be attribut</t>
    </r>
    <r>
      <rPr>
        <sz val="11"/>
        <rFont val="Calibri"/>
        <family val="2"/>
      </rPr>
      <t>ed to capital revenue, department collections revenue and Petroleum royalties and tax revenue</t>
    </r>
    <r>
      <rPr>
        <sz val="11"/>
        <color indexed="8"/>
        <rFont val="Calibri"/>
        <family val="2"/>
      </rPr>
      <t xml:space="preserve"> which rose by 39.2%, 15.2% and 10.7% respectively.
Current expenditure as a percentage of total public expenditure increased from 49.1% in 2011 to 51.5% in 2012. The sub items of current transfers, goods and services and salaries and wages contributed 32.2%, 9% and 10.3% of total current expenditure. 
Capital expenditure as a percentage of total public expenditure decreased from 50.9% in 2011 to 48.5% in 2012. The sub items of capital transfers, development expenditures on government projects and capital expenditure on goods and services contributed 25.1%, 6.4% and 17.0% of total capital expenditure.</t>
    </r>
  </si>
  <si>
    <t>1.5.1. Percentage Distribution of Government Revenues</t>
  </si>
  <si>
    <t>Petroleum royalties and tax revenue</t>
  </si>
  <si>
    <t>Department collections revenue</t>
  </si>
  <si>
    <t>Capital revenue</t>
  </si>
  <si>
    <t>Figure 1.5.1 Percentage Distribution of Government Revenues, 2012</t>
  </si>
  <si>
    <t xml:space="preserve">1.5.2. Percentage Distribution of Public Expenditures </t>
  </si>
  <si>
    <t>Current expenditures</t>
  </si>
  <si>
    <t>Salaries and wages</t>
  </si>
  <si>
    <t>Goods and services</t>
  </si>
  <si>
    <t>Current transfers</t>
  </si>
  <si>
    <t>Capital expenditures</t>
  </si>
  <si>
    <t xml:space="preserve">Development expenditures on government projects </t>
  </si>
  <si>
    <t>Capital expenditures on goods &amp; services</t>
  </si>
  <si>
    <t>Capital transfers</t>
  </si>
  <si>
    <r>
      <rPr>
        <b/>
        <sz val="9"/>
        <color indexed="8"/>
        <rFont val="Calibri"/>
        <family val="2"/>
      </rPr>
      <t>Source:</t>
    </r>
    <r>
      <rPr>
        <sz val="9"/>
        <color indexed="8"/>
        <rFont val="Calibri"/>
        <family val="2"/>
      </rPr>
      <t xml:space="preserve"> Statistics Centre - Abu Dhabi</t>
    </r>
  </si>
  <si>
    <t>1.5.3. Percentage Distribution of Public Expenditures by Type</t>
  </si>
  <si>
    <t>Total expenditure</t>
  </si>
  <si>
    <t>Recurrent department expenditure</t>
  </si>
  <si>
    <t>Development expenditure</t>
  </si>
  <si>
    <t>Contribution to the federal government</t>
  </si>
  <si>
    <t>Aid and loans</t>
  </si>
  <si>
    <t>Capital payments</t>
  </si>
  <si>
    <t>Figure 1.5.2. Percentage Distribution of Public Expenditure by Type, 2012</t>
  </si>
  <si>
    <t xml:space="preserve"> 1.6. Wages and Compensation</t>
  </si>
  <si>
    <t xml:space="preserve">The compensation of employees indicator provides important information for the national accounts in particular and the economy in general, as it reflects the income obtained by employees in all economic activities in the Emirate of Abu Dhabi.
Employee’s compensation at current prices increased from AED 150,427 million in 2011 to AED164,128 million in 2012. The main economic activities contributing to the growth in 2012 were “Mining and quarrying” (includes crude oil and natural gas), and “Construction” with increases of 16.2% and 8.8% respectively.
</t>
  </si>
  <si>
    <t>1.6.1. Compensation of Employees by Economic Activity at Current Prices</t>
  </si>
  <si>
    <t xml:space="preserve">1.6.2. Annual Growth Rates of Compensation of Employees by Economic Activity at Current Prices </t>
  </si>
  <si>
    <t>1.6.3. Compensation of Employees by Economic Activity as a Percentage of the GDP at Current Prices</t>
  </si>
  <si>
    <t xml:space="preserve">1.7. Foreign Investment </t>
  </si>
  <si>
    <r>
      <t xml:space="preserve">The Abu Dhabi Government is taking steps to establish favorable conditions that will enhance investor confidence in the economy. A transparent tax structure, with a supporting judicial system, investment encouraging business legislation and industrial zones enhances international investor perception about business opportunities in the Emirate.   
The value of Foreign Direct Investment (FDI) at the end of 2011 was AED 52,232 million, up from AED 48,446 million at the end of 2010. This increase could mainly be attributed to “Real estate and business services” (including real estate sales to non- residents), which attracted FDI worth AED 22,057 million at the end of 2011, compared with AED 18,964 million at the end of 2010. “Manufacturing industries” accounted for the second largest share of total FDI, with 17.6% at the end of 2011 and 15% at the end of 2010.
FDI from the GCC region amounted to AED 2,240 million or 4.3% of total FDI at the end of 2011 compared with AED 1,768 million or 3.6% at the end of 2010. Investments from other Arab countries totaled AED 6,614 million or 13.7% and AED 4,822 million or 9.2% of FDI for the years 2010 and 2011, respectively. </t>
    </r>
    <r>
      <rPr>
        <sz val="11"/>
        <rFont val="Calibri"/>
        <family val="2"/>
      </rPr>
      <t xml:space="preserve">European countries accounted for the largest proportion of FDI in the Emirate of Abu Dhabi. Investment from these countries increased from AED 13,030 million at the end of 2010 to AED 13,664 million at the end of 2011, or by 4.9%. </t>
    </r>
  </si>
  <si>
    <t xml:space="preserve">FDI from the GCC region amounted to AED 2,240 million or 4.3 % of total FDI at the end of 2011 compared with AED 1,768 million or 3.6 % at the end of 2010. Investments from other Arab countries totaled AED 4,822 million or 9.2 % and AED 6,614 million or 13.7 % of FDI for the years 2011 and 2010, respectively. </t>
  </si>
  <si>
    <r>
      <t xml:space="preserve">Total portfolio investment in the Emirate of Abu Dhabi consisting of equity securities but excluding debt securities, amounted to AED 3,874 million in 2011, up from AED 3,122 million in 2010 </t>
    </r>
    <r>
      <rPr>
        <sz val="11"/>
        <rFont val="Calibri"/>
        <family val="2"/>
      </rPr>
      <t>by 24.1%. The “Financial institutions and insurance” activity contributed the largest proportion of portfolio investments amounting to AED 2,122 million or 54.8 % in 2011 and AED 1,901 million or 60.9 % in 2010. The second largest contributor was the “Real estate and business services” activity, with investments amounting to AED 1,514 million or 39.1 % in 2011 and AED 1,146 million or 36.7 % of total portfolio investments in 2010.
Other investment (including debt securities) amounted to AED 179,662 million at the end of 2011 compared with AED 160,943 million at the end of 2010. The increase in inward other investment could mainly be attributed to the “Financial institutions and insurance” activity which rose from AED 119,878 million or 74.5 % of total other investment in 2010, to AED 139,397 million or 77.6 % in 2011.</t>
    </r>
  </si>
  <si>
    <t xml:space="preserve">FDI from other Asian countries in the Emirate of Abu Dhabi increased from AED 4,144 million at the end of 2010 to AED 4,156 million at the end of 2011, or by 0.3 %. Investments from other regions (including real estate sales to non- residents) amounted to AED 25,675 million in 2011 and AED 21,746 million in 2010, contributing 49.2 % and 44.9 % of total FDI at the end of 2011 and 2010, respectively. </t>
  </si>
  <si>
    <t xml:space="preserve">1.7.1. Total Foreign Investment by Economic Activity </t>
  </si>
  <si>
    <t xml:space="preserve">Mining and quarrying </t>
  </si>
  <si>
    <t>Manufacturing industries</t>
  </si>
  <si>
    <t xml:space="preserve">Electricity, gas and water </t>
  </si>
  <si>
    <t>Wholesale retail trade and repairing services</t>
  </si>
  <si>
    <t xml:space="preserve">Restaurants and hotels </t>
  </si>
  <si>
    <t>Transport, storage and communication</t>
  </si>
  <si>
    <t>Financial institutions and insurance</t>
  </si>
  <si>
    <r>
      <t>Real estate and business services</t>
    </r>
    <r>
      <rPr>
        <sz val="10"/>
        <color indexed="10"/>
        <rFont val="Calibri"/>
        <family val="2"/>
      </rPr>
      <t>*</t>
    </r>
  </si>
  <si>
    <t xml:space="preserve">Education </t>
  </si>
  <si>
    <t xml:space="preserve">Health </t>
  </si>
  <si>
    <t>Social and personal services</t>
  </si>
  <si>
    <t xml:space="preserve">Note: Figures may not sum to totals due to rounding </t>
  </si>
  <si>
    <t>* Includes real estate sales to non-residents</t>
  </si>
  <si>
    <t>1.7.2. Foreign Direct Investment by Economic Activity as a Percentage of the GDP at Current Prices</t>
  </si>
  <si>
    <t>Figure 1.7.1. Total Foreign Investment</t>
  </si>
  <si>
    <t>1.7.3. Foreign Direct Investment by Economic Activity</t>
  </si>
  <si>
    <t>GCC countries</t>
  </si>
  <si>
    <t xml:space="preserve">Other Arab countries </t>
  </si>
  <si>
    <t xml:space="preserve">Other Asian countries </t>
  </si>
  <si>
    <t xml:space="preserve">Other African countries </t>
  </si>
  <si>
    <t>European countries</t>
  </si>
  <si>
    <t xml:space="preserve">North America </t>
  </si>
  <si>
    <t>Latin America</t>
  </si>
  <si>
    <t>Other regions</t>
  </si>
  <si>
    <t>1.7.4. Percentage Distribution of Foreign Direct Investment by Economic Activity</t>
  </si>
  <si>
    <t>1.7.5. Foreign Direct Investment by Top Ten Countries</t>
  </si>
  <si>
    <t xml:space="preserve">Australia </t>
  </si>
  <si>
    <t xml:space="preserve">United Kingdom </t>
  </si>
  <si>
    <t xml:space="preserve">France </t>
  </si>
  <si>
    <t xml:space="preserve">Japan </t>
  </si>
  <si>
    <t xml:space="preserve">Netherlands </t>
  </si>
  <si>
    <t xml:space="preserve">Libya </t>
  </si>
  <si>
    <t xml:space="preserve">Germany </t>
  </si>
  <si>
    <t>United States</t>
  </si>
  <si>
    <t xml:space="preserve">Jordan </t>
  </si>
  <si>
    <r>
      <t>Other countries</t>
    </r>
    <r>
      <rPr>
        <sz val="10"/>
        <color indexed="10"/>
        <rFont val="Calibri"/>
        <family val="2"/>
      </rPr>
      <t>*</t>
    </r>
  </si>
  <si>
    <t xml:space="preserve">1.7.6. Foreign Direct Investment by Region </t>
  </si>
  <si>
    <t>Real estate and business services</t>
  </si>
  <si>
    <r>
      <t>Other regions</t>
    </r>
    <r>
      <rPr>
        <sz val="10"/>
        <color indexed="10"/>
        <rFont val="Calibri"/>
        <family val="2"/>
      </rPr>
      <t>*</t>
    </r>
  </si>
  <si>
    <t xml:space="preserve">1.7.7.  Percentage Distribution of Foreign Direct Investment by Region </t>
  </si>
  <si>
    <t>Figure 1.7.2. Percentage Distribution of Foreign Direct Investment by Region, 2011</t>
  </si>
  <si>
    <t xml:space="preserve">1.7.8. Other Investments by Economic Activity </t>
  </si>
  <si>
    <t xml:space="preserve">1.7.9. Percentage Distribution of Other Investments by Economic Activity </t>
  </si>
  <si>
    <t>Figure 1.7.3. Portfolio Investments by Economic Activity</t>
  </si>
  <si>
    <t>* Business Environment</t>
  </si>
  <si>
    <t>* Manufacturing</t>
  </si>
  <si>
    <t>* Oil and Gas</t>
  </si>
  <si>
    <t>* Petrochemicals</t>
  </si>
  <si>
    <t>* Electricity and Water</t>
  </si>
  <si>
    <t>* Construction</t>
  </si>
  <si>
    <t>* Transport</t>
  </si>
  <si>
    <t>* ICT</t>
  </si>
  <si>
    <t>* Hotels</t>
  </si>
  <si>
    <t>02. Industry and Business</t>
  </si>
  <si>
    <t xml:space="preserve">The key indicators in the Industry and Business chapter provide statistical data on all economic activities of the Emirate of Abu Dhabi and reflect the growing economy of the Emirate. The mining and quarrying activity is particularly important, and the average daily production is one of the most important indicators in the field of oil and natural gas. The average daily production of crude oil totaled 2,591 thousand barrels per day in 2012 compared with 2,502 thousand barrels per day in 2011, an increase of 3.5%.
About 50,381 GWH of electrical power were available in 2012, an increase of 8.7% compared with 2011. Electrical power consumption in 2012 was 47,117 GWH, an increase of 8.9% compared with 2011. 
In the Tourism activity, the total number of hotel establishments was 130 in 2012, an increase of 0.8% compared with 2011. Over the same period, the number of guests increased by 13.1%, the number of rooms by 3.5% and the occupancy rate by 5.4%, while the average length of stay reached 3.0 nights.
In the Transport activity, the number of passengers travelling through the Emirate’s airports totaled 15.0 million during 2012 compared with 12.6 million during 2011. 
In the Information and Communication activity, the number of mobile cellular subscriptions increased from 171 per 100 inhabitants in 2011 to 189 per 100 inhabitants in 2012, an increase of 10.5%.
</t>
  </si>
  <si>
    <t xml:space="preserve">Total Number of Business  Licenses (New &amp; renewed)    </t>
  </si>
  <si>
    <t>Average Daily Oil Production (Thousand Barrels)</t>
  </si>
  <si>
    <t>Average Daily Gas Production (Million Cubic Feet), 2012</t>
  </si>
  <si>
    <t>Total of Available Electricity in the Emirate of AD (GWH)</t>
  </si>
  <si>
    <t xml:space="preserve">Total of Available Desalinated Water in the Emirate of AD (Million Imperial Gallons) </t>
  </si>
  <si>
    <t>Motor Vehicles Licensed in the Emirate of Abu Dhabi</t>
  </si>
  <si>
    <t>na</t>
  </si>
  <si>
    <t>Number of Passengers Using the Emirate's Airports (Million)</t>
  </si>
  <si>
    <t xml:space="preserve">Mobile Cellular Subscribers Per 100 Inhabitants </t>
  </si>
  <si>
    <t>Fixed brodband subscribers per 100 Inhabitants</t>
  </si>
  <si>
    <t>Number of Hotel Establishments</t>
  </si>
  <si>
    <r>
      <t>Number of</t>
    </r>
    <r>
      <rPr>
        <sz val="11"/>
        <color indexed="8"/>
        <rFont val="Calibri"/>
        <family val="2"/>
      </rPr>
      <t xml:space="preserve"> Hotel Establishments Guests (Thousand)</t>
    </r>
  </si>
  <si>
    <t xml:space="preserve">2.1. Business Environment </t>
  </si>
  <si>
    <r>
      <t xml:space="preserve">The Abu Dhabi government adopted a long-term plan to facilitate the transformation of the Emirate’s economy with the objective of creating an ideal business environment, reducing the reliance on the oil sector and establishing a greater focus on a knowledge-based economy in the future. The Emirate of Abu Dhabi has made significant progress in this regard and the Emirate’s economic development and achievements can largely be attributed to the presence of such an environment.
There are several underlying factors contributing to the Emirate’s attractive business environment, including the policies followed in the Emirate of Abu Dhabi for the implementation of the "Abu Dhabi Vision 2030", strategic geographic location, highly developed infrastructure, miscellaneous facilities offered by the Emirate’s industrial zones, very low taxation and easy access to energy sources and efficient credit facilities.
The Abu Dhabi Government has a strong commitment to establish and grow local entrepreneurship while at the same time establishing an economy, which is well integrated with the global economy. 
Renewed registered business licenses totaled </t>
    </r>
    <r>
      <rPr>
        <sz val="11"/>
        <color indexed="10"/>
        <rFont val="Calibri"/>
        <family val="2"/>
      </rPr>
      <t>66,906</t>
    </r>
    <r>
      <rPr>
        <sz val="11"/>
        <rFont val="Calibri"/>
        <family val="2"/>
      </rPr>
      <t xml:space="preserve"> establishments in 2012, while canceled business licenses in the same year amounted to 2,477 establishments.</t>
    </r>
  </si>
  <si>
    <t xml:space="preserve">2.1.1. General Indicators of the Business Environment </t>
  </si>
  <si>
    <t>Number of registered new  business licenses</t>
  </si>
  <si>
    <t>Number of renewed business licenses</t>
  </si>
  <si>
    <t>Number of canceled  business licenses</t>
  </si>
  <si>
    <t>Source : Department of Economic Development</t>
  </si>
  <si>
    <t>2.1.2. Key Statistics of Wholesales and Retail Trade and Repairing Services</t>
  </si>
  <si>
    <t>Share in GDP (% )</t>
  </si>
  <si>
    <t>Share in non-oil GDP (% )</t>
  </si>
  <si>
    <t>Gross Output (% of GDP)</t>
  </si>
  <si>
    <t>Capital Formation (% of GDP)</t>
  </si>
  <si>
    <t>Compensation of Employees (Million AED)</t>
  </si>
  <si>
    <t>`</t>
  </si>
  <si>
    <t xml:space="preserve">2.2. Manufacturing </t>
  </si>
  <si>
    <t xml:space="preserve">Manufacturing is one of the strategically important economic activities in the Emirate of Abu Dhabi. The long-term economic development plan  places focus on the manufacturing sector to contribute significantly to the development of the non-oil economy and ensure more stable economic growth in the Emirate.
Manufacturing activity accounted for 5.9% of the GDP and 13.4% of the non- oil GDP in 2012. The value added of the manufacturing activity increased by 33.9%, rising from AED 35,813 million in 2010 to AED 47,967 million in 2011. </t>
  </si>
  <si>
    <r>
      <t>2.2.1. Key Statistics of the Manufacturing Activity</t>
    </r>
    <r>
      <rPr>
        <b/>
        <sz val="11"/>
        <color indexed="8"/>
        <rFont val="Calibri"/>
        <family val="2"/>
      </rPr>
      <t/>
    </r>
  </si>
  <si>
    <r>
      <t xml:space="preserve"> 2012</t>
    </r>
    <r>
      <rPr>
        <b/>
        <i/>
        <sz val="10"/>
        <color indexed="10"/>
        <rFont val="Calibri"/>
        <family val="2"/>
      </rPr>
      <t>*</t>
    </r>
  </si>
  <si>
    <t>Share in GDP at current prices (% )</t>
  </si>
  <si>
    <t>Share in non-oil GDP at current prices (% )</t>
  </si>
  <si>
    <t>Gross output (% of GDP at current prices)</t>
  </si>
  <si>
    <t xml:space="preserve">Source: Statistics Centre - Abu Dhabi </t>
  </si>
  <si>
    <r>
      <t xml:space="preserve">2.2.2. Gross </t>
    </r>
    <r>
      <rPr>
        <b/>
        <sz val="11"/>
        <color indexed="8"/>
        <rFont val="Calibri"/>
        <family val="2"/>
      </rPr>
      <t>Output and Value Added of the Manufacturing Activity</t>
    </r>
  </si>
  <si>
    <t>Type of Manufacturing Activity</t>
  </si>
  <si>
    <t>Gross Output</t>
  </si>
  <si>
    <t>Value Added</t>
  </si>
  <si>
    <t>Food, beverages and tobacco</t>
  </si>
  <si>
    <t>Textiles, garments and leather products</t>
  </si>
  <si>
    <t>Wood and wood products</t>
  </si>
  <si>
    <t>Paper, printing, publishing and reproduction media</t>
  </si>
  <si>
    <t>Chemicals and plastics and related products</t>
  </si>
  <si>
    <t>Non-metallic mineral products (except oil)</t>
  </si>
  <si>
    <t>Manufacture of basic metal</t>
  </si>
  <si>
    <t>Structural metal products except machinery and equipment</t>
  </si>
  <si>
    <t>Machinery, equipment and devices</t>
  </si>
  <si>
    <t>Furniture</t>
  </si>
  <si>
    <t>Repair and installation of machinery,equipment and other manufacturing</t>
  </si>
  <si>
    <t>2.2.3. Gross Fixed Capital Formation of the Manufacturing Activity</t>
  </si>
  <si>
    <r>
      <t xml:space="preserve">Figure 2.2.1. Value Added </t>
    </r>
    <r>
      <rPr>
        <b/>
        <sz val="11"/>
        <color indexed="8"/>
        <rFont val="Calibri"/>
        <family val="2"/>
      </rPr>
      <t>of the Manufacturing Activity</t>
    </r>
  </si>
  <si>
    <t>2.2.4. Key Statistics of the Basic Metal Manufacturing Activity</t>
  </si>
  <si>
    <r>
      <t>0.6</t>
    </r>
    <r>
      <rPr>
        <i/>
        <sz val="10"/>
        <color indexed="10"/>
        <rFont val="Calibri"/>
        <family val="2"/>
      </rPr>
      <t>*</t>
    </r>
  </si>
  <si>
    <r>
      <t>1.4</t>
    </r>
    <r>
      <rPr>
        <i/>
        <sz val="10"/>
        <color indexed="10"/>
        <rFont val="Calibri"/>
        <family val="2"/>
      </rPr>
      <t>*</t>
    </r>
  </si>
  <si>
    <r>
      <t>2.1</t>
    </r>
    <r>
      <rPr>
        <i/>
        <sz val="10"/>
        <color indexed="10"/>
        <rFont val="Calibri"/>
        <family val="2"/>
      </rPr>
      <t>*</t>
    </r>
  </si>
  <si>
    <r>
      <t>0.3</t>
    </r>
    <r>
      <rPr>
        <i/>
        <sz val="10"/>
        <color indexed="10"/>
        <rFont val="Calibri"/>
        <family val="2"/>
      </rPr>
      <t>*</t>
    </r>
  </si>
  <si>
    <r>
      <t>1,403</t>
    </r>
    <r>
      <rPr>
        <i/>
        <sz val="10"/>
        <color indexed="10"/>
        <rFont val="Calibri"/>
        <family val="2"/>
      </rPr>
      <t>*</t>
    </r>
  </si>
  <si>
    <t>Imports (% of total imports)</t>
  </si>
  <si>
    <t>Exports (% of total non-oil exports)</t>
  </si>
  <si>
    <t xml:space="preserve">2.3. Oil and Gas  </t>
  </si>
  <si>
    <r>
      <t>Statistical data on the production and use of crude oil and natural gas, in addition to data on production and domestic sales of refined petroleum products, are provided in this section. It reflects the success accomplished by the Emirate of Abu Dhabi in achieving a distinctive and prominent position worldwide in the field of oil and gas.
                                                                                                                                                            The Emirate of Abu Dhabi is one of the world’s major producers of oil, which was first discovered in the Emirate in 1958. The Government has adopted a long-term plan aimed at diversifying the economic base and increasing the contribution of non-oil activities to economic growth in the Emirate. Such diversification is regarded as essential for the balanced and sustainable future growth of the economy of Abu Dhabi.</t>
    </r>
    <r>
      <rPr>
        <sz val="12"/>
        <rFont val="Calibri"/>
        <family val="2"/>
      </rPr>
      <t xml:space="preserve">
The Emirate’s annual production of crude oil was 948,200 thousand barrels in 2012, an increase of 3.8% compared with 2011, while the annual production of natural gas rose by 21.1% to 2,791,815 million cubic feet in 2012.  The annual production of refined petroleum products totaled 20,658 thousand metric tons over the same period.
</t>
    </r>
  </si>
  <si>
    <t>2.3.1. Key Statistics of Oil and Gas Activity</t>
  </si>
  <si>
    <t xml:space="preserve">Share in GDP at current prices (%) </t>
  </si>
  <si>
    <r>
      <rPr>
        <i/>
        <sz val="10"/>
        <color indexed="10"/>
        <rFont val="Calibri"/>
        <family val="2"/>
      </rPr>
      <t xml:space="preserve"> </t>
    </r>
    <r>
      <rPr>
        <i/>
        <sz val="10"/>
        <rFont val="Calibri"/>
        <family val="2"/>
      </rPr>
      <t>56.1</t>
    </r>
    <r>
      <rPr>
        <i/>
        <sz val="10"/>
        <color indexed="10"/>
        <rFont val="Calibri"/>
        <family val="2"/>
      </rPr>
      <t>*</t>
    </r>
  </si>
  <si>
    <t>Gross output  (% of GDP at current prices)</t>
  </si>
  <si>
    <r>
      <t xml:space="preserve"> 57.5 </t>
    </r>
    <r>
      <rPr>
        <i/>
        <sz val="10"/>
        <color indexed="10"/>
        <rFont val="Calibri"/>
        <family val="2"/>
      </rPr>
      <t>*</t>
    </r>
  </si>
  <si>
    <r>
      <t xml:space="preserve"> 2.6</t>
    </r>
    <r>
      <rPr>
        <i/>
        <sz val="10"/>
        <color indexed="10"/>
        <rFont val="Calibri"/>
        <family val="2"/>
      </rPr>
      <t xml:space="preserve"> *</t>
    </r>
  </si>
  <si>
    <r>
      <t xml:space="preserve"> 9,133</t>
    </r>
    <r>
      <rPr>
        <i/>
        <sz val="10"/>
        <color indexed="10"/>
        <rFont val="Calibri"/>
        <family val="2"/>
      </rPr>
      <t xml:space="preserve">*    </t>
    </r>
  </si>
  <si>
    <t>Exports (% of total exports)</t>
  </si>
  <si>
    <t>2.3.2. Crude Oil Production and Exports</t>
  </si>
  <si>
    <t>Production</t>
  </si>
  <si>
    <t>Total number of production oil wells</t>
  </si>
  <si>
    <t>Note: Production excludes condensates</t>
  </si>
  <si>
    <t xml:space="preserve">2.3.3. Crude Oil Prices by Type           </t>
  </si>
  <si>
    <t>($/Barrel)</t>
  </si>
  <si>
    <t>Type of Crude</t>
  </si>
  <si>
    <t>Murban</t>
  </si>
  <si>
    <t>Umm Al-Shaif</t>
  </si>
  <si>
    <t>Lower Zakum</t>
  </si>
  <si>
    <t>Upper Zakum</t>
  </si>
  <si>
    <t>Price Average</t>
  </si>
  <si>
    <t>2.3.4. Natural Gas Production</t>
  </si>
  <si>
    <t>(Million cubic feet)</t>
  </si>
  <si>
    <t>Annual production</t>
  </si>
  <si>
    <t>Daily production</t>
  </si>
  <si>
    <t>2.3.5. Production and Exports of Liquefied Natural Gas Products</t>
  </si>
  <si>
    <t>(Thousand Metric Tons)</t>
  </si>
  <si>
    <t>Type of Products</t>
  </si>
  <si>
    <t>LNG</t>
  </si>
  <si>
    <t>Propane</t>
  </si>
  <si>
    <t>Butane</t>
  </si>
  <si>
    <t>Pentane (plus)</t>
  </si>
  <si>
    <t>Others (sulpher)</t>
  </si>
  <si>
    <t>Note: Excluding condensates</t>
  </si>
  <si>
    <t>2.3.6. Prices of Liquefied Natural Gas Products</t>
  </si>
  <si>
    <t>($/Metric Ton)</t>
  </si>
  <si>
    <t>Type of Product</t>
  </si>
  <si>
    <t>Figure 2.3.1. Prices of Liquefied Natural Gas Products</t>
  </si>
  <si>
    <t xml:space="preserve">2.3.7. Production and Domestic Sales of Refined Petroleum Products    </t>
  </si>
  <si>
    <t>Quantity</t>
  </si>
  <si>
    <t>Daily Average</t>
  </si>
  <si>
    <t>Domestic sales</t>
  </si>
  <si>
    <t>Crude Oil  &amp; Condensates Input (Thousand Barrels/ daily)</t>
  </si>
  <si>
    <t>Refining capacity (Thousand Barrels/ daily)</t>
  </si>
  <si>
    <t xml:space="preserve">2.3.8. Production of Refined Petroleum Products    </t>
  </si>
  <si>
    <t>LPG</t>
  </si>
  <si>
    <t>Unleaded gasoline</t>
  </si>
  <si>
    <t>Naphtha</t>
  </si>
  <si>
    <t>Jet fuel / Kerosene</t>
  </si>
  <si>
    <t>Gas oil / Diesel</t>
  </si>
  <si>
    <t>Heavy Fuel Oil / S.R.Residue</t>
  </si>
  <si>
    <t>Sulpher</t>
  </si>
  <si>
    <t>Source: ADNOC Co, ADNOC Fod Co, Takreer</t>
  </si>
  <si>
    <r>
      <t xml:space="preserve">Figure 2.3.2.  Production of Refined Petroleum Products, </t>
    </r>
    <r>
      <rPr>
        <b/>
        <sz val="11"/>
        <color indexed="8"/>
        <rFont val="Calibri"/>
        <family val="2"/>
      </rPr>
      <t xml:space="preserve">2012 </t>
    </r>
  </si>
  <si>
    <t>Unleaded Gasoline</t>
  </si>
  <si>
    <t>Heavy fuel Oil / S.R.Residue</t>
  </si>
  <si>
    <t xml:space="preserve">2.3.9. Domestic Sales of Refined Petroleum Products    </t>
  </si>
  <si>
    <t>Other  Emirates</t>
  </si>
  <si>
    <t>NIL</t>
  </si>
  <si>
    <t>Marine Bunker</t>
  </si>
  <si>
    <t>2.3.10. Export of Refined Petroleum Products</t>
  </si>
  <si>
    <t>(Thousand Metric Ton)</t>
  </si>
  <si>
    <r>
      <t>89</t>
    </r>
    <r>
      <rPr>
        <sz val="10"/>
        <color indexed="10"/>
        <rFont val="Calibri"/>
        <family val="2"/>
      </rPr>
      <t>*</t>
    </r>
  </si>
  <si>
    <t>* Export of S.R.Residue only</t>
  </si>
  <si>
    <t>2.3.11. Export Prices of Refined Petroleum Products</t>
  </si>
  <si>
    <r>
      <t>818</t>
    </r>
    <r>
      <rPr>
        <sz val="10"/>
        <color indexed="10"/>
        <rFont val="Calibri"/>
        <family val="2"/>
      </rPr>
      <t>*</t>
    </r>
  </si>
  <si>
    <t>* Export prices of S.R.Residue only</t>
  </si>
  <si>
    <t>Figure 2.3.3. Export Prices of Refined Petroleum Products</t>
  </si>
  <si>
    <t xml:space="preserve">2.4. Petrochemicals </t>
  </si>
  <si>
    <r>
      <t xml:space="preserve">The Emirate of Abu Dhabi with its large reserves of natural gas and associated liquids is well positioned to increase its participation in the global chemicals industry. The petrochemicals industry in Abu Dhabi continuously expands its well established production, marketing and export activities and is witnessing significant development as one of the sectors that has been targeted as a priority for diversifying future economic development in the Emirate. 
The growth in the sector is supported by the fact that many of the basic materials needed for producing petrochemical products are available within the Emirate. The most important petrochemical products in the Emirate include ammonia, urea fertilizers, polyethylene and polypropylene.
Domestic sales of the petrochemical industry rose from 145,645 metric tons in 2011 to 256,778 metric tons in 2012, an increase of 76.3%. The value of </t>
    </r>
    <r>
      <rPr>
        <sz val="11"/>
        <rFont val="Calibri"/>
        <family val="2"/>
      </rPr>
      <t xml:space="preserve">exports of petrochemicals products totaled 2,124,668 metric tons in 2012.
</t>
    </r>
  </si>
  <si>
    <t>2.4.1. Production and Exports of Petrochemicals Products</t>
  </si>
  <si>
    <t>Ammonia</t>
  </si>
  <si>
    <t>Urea fertilizer</t>
  </si>
  <si>
    <t>Polyethylene</t>
  </si>
  <si>
    <t xml:space="preserve">Polypropylene </t>
  </si>
  <si>
    <t>2.4.2. Domestic Sales of Petrochemical Products</t>
  </si>
  <si>
    <t>2.4.3. Export Prices of Petrochemicals Products</t>
  </si>
  <si>
    <t>($/Metric Tons)</t>
  </si>
  <si>
    <t xml:space="preserve">2.5. Electricity and Water </t>
  </si>
  <si>
    <t xml:space="preserve">This section contains statistics on electricity and desalinated water, including: production, consumption, production capacity, the amount of fuel used in production and the transmission networks in the Abu Dhabi, Al Ain and Al Gharbia regions.
The electricity and water activity performs a key role in Abu Dhabi’s ambitious economic growth and development plans. Electricity and water activities provide the services that are essential to support the economic and social development of the Emirate.
The electricity and water activity recorded strong growth since the establishment of the Abu Dhabi Water and Electricity Authority (ADWEA) in March 1998. ADWEA is a public supervisory body responsible for implementing government policy regarding the electricity and water sector in the Emirate.
As a result of the growing demand and urban and industrial development witnessed by the Emirate, electricity production in 2012 increased by 8.7% compared with 2011, reaching 50,381 GW/ h. Desalinated water available in the Emirate of Abu Dhabi totaled 238,605 million imperial gallons in 2012, an increase of 8.6% compared with 2011.
</t>
  </si>
  <si>
    <t>2.5.1. Key Statistics of Electricity and Water Activities</t>
  </si>
  <si>
    <t>2.5.2. Electrical Power Statistics</t>
  </si>
  <si>
    <t>(MWH)</t>
  </si>
  <si>
    <t>Total electricity production by companies</t>
  </si>
  <si>
    <t>Electricity transferred from Emal &amp; Takreer</t>
  </si>
  <si>
    <t xml:space="preserve">Total  </t>
  </si>
  <si>
    <t xml:space="preserve">Electricity exports from the Emirate of Abu Dhabi </t>
  </si>
  <si>
    <r>
      <t>Electricity consumption in the  Emirate of Abu Dhabi</t>
    </r>
    <r>
      <rPr>
        <sz val="10"/>
        <color indexed="10"/>
        <rFont val="Calibri"/>
        <family val="2"/>
      </rPr>
      <t>*</t>
    </r>
  </si>
  <si>
    <t>Electricity consumption per capita</t>
  </si>
  <si>
    <t>Electricity generation capacity (MW)</t>
  </si>
  <si>
    <t>Source: Abu Dhabi Water and Electricity Company (ADWEC)</t>
  </si>
  <si>
    <r>
      <rPr>
        <sz val="9"/>
        <color indexed="10"/>
        <rFont val="Calibri"/>
        <family val="2"/>
      </rPr>
      <t>*Consumption include  internal electrical consumption by power stations &amp; technical losses through the network</t>
    </r>
  </si>
  <si>
    <t xml:space="preserve">2.5.3. Consumption of Electricity by Region </t>
  </si>
  <si>
    <r>
      <t xml:space="preserve">Total consumption </t>
    </r>
    <r>
      <rPr>
        <b/>
        <sz val="10"/>
        <color indexed="10"/>
        <rFont val="Calibri"/>
        <family val="2"/>
      </rPr>
      <t>*</t>
    </r>
  </si>
  <si>
    <t>Abu Dhabi</t>
  </si>
  <si>
    <t>Al Ain</t>
  </si>
  <si>
    <t>*Consumption include  internal electricity consumption by power stations &amp; technical losses through the network</t>
  </si>
  <si>
    <t>Figure 2.5.1. Consumption of Electricity by Region</t>
  </si>
  <si>
    <t xml:space="preserve">2.5.4. Percentage of Electricity Consumption by Sector </t>
  </si>
  <si>
    <t xml:space="preserve">Domestic </t>
  </si>
  <si>
    <r>
      <t>25.1</t>
    </r>
    <r>
      <rPr>
        <sz val="10"/>
        <color indexed="10"/>
        <rFont val="Calibri"/>
        <family val="2"/>
      </rPr>
      <t>*</t>
    </r>
  </si>
  <si>
    <t>Agriculture</t>
  </si>
  <si>
    <t>Industry</t>
  </si>
  <si>
    <t>Source: Abu Dhabi Distribution Company, Al Ain Distribution Company</t>
  </si>
  <si>
    <t>* New meters were installed from 2008  and the cumulative readings were billed in 2011 for the  Western Region (Al Marfa)</t>
  </si>
  <si>
    <t>2.5.5. Percentage of the Electricity Consumption by Region and Sector, 2012</t>
  </si>
  <si>
    <t xml:space="preserve">2.5.6. Fuel Consumption of the Electricity and Water Activity </t>
  </si>
  <si>
    <t>Natural gas ( Mscft)</t>
  </si>
  <si>
    <t>Crude oil (Thousand Imperial Gallons)</t>
  </si>
  <si>
    <t>Gas oil (Thousand Imperial Gallons)</t>
  </si>
  <si>
    <t>Fuel oil (Thousand Imperial Gallons)</t>
  </si>
  <si>
    <t xml:space="preserve">2.5.7. Fuel Consumption of the Electricity and Water Activity </t>
  </si>
  <si>
    <t>(Billion BTU)</t>
  </si>
  <si>
    <t>Natural gas</t>
  </si>
  <si>
    <t>Crude oil</t>
  </si>
  <si>
    <t>Gas oil</t>
  </si>
  <si>
    <t>Fuel oil</t>
  </si>
  <si>
    <t xml:space="preserve">2.5.8. Production, Consumption and Planned Capacity of Desalinated Water </t>
  </si>
  <si>
    <t>(Million Imperial Gallons )</t>
  </si>
  <si>
    <t>Total of available desalinated water</t>
  </si>
  <si>
    <t>Supply from Al - Fujairah station</t>
  </si>
  <si>
    <t>Consumption</t>
  </si>
  <si>
    <t>Daily consumption</t>
  </si>
  <si>
    <t>Daily average per capita (Gallon)</t>
  </si>
  <si>
    <t xml:space="preserve">Desalinated water capacity (MG/D) </t>
  </si>
  <si>
    <t xml:space="preserve">Figure 2.5.2. Consumption and Available Desalinated Water  </t>
  </si>
  <si>
    <t xml:space="preserve">2.5.9. Consumption of Desalinated Water by Region </t>
  </si>
  <si>
    <t>(Million Imperial Gallons)</t>
  </si>
  <si>
    <t>Total consumption</t>
  </si>
  <si>
    <t>Figure 2.5.3. Consumption of Desalinated Water by Region, 2012</t>
  </si>
  <si>
    <t xml:space="preserve">2.5.10.  Percentage of Desalinated Water Consumption by Sector </t>
  </si>
  <si>
    <t>Figure 2.5.4. Consumption of Desalinated Water by Sector, 2012</t>
  </si>
  <si>
    <t>2.5.11.  Percentage of Desalinated Water Consumption by Region and Sector, 2012</t>
  </si>
  <si>
    <t>2.5.12. Water and Electricity Transmission Networks  by Region, 2012</t>
  </si>
  <si>
    <t>(Km)</t>
  </si>
  <si>
    <t>Length of electricity transmission lines</t>
  </si>
  <si>
    <t>Length of water transmission pipelines</t>
  </si>
  <si>
    <t>Source: Abu Dhabi Transmission &amp; Despatch Company (TRANSCO)</t>
  </si>
  <si>
    <t>2.6. Construction</t>
  </si>
  <si>
    <t>Several focus sectors have been identified by the Abu Dhabi goverment for their potential to provide long-term, sustainable growth and diversification of the Emirate of Abu Dhabi’s economy over the next two decades and beyond. New infrastructure such as hotels and resorts are required for development of the tourism industry in the Emirate of Abu Dhabi and construction as one of the enabler industries will contribute to the development and support of the targeted future growth sectors. 
Construction activity contributed 9.6% to the GDP in 2012 compared with 9.9% in 2011. Building permits statistics show that the number of residential building permits issued in 2012 reached 11,466 an increase of 23.6% compared with 2011. In addition 7,592 non-residential building permits were issued in 2012 compared with 6,458 in 2011. The number of building permits issued for construction of new buildings represented 13% of the total number of building permits issued in 2012.</t>
  </si>
  <si>
    <t>2.6.1. Key Statistics of the Construction Activity</t>
  </si>
  <si>
    <t>2.6.2. Number of  Permits Issued by Type and Region, 2009</t>
  </si>
  <si>
    <t>Type of Permits</t>
  </si>
  <si>
    <t xml:space="preserve">Abu Dhabi </t>
  </si>
  <si>
    <t xml:space="preserve">Al Ain </t>
  </si>
  <si>
    <t xml:space="preserve"> Al Gharbia</t>
  </si>
  <si>
    <t>New buildings</t>
  </si>
  <si>
    <t>Permits renewal or amendments</t>
  </si>
  <si>
    <t>Additions</t>
  </si>
  <si>
    <t>Improvements and decorations</t>
  </si>
  <si>
    <t>Temporary</t>
  </si>
  <si>
    <t>Demolition</t>
  </si>
  <si>
    <t xml:space="preserve">Others </t>
  </si>
  <si>
    <t>Source: Department of Municipal Affairs - Municipalities of Abu Dhabi- Al Ain-Al Gharbia</t>
  </si>
  <si>
    <t xml:space="preserve"> 2.6.3. Number of  Permits Issued by Type and Region, 2010</t>
  </si>
  <si>
    <t>2.6.4. Number of Building Permits Issued by Type and Region, 2011</t>
  </si>
  <si>
    <t>2.6.5. Number of Building Permits Issued by Type and Region, 2012</t>
  </si>
  <si>
    <t>2.6.6. Number of Building Permits Issued by Building Usage and Region, 2009</t>
  </si>
  <si>
    <t>Building Usage</t>
  </si>
  <si>
    <t xml:space="preserve">Residential </t>
  </si>
  <si>
    <t>Industrial</t>
  </si>
  <si>
    <t>Public utilities</t>
  </si>
  <si>
    <t>Agricultural</t>
  </si>
  <si>
    <t>Residential and commercial</t>
  </si>
  <si>
    <t>2.6.7. Number of Building Permits Issued by Building Usage and Region, 2010</t>
  </si>
  <si>
    <t>2.6.8. Number of Building Permits Issued by Building Usage and Region, 2011</t>
  </si>
  <si>
    <t>2.6.9. Number of Building Permits Issued by Building Usage and Region, 2012</t>
  </si>
  <si>
    <t xml:space="preserve">2.6.10. Number of Building Permits Issued by Type and Building Usage - Abu Dhabi, 2009 </t>
  </si>
  <si>
    <t xml:space="preserve">Type of permits </t>
  </si>
  <si>
    <t>New Buildings</t>
  </si>
  <si>
    <t>Source: Department of Municipal Affairs - Municipality of Abu Dhabi</t>
  </si>
  <si>
    <t xml:space="preserve">2.6.11. Number of Building Permits Issued by Type and Building Usage - Abu Dhabi, 2010 </t>
  </si>
  <si>
    <t xml:space="preserve">Type of Permits </t>
  </si>
  <si>
    <t>2.6.12. Number of Building Permits Issued by Type and Building Usage - Abu Dhabi, 2011</t>
  </si>
  <si>
    <t xml:space="preserve">Additions </t>
  </si>
  <si>
    <t>2.6.13. Number of Building Permits Issued by Type and Building Usage - Abu Dhabi, 2012</t>
  </si>
  <si>
    <t>2.6.14. Number of Building Permits Issued by Type and Building Usage - Al Ain, 2009</t>
  </si>
  <si>
    <t>Source: Department of Municipal Affairs - Municipality of Al Ain</t>
  </si>
  <si>
    <t>2.6.15. Number of Building Permits Issued by Type and Building Usage - Al Ain, 2010</t>
  </si>
  <si>
    <t>2.6.16. Number of Building Permits Issued by Type and Building Usage - Al Ain, 2011</t>
  </si>
  <si>
    <t>2.6.17. Number of Building Permits Issued by Type and Building Usage - Al Ain, 2012</t>
  </si>
  <si>
    <t>2.6.18. Number of Building Permits Issued by Type and Building Usage -  Al Gharbia, 2009</t>
  </si>
  <si>
    <t>Source: Department of Municipal Affairs - Municipality of Al Gharbia</t>
  </si>
  <si>
    <t>2.6.19. Number of Building Permits Issued by Type and Building Usage - Al Gharbia, 2010</t>
  </si>
  <si>
    <t>2.6.20. Number of Building Permits Issued by Type and Building Usage - Al Gharbia, 2011</t>
  </si>
  <si>
    <t>2.6.21. Number of Building Permits Issued by Type and Building Usage - Al Gharbia, 2012</t>
  </si>
  <si>
    <t>2.7. Transportation</t>
  </si>
  <si>
    <t>The Abu Dhabi government attaches increasing attention to the transportation activity as it is considered one of the catalyst activities of economic development in the Emirate. New transport means are created to keep pace with economic and urban development taking place in the Emirate. The existing infrastructure is continuously upgraded to enhance connections between the Emirate’s geographical regions and with global markets.   
Ongoing investment in the Emirate’s transport infrastructure contributed to the transport activity maintaining a significant share in Gross Domestic Product during 2012. 
The total aircraft movements in 2012 were about 155.2 thousand flights compared with 145.2 thousand flights in 2011, an increase of 5.9%. The number of passengers equaled 15 million in 2012, an increase of 18.3% compared with 2011.</t>
  </si>
  <si>
    <t>2.7.1. Key Statistics of Transportation and Storage</t>
  </si>
  <si>
    <t xml:space="preserve">2.7.2. Fuel Consumption Indicators </t>
  </si>
  <si>
    <r>
      <t xml:space="preserve">Pump price for diesel fuel (AED per </t>
    </r>
    <r>
      <rPr>
        <sz val="10"/>
        <color indexed="8"/>
        <rFont val="Calibri"/>
        <family val="2"/>
      </rPr>
      <t>litre)</t>
    </r>
  </si>
  <si>
    <r>
      <t xml:space="preserve">Pump price for gasoline (AED per </t>
    </r>
    <r>
      <rPr>
        <sz val="10"/>
        <color indexed="8"/>
        <rFont val="Calibri"/>
        <family val="2"/>
      </rPr>
      <t>litre)</t>
    </r>
    <r>
      <rPr>
        <sz val="10"/>
        <color indexed="10"/>
        <rFont val="Calibri"/>
        <family val="2"/>
      </rPr>
      <t>*</t>
    </r>
  </si>
  <si>
    <t>Passenger cars (per 1,000 people)</t>
  </si>
  <si>
    <t>Vehicles (per 1,000 people)</t>
  </si>
  <si>
    <r>
      <rPr>
        <sz val="9"/>
        <color indexed="10"/>
        <rFont val="Calibri"/>
        <family val="2"/>
      </rPr>
      <t>*Pump price of gasoline E-Plus</t>
    </r>
  </si>
  <si>
    <t>2.7.3. Motor Vehicles Licensed by Region</t>
  </si>
  <si>
    <t>Type of License</t>
  </si>
  <si>
    <t>Abu Dhabi  Emirate</t>
  </si>
  <si>
    <t>Motorcycles</t>
  </si>
  <si>
    <t>Light vehicles</t>
  </si>
  <si>
    <t>Bus (light and heavy)</t>
  </si>
  <si>
    <t>Trucks (light and heavy)</t>
  </si>
  <si>
    <t>Heavy mechanical equipment</t>
  </si>
  <si>
    <t>Source: Ministry of Interior</t>
  </si>
  <si>
    <t>Figure 2.7.1. Motor Vehicles Licensed by Region, 2011</t>
  </si>
  <si>
    <t>2.7.4. Number of Vehicles by Engine Capacity</t>
  </si>
  <si>
    <t>Region/Engine Capacity</t>
  </si>
  <si>
    <t>4-cylinders and less</t>
  </si>
  <si>
    <t>Greater than 4 and less than or equal to 6 cylinders</t>
  </si>
  <si>
    <t>Greater than 6 and less than or equal to 8 cylinders</t>
  </si>
  <si>
    <t>Greater than 8 and less than or equal to 12-cylinders</t>
  </si>
  <si>
    <t>Greater than 12-cylinders</t>
  </si>
  <si>
    <t>2.7.5. Number of Vehicles by Plate Type and Region</t>
  </si>
  <si>
    <t>Region/Plate Type</t>
  </si>
  <si>
    <t>Public transport</t>
  </si>
  <si>
    <t>Taxi</t>
  </si>
  <si>
    <t xml:space="preserve">2.7.6. Driving Licenses Issued by Type of License and Region </t>
  </si>
  <si>
    <t>Region/Type of license</t>
  </si>
  <si>
    <t>Heavy vehicles</t>
  </si>
  <si>
    <t>Light bus</t>
  </si>
  <si>
    <t>Heavy bus</t>
  </si>
  <si>
    <t>Light mechanical equipment</t>
  </si>
  <si>
    <t>2.7.7. Motor Vehicles by Manufacture Year from 1900 -2013, Abu Dhabi Emirate</t>
  </si>
  <si>
    <t>Manufacture Year</t>
  </si>
  <si>
    <t>2.7.8. Vehicles by Registration</t>
  </si>
  <si>
    <t>Re-registration</t>
  </si>
  <si>
    <t>Renewal</t>
  </si>
  <si>
    <t xml:space="preserve">Registration </t>
  </si>
  <si>
    <t>Vehicle travel certificate</t>
  </si>
  <si>
    <t xml:space="preserve">Export </t>
  </si>
  <si>
    <t xml:space="preserve">Transfer </t>
  </si>
  <si>
    <t>2.7.9. External Road Details, 2011</t>
  </si>
  <si>
    <t>(length in km)</t>
  </si>
  <si>
    <t>Length</t>
  </si>
  <si>
    <t>1Lanex2</t>
  </si>
  <si>
    <t>2Lanesx2</t>
  </si>
  <si>
    <t>3Lanesx2</t>
  </si>
  <si>
    <t>4Lanesx2</t>
  </si>
  <si>
    <t>5Lanesx2</t>
  </si>
  <si>
    <t>Source: Department of Transport</t>
  </si>
  <si>
    <t>Note: The length of the road is not multiplied by the number of lanes</t>
  </si>
  <si>
    <t>2.7.10. External Road Details, 2012</t>
  </si>
  <si>
    <t>2.7.11. Length of Internal Roads</t>
  </si>
  <si>
    <t>Note: The length of the road is  multiplied by the number of lanes</t>
  </si>
  <si>
    <t>2.7.12. Aircraft Movement by Airport and Month</t>
  </si>
  <si>
    <t>Airport / Month</t>
  </si>
  <si>
    <r>
      <t>Abu Dhabi international airport</t>
    </r>
    <r>
      <rPr>
        <b/>
        <sz val="10"/>
        <color indexed="10"/>
        <rFont val="Calibri"/>
        <family val="2"/>
      </rPr>
      <t>*</t>
    </r>
  </si>
  <si>
    <t>Al Ain international airport</t>
  </si>
  <si>
    <t>Source: Abu Dhabi Airports Company</t>
  </si>
  <si>
    <t>* Abu Dhabi International Airport figures include Al Bateen excutive Airport data from 2010</t>
  </si>
  <si>
    <t>2.7.13. Air Transport by Airport, Passengers and Freights</t>
  </si>
  <si>
    <t>Aircraft Movement</t>
  </si>
  <si>
    <t>Passengers:</t>
  </si>
  <si>
    <t>Arrival</t>
  </si>
  <si>
    <t>Departure</t>
  </si>
  <si>
    <t>Transit</t>
  </si>
  <si>
    <t>Freights  (tons):</t>
  </si>
  <si>
    <t>In</t>
  </si>
  <si>
    <t>Out</t>
  </si>
  <si>
    <t>Mail (tons):</t>
  </si>
  <si>
    <r>
      <rPr>
        <sz val="9"/>
        <color indexed="10"/>
        <rFont val="Calibri"/>
        <family val="2"/>
      </rPr>
      <t>* Abu Dhabi International Airport figures include Al Bateen Excutive Airport data from 2010</t>
    </r>
  </si>
  <si>
    <t>2.7.14. Air Cargo Discharged by Region</t>
  </si>
  <si>
    <t>(Thousans Tons)</t>
  </si>
  <si>
    <t>Asia (except Arab)</t>
  </si>
  <si>
    <t>Africa (except Arab)</t>
  </si>
  <si>
    <t>Note: Data exclude passengers baggage , diplomatic cargo and aircraft store</t>
  </si>
  <si>
    <t>2.7.15. Air Cargo Loaded by Region of Destination</t>
  </si>
  <si>
    <t>2.7.16. Air Passengers Arrivals by Region of Embarkation</t>
  </si>
  <si>
    <t xml:space="preserve">Source: Abu Dhabi Airports Company </t>
  </si>
  <si>
    <t xml:space="preserve">Note: Data exclude transit passengers who continued their journey on the same flight </t>
  </si>
  <si>
    <r>
      <t xml:space="preserve">2.7.17. Air Passengers Departures by Region of </t>
    </r>
    <r>
      <rPr>
        <b/>
        <sz val="11"/>
        <color indexed="8"/>
        <rFont val="Calibri"/>
        <family val="2"/>
      </rPr>
      <t>Disembarkation</t>
    </r>
  </si>
  <si>
    <r>
      <t>Asia (except</t>
    </r>
    <r>
      <rPr>
        <sz val="10"/>
        <color indexed="8"/>
        <rFont val="Calibri"/>
        <family val="2"/>
      </rPr>
      <t xml:space="preserve"> Arab)</t>
    </r>
  </si>
  <si>
    <t>Africa (Except Arab)</t>
  </si>
  <si>
    <t xml:space="preserve">2.7.18. Main Indicators for Goods Vessels Movement </t>
  </si>
  <si>
    <t>Number of vessels</t>
  </si>
  <si>
    <r>
      <t>Container TEUs</t>
    </r>
    <r>
      <rPr>
        <b/>
        <sz val="10"/>
        <color indexed="10"/>
        <rFont val="Calibri"/>
        <family val="2"/>
      </rPr>
      <t>*</t>
    </r>
  </si>
  <si>
    <t>Total TEUs</t>
  </si>
  <si>
    <t xml:space="preserve">Discharged </t>
  </si>
  <si>
    <t>Loaded</t>
  </si>
  <si>
    <t>General cargo (metric tons)</t>
  </si>
  <si>
    <t>Total cargo</t>
  </si>
  <si>
    <t>Vehicle unit</t>
  </si>
  <si>
    <t>Total units</t>
  </si>
  <si>
    <t>Source: Abu Dhabi Port Company ( ADPC )</t>
  </si>
  <si>
    <r>
      <rPr>
        <sz val="9"/>
        <color indexed="10"/>
        <rFont val="Calibri"/>
        <family val="2"/>
      </rPr>
      <t>* Twenty- foot Equivalent Unit (TEU)</t>
    </r>
  </si>
  <si>
    <t>2.7.19. Vessels Turnaround in Zayed Port</t>
  </si>
  <si>
    <t xml:space="preserve">Item </t>
  </si>
  <si>
    <t>Total turnaround (Hours)</t>
  </si>
  <si>
    <t>68023:49</t>
  </si>
  <si>
    <t>66408:48</t>
  </si>
  <si>
    <t>Average turnaround</t>
  </si>
  <si>
    <t>Total stay (Hours)</t>
  </si>
  <si>
    <t>81403:47</t>
  </si>
  <si>
    <t>95688:18</t>
  </si>
  <si>
    <t>Total gross tonnage (M.T)</t>
  </si>
  <si>
    <t>Source: Abu Dhabi Terminals</t>
  </si>
  <si>
    <t>2.7.20. Distribution of Container TEUs Incoming and Outgoing by Region</t>
  </si>
  <si>
    <t>Incoming</t>
  </si>
  <si>
    <t>Outgoing</t>
  </si>
  <si>
    <r>
      <t>United Arab Emirates</t>
    </r>
    <r>
      <rPr>
        <sz val="10"/>
        <color indexed="10"/>
        <rFont val="Calibri"/>
        <family val="2"/>
      </rPr>
      <t>*</t>
    </r>
  </si>
  <si>
    <t>Other GCC Countries</t>
  </si>
  <si>
    <t xml:space="preserve"> Total Middle East (Non- GCC)</t>
  </si>
  <si>
    <t xml:space="preserve"> Indian Sub Continent</t>
  </si>
  <si>
    <t xml:space="preserve"> South East Asia  </t>
  </si>
  <si>
    <t xml:space="preserve"> Far East  </t>
  </si>
  <si>
    <t xml:space="preserve"> North Africa  </t>
  </si>
  <si>
    <t xml:space="preserve"> South Africa  </t>
  </si>
  <si>
    <t xml:space="preserve"> East Africa </t>
  </si>
  <si>
    <t xml:space="preserve"> West Africa </t>
  </si>
  <si>
    <t xml:space="preserve"> Western Europe </t>
  </si>
  <si>
    <t xml:space="preserve"> Mediterranean </t>
  </si>
  <si>
    <t xml:space="preserve"> Scandinavia  </t>
  </si>
  <si>
    <t xml:space="preserve"> Eastern Europe  </t>
  </si>
  <si>
    <t xml:space="preserve"> North America </t>
  </si>
  <si>
    <t xml:space="preserve"> Caribbean </t>
  </si>
  <si>
    <t xml:space="preserve"> Central America  </t>
  </si>
  <si>
    <t xml:space="preserve"> South America  </t>
  </si>
  <si>
    <t xml:space="preserve"> Australasia  </t>
  </si>
  <si>
    <t xml:space="preserve"> Others</t>
  </si>
  <si>
    <t xml:space="preserve"> Source: Abu Dhabi Port Company.</t>
  </si>
  <si>
    <r>
      <rPr>
        <sz val="9"/>
        <color indexed="10"/>
        <rFont val="Calibri"/>
        <family val="2"/>
      </rPr>
      <t>* Containers TEUs of UAE are from other emirates of UAE</t>
    </r>
  </si>
  <si>
    <r>
      <t>2.7.21. Post Offices and Mail Boxes</t>
    </r>
    <r>
      <rPr>
        <b/>
        <sz val="11"/>
        <color indexed="10"/>
        <rFont val="Calibri"/>
        <family val="2"/>
      </rPr>
      <t>*</t>
    </r>
  </si>
  <si>
    <r>
      <t>2012</t>
    </r>
    <r>
      <rPr>
        <b/>
        <sz val="10"/>
        <color indexed="10"/>
        <rFont val="Calibri"/>
        <family val="2"/>
      </rPr>
      <t>*</t>
    </r>
  </si>
  <si>
    <t>Number of post offices</t>
  </si>
  <si>
    <t>Number of private mail boxes</t>
  </si>
  <si>
    <t>Number of mail boxes</t>
  </si>
  <si>
    <t>Source: Emirates Post</t>
  </si>
  <si>
    <t>*Does not include AlAin</t>
  </si>
  <si>
    <r>
      <t>2.7.22. Postal Traffic by Type</t>
    </r>
    <r>
      <rPr>
        <b/>
        <sz val="11"/>
        <color indexed="10"/>
        <rFont val="Calibri"/>
        <family val="2"/>
      </rPr>
      <t>*</t>
    </r>
  </si>
  <si>
    <t>Postal Traffic</t>
  </si>
  <si>
    <t>Registered letters</t>
  </si>
  <si>
    <t>Internal</t>
  </si>
  <si>
    <t>External outgoing</t>
  </si>
  <si>
    <t>External incoming</t>
  </si>
  <si>
    <t>Parcels</t>
  </si>
  <si>
    <t>Express mail</t>
  </si>
  <si>
    <t>*Does not include Al Ain</t>
  </si>
  <si>
    <t>2.8. Information and Communication Technology</t>
  </si>
  <si>
    <t xml:space="preserve">In order to keep pace with information technology advancement, the Abu Dhabi government launched an ambitious national strategy which will enhance the Information and Communication Technology (ICT) infrastructure.  It will also encourage both local and foreign investment in the area of advanced technologies. 
Abu Dhabi is striving to achieve a knowledge-based economy by deploying advanced technologies throughout the Emirate. Given the increasing importance of efficient ICT in all areas of life, Statistics Centre - Abu Dhabi is keen to publish these most essential ICT statistics and indicators for the Emirate of Abu Dhabi.
Fixed broadband subscribers per 100 inhabitants amounted to 11 in 2012 while the number of mobile phone subscriptions amounted to about twice the size of the population. 
</t>
  </si>
  <si>
    <t>2.8.1. Key Statistics of Information and Communication Technology</t>
  </si>
  <si>
    <t xml:space="preserve">2.8.2. The Information and Communication Technology Indicators </t>
  </si>
  <si>
    <t>Fixed broadband subscribers per 100 inhabitants</t>
  </si>
  <si>
    <t>Fixed telephone subscribers per 100 inhabitants</t>
  </si>
  <si>
    <t>Mobile cellular subscribers per 100 inhabitants</t>
  </si>
  <si>
    <t xml:space="preserve">Percentage of population covered by mobile network </t>
  </si>
  <si>
    <t xml:space="preserve">Source: Telecommunications Regulatory Authority </t>
  </si>
  <si>
    <t>2.8.3. Tariff of Telecommunications Services</t>
  </si>
  <si>
    <t>(AED/Month)</t>
  </si>
  <si>
    <t>Type of Services</t>
  </si>
  <si>
    <t>Tariff</t>
  </si>
  <si>
    <t xml:space="preserve">Consumer fixed broadband internet access tariff (256 kbps)   </t>
  </si>
  <si>
    <t xml:space="preserve">Business fixed broadband internet access tariff (512 kbps)    </t>
  </si>
  <si>
    <t>Fixed line telephone tariff:</t>
  </si>
  <si>
    <t>Home user</t>
  </si>
  <si>
    <t>Business user</t>
  </si>
  <si>
    <t>Mobile cellular prepaid tariff (100 minutes/month)</t>
  </si>
  <si>
    <t>Source: Emirates Telecommunication Corporation- Etisalat</t>
  </si>
  <si>
    <t>2.8.4. Daily Distributed Local Newspapers by Month</t>
  </si>
  <si>
    <t>Source: Local Newspapers</t>
  </si>
  <si>
    <t>2.9. Hotels</t>
  </si>
  <si>
    <t xml:space="preserve">The government of Abu Dhabi identified tourism as an important development sector for diversifying the economy and to increase sources of income of the Emirate. Due to the importance of this vital sector in the agenda of the Abu Dhabi government, Statistics Centre-Abu Dhabi has developed a range of hotel sector indicators.
The number of hotel establishments rose to 130 in 2012, a slight increase compared with 2011.  As a result, the number of rooms rose to 21,997 , an increase of 3.5%  compared with the previous year. In 2012, the number of guests totaled about 2.4 million, an increase of 13.1% compared with the previous year. The occupancy rate decreased to 65.2% in 2012, a decline of 5.4% while the number of guest nights grew by 11.6% compared with 2011.
</t>
  </si>
  <si>
    <t>2.9.1. Key Statistics of the Hotel Establishments Activity</t>
  </si>
  <si>
    <t>Number of hotel establishments</t>
  </si>
  <si>
    <t>Number of rooms</t>
  </si>
  <si>
    <t>Number of guests (Thousand)</t>
  </si>
  <si>
    <t>Number of guestnights (Thousand)</t>
  </si>
  <si>
    <t>Average length of stay (nights)</t>
  </si>
  <si>
    <t xml:space="preserve">Occupancy rate % </t>
  </si>
  <si>
    <t>ARR: Average revenue of hotel rooms (AED)</t>
  </si>
  <si>
    <t>Rev PAR: Average revenue of available room (AED)</t>
  </si>
  <si>
    <t>Source: Abu Dhabi Tourism &amp; Culture Authority</t>
  </si>
  <si>
    <t>2.9.2. Hotel Establishments Indicators by Type, 2012</t>
  </si>
  <si>
    <t>Hotel</t>
  </si>
  <si>
    <t>Hotel Apartments</t>
  </si>
  <si>
    <t>Occupancy rate (%)</t>
  </si>
  <si>
    <t>2.9.3. Hotel Establishments Indicators by Region, 2012</t>
  </si>
  <si>
    <t>Number of hotel rooms</t>
  </si>
  <si>
    <t>Number of guest nights (Thousand)</t>
  </si>
  <si>
    <t>2.9.4. Guests of Hotel Establishments by Nationality</t>
  </si>
  <si>
    <t>Nationality</t>
  </si>
  <si>
    <t xml:space="preserve">United Arab Emirates </t>
  </si>
  <si>
    <t>Other GCC countries</t>
  </si>
  <si>
    <t>Australia and Pacific</t>
  </si>
  <si>
    <t>North and South America</t>
  </si>
  <si>
    <t>Not Specified</t>
  </si>
  <si>
    <t>2.9.5. Guestnights of Hotel Establishments by Nationality</t>
  </si>
  <si>
    <t>2.9.6. Guests for Hotel Establishments by Nationality and Classification, 2012</t>
  </si>
  <si>
    <t>5- stars</t>
  </si>
  <si>
    <t>4- stars</t>
  </si>
  <si>
    <r>
      <t>3 stars or less</t>
    </r>
    <r>
      <rPr>
        <b/>
        <sz val="10"/>
        <color indexed="10"/>
        <rFont val="Calibri"/>
        <family val="2"/>
      </rPr>
      <t>*</t>
    </r>
  </si>
  <si>
    <t>* Includes: 3, 2 and 1 stars, and the unclassified hotel establishments</t>
  </si>
  <si>
    <t>Guests for Hotel Establishments by Nationality, 2012</t>
  </si>
  <si>
    <t>2.9.7. Guestnights for Hotel Establishments by Nationality and Classification, 2012</t>
  </si>
  <si>
    <t>Hotel Apartment</t>
  </si>
  <si>
    <t>* Includes:3, 2 and 1 stars, and the unclassified hotel establishments</t>
  </si>
  <si>
    <t>2.9.8. Average Length of Stay for Hotel Establishments by Nationality</t>
  </si>
  <si>
    <t>Difference</t>
  </si>
  <si>
    <t>Average</t>
  </si>
  <si>
    <t>Source: Statistics Centre-Abu Dhabi, Abu Dhabi Tourism &amp; Culture Authority</t>
  </si>
  <si>
    <t>2.9.9. Occupancy Rate of Hotel Establishments by Month</t>
  </si>
  <si>
    <t>2.9.10. Total Revenue of Hotel Establishments</t>
  </si>
  <si>
    <t>(Thousand AED)</t>
  </si>
  <si>
    <t xml:space="preserve">Total revenue </t>
  </si>
  <si>
    <t>Room revenue</t>
  </si>
  <si>
    <t>Food &amp; beverage revenue</t>
  </si>
  <si>
    <t xml:space="preserve">Other revenue </t>
  </si>
  <si>
    <t>Figure 2.9.1. Total Revenue of Hotel Establishments</t>
  </si>
  <si>
    <t>6. Agriculture and Environment</t>
  </si>
  <si>
    <t>6.1. Agriculture</t>
  </si>
  <si>
    <t xml:space="preserve">6.2. Environment </t>
  </si>
  <si>
    <t>Agriculture and landscapes are of great importance in preserving and protecting the environment, where they play an important role absorbing carbon oxides which pollute the environment, benefiting from watersheds, and preserving biodiversity, in addition to its essential role in meeting the growing demand for food and agricultural products.
Degradation of natural resources leads to the loss of resources necessary for agricultural production, increasing exposure to risks and significant economic losses. However, to mitigate the risks, reform measurements must be taken in terms of policies and benefiting from the institutional and technological innovations that will reduce the environmental impact of agricultural activities.
Environment in the Emirate of Abu Dhabi enjoys a special interest that stems from the keenness of the wise government to develop the community, preserve its health and safety in recognition of both human and economic capital. As a result, there is an increasing interest to provide environmental statistics covering various areas such as climate, air quality, pollutant emissions, water statistics, health and occupational safety and waste statistics. These statistics provide support to policy and decision makers to achieve a sustainable environment in the Emirate of Abu Dhabi.
The Statistical Yearbook is a reference for all statistical indicators, which helps researchers, policy and decision makers, NGOs and all who are interested in statistical information, by focusing the search to a specific topic and then covering more issues in more depth.
Statistics Centre - Abu Dhabi is keen to provide agricultural and environmental statistics that monitor the real status and cover all its aspects as well as monitor the development taking place in both areas, agriculture and environment, to achieve sustainable development.</t>
  </si>
  <si>
    <t>Total number of holdings (plant holdings)</t>
  </si>
  <si>
    <t>Total agriculture area (donums)</t>
  </si>
  <si>
    <t xml:space="preserve">Area cultivated with field crops </t>
  </si>
  <si>
    <t xml:space="preserve">Area cultivated with of vegetables </t>
  </si>
  <si>
    <t xml:space="preserve">Area cultivated with fruit trees </t>
  </si>
  <si>
    <t xml:space="preserve">Number of sheep and goats </t>
  </si>
  <si>
    <t>Number of cattle in traditional holdings</t>
  </si>
  <si>
    <t>Number of cattle in commercial farms</t>
  </si>
  <si>
    <t xml:space="preserve">Number of camels </t>
  </si>
  <si>
    <t xml:space="preserve">Number of commercial farms </t>
  </si>
  <si>
    <t>Broiler - chicken meat production (tons)</t>
  </si>
  <si>
    <t>Egg production (thousand eggs)</t>
  </si>
  <si>
    <t>Milk production of commercial farms (tons)</t>
  </si>
  <si>
    <t>Quantity of fish caught (tons)</t>
  </si>
  <si>
    <t>Value of fish caught (million AED)</t>
  </si>
  <si>
    <t>Exported agricultural goods (thousand AED)</t>
  </si>
  <si>
    <t>Re - exported agricultural goods (thousand AED)</t>
  </si>
  <si>
    <t>Environment</t>
  </si>
  <si>
    <r>
      <t xml:space="preserve">Average minimum temperature ( </t>
    </r>
    <r>
      <rPr>
        <vertAlign val="superscript"/>
        <sz val="10"/>
        <rFont val="Calibri"/>
        <family val="2"/>
      </rPr>
      <t>o</t>
    </r>
    <r>
      <rPr>
        <sz val="10"/>
        <rFont val="Calibri"/>
        <family val="2"/>
      </rPr>
      <t>C)</t>
    </r>
  </si>
  <si>
    <t>Average minimum relative humidity (%)</t>
  </si>
  <si>
    <t>Average rainfall in millimeters</t>
  </si>
  <si>
    <r>
      <t xml:space="preserve">Average maximum temperature( </t>
    </r>
    <r>
      <rPr>
        <vertAlign val="superscript"/>
        <sz val="10"/>
        <rFont val="Calibri"/>
        <family val="2"/>
      </rPr>
      <t>o</t>
    </r>
    <r>
      <rPr>
        <sz val="10"/>
        <rFont val="Calibri"/>
        <family val="2"/>
      </rPr>
      <t>C)</t>
    </r>
  </si>
  <si>
    <t>Average maximum relative humidity (%)</t>
  </si>
  <si>
    <t>Average atmospheric pressure (hPA)</t>
  </si>
  <si>
    <t>% of change in CO2 emissions - oil and gas sector</t>
  </si>
  <si>
    <t>% of change in CO2 emissions - water and electricity production sector</t>
  </si>
  <si>
    <t>Total non-conventional water resources (MCM)</t>
  </si>
  <si>
    <t>Quantity of treated wastewater (MCM)</t>
  </si>
  <si>
    <t>Total amount of waste generated (tons)</t>
  </si>
  <si>
    <t>Daily average of waste generated (tons)</t>
  </si>
  <si>
    <t>Economic development is affected by all economic activities, including agricultural activity, which is a cornerstone for achieving the objectives of the overall development. Agricultural sector is one of the key productive sectors and a major component of GDP, in addition to being the main supplier of food commodities and raw materials for many of the food industry in the Emirate. 
From this point of view, there must be a comprehensive agricultural database relying on accurate numbers and statistics. Attaining advanced degrees of growth can’t be achieved without development plans and programs that contain specific goals and strategies; any given country cannot take the initiative to implement its different plans without accurate and reliable statistical data.
The Statistical Yearbook includes quantitative and qualitative statistics, allowing researchers to benefit from them while planning to create future goals and strategies by using the past as a base for development. The book includes data on the numbers of farms, size of agricultural area, indicators of crop area and agricultural production quantities and values. The number of agricultural holdings in the Emirate of Abu Dhabi totaled 24,394 holdings, with a total area of 752,839 donums.
The total number of sheep and goats in the Emirate of Abu Dhabi totaled 2.9 million heads, with the majority of them (62%) in Al Ain area. Meanwhile, the total number of camels equaled 330,220 heads, mostly in Al Ain area (56%).</t>
  </si>
  <si>
    <t>Plant Production</t>
  </si>
  <si>
    <t>Plant production statistics provide data on the changes taking place in this activity, which vary from one season to another. The area cultivated with fruits in 2012 forms 48% of the total arable area, followed by the area cultivated with field crops at 27%, and finally the area cultivated with vegetable crops at 3% of the total arable area. Plant production statistics give an insight into the present levels of surplus or shortage, thereby enabling the formulation of policies on foreign trade in agriculture products to plan export and import quantities and develop plans in a way that would reduce shortage or surplus in field crops.</t>
  </si>
  <si>
    <t>6.1.1. Number and Area of Plant Holdings by Region</t>
  </si>
  <si>
    <t xml:space="preserve"> (Donums)</t>
  </si>
  <si>
    <t>Area</t>
  </si>
  <si>
    <t>Source: Abu Dhabi Food Control Authority</t>
  </si>
  <si>
    <t>Figure 6.1.1. Percentage Distribution of Plant Holdings Area by Region, 2012</t>
  </si>
  <si>
    <t>6.1.2. Number of Farms by Area Category and Region, 2012</t>
  </si>
  <si>
    <t xml:space="preserve"> Area category</t>
  </si>
  <si>
    <t>Less than 20 Donum</t>
  </si>
  <si>
    <t>20-29 Donum</t>
  </si>
  <si>
    <t>30 - 39 Donum</t>
  </si>
  <si>
    <t>40 - 49 Donum</t>
  </si>
  <si>
    <t>50 -59 Donum</t>
  </si>
  <si>
    <t>More than 60 Donum</t>
  </si>
  <si>
    <t>6.1.3. Area of Farms by Area Category and Region, 2012</t>
  </si>
  <si>
    <t>6.1.4. Area of Plant Holdings by Land Use and Region, 2012</t>
  </si>
  <si>
    <t>Total area of holdings</t>
  </si>
  <si>
    <t>Fruits</t>
  </si>
  <si>
    <t>Crops</t>
  </si>
  <si>
    <t>Vegetable</t>
  </si>
  <si>
    <t>Green houses</t>
  </si>
  <si>
    <t xml:space="preserve">Current fallow </t>
  </si>
  <si>
    <t>Windbreaks</t>
  </si>
  <si>
    <t>Building</t>
  </si>
  <si>
    <t>Potentially productive area</t>
  </si>
  <si>
    <t>Figure 6.1.2. Percentage Distribution of Plant Holdings Area by Land Use, 2012</t>
  </si>
  <si>
    <t>6.1.5. Area Cultivated with Field Crops by Region</t>
  </si>
  <si>
    <t>(Donums)</t>
  </si>
  <si>
    <t>6.1.6. Quantity of Production of Field Crops by Region</t>
  </si>
  <si>
    <t>(Tons)</t>
  </si>
  <si>
    <t>6.1.7. Value of Field Crops by Region</t>
  </si>
  <si>
    <t>Figure 6.1.3. Percentage Distribution of Area Cultivated with Field Crops by Region, 2012</t>
  </si>
  <si>
    <t>6.1.8. Quantity of Production, Cultivated area, and Average Yield of Vegetables by Type, 2012</t>
  </si>
  <si>
    <r>
      <t xml:space="preserve">Production
</t>
    </r>
    <r>
      <rPr>
        <i/>
        <sz val="10"/>
        <rFont val="Calibri"/>
        <family val="2"/>
      </rPr>
      <t>(Tons)</t>
    </r>
  </si>
  <si>
    <r>
      <t xml:space="preserve">Cultivated area
</t>
    </r>
    <r>
      <rPr>
        <i/>
        <sz val="10"/>
        <rFont val="Calibri"/>
        <family val="2"/>
      </rPr>
      <t>(Donums)</t>
    </r>
  </si>
  <si>
    <r>
      <t xml:space="preserve">Average yield </t>
    </r>
    <r>
      <rPr>
        <i/>
        <sz val="10"/>
        <rFont val="Calibri"/>
        <family val="2"/>
      </rPr>
      <t>(Tons/Domum)</t>
    </r>
  </si>
  <si>
    <t>Tomato</t>
  </si>
  <si>
    <t>Pepper</t>
  </si>
  <si>
    <t>Cucumber</t>
  </si>
  <si>
    <t>Marrow</t>
  </si>
  <si>
    <t>Watermelon</t>
  </si>
  <si>
    <t>Sweet Melon</t>
  </si>
  <si>
    <t>Onion</t>
  </si>
  <si>
    <t>Eggplant</t>
  </si>
  <si>
    <t>Cauliflower</t>
  </si>
  <si>
    <t>B. Bean</t>
  </si>
  <si>
    <t>Cabbage</t>
  </si>
  <si>
    <t>J.Mallow</t>
  </si>
  <si>
    <t>Beets</t>
  </si>
  <si>
    <t>Corn</t>
  </si>
  <si>
    <t>Turnip</t>
  </si>
  <si>
    <t>Carrot</t>
  </si>
  <si>
    <t>Beans</t>
  </si>
  <si>
    <t>Coriander</t>
  </si>
  <si>
    <t>Persley</t>
  </si>
  <si>
    <t>Potato</t>
  </si>
  <si>
    <t>Lettuce</t>
  </si>
  <si>
    <t>Spinach</t>
  </si>
  <si>
    <t>Other vegetables</t>
  </si>
  <si>
    <t>6.1.9. Number and Area of Greenhouses by Region</t>
  </si>
  <si>
    <t>Number and Area of Greenhouses, by Region</t>
  </si>
  <si>
    <t>(Donum)</t>
  </si>
  <si>
    <t>Figure 6.1.4. Area of Greenhouses by Region</t>
  </si>
  <si>
    <t>6.1.10. Number of Productive Greenhouses by Region</t>
  </si>
  <si>
    <t>Figure 6.1.5. Percentage distribution of the number of productive greenhouse by region, 2012</t>
  </si>
  <si>
    <t>6.1.11. Number and Area of Fruit Trees by Type</t>
  </si>
  <si>
    <r>
      <t>Fruit trees</t>
    </r>
    <r>
      <rPr>
        <b/>
        <sz val="10"/>
        <color rgb="FFFF0000"/>
        <rFont val="Calibri"/>
        <family val="2"/>
      </rPr>
      <t>*</t>
    </r>
  </si>
  <si>
    <t>Lemon</t>
  </si>
  <si>
    <t>Orange</t>
  </si>
  <si>
    <t>Mango</t>
  </si>
  <si>
    <t>Pomegranate</t>
  </si>
  <si>
    <t>Figs</t>
  </si>
  <si>
    <t>Guavas</t>
  </si>
  <si>
    <t>Grapes</t>
  </si>
  <si>
    <t>Mulberry</t>
  </si>
  <si>
    <t>Almonds</t>
  </si>
  <si>
    <t>Banana</t>
  </si>
  <si>
    <t>Cider</t>
  </si>
  <si>
    <r>
      <rPr>
        <sz val="8"/>
        <color rgb="FFFF0000"/>
        <rFont val="Calibri"/>
        <family val="2"/>
      </rPr>
      <t xml:space="preserve">* </t>
    </r>
    <r>
      <rPr>
        <sz val="8"/>
        <rFont val="Calibri"/>
        <family val="2"/>
      </rPr>
      <t>Except for date palm</t>
    </r>
  </si>
  <si>
    <t>6.1.12. Number and Area of Fruit Trees by Type - Abu Dhabi</t>
  </si>
  <si>
    <t>6.1.13. Number and Area of  Fruit Trees by Type - Al Ain</t>
  </si>
  <si>
    <r>
      <rPr>
        <sz val="8"/>
        <color rgb="FFFF0000"/>
        <rFont val="Calibri"/>
        <family val="2"/>
      </rPr>
      <t>*</t>
    </r>
    <r>
      <rPr>
        <sz val="8"/>
        <rFont val="Calibri"/>
        <family val="2"/>
      </rPr>
      <t xml:space="preserve"> Except for date palm</t>
    </r>
  </si>
  <si>
    <t>6.1.14. Number and Area of Fruit trees by type - Al Gharbia</t>
  </si>
  <si>
    <t>6.1.15. Quantity of Dates Produced by Region</t>
  </si>
  <si>
    <t>Source: Al Foah Company</t>
  </si>
  <si>
    <t>6.1.16. Value of Dates Produced by Region</t>
  </si>
  <si>
    <t>6.1.17. Number and Area of Windbreak Trees by Region, 2012</t>
  </si>
  <si>
    <t>6.1.18. Quantity and Value of Agricultural Products Supplied to the Agriculture Marketing Centre</t>
  </si>
  <si>
    <t>( Quantity in tons, value in thousand AED)</t>
  </si>
  <si>
    <t>Product</t>
  </si>
  <si>
    <t>Sweet melon</t>
  </si>
  <si>
    <t>Cowpeas</t>
  </si>
  <si>
    <t>S. Cucumber</t>
  </si>
  <si>
    <t>Peas</t>
  </si>
  <si>
    <t>G Rocket</t>
  </si>
  <si>
    <t>J. Mallow</t>
  </si>
  <si>
    <t>Parsley</t>
  </si>
  <si>
    <t xml:space="preserve">6.1.19. Agriculture Producers Price Indices </t>
  </si>
  <si>
    <t>( 2010 = 100)</t>
  </si>
  <si>
    <t>Crop</t>
  </si>
  <si>
    <t>All Products</t>
  </si>
  <si>
    <t>Rocket</t>
  </si>
  <si>
    <t>6.1.20. Quantity of Pesticides Used by Type and Region, 2012</t>
  </si>
  <si>
    <t>Perfektion</t>
  </si>
  <si>
    <t>Liter</t>
  </si>
  <si>
    <t>Kilogram</t>
  </si>
  <si>
    <t>Bitam</t>
  </si>
  <si>
    <t>Magister</t>
  </si>
  <si>
    <t>Bico 1</t>
  </si>
  <si>
    <t>Copro -D-Sect</t>
  </si>
  <si>
    <t>Envedor</t>
  </si>
  <si>
    <t>M.Sulpher</t>
  </si>
  <si>
    <t>Vertemic</t>
  </si>
  <si>
    <t>6.1.21. Total Loans Given to the Farmers in Agricultural Sector by Region</t>
  </si>
  <si>
    <r>
      <t>Tota</t>
    </r>
    <r>
      <rPr>
        <b/>
        <sz val="10"/>
        <color theme="1"/>
        <rFont val="Calibri"/>
        <family val="2"/>
      </rPr>
      <t>l</t>
    </r>
    <r>
      <rPr>
        <b/>
        <sz val="10"/>
        <color rgb="FFFF0000"/>
        <rFont val="Calibri"/>
        <family val="2"/>
      </rPr>
      <t>*</t>
    </r>
  </si>
  <si>
    <t>Abu Dhabi and Al Gharbia</t>
  </si>
  <si>
    <r>
      <rPr>
        <sz val="10"/>
        <color rgb="FFFF0000"/>
        <rFont val="Calibri"/>
        <family val="2"/>
      </rPr>
      <t>*</t>
    </r>
    <r>
      <rPr>
        <sz val="10"/>
        <rFont val="Calibri"/>
        <family val="2"/>
      </rPr>
      <t xml:space="preserve"> The farmers pay only 50% of the value of the loan</t>
    </r>
  </si>
  <si>
    <t>Livestock and fisheries</t>
  </si>
  <si>
    <t>Livestock is deemed to be a key activity to economic development in the Emirate of Abu Dhabi; hence it is a main source of income for rural and desert residents. As such, this sector received the attention of the government over the past few years through the implementation of policies and programs that have successfully achieved a steady growth in livestock populations.
Percentage of sheep and goats in the Emirate of Abu Dhabi represented around 88% of the total number of livestock, followed by camels at 11% and cows at 1% in traditional holdings.  Coastlines are considered a significant source to meet the population’s need of fish, which is the basic food for inhabitants of coastal areas. Fisheries are one of the important renewable economic resources and essential source of national income.</t>
  </si>
  <si>
    <t>6.1.22. Number of Livestock by Type</t>
  </si>
  <si>
    <t>Sheep and goats</t>
  </si>
  <si>
    <r>
      <t>Cattle</t>
    </r>
    <r>
      <rPr>
        <sz val="10"/>
        <color rgb="FFFF0000"/>
        <rFont val="Calibri"/>
        <family val="2"/>
      </rPr>
      <t>*</t>
    </r>
  </si>
  <si>
    <t>Camels</t>
  </si>
  <si>
    <t>* The number does not include cattle in commercial farms</t>
  </si>
  <si>
    <t>6.1.23. Number of Livestock by Type - Abu Dhabi</t>
  </si>
  <si>
    <t>Cattle *</t>
  </si>
  <si>
    <t>6.1.24. Number of Livestock by Type - Al Ain</t>
  </si>
  <si>
    <t>6.1.25. Number of Livestock by Type - Al Gharbia</t>
  </si>
  <si>
    <t>Figure 6.1.6. Percentage Distribution of Number of Livestock by Region, 2012</t>
  </si>
  <si>
    <t>Figure 6.1.7. Number of Livestock by Type</t>
  </si>
  <si>
    <t>6.1.26. Value of Dates Produced by Region</t>
  </si>
  <si>
    <t>6.1.27. Number of Slaughtered Animals by Type</t>
  </si>
  <si>
    <t>Cattle</t>
  </si>
  <si>
    <t xml:space="preserve">Source: Department of Municipal Affairs </t>
  </si>
  <si>
    <t>6.1.28. Quantity of Meat Produced From Slaughter by Type</t>
  </si>
  <si>
    <t>6.1.29. Value of Meat Produced From Slaughter by Type</t>
  </si>
  <si>
    <t>6.1.30. Number of Commercial Farms by Type of Farm</t>
  </si>
  <si>
    <t>Broiler farms</t>
  </si>
  <si>
    <t>Layer farms</t>
  </si>
  <si>
    <t>Parent stock Farms</t>
  </si>
  <si>
    <t>Cattle farms</t>
  </si>
  <si>
    <t>6.1.31. Quantity of Production in Commercial Farms by Type</t>
  </si>
  <si>
    <t>Chicken meat (Tons)</t>
  </si>
  <si>
    <t>Table eggs (1000 Egg)</t>
  </si>
  <si>
    <t>Cattle milk (Tons)</t>
  </si>
  <si>
    <t>6.1.32. Quantity and Value of Fish Caught by Major Fish Families</t>
  </si>
  <si>
    <t>(Quantity in tons, value in million AED)</t>
  </si>
  <si>
    <t>Fish Families</t>
  </si>
  <si>
    <t>Carangidae</t>
  </si>
  <si>
    <t>Haemulidae</t>
  </si>
  <si>
    <t>Lethrinidae</t>
  </si>
  <si>
    <t>Lutjanidae</t>
  </si>
  <si>
    <t>Portunidae</t>
  </si>
  <si>
    <t>Scombridae</t>
  </si>
  <si>
    <t>Serranidae</t>
  </si>
  <si>
    <t>Sparidae</t>
  </si>
  <si>
    <t>Source: Environment Agency - Abu Dhabi</t>
  </si>
  <si>
    <t>6.1.33. Quantity of Fish Caught by Month</t>
  </si>
  <si>
    <t>6.1.34. Number of Animals Treated at Veterinary Clinics by Region</t>
  </si>
  <si>
    <t>6.1.35. Number of Cases Vaccinated by Type of Animal and Region, 2012</t>
  </si>
  <si>
    <t>Type of Animal</t>
  </si>
  <si>
    <t>Sheep</t>
  </si>
  <si>
    <t>Goats</t>
  </si>
  <si>
    <t>6.1.36. Number of Incidence of Poultry Diseases by Region</t>
  </si>
  <si>
    <t>Agricultural Goods Trade</t>
  </si>
  <si>
    <t xml:space="preserve">
The Emirate of Abu Dhabi enjoys robust foreign trade in agricultural goods supported by its geographical location and its proximity to East Asian countries, in addition to the trade facilities and trade laws and regulations in force. These factors have contributed to the growth and development of commercial exchange of food and other agriculture goods and products  through the Emirate’s ports.</t>
  </si>
  <si>
    <t>6.1.37. Value of Imports of Agricultural Goods and Food</t>
  </si>
  <si>
    <t xml:space="preserve"> Value of imports of agricultural goods and food</t>
  </si>
  <si>
    <t>Live animals and their products</t>
  </si>
  <si>
    <t>Animals or vegetable fats, oils and waxes</t>
  </si>
  <si>
    <t>Fertilizers</t>
  </si>
  <si>
    <t>Pesticides and rodents, fungi, weeds</t>
  </si>
  <si>
    <t>6.1.38. Value of Exports of Agricultural Goods and Food</t>
  </si>
  <si>
    <t xml:space="preserve"> Value of exports of agricultural goods and food</t>
  </si>
  <si>
    <t>6.1.39. Value of Re-Exports of Agricultural Goods and Food</t>
  </si>
  <si>
    <t>Value of re-exports of agricultural goods and food</t>
  </si>
  <si>
    <t>Figure 6.1.8. Value of Imports, Exports, and Re-Exports of Agricultural Goods and Food</t>
  </si>
  <si>
    <t>Re-Exports</t>
  </si>
  <si>
    <t xml:space="preserve">6.1.40. Quantity and Value of Imports, Exports and Re-Exports of Agricultural Fertilizers </t>
  </si>
  <si>
    <t>(Quantity in tons, value in thousand AED)</t>
  </si>
  <si>
    <t>6.2. Environment</t>
  </si>
  <si>
    <r>
      <t>The Emirate of Abu Dhabi is concerned about achieving notable developments in the fields of environmental protection and conservation of natural resources. Environmental statistics provide information and statistics about the impact of development and change in key environmental elements, such as climate, air, water and waste management.
In 2012, the average minimum temperature of the Abu Dhabi Emirate was 22.4 ⁰C while the average maximum temperature was 34.3 ⁰C. Average annual rainfall decreased from 21.5 mm in 2011 to 12.6 mm in 2012. Average minimum relative humidity was 29% while average maximum relative humidity was 77.5%. Average atmospheric pressure was 1,008.4 hPA and the maximum daily solar radiation exceeded 8,500 Watt /m²/h during the summer months.
Regarding air quality, the concentrations of air pollutants in 2012 were within their permissible limits. Annual average concentration of particulate matter, with a diameter of 10 micron or less, ranged between 156 and 175 mcg/m</t>
    </r>
    <r>
      <rPr>
        <vertAlign val="superscript"/>
        <sz val="11"/>
        <color theme="1"/>
        <rFont val="Calibri"/>
        <family val="2"/>
      </rPr>
      <t>3</t>
    </r>
    <r>
      <rPr>
        <sz val="11"/>
        <color theme="1"/>
        <rFont val="Calibri"/>
        <family val="2"/>
      </rPr>
      <t xml:space="preserve"> in the urban areas of the Emirate.
The quantity of treated wastewater in 2012 reached 265.4 MCM where Abu Dhabi region's accounted for about 74% of the quantity of treated wastewater, and Al Gharbia's share did not exceed 4% of the total. 
</t>
    </r>
    <r>
      <rPr>
        <sz val="11"/>
        <rFont val="Calibri"/>
        <family val="2"/>
      </rPr>
      <t>In 2011, there were 71 cases of fatal occupational incidents and 12 fatal occupational road incidents in the Emirate of Abu Dhabi. There were 1,356 cases of foodborne illnesses and food poisoning caused by consuming foods or drinks contaminated with bacteria and viruses.</t>
    </r>
    <r>
      <rPr>
        <b/>
        <sz val="11"/>
        <rFont val="Calibri"/>
        <family val="2"/>
      </rPr>
      <t xml:space="preserve">
</t>
    </r>
    <r>
      <rPr>
        <b/>
        <sz val="11"/>
        <color rgb="FFFF0000"/>
        <rFont val="Calibri"/>
        <family val="2"/>
      </rPr>
      <t xml:space="preserve">
</t>
    </r>
    <r>
      <rPr>
        <sz val="11"/>
        <rFont val="Calibri"/>
        <family val="2"/>
      </rPr>
      <t>Regarding waste statistics, the Emirate of Abu Dhabi generated more than 34 thousand tons of waste per day in 2012, which is up to approximately 12.8 million tons annually. Construction and demolition waste constituted the highest percentage with 75% of the total amount of waste generated in the Emirate.</t>
    </r>
  </si>
  <si>
    <t>Location and Area</t>
  </si>
  <si>
    <t xml:space="preserve">
The Emirate of Abu Dhabi is located in the far west and southwest part of the United Arab Emirates along the southern cost of the Arabian Gulf between latitudes 22°40′ and around 25° north and longitudes 51° and around 56° east. The total area of the Emirate is 67,340 square kilometres, occupying about 87% of the total area of the UAE, excluding islands. The territorial waters of the Emirate embrace about 200 islands off its 700 kilometres coastline.
The topography of the Emirate is dominated by low-lying sandy terrain dotted with sand dunes exceeding 300 metres in height in some areas southwards. The eastern part of the Emirate borders the western fringes of Al-Hajar Mountains. Hafeet Mountain, Abu Dhabi’s highest elevation, rising about 1,300 metres, is located south of Al Ain city.
</t>
  </si>
  <si>
    <r>
      <t xml:space="preserve">6.2.1  Area of the United Arab Emirates </t>
    </r>
    <r>
      <rPr>
        <b/>
        <sz val="11"/>
        <color rgb="FFEE3124"/>
        <rFont val="Calibri"/>
        <family val="2"/>
      </rPr>
      <t>*</t>
    </r>
  </si>
  <si>
    <t>Emirate</t>
  </si>
  <si>
    <t>Sq. mile</t>
  </si>
  <si>
    <t>Sq. kilometre</t>
  </si>
  <si>
    <t>Dubai</t>
  </si>
  <si>
    <t>Sharjah</t>
  </si>
  <si>
    <t>Ras Al-Khaimah</t>
  </si>
  <si>
    <t>Fujairah</t>
  </si>
  <si>
    <t>Umm Al Qiwain</t>
  </si>
  <si>
    <t>Ajman</t>
  </si>
  <si>
    <t>Source: Ministry of Economy</t>
  </si>
  <si>
    <t>* Excluding islands</t>
  </si>
  <si>
    <r>
      <t>Figure 6.2.1. Area of the United Arab Emirates</t>
    </r>
    <r>
      <rPr>
        <b/>
        <sz val="11"/>
        <color rgb="FFEE3124"/>
        <rFont val="Calibri"/>
        <family val="2"/>
      </rPr>
      <t xml:space="preserve"> * </t>
    </r>
  </si>
  <si>
    <r>
      <rPr>
        <sz val="9"/>
        <color rgb="FFFF0000"/>
        <rFont val="Calibri"/>
        <family val="2"/>
      </rPr>
      <t xml:space="preserve">
</t>
    </r>
    <r>
      <rPr>
        <sz val="9"/>
        <color theme="1"/>
        <rFont val="Calibri"/>
        <family val="2"/>
      </rPr>
      <t>Source: Ministry of Economy</t>
    </r>
    <r>
      <rPr>
        <sz val="9"/>
        <color rgb="FFFF0000"/>
        <rFont val="Calibri"/>
        <family val="2"/>
      </rPr>
      <t xml:space="preserve">
</t>
    </r>
    <r>
      <rPr>
        <sz val="9"/>
        <color rgb="FFEE3124"/>
        <rFont val="Calibri"/>
        <family val="2"/>
      </rPr>
      <t>* Excluding islands</t>
    </r>
  </si>
  <si>
    <t>The Emirate of Abu Dhabi is located in the tropical dry region. The Tropic of Cancer runs through the southern part of the Emirate, giving its climate an arid nature characterised by high temperatures throughout the year, and a very hot summer. The Emirate’s high summer temperatures are associated with high relative humidity, especially in coastal areas. Abu Dhabi has warm winters with occasionally low temperatures. The air temperatures show a variations between the coastal strip, the desert interior and areas of higher elevation, which together make up the topography of the Emirate. Abu Dhabi receives scant rainfall but totals vary greatly from year to year. Seasonal northerly winds blow across the country, helping to ameliorate the weather, when they are not laden with dust, in addition to the brief moisture-laden south-easterly winds. The winds often vary between southerly, south-easterly, westerly, northerly and north westerly. Another characteristic of the Emirate’s weather is the high rate of evaporation of water due to several factors, namely high temperature, wind speed, and low rainfall. The National Center of Meteorology and Seismology provides Statistics Center - Abu Dhabi with climate data from stations throughout the Emirate of Abu Dhabi. The Statistics Centre – Abu Dhabi then process it and produce climate data classified into four main areas Abu Dhabi, Al Ain, Al Gharbia and the islands.</t>
  </si>
  <si>
    <t>Figure 6.2.2. Average maximum and minimum air temperature by month and region, 2012</t>
  </si>
  <si>
    <t xml:space="preserve">
</t>
  </si>
  <si>
    <t xml:space="preserve">Month </t>
  </si>
  <si>
    <t>Minimum temperature - Abu Dhabi</t>
  </si>
  <si>
    <t>Maximum temperature - Abu Dhabi</t>
  </si>
  <si>
    <t>Minimum temperature - Al Ain</t>
  </si>
  <si>
    <t>Maximum temperature - Al Ain</t>
  </si>
  <si>
    <t>Minimum temperature - Al Gharbia</t>
  </si>
  <si>
    <t>Maximum temperature - Al Gharbia</t>
  </si>
  <si>
    <t>Minimum temperature - The Islands</t>
  </si>
  <si>
    <t>Maximum temperature - The Islands</t>
  </si>
  <si>
    <t>Source: Statistics Centre- Abu Dhabi</t>
  </si>
  <si>
    <t>6.2.2. Air Temperature by Month - Abu Dhabi , 2012</t>
  </si>
  <si>
    <t>(Degree Celsius)</t>
  </si>
  <si>
    <t xml:space="preserve">Absolute 
minimum </t>
  </si>
  <si>
    <t>Average 
minimum</t>
  </si>
  <si>
    <t xml:space="preserve">Absolute 
maximum </t>
  </si>
  <si>
    <t xml:space="preserve"> Average maximum</t>
  </si>
  <si>
    <t>Source: Statistics Centre- Abu Dhabi.</t>
  </si>
  <si>
    <t>6.2.3. Air Temperature by Month - Al Ain, 2012</t>
  </si>
  <si>
    <t>6.2.4. Air Temperature by Month - Al Gharbia , 2012</t>
  </si>
  <si>
    <t>6.2.5. Air Temperature by Month  - The Islands,  2012</t>
  </si>
  <si>
    <t>6.2.6. Average Rainfall by Month and Region, 2012</t>
  </si>
  <si>
    <t>(Millimetres )</t>
  </si>
  <si>
    <t>The Islands</t>
  </si>
  <si>
    <t>Figure 6.2.3. Average Rainfall by Month and Region, 2012</t>
  </si>
  <si>
    <t>6.2.7. Rainfall in Abu Dhabi and Al Ain by Month, 2012</t>
  </si>
  <si>
    <t>Heaviest fall in one day</t>
  </si>
  <si>
    <t>Total for
 month</t>
  </si>
  <si>
    <t>6.2.8. Rainfall in Al Gharbia and The Islands by Month, 2012</t>
  </si>
  <si>
    <t>6.2.9. Average Atmospheric Pressure by Month and Region, 2012</t>
  </si>
  <si>
    <t>(Hectopascal)</t>
  </si>
  <si>
    <t>6.2.10. Average Relative Humidity by Month and Region, 2012</t>
  </si>
  <si>
    <t>Figure 6.2.4. Average Relative Humidity by Month and Region, 2012</t>
  </si>
  <si>
    <t>6.2.11. Relative Humidity by Month - Abu Dhabi, 2012</t>
  </si>
  <si>
    <t xml:space="preserve">Monthly 
average </t>
  </si>
  <si>
    <t>Average
 minimum</t>
  </si>
  <si>
    <t>Average 
maximum</t>
  </si>
  <si>
    <t>RH aver min</t>
  </si>
  <si>
    <t>RH aver max</t>
  </si>
  <si>
    <t>6.2.12. Relative Humidity by Month - Al Ain, 2012</t>
  </si>
  <si>
    <t xml:space="preserve">Monthly 
Average </t>
  </si>
  <si>
    <t>Average 
Minimum</t>
  </si>
  <si>
    <t>Average 
Maximum</t>
  </si>
  <si>
    <t>6.2.13. Relative Humidity by Month - Al Gharbia, 2012</t>
  </si>
  <si>
    <t>6.2.14. Relative Humidity by Month - The Islands, 2012</t>
  </si>
  <si>
    <t>6.2.15. Average Wind Speed by Month and Region, 2012</t>
  </si>
  <si>
    <r>
      <t>(Knot</t>
    </r>
    <r>
      <rPr>
        <i/>
        <sz val="9"/>
        <color rgb="FFFF0000"/>
        <rFont val="Calibri"/>
        <family val="2"/>
      </rPr>
      <t>*</t>
    </r>
    <r>
      <rPr>
        <i/>
        <sz val="9"/>
        <color theme="1"/>
        <rFont val="Calibri"/>
        <family val="2"/>
      </rPr>
      <t>)</t>
    </r>
  </si>
  <si>
    <t>AL Ain</t>
  </si>
  <si>
    <t>*Knot = 1.15 mph</t>
  </si>
  <si>
    <t>6.2.16. Wind Speed by Month - Abu Dhabi , 2012</t>
  </si>
  <si>
    <t>Absolute 
Maximum</t>
  </si>
  <si>
    <t>6.2.17. Wind Speed by Month - Al Ain, 2012</t>
  </si>
  <si>
    <t>6.2.18. Wind Speed by Month - Al Gharbia, 2012</t>
  </si>
  <si>
    <t>6.2.19. Wind Speed by Month - The Islands, 2012</t>
  </si>
  <si>
    <t>6.2.20. Average Daily Sunshine in Abu Dhabi and Al Ain by Month, 2012</t>
  </si>
  <si>
    <t>(Hours)</t>
  </si>
  <si>
    <t>6.2.21. Average Daily Total Solar Radiation by Month and Region, 2012</t>
  </si>
  <si>
    <t>(Watt /m²/h)</t>
  </si>
  <si>
    <t>Figure 6.2.5. Average Daily Total Solar Radiation by Month and Region, 2012</t>
  </si>
  <si>
    <t>6.2.22. Daily Total Solar Radiation by Month - Abu Dhabi, 2012</t>
  </si>
  <si>
    <t>Minimum</t>
  </si>
  <si>
    <t>Maximum</t>
  </si>
  <si>
    <t>6.2.23. Daily Total Solar Radiation by Month - Al Ain, 2012</t>
  </si>
  <si>
    <t>6.2.24. Daily Total Solar Radiation by Month - Al Gharbia,  2012</t>
  </si>
  <si>
    <t>6.2.25. Daily Total Solar Radiation by Month - The Islands,  2012</t>
  </si>
  <si>
    <t>Air Statistics</t>
  </si>
  <si>
    <r>
      <t>Air pollution comes from stationary sources such as power plants and factories and mobile sources such as trucks, cars, and buses. Emissions from these sources reduce air quality, which has a negative impact on people's health and the balance of ecosystems. Major air pollutants monitored are sulphur dioxide, nitrogen dioxide, particulate matter (PM10), ground level-ozone, and carbon monoxide.  
Air quality in the Emirate of Abu Dhabi is generally good. However, readings vary with different locations: readings from stations close to roads record high rates of pollution due to vehicle exhaust emissions. Likewise, readings taken within the vicinity of oil installations and industrial facilities are the highest in the Emirate. In 2012, annual average concentration of PM10 ranged between 156 and 175 mcg/m</t>
    </r>
    <r>
      <rPr>
        <vertAlign val="superscript"/>
        <sz val="11"/>
        <color theme="1"/>
        <rFont val="Calibri"/>
        <family val="2"/>
      </rPr>
      <t>3</t>
    </r>
    <r>
      <rPr>
        <sz val="11"/>
        <color theme="1"/>
        <rFont val="Calibri"/>
        <family val="2"/>
      </rPr>
      <t xml:space="preserve"> in the urban areas of the Emirate while annual average concentration of sulphur dioxide ranged between three and eight mcg/m</t>
    </r>
    <r>
      <rPr>
        <vertAlign val="superscript"/>
        <sz val="11"/>
        <color theme="1"/>
        <rFont val="Calibri"/>
        <family val="2"/>
      </rPr>
      <t>3</t>
    </r>
    <r>
      <rPr>
        <sz val="11"/>
        <color theme="1"/>
        <rFont val="Calibri"/>
        <family val="2"/>
      </rPr>
      <t>, which is below the national maximum allowable limit (60 mcg/m</t>
    </r>
    <r>
      <rPr>
        <vertAlign val="superscript"/>
        <sz val="11"/>
        <color theme="1"/>
        <rFont val="Calibri"/>
        <family val="2"/>
      </rPr>
      <t>3</t>
    </r>
    <r>
      <rPr>
        <sz val="11"/>
        <color theme="1"/>
        <rFont val="Calibri"/>
        <family val="2"/>
      </rPr>
      <t>).</t>
    </r>
  </si>
  <si>
    <t>6.2.26. Annual Average of Air Pollution Indicators in Urban Areas by Region and Station, 2012</t>
  </si>
  <si>
    <r>
      <t>(Microgram/m</t>
    </r>
    <r>
      <rPr>
        <vertAlign val="superscript"/>
        <sz val="9"/>
        <color theme="1"/>
        <rFont val="Calibri"/>
        <family val="2"/>
      </rPr>
      <t>3</t>
    </r>
    <r>
      <rPr>
        <sz val="9"/>
        <color theme="1"/>
        <rFont val="Calibri"/>
        <family val="2"/>
      </rPr>
      <t>)</t>
    </r>
  </si>
  <si>
    <t>Indicator (maximum allowable limit)</t>
  </si>
  <si>
    <t xml:space="preserve"> Khalifa school</t>
  </si>
  <si>
    <t>Baniyas School</t>
  </si>
  <si>
    <t>Al Ain School</t>
  </si>
  <si>
    <t>Bida Zayed</t>
  </si>
  <si>
    <r>
      <t>Sulphur dioxide (60 mcg/m</t>
    </r>
    <r>
      <rPr>
        <vertAlign val="superscript"/>
        <sz val="10"/>
        <color theme="1"/>
        <rFont val="Calibri"/>
        <family val="2"/>
      </rPr>
      <t>3</t>
    </r>
    <r>
      <rPr>
        <sz val="10"/>
        <color theme="1"/>
        <rFont val="Calibri"/>
        <family val="2"/>
      </rPr>
      <t>)</t>
    </r>
  </si>
  <si>
    <t>Nitrogen dioxide</t>
  </si>
  <si>
    <t xml:space="preserve">Ground level ozone </t>
  </si>
  <si>
    <t>Particulate matter - PM10</t>
  </si>
  <si>
    <t>Source: Environment Agency - Abu Dhabi.</t>
  </si>
  <si>
    <r>
      <t>6.2.27. Annual Average of Sulphur Dioxide Concentration in Ambient Air by Region</t>
    </r>
    <r>
      <rPr>
        <b/>
        <sz val="11"/>
        <color rgb="FFEE3124"/>
        <rFont val="Calibri"/>
        <family val="2"/>
      </rPr>
      <t xml:space="preserve"> *</t>
    </r>
  </si>
  <si>
    <r>
      <t>(Microgram/m</t>
    </r>
    <r>
      <rPr>
        <i/>
        <vertAlign val="superscript"/>
        <sz val="9"/>
        <color theme="1"/>
        <rFont val="Calibri"/>
        <family val="2"/>
      </rPr>
      <t>3</t>
    </r>
    <r>
      <rPr>
        <i/>
        <sz val="9"/>
        <color theme="1"/>
        <rFont val="Calibri"/>
        <family val="2"/>
      </rPr>
      <t>)</t>
    </r>
  </si>
  <si>
    <t>Station location</t>
  </si>
  <si>
    <t xml:space="preserve">City centre - Khadija School </t>
  </si>
  <si>
    <t>Urban/ residential - Khalifa School</t>
  </si>
  <si>
    <t>Road side - Hamdan Street</t>
  </si>
  <si>
    <t>Urban/ residential - Baniyas School</t>
  </si>
  <si>
    <t>Industrial - Mussafah</t>
  </si>
  <si>
    <t>Urban/ residential - Al Ain School</t>
  </si>
  <si>
    <t>Road side - Al Ain Street</t>
  </si>
  <si>
    <t>Urban/ residential - Bida Zayed</t>
  </si>
  <si>
    <t>City centre - Gayathi School</t>
  </si>
  <si>
    <t>Regional background - Liwa Oasis</t>
  </si>
  <si>
    <r>
      <t>* The annual maximum allowable limit for sulphur dioxide average concentration is 60 mcg/m</t>
    </r>
    <r>
      <rPr>
        <vertAlign val="superscript"/>
        <sz val="9"/>
        <color rgb="FFFF0000"/>
        <rFont val="Calibri"/>
        <family val="2"/>
      </rPr>
      <t>3</t>
    </r>
  </si>
  <si>
    <t>6.2.28. Annual Average of Nitrogen Dioxide Concentration in Ambient Air by Region</t>
  </si>
  <si>
    <t>6.2.29. Annual Average of Ground Level Ozone Concentration in Ambient Air by Region</t>
  </si>
  <si>
    <t>Urban/ residential  - Al Ain School</t>
  </si>
  <si>
    <t>6.2.30. Annual Average of Particulate Matter (PM10) Concentration in Ambient Air by Region</t>
  </si>
  <si>
    <t>Road side - Al Ain  Street</t>
  </si>
  <si>
    <t>6.2.31. Annual Average of Carbon Monoxide Concentration in Ambient Air by Region</t>
  </si>
  <si>
    <r>
      <t>(Milligram/m</t>
    </r>
    <r>
      <rPr>
        <vertAlign val="superscript"/>
        <sz val="9"/>
        <color theme="1"/>
        <rFont val="Calibri"/>
        <family val="2"/>
      </rPr>
      <t>3</t>
    </r>
    <r>
      <rPr>
        <sz val="9"/>
        <color theme="1"/>
        <rFont val="Calibri"/>
        <family val="2"/>
      </rPr>
      <t>)</t>
    </r>
  </si>
  <si>
    <t>6.2.32. Annual Average of Noise Level by Region</t>
  </si>
  <si>
    <t>(Decibels)</t>
  </si>
  <si>
    <t>6.2.33. Sulphur Dioxide Emissions - Oil and Gas Sector</t>
  </si>
  <si>
    <t>Business sector</t>
  </si>
  <si>
    <t>Exploration and production</t>
  </si>
  <si>
    <t>Independent operators</t>
  </si>
  <si>
    <t>Shared services</t>
  </si>
  <si>
    <t>**</t>
  </si>
  <si>
    <t>Marketing and refining</t>
  </si>
  <si>
    <t xml:space="preserve">Gas processing </t>
  </si>
  <si>
    <t>Source : Abu Dhabi National Oil Company - ADNOC.</t>
  </si>
  <si>
    <t>* Included in exploration and production.</t>
  </si>
  <si>
    <t>** New business sector.</t>
  </si>
  <si>
    <t>6.2.34. Nitrogen Oxides Emissions - Oil and Gas Sector</t>
  </si>
  <si>
    <t>Source: Abu Dhabi National Oil Company - ADNOC.</t>
  </si>
  <si>
    <t>6.2.35. Volatile Organic Compounds Emissions - Oil and Gas Sector</t>
  </si>
  <si>
    <r>
      <t xml:space="preserve">1196 </t>
    </r>
    <r>
      <rPr>
        <sz val="10"/>
        <color rgb="FFEE3124"/>
        <rFont val="Calibri"/>
        <family val="2"/>
      </rPr>
      <t>**</t>
    </r>
  </si>
  <si>
    <t>** Shared Services included.</t>
  </si>
  <si>
    <t>6.2.36. Air Pollutant Total Emissions - Oil and Gas Sector</t>
  </si>
  <si>
    <t>Pollutant</t>
  </si>
  <si>
    <r>
      <t>Sulphur dioxide (SO</t>
    </r>
    <r>
      <rPr>
        <vertAlign val="subscript"/>
        <sz val="10"/>
        <color theme="1"/>
        <rFont val="Calibri"/>
        <family val="2"/>
      </rPr>
      <t>2</t>
    </r>
    <r>
      <rPr>
        <sz val="10"/>
        <color theme="1"/>
        <rFont val="Calibri"/>
        <family val="2"/>
      </rPr>
      <t>)</t>
    </r>
  </si>
  <si>
    <t>Nitrogen oxides (NOx)</t>
  </si>
  <si>
    <t>Volatile organic compounds (VOC)</t>
  </si>
  <si>
    <t xml:space="preserve">Source: Abu Dhabi National Oil Company - ADNOC </t>
  </si>
  <si>
    <t>Figure 6.2.6. Air Pollutant Total Emissions - Oil and Gas Sector</t>
  </si>
  <si>
    <t>Sulphur dioxide</t>
  </si>
  <si>
    <t>Nitrogen oxides</t>
  </si>
  <si>
    <t>Volatile organic compounds</t>
  </si>
  <si>
    <t>Source: Abu Dhabi National Oil Company - ADNOC, Statistics Centre- Abu Dhabi.</t>
  </si>
  <si>
    <t>6.2.37. Per Capita Air Pollutant Total Emissions - Oil and Gas Sector</t>
  </si>
  <si>
    <t>Source : Statistics Centre- Abu Dhabi.</t>
  </si>
  <si>
    <t>6.2.38. Carbon Dioxide Emissions - Oil and Gas Sector</t>
  </si>
  <si>
    <t>(Million tons)</t>
  </si>
  <si>
    <t>Business Sector</t>
  </si>
  <si>
    <t xml:space="preserve">Exploration and production </t>
  </si>
  <si>
    <r>
      <t xml:space="preserve">Independent operators </t>
    </r>
    <r>
      <rPr>
        <sz val="10"/>
        <color rgb="FFEE3124"/>
        <rFont val="Calibri"/>
        <family val="2"/>
      </rPr>
      <t>*</t>
    </r>
  </si>
  <si>
    <t>* Shared Services included.</t>
  </si>
  <si>
    <t xml:space="preserve">6.2.39. Per Capita Carbon Dioxide Emissions - Oil and Gas Sector  </t>
  </si>
  <si>
    <t>6.2.40. Sulphur Dioxide Emissions  - Water and Electricity Production Sector</t>
  </si>
  <si>
    <t xml:space="preserve">(Tons) </t>
  </si>
  <si>
    <t>Source</t>
  </si>
  <si>
    <t xml:space="preserve">Arabian Power Company </t>
  </si>
  <si>
    <t xml:space="preserve">Shuweihat CMS International Power Company </t>
  </si>
  <si>
    <t xml:space="preserve">Emirates CMS Power Company </t>
  </si>
  <si>
    <t xml:space="preserve">Gulf Total Tractebel Power Company </t>
  </si>
  <si>
    <t xml:space="preserve">Taweelah Asia Power Company </t>
  </si>
  <si>
    <t>Al Mirfa Power and Distillation Plant</t>
  </si>
  <si>
    <t xml:space="preserve">Madinat Zayed Power Plant </t>
  </si>
  <si>
    <t>Ruwais Power Company</t>
  </si>
  <si>
    <t>Source: Abu Dhabi Water and Electricity Authority - ADWEA.</t>
  </si>
  <si>
    <t>6.2.41. Nitrogen Oxides Emissions  - Water and Electricity Production Sector</t>
  </si>
  <si>
    <t xml:space="preserve">Gulf total Tractebel Power Company </t>
  </si>
  <si>
    <t>6.2.42. Volatile Organic Compounds Emissions  - Water and Electricity Production Sector</t>
  </si>
  <si>
    <t>6.2.43. Air Pollutant Total Emissions  - Water and Electricity Production Sector</t>
  </si>
  <si>
    <t xml:space="preserve">Pollutant </t>
  </si>
  <si>
    <r>
      <t>Sulphur dioxide (SO</t>
    </r>
    <r>
      <rPr>
        <vertAlign val="subscript"/>
        <sz val="10"/>
        <color theme="1"/>
        <rFont val="Cambria"/>
        <family val="1"/>
        <scheme val="major"/>
      </rPr>
      <t>2</t>
    </r>
    <r>
      <rPr>
        <sz val="10"/>
        <color theme="1"/>
        <rFont val="Cambria"/>
        <family val="1"/>
        <scheme val="major"/>
      </rPr>
      <t>)</t>
    </r>
  </si>
  <si>
    <t>Figure 6.2.7. Air Pollutant Total Emissions - Water and Electricity Production Sector</t>
  </si>
  <si>
    <t xml:space="preserve">Nitrogen Oxides </t>
  </si>
  <si>
    <t xml:space="preserve">Sulphur dioxide </t>
  </si>
  <si>
    <t xml:space="preserve">Nitrogen oxides </t>
  </si>
  <si>
    <t>Source: Abu Dhabi Water and Electricity Authority - ADWEA, Statistics Centre - Abu Dhabi.</t>
  </si>
  <si>
    <t>6.2.44. Carbon Dioxide Emissions - Water and Electricity Production Sector</t>
  </si>
  <si>
    <t>6.2.45. Other Emissions  - Water and Electricity Production Sector</t>
  </si>
  <si>
    <t>Carbon monoxide (CO)</t>
  </si>
  <si>
    <t>Lead (Pb)</t>
  </si>
  <si>
    <r>
      <t>Methane (CH</t>
    </r>
    <r>
      <rPr>
        <vertAlign val="subscript"/>
        <sz val="10"/>
        <color theme="1"/>
        <rFont val="Calibri"/>
        <family val="2"/>
      </rPr>
      <t>4</t>
    </r>
    <r>
      <rPr>
        <sz val="10"/>
        <color theme="1"/>
        <rFont val="Calibri"/>
        <family val="2"/>
      </rPr>
      <t>)</t>
    </r>
  </si>
  <si>
    <r>
      <t>Nitrous oxide (N</t>
    </r>
    <r>
      <rPr>
        <vertAlign val="subscript"/>
        <sz val="10"/>
        <color theme="1"/>
        <rFont val="Calibri"/>
        <family val="2"/>
      </rPr>
      <t>2</t>
    </r>
    <r>
      <rPr>
        <sz val="10"/>
        <color theme="1"/>
        <rFont val="Calibri"/>
        <family val="2"/>
      </rPr>
      <t>O)</t>
    </r>
  </si>
  <si>
    <r>
      <t xml:space="preserve">The rapid economic and agricultural development and sharp population increase in the Emirate of Abu Dhabi has lead to large increases in water demands. In order to preserve natural water resources, the withdrawal groundwater is decreasing and there has been a 23% overall reduction in average withdrawal of groundwater since 2005. On the other hand, reliance on non-conventional water resources, such as desalinated water and reuse of treated wastewater, increased to fill the imbalance between supply and demand.
</t>
    </r>
    <r>
      <rPr>
        <sz val="11"/>
        <color rgb="FFFF0000"/>
        <rFont val="Calibri"/>
        <family val="2"/>
      </rPr>
      <t xml:space="preserve"> </t>
    </r>
    <r>
      <rPr>
        <sz val="11"/>
        <color theme="1"/>
        <rFont val="Calibri"/>
        <family val="2"/>
      </rPr>
      <t xml:space="preserve">
The Abu Dhabi Region ranked top in the treatment of wastewater accounting for 74% of the Emirate's total treated wastewater in 2012, while Al Gharbia came last in this regard, producing only 5% of the total.
</t>
    </r>
  </si>
  <si>
    <t>6.2.46. Total Non-Conventional Water Resources by Type</t>
  </si>
  <si>
    <t>(Million cubic metre)</t>
  </si>
  <si>
    <t>Desalinated water consumption</t>
  </si>
  <si>
    <t>Treated wastewater reuse</t>
  </si>
  <si>
    <t>Source: Statistics Centre - Abu Dhabi.</t>
  </si>
  <si>
    <t>6.2.47. Quantity of Treated Wastewater by Region</t>
  </si>
  <si>
    <t>Source: Abu Dhabi Sewerage Services Company.</t>
  </si>
  <si>
    <t>6.2.48. Quantity of Treated Wastewater Reuse by Region</t>
  </si>
  <si>
    <r>
      <rPr>
        <b/>
        <sz val="11"/>
        <rFont val="Calibri"/>
        <family val="2"/>
      </rPr>
      <t>6.2.49</t>
    </r>
    <r>
      <rPr>
        <b/>
        <sz val="11"/>
        <color rgb="FF333333"/>
        <rFont val="Calibri"/>
        <family val="2"/>
      </rPr>
      <t xml:space="preserve">. </t>
    </r>
    <r>
      <rPr>
        <b/>
        <sz val="11"/>
        <color indexed="8"/>
        <rFont val="Calibri"/>
        <family val="2"/>
      </rPr>
      <t>Total Wastewater Treatment Plants Capacity by Region</t>
    </r>
  </si>
  <si>
    <t> 135.8</t>
  </si>
  <si>
    <t> 95.9</t>
  </si>
  <si>
    <t> 29.4</t>
  </si>
  <si>
    <t> 10.5</t>
  </si>
  <si>
    <t>6.2.50. Total Conventional Wastewater Treatment Plants Capacity by Region</t>
  </si>
  <si>
    <t>6.2.51. Total Non-Conventional Wastewater Treatment Plants Capacity by Region</t>
  </si>
  <si>
    <t> 1.4</t>
  </si>
  <si>
    <t> 0.2</t>
  </si>
  <si>
    <t> 1.2</t>
  </si>
  <si>
    <t xml:space="preserve">The interest in waste management and treatment increases with the increase of human and economic development. Waste management refers to the collection, transfer, sorting, treatment and disposal of waste materials produced by human and economic activity, and are tackled to reduce their effect on environment, health, and aesthetics.  
Total amount of waste generated in 2012 reached about 12.8 million tons in the Emirate of Abu Dhabi with a rate of 35 thousand tons per day. The demolition and construction activity accounts for 75% of total waste generated, whereas the amount of solid municipal waste reached about  1,272.7  thousand tons of which 70% was in the Abu Dhabi Region. 
</t>
  </si>
  <si>
    <t>6.2.52. Non-Hazardous Solid Waste Generation by Region and Source Activity, 2012</t>
  </si>
  <si>
    <t>Construction and demolition waste</t>
  </si>
  <si>
    <t xml:space="preserve">Industrial and commercial waste </t>
  </si>
  <si>
    <t xml:space="preserve">Agriculture waste </t>
  </si>
  <si>
    <t>Municipal waste</t>
  </si>
  <si>
    <t>Other*</t>
  </si>
  <si>
    <t>Source: The Centre of Waste Management  - Abu Dhabi ,  ADNOC.</t>
  </si>
  <si>
    <t>* includes sludge and  oil and gas sector waste.</t>
  </si>
  <si>
    <t>Figure 6.2.8. Percentage Distribution of Non-Hazardous Solid Waste Generation by Region, 2012</t>
  </si>
  <si>
    <t>Health and Safety</t>
  </si>
  <si>
    <t xml:space="preserve">Food safety and occupational health and safety are two major areas that receive a great deal of attention from the  government of the Emirate of Abu Dhabi. In 2011, there were 71 cases of fatal occupational incidents and 12 fatal occupational road accidents in the Emirate of Abu Dhabi. There were 1,356 cases of foodborne illnesses and food poisoning caused by consuming foods or drinks contaminated with bacteria and viruses. </t>
  </si>
  <si>
    <t>6.2.53. Number of Food Poisoning and Foodborne Illnesses by Type</t>
  </si>
  <si>
    <t>Salmonella</t>
  </si>
  <si>
    <t>Other food poisoning</t>
  </si>
  <si>
    <t>Typhoid fever</t>
  </si>
  <si>
    <t>Viral hepatitis A</t>
  </si>
  <si>
    <t>Giardia lambia</t>
  </si>
  <si>
    <t>Bacillary dysentery</t>
  </si>
  <si>
    <t xml:space="preserve">Bacterial dysentery </t>
  </si>
  <si>
    <t>Paratyphoid fever</t>
  </si>
  <si>
    <t>Source: Health Authority - Abu Dhabi.</t>
  </si>
  <si>
    <t xml:space="preserve">6.2.54. Occupational Injury Deaths </t>
  </si>
  <si>
    <t xml:space="preserve">Injury Category </t>
  </si>
  <si>
    <t xml:space="preserve">Occupational injury </t>
  </si>
  <si>
    <t xml:space="preserve">Occupational RTI </t>
  </si>
  <si>
    <t>% of occupational RTI from total RTI</t>
  </si>
  <si>
    <r>
      <t>.Source: Health Authority - Abu Dhabi</t>
    </r>
    <r>
      <rPr>
        <sz val="9"/>
        <color indexed="63"/>
        <rFont val="Calibri"/>
        <family val="2"/>
      </rPr>
      <t xml:space="preserve"> </t>
    </r>
  </si>
  <si>
    <t xml:space="preserve"> 6.2.55. Number of Occupational Health and Safety Incidents - Oil and Gas Sector</t>
  </si>
  <si>
    <t xml:space="preserve">Fatality incidents </t>
  </si>
  <si>
    <t>Fatality non recordable</t>
  </si>
  <si>
    <t>Disability incident</t>
  </si>
  <si>
    <t xml:space="preserve">Lost time injury incidents </t>
  </si>
  <si>
    <t>Medical treatment case</t>
  </si>
  <si>
    <t>Restricted workday case</t>
  </si>
  <si>
    <t>Journey incident</t>
  </si>
  <si>
    <t>Occurrence of occupational disease</t>
  </si>
  <si>
    <t>Road traffic incidents</t>
  </si>
  <si>
    <t>Near miss</t>
  </si>
  <si>
    <r>
      <rPr>
        <sz val="10"/>
        <color rgb="FFE63723"/>
        <rFont val="Calibri"/>
        <family val="2"/>
      </rPr>
      <t>*</t>
    </r>
    <r>
      <rPr>
        <sz val="10"/>
        <color theme="1"/>
        <rFont val="Calibri"/>
        <family val="2"/>
      </rPr>
      <t xml:space="preserve"> 58788</t>
    </r>
  </si>
  <si>
    <t xml:space="preserve">.Source: Abu Dhabi National Oil Company - ADNOC </t>
  </si>
  <si>
    <t>* Includes serious near miss incidents.</t>
  </si>
  <si>
    <t>6.2.56. Rate of Injuries and Incidents Registered per Million Man-Hours Worked  - Oil and Gas Sector</t>
  </si>
  <si>
    <r>
      <t>Number of working hours (</t>
    </r>
    <r>
      <rPr>
        <i/>
        <sz val="10"/>
        <color theme="1" tint="4.9989318521683403E-2"/>
        <rFont val="Calibri"/>
        <family val="2"/>
      </rPr>
      <t>million hours</t>
    </r>
    <r>
      <rPr>
        <sz val="10"/>
        <color theme="1" tint="4.9989318521683403E-2"/>
        <rFont val="Calibri"/>
        <family val="2"/>
      </rPr>
      <t>)</t>
    </r>
  </si>
  <si>
    <t>Lost time injury frequency rate (LTIFR)</t>
  </si>
  <si>
    <t>Lost time injury severity rate (LTISR)</t>
  </si>
  <si>
    <t>Total reportable case frequency (TRCF)</t>
  </si>
  <si>
    <t>Fatal accident rate (FAR)</t>
  </si>
  <si>
    <t>6.2.57. Number of Occupational Health and Safety Incidents - Water and Electricity Production Sector</t>
  </si>
  <si>
    <t xml:space="preserve">Reporting dangerous occurrence </t>
  </si>
  <si>
    <t>6.2.58. Rate of Injuries and Incidents Registered per Million Man-Hours Worked - Water and Electricity Production Sector</t>
  </si>
  <si>
    <r>
      <t>Total reportable case frequency (TRCF)</t>
    </r>
    <r>
      <rPr>
        <sz val="10"/>
        <color rgb="FFFF0000"/>
        <rFont val="Calibri"/>
        <family val="2"/>
      </rPr>
      <t>*</t>
    </r>
  </si>
  <si>
    <r>
      <t>Total reportable case frequency (TRCF)</t>
    </r>
    <r>
      <rPr>
        <sz val="10"/>
        <color rgb="FFEE3124"/>
        <rFont val="Calibri"/>
        <family val="2"/>
      </rPr>
      <t>*</t>
    </r>
  </si>
  <si>
    <t>Source: Abu Dhabi Water and Electricity Authority - ADWEA</t>
  </si>
  <si>
    <t>*Includes Fatal Accident Rate (FAR)</t>
  </si>
  <si>
    <r>
      <rPr>
        <b/>
        <sz val="9"/>
        <color theme="0" tint="-0.34998626667073579"/>
        <rFont val="Arial"/>
        <family val="2"/>
      </rPr>
      <t>Source:</t>
    </r>
    <r>
      <rPr>
        <sz val="9"/>
        <color theme="0" tint="-0.34998626667073579"/>
        <rFont val="Arial"/>
        <family val="2"/>
      </rPr>
      <t xml:space="preserve"> Abu Dhabi Education Council</t>
    </r>
  </si>
</sst>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3" formatCode="_(* #,##0.00_);_(* \(#,##0.00\);_(* &quot;-&quot;??_);_(@_)"/>
    <numFmt numFmtId="164" formatCode="_-&quot;د.إ.‏&quot;\ * #,##0_-;_-&quot;د.إ.‏&quot;\ * #,##0\-;_-&quot;د.إ.‏&quot;\ * &quot;-&quot;_-;_-@_-"/>
    <numFmt numFmtId="165" formatCode="_-* #,##0_-;_-* #,##0\-;_-* &quot;-&quot;_-;_-@_-"/>
    <numFmt numFmtId="166" formatCode="_-&quot;د.إ.‏&quot;\ * #,##0.00_-;_-&quot;د.إ.‏&quot;\ * #,##0.00\-;_-&quot;د.إ.‏&quot;\ * &quot;-&quot;??_-;_-@_-"/>
    <numFmt numFmtId="167" formatCode="_-* #,##0.00_-;_-* #,##0.00\-;_-* &quot;-&quot;??_-;_-@_-"/>
    <numFmt numFmtId="168" formatCode="_-&quot;£&quot;* #,##0.00_-;\-&quot;£&quot;* #,##0.00_-;_-&quot;£&quot;* &quot;-&quot;??_-;_-@_-"/>
    <numFmt numFmtId="169" formatCode="_-* #,##0.00_-;\-* #,##0.00_-;_-* &quot;-&quot;??_-;_-@_-"/>
    <numFmt numFmtId="170" formatCode="0.0"/>
    <numFmt numFmtId="171" formatCode="[$-409]dd\-mmm\-yy;@"/>
    <numFmt numFmtId="172" formatCode="#,##0.0"/>
    <numFmt numFmtId="173" formatCode="_-* #,##0_-;\-* #,##0_-;_-* &quot;-&quot;??_-;_-@_-"/>
    <numFmt numFmtId="174" formatCode="0.0%"/>
    <numFmt numFmtId="175" formatCode="[$-C0A]dd\-mmm\-yy;@"/>
    <numFmt numFmtId="176" formatCode="_-* #,##0.0_-;_-* #,##0.0\-;_-* &quot;-&quot;??_-;_-@_-"/>
    <numFmt numFmtId="177" formatCode="_-* #,##0_-;_-* #,##0\-;_-* &quot;-&quot;??_-;_-@_-"/>
    <numFmt numFmtId="178" formatCode="0.000"/>
    <numFmt numFmtId="179" formatCode="0.00000000"/>
    <numFmt numFmtId="180" formatCode="#,##0\ &quot;lei&quot;;[Red]\-#,##0\ &quot;lei&quot;"/>
    <numFmt numFmtId="181" formatCode="#,##0.00_ ;\-#,##0.00\ "/>
    <numFmt numFmtId="182" formatCode="#,##0\ &quot;lei&quot;;\-#,##0\ &quot;lei&quot;"/>
    <numFmt numFmtId="183" formatCode="_-* #,##0.0_-;\-* #,##0.0_-;_-* &quot;-&quot;??_-;_-@_-"/>
    <numFmt numFmtId="184" formatCode="#,##0.0_-;#,##0.0\-"/>
    <numFmt numFmtId="185" formatCode="#,##0.0_);\(#,##0.0\)"/>
    <numFmt numFmtId="186" formatCode="#,##0_-"/>
    <numFmt numFmtId="189" formatCode="_(* #,##0_);_(* \(#,##0\);_(* &quot;-&quot;??_);_(@_)"/>
    <numFmt numFmtId="190" formatCode="_(* #,##0.0_);_(* \(#,##0.0\);_(* &quot;-&quot;??_);_(@_)"/>
    <numFmt numFmtId="192" formatCode="_(* #,##0.0_);_(* \(#,##0.0\);_(* &quot;-&quot;?_);_(@_)"/>
    <numFmt numFmtId="193" formatCode="_(* #,##0.00_);_(* \(#,##0.00\);_(* &quot;-&quot;?_);_(@_)"/>
    <numFmt numFmtId="194" formatCode="0.0000"/>
    <numFmt numFmtId="195" formatCode="[h]:mm"/>
    <numFmt numFmtId="196" formatCode="#,##0_ ;\-#,##0\ "/>
    <numFmt numFmtId="197" formatCode="#,##0.0_ ;\-#,##0.0\ "/>
    <numFmt numFmtId="198" formatCode="#,##0.0000"/>
    <numFmt numFmtId="200" formatCode=";;;"/>
  </numFmts>
  <fonts count="300">
    <font>
      <sz val="11"/>
      <color theme="1"/>
      <name val="Calibri"/>
      <family val="2"/>
      <scheme val="minor"/>
    </font>
    <font>
      <sz val="11"/>
      <color theme="1"/>
      <name val="Calibri"/>
      <family val="2"/>
      <scheme val="minor"/>
    </font>
    <font>
      <sz val="10"/>
      <name val="Arabic Transparent"/>
      <charset val="178"/>
    </font>
    <font>
      <sz val="11"/>
      <color theme="1"/>
      <name val="Calibri"/>
      <family val="2"/>
    </font>
    <font>
      <sz val="11"/>
      <color indexed="8"/>
      <name val="Calibri"/>
      <family val="2"/>
      <charset val="178"/>
    </font>
    <font>
      <sz val="11"/>
      <color indexed="8"/>
      <name val="Calibri"/>
      <family val="2"/>
    </font>
    <font>
      <sz val="10"/>
      <color indexed="8"/>
      <name val="Arial"/>
      <family val="2"/>
    </font>
    <font>
      <sz val="10"/>
      <name val="Arial"/>
      <family val="2"/>
    </font>
    <font>
      <sz val="11"/>
      <color theme="1"/>
      <name val="Calibri"/>
      <family val="2"/>
      <charset val="178"/>
      <scheme val="minor"/>
    </font>
    <font>
      <sz val="11"/>
      <color indexed="9"/>
      <name val="Calibri"/>
      <family val="2"/>
      <charset val="178"/>
    </font>
    <font>
      <sz val="11"/>
      <color indexed="20"/>
      <name val="Calibri"/>
      <family val="2"/>
      <charset val="178"/>
    </font>
    <font>
      <b/>
      <sz val="11"/>
      <color indexed="52"/>
      <name val="Calibri"/>
      <family val="2"/>
      <charset val="178"/>
    </font>
    <font>
      <b/>
      <sz val="11"/>
      <color indexed="9"/>
      <name val="Calibri"/>
      <family val="2"/>
      <charset val="178"/>
    </font>
    <font>
      <sz val="11"/>
      <color indexed="8"/>
      <name val="Arial"/>
      <family val="2"/>
    </font>
    <font>
      <i/>
      <sz val="11"/>
      <color indexed="23"/>
      <name val="Calibri"/>
      <family val="2"/>
      <charset val="178"/>
    </font>
    <font>
      <sz val="8"/>
      <name val="Times New Roman"/>
      <family val="1"/>
    </font>
    <font>
      <sz val="11"/>
      <color indexed="17"/>
      <name val="Calibri"/>
      <family val="2"/>
      <charset val="178"/>
    </font>
    <font>
      <b/>
      <sz val="15"/>
      <color indexed="56"/>
      <name val="Calibri"/>
      <family val="2"/>
      <charset val="178"/>
    </font>
    <font>
      <b/>
      <sz val="13"/>
      <color indexed="56"/>
      <name val="Calibri"/>
      <family val="2"/>
      <charset val="178"/>
    </font>
    <font>
      <b/>
      <sz val="11"/>
      <color indexed="56"/>
      <name val="Calibri"/>
      <family val="2"/>
      <charset val="178"/>
    </font>
    <font>
      <u/>
      <sz val="11"/>
      <color theme="10"/>
      <name val="Calibri"/>
      <family val="2"/>
    </font>
    <font>
      <u/>
      <sz val="13.2"/>
      <color theme="10"/>
      <name val="Calibri"/>
      <family val="2"/>
    </font>
    <font>
      <u/>
      <sz val="9.35"/>
      <color theme="10"/>
      <name val="Calibri"/>
      <family val="2"/>
    </font>
    <font>
      <u/>
      <sz val="7"/>
      <color theme="10"/>
      <name val="Arial"/>
      <family val="2"/>
    </font>
    <font>
      <sz val="11"/>
      <color indexed="62"/>
      <name val="Calibri"/>
      <family val="2"/>
      <charset val="178"/>
    </font>
    <font>
      <sz val="11"/>
      <color indexed="52"/>
      <name val="Calibri"/>
      <family val="2"/>
      <charset val="178"/>
    </font>
    <font>
      <sz val="11"/>
      <color indexed="60"/>
      <name val="Calibri"/>
      <family val="2"/>
      <charset val="178"/>
    </font>
    <font>
      <sz val="11"/>
      <color theme="1"/>
      <name val="Arial"/>
      <family val="2"/>
    </font>
    <font>
      <sz val="10"/>
      <name val="Arial"/>
      <family val="2"/>
      <charset val="178"/>
    </font>
    <font>
      <sz val="8"/>
      <name val="Arial"/>
      <family val="2"/>
    </font>
    <font>
      <b/>
      <sz val="11"/>
      <color indexed="63"/>
      <name val="Calibri"/>
      <family val="2"/>
      <charset val="178"/>
    </font>
    <font>
      <b/>
      <sz val="8"/>
      <name val="Arial"/>
      <family val="2"/>
    </font>
    <font>
      <b/>
      <sz val="9"/>
      <name val="Arial"/>
      <family val="2"/>
    </font>
    <font>
      <b/>
      <sz val="18"/>
      <color indexed="56"/>
      <name val="Cambria"/>
      <family val="2"/>
      <charset val="178"/>
    </font>
    <font>
      <b/>
      <sz val="11"/>
      <color indexed="8"/>
      <name val="Calibri"/>
      <family val="2"/>
      <charset val="178"/>
    </font>
    <font>
      <sz val="11"/>
      <color indexed="10"/>
      <name val="Calibri"/>
      <family val="2"/>
      <charset val="178"/>
    </font>
    <font>
      <b/>
      <sz val="10"/>
      <color theme="0" tint="-4.9989318521683403E-2"/>
      <name val="Arial"/>
      <family val="2"/>
    </font>
    <font>
      <b/>
      <sz val="10"/>
      <color theme="0"/>
      <name val="Arial"/>
      <family val="2"/>
    </font>
    <font>
      <sz val="9"/>
      <color rgb="FFEE3124"/>
      <name val="Arial"/>
      <family val="2"/>
    </font>
    <font>
      <b/>
      <sz val="14"/>
      <color rgb="FF636466"/>
      <name val="Arial"/>
      <family val="2"/>
    </font>
    <font>
      <sz val="11"/>
      <color rgb="FF636466"/>
      <name val="Arial"/>
      <family val="2"/>
    </font>
    <font>
      <sz val="10"/>
      <color rgb="FF636466"/>
      <name val="Arial"/>
      <family val="2"/>
    </font>
    <font>
      <b/>
      <sz val="11"/>
      <color rgb="FF636466"/>
      <name val="Arial"/>
      <family val="2"/>
    </font>
    <font>
      <sz val="9"/>
      <color rgb="FF636466"/>
      <name val="Arial"/>
      <family val="2"/>
    </font>
    <font>
      <b/>
      <sz val="9"/>
      <color rgb="FF636466"/>
      <name val="Arial"/>
      <family val="2"/>
    </font>
    <font>
      <b/>
      <sz val="10"/>
      <color rgb="FF636466"/>
      <name val="Arial"/>
      <family val="2"/>
    </font>
    <font>
      <sz val="8"/>
      <color rgb="FF636466"/>
      <name val="Arial"/>
      <family val="2"/>
    </font>
    <font>
      <b/>
      <sz val="12"/>
      <color rgb="FF636466"/>
      <name val="Arial"/>
      <family val="2"/>
    </font>
    <font>
      <b/>
      <sz val="16"/>
      <color theme="0" tint="-0.34998626667073579"/>
      <name val="Arial"/>
      <family val="2"/>
    </font>
    <font>
      <sz val="11"/>
      <color theme="0" tint="-0.34998626667073579"/>
      <name val="Arial"/>
      <family val="2"/>
    </font>
    <font>
      <b/>
      <sz val="14"/>
      <color theme="0" tint="-0.499984740745262"/>
      <name val="Arial"/>
      <family val="2"/>
    </font>
    <font>
      <b/>
      <sz val="11"/>
      <color rgb="FFFF0000"/>
      <name val="Arial"/>
      <family val="2"/>
    </font>
    <font>
      <b/>
      <sz val="10"/>
      <color rgb="FFFF0000"/>
      <name val="Arial"/>
      <family val="2"/>
    </font>
    <font>
      <sz val="10"/>
      <color rgb="FFFF0000"/>
      <name val="Arial"/>
      <family val="2"/>
    </font>
    <font>
      <sz val="9"/>
      <color rgb="FFFF0000"/>
      <name val="Arial"/>
      <family val="2"/>
    </font>
    <font>
      <sz val="10"/>
      <color theme="1"/>
      <name val="Arial"/>
      <family val="2"/>
    </font>
    <font>
      <sz val="10"/>
      <name val="Arial"/>
      <family val="2"/>
    </font>
    <font>
      <sz val="12"/>
      <name val="Times New Roman"/>
      <family val="1"/>
      <charset val="178"/>
    </font>
    <font>
      <sz val="10"/>
      <color theme="1" tint="0.34998626667073579"/>
      <name val="Arial"/>
      <family val="2"/>
    </font>
    <font>
      <sz val="10"/>
      <color theme="0" tint="-4.9989318521683403E-2"/>
      <name val="Arial"/>
      <family val="2"/>
    </font>
    <font>
      <b/>
      <sz val="10"/>
      <color theme="1" tint="0.34998626667073579"/>
      <name val="Arial"/>
      <family val="2"/>
    </font>
    <font>
      <sz val="12"/>
      <color theme="0" tint="-0.34998626667073579"/>
      <name val="Arial"/>
      <family val="2"/>
    </font>
    <font>
      <sz val="11"/>
      <color rgb="FFFF0000"/>
      <name val="Calibri"/>
      <family val="2"/>
      <scheme val="minor"/>
    </font>
    <font>
      <b/>
      <sz val="14"/>
      <color theme="0" tint="-0.34998626667073579"/>
      <name val="Arial"/>
      <family val="2"/>
    </font>
    <font>
      <sz val="11"/>
      <color indexed="8"/>
      <name val="Arial"/>
      <family val="2"/>
      <charset val="178"/>
    </font>
    <font>
      <sz val="11"/>
      <color theme="0" tint="-0.499984740745262"/>
      <name val="Arial"/>
      <family val="2"/>
    </font>
    <font>
      <b/>
      <sz val="11"/>
      <color theme="0" tint="-0.499984740745262"/>
      <name val="Arial"/>
      <family val="2"/>
    </font>
    <font>
      <sz val="48"/>
      <color rgb="FF636466"/>
      <name val="Arial"/>
      <family val="2"/>
    </font>
    <font>
      <i/>
      <sz val="10"/>
      <color rgb="FF636466"/>
      <name val="Arial"/>
      <family val="2"/>
    </font>
    <font>
      <b/>
      <sz val="10"/>
      <color indexed="8"/>
      <name val="Cambria"/>
      <family val="1"/>
    </font>
    <font>
      <sz val="10"/>
      <color indexed="8"/>
      <name val="Cambria"/>
      <family val="1"/>
    </font>
    <font>
      <i/>
      <sz val="11"/>
      <color rgb="FF636466"/>
      <name val="Arial"/>
      <family val="2"/>
    </font>
    <font>
      <sz val="11"/>
      <color rgb="FFFF0000"/>
      <name val="Arial"/>
      <family val="2"/>
    </font>
    <font>
      <b/>
      <sz val="9"/>
      <color indexed="8"/>
      <name val="Cambria"/>
      <family val="1"/>
    </font>
    <font>
      <sz val="8"/>
      <color indexed="8"/>
      <name val="Cambria"/>
      <family val="1"/>
    </font>
    <font>
      <sz val="24"/>
      <color rgb="FFA87F42"/>
      <name val="Arial"/>
      <family val="2"/>
    </font>
    <font>
      <i/>
      <sz val="9"/>
      <color rgb="FF636466"/>
      <name val="Arial"/>
      <family val="2"/>
    </font>
    <font>
      <sz val="9"/>
      <color rgb="FFFF0000"/>
      <name val="Tahoma"/>
      <family val="2"/>
    </font>
    <font>
      <sz val="12"/>
      <color theme="0" tint="-0.499984740745262"/>
      <name val="Arial"/>
      <family val="2"/>
    </font>
    <font>
      <sz val="36"/>
      <color rgb="FFA87F42"/>
      <name val="Arial"/>
      <family val="2"/>
    </font>
    <font>
      <sz val="36"/>
      <color rgb="FF636466"/>
      <name val="Arial"/>
      <family val="2"/>
    </font>
    <font>
      <sz val="12"/>
      <color rgb="FF636466"/>
      <name val="Arial"/>
      <family val="2"/>
    </font>
    <font>
      <b/>
      <sz val="11"/>
      <color rgb="FFEE3124"/>
      <name val="Arial"/>
      <family val="2"/>
    </font>
    <font>
      <b/>
      <sz val="10"/>
      <color indexed="8"/>
      <name val="Arial"/>
      <family val="2"/>
    </font>
    <font>
      <b/>
      <sz val="10"/>
      <color theme="1"/>
      <name val="Arial"/>
      <family val="2"/>
    </font>
    <font>
      <b/>
      <sz val="10"/>
      <color rgb="FF3F4042"/>
      <name val="Arial"/>
      <family val="2"/>
    </font>
    <font>
      <sz val="10"/>
      <color rgb="FF3F4042"/>
      <name val="Arial"/>
      <family val="2"/>
    </font>
    <font>
      <b/>
      <sz val="11"/>
      <color theme="0" tint="-4.9989318521683403E-2"/>
      <name val="Arial"/>
      <family val="2"/>
    </font>
    <font>
      <sz val="36"/>
      <color rgb="FFB4985A"/>
      <name val="Arial"/>
      <family val="2"/>
    </font>
    <font>
      <sz val="10"/>
      <color rgb="FFEE3124"/>
      <name val="Arial"/>
      <family val="2"/>
    </font>
    <font>
      <b/>
      <sz val="10"/>
      <color rgb="FF636466"/>
      <name val="Tahoma"/>
      <family val="2"/>
    </font>
    <font>
      <sz val="10"/>
      <name val="Cambria"/>
      <family val="1"/>
      <scheme val="major"/>
    </font>
    <font>
      <b/>
      <sz val="10"/>
      <name val="Cambria"/>
      <family val="1"/>
      <scheme val="major"/>
    </font>
    <font>
      <sz val="10"/>
      <color theme="1"/>
      <name val="Cambria"/>
      <family val="1"/>
      <scheme val="major"/>
    </font>
    <font>
      <b/>
      <sz val="10"/>
      <color theme="1"/>
      <name val="Cambria"/>
      <family val="1"/>
      <scheme val="major"/>
    </font>
    <font>
      <sz val="10"/>
      <color rgb="FF636466"/>
      <name val="Tahoma"/>
      <family val="2"/>
    </font>
    <font>
      <strike/>
      <sz val="10"/>
      <color rgb="FFFF0000"/>
      <name val="Arial"/>
      <family val="2"/>
    </font>
    <font>
      <sz val="12"/>
      <color rgb="FF333333"/>
      <name val="Arial"/>
      <family val="2"/>
    </font>
    <font>
      <b/>
      <sz val="10"/>
      <color rgb="FFFF0000"/>
      <name val="Cambria"/>
      <family val="1"/>
    </font>
    <font>
      <sz val="10"/>
      <color theme="0" tint="-0.499984740745262"/>
      <name val="Arial"/>
      <family val="2"/>
    </font>
    <font>
      <sz val="10"/>
      <color theme="1" tint="0.499984740745262"/>
      <name val="Arial"/>
      <family val="2"/>
    </font>
    <font>
      <b/>
      <sz val="24"/>
      <color rgb="FFB49B55"/>
      <name val="Arial"/>
      <family val="2"/>
    </font>
    <font>
      <b/>
      <sz val="9"/>
      <color rgb="FF828182"/>
      <name val="Arial"/>
      <family val="2"/>
    </font>
    <font>
      <sz val="10"/>
      <color rgb="FF828182"/>
      <name val="Arial"/>
      <family val="2"/>
    </font>
    <font>
      <b/>
      <sz val="11"/>
      <color theme="1" tint="0.34998626667073579"/>
      <name val="Arial"/>
      <family val="2"/>
    </font>
    <font>
      <i/>
      <sz val="9"/>
      <color theme="1" tint="0.34998626667073579"/>
      <name val="Arial"/>
      <family val="2"/>
    </font>
    <font>
      <b/>
      <sz val="10"/>
      <color theme="0" tint="-0.499984740745262"/>
      <name val="Arial"/>
      <family val="2"/>
    </font>
    <font>
      <b/>
      <sz val="10"/>
      <color rgb="FF000000"/>
      <name val="Arial"/>
      <family val="2"/>
    </font>
    <font>
      <sz val="10"/>
      <color rgb="FF000000"/>
      <name val="Arial"/>
      <family val="2"/>
    </font>
    <font>
      <b/>
      <sz val="16"/>
      <color rgb="FFC49E55"/>
      <name val="Calibri"/>
      <family val="2"/>
      <scheme val="minor"/>
    </font>
    <font>
      <sz val="12"/>
      <color theme="1"/>
      <name val="Calibri"/>
      <family val="2"/>
      <scheme val="minor"/>
    </font>
    <font>
      <b/>
      <sz val="14"/>
      <color rgb="FFC49E55"/>
      <name val="Calibri"/>
      <family val="2"/>
      <scheme val="minor"/>
    </font>
    <font>
      <sz val="12"/>
      <color rgb="FFC49E55"/>
      <name val="Calibri"/>
      <family val="2"/>
      <scheme val="minor"/>
    </font>
    <font>
      <sz val="12"/>
      <color theme="6" tint="-0.249977111117893"/>
      <name val="Calibri"/>
      <family val="2"/>
      <scheme val="minor"/>
    </font>
    <font>
      <sz val="11"/>
      <color theme="6" tint="-0.249977111117893"/>
      <name val="Calibri"/>
      <family val="2"/>
      <scheme val="minor"/>
    </font>
    <font>
      <sz val="12"/>
      <color theme="0" tint="-0.499984740745262"/>
      <name val="Calibri"/>
      <family val="2"/>
      <scheme val="minor"/>
    </font>
    <font>
      <sz val="11"/>
      <color theme="0" tint="-0.499984740745262"/>
      <name val="Calibri"/>
      <family val="2"/>
      <scheme val="minor"/>
    </font>
    <font>
      <u/>
      <sz val="8"/>
      <color rgb="FF800080"/>
      <name val="Calibri"/>
      <family val="2"/>
      <scheme val="minor"/>
    </font>
    <font>
      <b/>
      <sz val="14"/>
      <name val="Calibri"/>
      <family val="2"/>
      <scheme val="minor"/>
    </font>
    <font>
      <sz val="11"/>
      <name val="Calibri"/>
      <family val="2"/>
      <scheme val="minor"/>
    </font>
    <font>
      <sz val="11"/>
      <color theme="0" tint="-0.34998626667073579"/>
      <name val="Calibri"/>
      <family val="2"/>
      <scheme val="minor"/>
    </font>
    <font>
      <sz val="11"/>
      <name val="Calibri"/>
      <family val="2"/>
    </font>
    <font>
      <b/>
      <sz val="12"/>
      <name val="Calibri"/>
      <family val="2"/>
      <scheme val="minor"/>
    </font>
    <font>
      <i/>
      <sz val="11"/>
      <name val="Calibri"/>
      <family val="2"/>
      <scheme val="minor"/>
    </font>
    <font>
      <sz val="48"/>
      <color theme="2" tint="-0.499984740745262"/>
      <name val="Calibri"/>
      <family val="2"/>
      <scheme val="minor"/>
    </font>
    <font>
      <b/>
      <sz val="14"/>
      <color theme="1"/>
      <name val="Calibri"/>
      <family val="2"/>
      <scheme val="minor"/>
    </font>
    <font>
      <sz val="11"/>
      <color indexed="10"/>
      <name val="Calibri"/>
      <family val="2"/>
    </font>
    <font>
      <b/>
      <sz val="11"/>
      <color theme="1"/>
      <name val="Calibri"/>
      <family val="2"/>
      <scheme val="minor"/>
    </font>
    <font>
      <b/>
      <sz val="11"/>
      <color theme="0" tint="-0.34998626667073579"/>
      <name val="Calibri"/>
      <family val="2"/>
      <scheme val="minor"/>
    </font>
    <font>
      <i/>
      <sz val="9"/>
      <color theme="1"/>
      <name val="Calibri"/>
      <family val="2"/>
      <scheme val="minor"/>
    </font>
    <font>
      <sz val="9"/>
      <color theme="1"/>
      <name val="Calibri"/>
      <family val="2"/>
      <scheme val="minor"/>
    </font>
    <font>
      <sz val="9"/>
      <color theme="0" tint="-0.34998626667073579"/>
      <name val="Calibri"/>
      <family val="2"/>
      <scheme val="minor"/>
    </font>
    <font>
      <b/>
      <sz val="10"/>
      <color theme="1"/>
      <name val="Calibri"/>
      <family val="2"/>
      <scheme val="minor"/>
    </font>
    <font>
      <b/>
      <i/>
      <sz val="10"/>
      <color theme="1"/>
      <name val="Calibri"/>
      <family val="2"/>
      <scheme val="minor"/>
    </font>
    <font>
      <b/>
      <i/>
      <sz val="10"/>
      <color indexed="10"/>
      <name val="Calibri"/>
      <family val="2"/>
    </font>
    <font>
      <sz val="10"/>
      <color theme="0" tint="-0.34998626667073579"/>
      <name val="Calibri"/>
      <family val="2"/>
      <scheme val="minor"/>
    </font>
    <font>
      <sz val="10"/>
      <color theme="1"/>
      <name val="Calibri"/>
      <family val="2"/>
      <scheme val="minor"/>
    </font>
    <font>
      <sz val="10"/>
      <color theme="0" tint="-0.34998626667073579"/>
      <name val="Arial"/>
      <family val="2"/>
    </font>
    <font>
      <i/>
      <sz val="10"/>
      <color theme="1"/>
      <name val="Calibri"/>
      <family val="2"/>
      <scheme val="minor"/>
    </font>
    <font>
      <sz val="10"/>
      <name val="Calibri"/>
      <family val="2"/>
      <scheme val="minor"/>
    </font>
    <font>
      <sz val="10"/>
      <name val="Calibri"/>
      <family val="2"/>
    </font>
    <font>
      <sz val="9"/>
      <color rgb="FFFF0000"/>
      <name val="Calibri"/>
      <family val="2"/>
    </font>
    <font>
      <sz val="10"/>
      <color rgb="FF000000"/>
      <name val="Calibri"/>
      <family val="2"/>
      <scheme val="minor"/>
    </font>
    <font>
      <sz val="10"/>
      <color indexed="8"/>
      <name val="Calibri"/>
      <family val="2"/>
    </font>
    <font>
      <b/>
      <sz val="9"/>
      <color theme="0" tint="-0.34998626667073579"/>
      <name val="Calibri"/>
      <family val="2"/>
      <scheme val="minor"/>
    </font>
    <font>
      <b/>
      <sz val="11"/>
      <color rgb="FF000000"/>
      <name val="Calibri"/>
      <family val="2"/>
      <scheme val="minor"/>
    </font>
    <font>
      <b/>
      <sz val="11"/>
      <color indexed="8"/>
      <name val="Calibri"/>
      <family val="2"/>
    </font>
    <font>
      <sz val="10"/>
      <color rgb="FFFF0000"/>
      <name val="Calibri"/>
      <family val="2"/>
      <scheme val="minor"/>
    </font>
    <font>
      <i/>
      <sz val="10"/>
      <color indexed="10"/>
      <name val="Calibri"/>
      <family val="2"/>
    </font>
    <font>
      <b/>
      <sz val="11"/>
      <name val="Calibri"/>
      <family val="2"/>
      <scheme val="minor"/>
    </font>
    <font>
      <b/>
      <sz val="11"/>
      <name val="Calibri"/>
      <family val="2"/>
    </font>
    <font>
      <sz val="9"/>
      <color theme="0" tint="-0.34998626667073579"/>
      <name val="Arial"/>
      <family val="2"/>
    </font>
    <font>
      <sz val="9"/>
      <color theme="1"/>
      <name val="Arial"/>
      <family val="2"/>
    </font>
    <font>
      <b/>
      <sz val="9"/>
      <color theme="1"/>
      <name val="Calibri"/>
      <family val="2"/>
      <scheme val="minor"/>
    </font>
    <font>
      <b/>
      <sz val="14"/>
      <color rgb="FF000000"/>
      <name val="Calibri"/>
      <family val="2"/>
      <scheme val="minor"/>
    </font>
    <font>
      <b/>
      <i/>
      <sz val="14"/>
      <color indexed="8"/>
      <name val="Calibri"/>
      <family val="2"/>
    </font>
    <font>
      <b/>
      <sz val="14"/>
      <color indexed="8"/>
      <name val="Calibri"/>
      <family val="2"/>
    </font>
    <font>
      <sz val="11"/>
      <color rgb="FF000000"/>
      <name val="Calibri"/>
      <family val="2"/>
      <scheme val="minor"/>
    </font>
    <font>
      <i/>
      <sz val="9"/>
      <color rgb="FF000000"/>
      <name val="Calibri"/>
      <family val="2"/>
      <scheme val="minor"/>
    </font>
    <font>
      <sz val="9"/>
      <color rgb="FF000000"/>
      <name val="Calibri"/>
      <family val="2"/>
      <scheme val="minor"/>
    </font>
    <font>
      <sz val="9"/>
      <name val="Calibri"/>
      <family val="2"/>
      <scheme val="minor"/>
    </font>
    <font>
      <b/>
      <sz val="10"/>
      <color rgb="FF000000"/>
      <name val="Calibri"/>
      <family val="2"/>
      <scheme val="minor"/>
    </font>
    <font>
      <b/>
      <i/>
      <sz val="10"/>
      <color rgb="FF000000"/>
      <name val="Calibri"/>
      <family val="2"/>
      <scheme val="minor"/>
    </font>
    <font>
      <i/>
      <sz val="10"/>
      <color rgb="FF000000"/>
      <name val="Calibri"/>
      <family val="2"/>
      <scheme val="minor"/>
    </font>
    <font>
      <sz val="9"/>
      <color rgb="FFFF0000"/>
      <name val="Calibri"/>
      <family val="2"/>
      <scheme val="minor"/>
    </font>
    <font>
      <b/>
      <sz val="10"/>
      <name val="Calibri"/>
      <family val="2"/>
      <scheme val="minor"/>
    </font>
    <font>
      <sz val="11"/>
      <color theme="0" tint="-0.249977111117893"/>
      <name val="Calibri"/>
      <family val="2"/>
      <scheme val="minor"/>
    </font>
    <font>
      <b/>
      <sz val="9"/>
      <color rgb="FF000000"/>
      <name val="Calibri"/>
      <family val="2"/>
      <scheme val="minor"/>
    </font>
    <font>
      <sz val="8"/>
      <color theme="1"/>
      <name val="Arial"/>
      <family val="2"/>
    </font>
    <font>
      <sz val="10"/>
      <color indexed="10"/>
      <name val="Calibri"/>
      <family val="2"/>
    </font>
    <font>
      <sz val="9"/>
      <color indexed="10"/>
      <name val="Calibri"/>
      <family val="2"/>
    </font>
    <font>
      <sz val="8"/>
      <color rgb="FF000000"/>
      <name val="Tahoma"/>
      <family val="2"/>
    </font>
    <font>
      <i/>
      <sz val="9"/>
      <name val="Calibri"/>
      <family val="2"/>
      <scheme val="minor"/>
    </font>
    <font>
      <b/>
      <sz val="11"/>
      <color rgb="FFFF0000"/>
      <name val="Calibri"/>
      <family val="2"/>
      <scheme val="minor"/>
    </font>
    <font>
      <b/>
      <sz val="11"/>
      <color indexed="8"/>
      <name val="Calibri"/>
      <family val="2"/>
      <scheme val="minor"/>
    </font>
    <font>
      <b/>
      <sz val="11"/>
      <color theme="1"/>
      <name val="Calibri"/>
      <family val="2"/>
    </font>
    <font>
      <sz val="10"/>
      <color rgb="FF000000"/>
      <name val="Calibri"/>
      <family val="2"/>
    </font>
    <font>
      <b/>
      <sz val="9"/>
      <color indexed="8"/>
      <name val="Calibri"/>
      <family val="2"/>
    </font>
    <font>
      <sz val="9"/>
      <color indexed="8"/>
      <name val="Calibri"/>
      <family val="2"/>
    </font>
    <font>
      <b/>
      <i/>
      <sz val="10"/>
      <name val="Calibri"/>
      <family val="2"/>
      <scheme val="minor"/>
    </font>
    <font>
      <i/>
      <sz val="10"/>
      <name val="Calibri"/>
      <family val="2"/>
      <scheme val="minor"/>
    </font>
    <font>
      <sz val="10"/>
      <color rgb="FFC00000"/>
      <name val="Calibri"/>
      <family val="2"/>
      <scheme val="minor"/>
    </font>
    <font>
      <sz val="9"/>
      <color theme="0" tint="-0.249977111117893"/>
      <name val="Calibri"/>
      <family val="2"/>
      <scheme val="minor"/>
    </font>
    <font>
      <sz val="11"/>
      <color theme="5" tint="-0.249977111117893"/>
      <name val="Calibri"/>
      <family val="2"/>
      <scheme val="minor"/>
    </font>
    <font>
      <b/>
      <sz val="12"/>
      <color rgb="FF000000"/>
      <name val="Calibri"/>
      <family val="2"/>
      <scheme val="minor"/>
    </font>
    <font>
      <sz val="48"/>
      <color theme="2" tint="-0.249977111117893"/>
      <name val="Arial"/>
      <family val="2"/>
    </font>
    <font>
      <i/>
      <sz val="11"/>
      <color rgb="FF000000"/>
      <name val="Calibri"/>
      <family val="2"/>
      <scheme val="minor"/>
    </font>
    <font>
      <i/>
      <sz val="10"/>
      <name val="Arial"/>
      <family val="2"/>
    </font>
    <font>
      <i/>
      <sz val="11"/>
      <color rgb="FFFF0000"/>
      <name val="Calibri"/>
      <family val="2"/>
      <scheme val="minor"/>
    </font>
    <font>
      <sz val="12"/>
      <color rgb="FF000000"/>
      <name val="Calibri"/>
      <family val="2"/>
      <scheme val="minor"/>
    </font>
    <font>
      <sz val="10"/>
      <color indexed="8"/>
      <name val="Calibri"/>
      <family val="2"/>
      <scheme val="minor"/>
    </font>
    <font>
      <sz val="12"/>
      <name val="Calibri"/>
      <family val="2"/>
      <scheme val="minor"/>
    </font>
    <font>
      <sz val="12"/>
      <name val="Calibri"/>
      <family val="2"/>
    </font>
    <font>
      <i/>
      <sz val="10"/>
      <name val="Calibri"/>
      <family val="2"/>
    </font>
    <font>
      <sz val="9"/>
      <color rgb="FFC00000"/>
      <name val="Calibri"/>
      <family val="2"/>
      <scheme val="minor"/>
    </font>
    <font>
      <sz val="10"/>
      <color theme="0" tint="-0.249977111117893"/>
      <name val="Calibri"/>
      <family val="2"/>
      <scheme val="minor"/>
    </font>
    <font>
      <sz val="11"/>
      <color theme="0" tint="-0.249977111117893"/>
      <name val="Arial"/>
      <family val="2"/>
    </font>
    <font>
      <b/>
      <sz val="10"/>
      <color theme="0" tint="-0.249977111117893"/>
      <name val="Calibri"/>
      <family val="2"/>
      <scheme val="minor"/>
    </font>
    <font>
      <b/>
      <sz val="11"/>
      <color theme="0" tint="-0.249977111117893"/>
      <name val="Calibri"/>
      <family val="2"/>
      <scheme val="minor"/>
    </font>
    <font>
      <sz val="11"/>
      <color theme="0" tint="-0.14999847407452621"/>
      <name val="Calibri"/>
      <family val="2"/>
      <scheme val="minor"/>
    </font>
    <font>
      <b/>
      <sz val="10"/>
      <name val="Arial"/>
      <family val="2"/>
    </font>
    <font>
      <i/>
      <sz val="11"/>
      <color theme="1"/>
      <name val="Calibri"/>
      <family val="2"/>
      <scheme val="minor"/>
    </font>
    <font>
      <b/>
      <sz val="10"/>
      <color indexed="10"/>
      <name val="Calibri"/>
      <family val="2"/>
    </font>
    <font>
      <sz val="16"/>
      <color rgb="FFFF0000"/>
      <name val="Arial"/>
      <family val="2"/>
    </font>
    <font>
      <sz val="10"/>
      <name val="Times New Roman"/>
      <family val="1"/>
    </font>
    <font>
      <sz val="10"/>
      <color rgb="FFFF0000"/>
      <name val="Calibri"/>
      <family val="2"/>
    </font>
    <font>
      <b/>
      <sz val="9"/>
      <name val="Calibri"/>
      <family val="2"/>
      <scheme val="minor"/>
    </font>
    <font>
      <b/>
      <sz val="10"/>
      <color theme="0" tint="-0.34998626667073579"/>
      <name val="Arial"/>
      <family val="2"/>
    </font>
    <font>
      <b/>
      <sz val="10"/>
      <color theme="0" tint="-0.34998626667073579"/>
      <name val="Calibri"/>
      <family val="2"/>
      <scheme val="minor"/>
    </font>
    <font>
      <b/>
      <sz val="11"/>
      <color indexed="10"/>
      <name val="Calibri"/>
      <family val="2"/>
    </font>
    <font>
      <sz val="10"/>
      <name val="Tahoma"/>
      <family val="2"/>
    </font>
    <font>
      <sz val="10"/>
      <color rgb="FFFF0000"/>
      <name val="Tahoma"/>
      <family val="2"/>
    </font>
    <font>
      <b/>
      <sz val="16"/>
      <color theme="6" tint="-0.249977111117893"/>
      <name val="Calibri"/>
      <family val="2"/>
      <scheme val="minor"/>
    </font>
    <font>
      <b/>
      <sz val="14"/>
      <color theme="6" tint="-0.249977111117893"/>
      <name val="Calibri"/>
      <family val="2"/>
      <scheme val="minor"/>
    </font>
    <font>
      <b/>
      <sz val="10"/>
      <name val="Calibri"/>
      <family val="2"/>
    </font>
    <font>
      <sz val="10"/>
      <color theme="0" tint="-0.34998626667073579"/>
      <name val="Calibri"/>
      <family val="2"/>
    </font>
    <font>
      <b/>
      <sz val="10"/>
      <color theme="0" tint="-0.34998626667073579"/>
      <name val="Tahoma"/>
      <family val="2"/>
    </font>
    <font>
      <b/>
      <sz val="10"/>
      <color theme="0" tint="-0.34998626667073579"/>
      <name val="Calibri"/>
      <family val="2"/>
    </font>
    <font>
      <vertAlign val="superscript"/>
      <sz val="10"/>
      <name val="Calibri"/>
      <family val="2"/>
    </font>
    <font>
      <b/>
      <sz val="10"/>
      <color rgb="FFFF0000"/>
      <name val="Calibri"/>
      <family val="2"/>
    </font>
    <font>
      <b/>
      <sz val="10"/>
      <color theme="1"/>
      <name val="Calibri"/>
      <family val="2"/>
    </font>
    <font>
      <sz val="10"/>
      <color theme="1"/>
      <name val="Calibri"/>
      <family val="2"/>
    </font>
    <font>
      <i/>
      <sz val="10"/>
      <color theme="1"/>
      <name val="Calibri"/>
      <family val="2"/>
    </font>
    <font>
      <i/>
      <sz val="8"/>
      <name val="Calibri"/>
      <family val="2"/>
    </font>
    <font>
      <sz val="8"/>
      <name val="Calibri"/>
      <family val="2"/>
    </font>
    <font>
      <b/>
      <sz val="10"/>
      <color rgb="FFFF0000"/>
      <name val="Calibri"/>
      <family val="2"/>
      <scheme val="minor"/>
    </font>
    <font>
      <i/>
      <sz val="10"/>
      <color theme="0" tint="-0.34998626667073579"/>
      <name val="Calibri"/>
      <family val="2"/>
    </font>
    <font>
      <b/>
      <sz val="10"/>
      <color theme="0" tint="-0.34998626667073579"/>
      <name val="Cambria"/>
      <family val="1"/>
    </font>
    <font>
      <sz val="10"/>
      <color theme="0" tint="-0.34998626667073579"/>
      <name val="Cambria"/>
      <family val="1"/>
    </font>
    <font>
      <sz val="10"/>
      <color rgb="FFFF0000"/>
      <name val="Cambria"/>
      <family val="1"/>
    </font>
    <font>
      <sz val="8"/>
      <color theme="1"/>
      <name val="Calibri"/>
      <family val="2"/>
    </font>
    <font>
      <sz val="9"/>
      <name val="Calibri"/>
      <family val="2"/>
    </font>
    <font>
      <sz val="8"/>
      <color rgb="FFFF0000"/>
      <name val="Calibri"/>
      <family val="2"/>
    </font>
    <font>
      <i/>
      <sz val="8"/>
      <color theme="1"/>
      <name val="Calibri"/>
      <family val="2"/>
    </font>
    <font>
      <sz val="10"/>
      <color rgb="FF00B050"/>
      <name val="Calibri"/>
      <family val="2"/>
      <scheme val="minor"/>
    </font>
    <font>
      <i/>
      <sz val="9"/>
      <name val="Calibri"/>
      <family val="2"/>
    </font>
    <font>
      <sz val="10"/>
      <color theme="0"/>
      <name val="Calibri"/>
      <family val="2"/>
    </font>
    <font>
      <b/>
      <sz val="10"/>
      <color rgb="FF00B050"/>
      <name val="Calibri"/>
      <family val="2"/>
    </font>
    <font>
      <sz val="10"/>
      <color rgb="FF00B050"/>
      <name val="Calibri"/>
      <family val="2"/>
    </font>
    <font>
      <b/>
      <strike/>
      <sz val="10"/>
      <color theme="0" tint="-0.34998626667073579"/>
      <name val="Calibri"/>
      <family val="2"/>
      <scheme val="minor"/>
    </font>
    <font>
      <sz val="10"/>
      <name val="Cambria"/>
      <family val="1"/>
    </font>
    <font>
      <b/>
      <sz val="10"/>
      <name val="Cambria"/>
      <family val="1"/>
    </font>
    <font>
      <b/>
      <sz val="12"/>
      <color indexed="8"/>
      <name val="Calibri"/>
      <family val="2"/>
    </font>
    <font>
      <vertAlign val="superscript"/>
      <sz val="11"/>
      <color theme="1"/>
      <name val="Calibri"/>
      <family val="2"/>
    </font>
    <font>
      <b/>
      <sz val="11"/>
      <color rgb="FFFF0000"/>
      <name val="Calibri"/>
      <family val="2"/>
    </font>
    <font>
      <b/>
      <sz val="14"/>
      <color theme="1"/>
      <name val="Calibri"/>
      <family val="2"/>
    </font>
    <font>
      <b/>
      <sz val="11"/>
      <color rgb="FFEE3124"/>
      <name val="Calibri"/>
      <family val="2"/>
    </font>
    <font>
      <b/>
      <sz val="10"/>
      <color indexed="8"/>
      <name val="Calibri"/>
      <family val="2"/>
    </font>
    <font>
      <sz val="8"/>
      <color indexed="8"/>
      <name val="Calibri"/>
      <family val="2"/>
    </font>
    <font>
      <sz val="8"/>
      <color rgb="FFEE3124"/>
      <name val="Calibri"/>
      <family val="2"/>
    </font>
    <font>
      <sz val="9"/>
      <color theme="1"/>
      <name val="Calibri"/>
      <family val="2"/>
    </font>
    <font>
      <sz val="9"/>
      <color rgb="FFEE3124"/>
      <name val="Calibri"/>
      <family val="2"/>
    </font>
    <font>
      <i/>
      <sz val="9"/>
      <color theme="1"/>
      <name val="Calibri"/>
      <family val="2"/>
    </font>
    <font>
      <b/>
      <sz val="9"/>
      <color theme="1"/>
      <name val="Calibri"/>
      <family val="2"/>
    </font>
    <font>
      <b/>
      <sz val="12"/>
      <color theme="1"/>
      <name val="Calibri"/>
      <family val="2"/>
    </font>
    <font>
      <sz val="11"/>
      <color rgb="FFFF0000"/>
      <name val="Calibri"/>
      <family val="2"/>
    </font>
    <font>
      <b/>
      <sz val="10"/>
      <color rgb="FF4E69F0"/>
      <name val="Calibri"/>
      <family val="2"/>
    </font>
    <font>
      <sz val="10"/>
      <color rgb="FF4E69F0"/>
      <name val="Calibri"/>
      <family val="2"/>
    </font>
    <font>
      <sz val="11"/>
      <color theme="9" tint="-0.499984740745262"/>
      <name val="Calibri"/>
      <family val="2"/>
    </font>
    <font>
      <i/>
      <sz val="9"/>
      <color rgb="FFFF0000"/>
      <name val="Calibri"/>
      <family val="2"/>
    </font>
    <font>
      <sz val="12"/>
      <color rgb="FF000000"/>
      <name val="Calibri"/>
      <family val="2"/>
    </font>
    <font>
      <b/>
      <sz val="12"/>
      <color rgb="FF000000"/>
      <name val="Calibri"/>
      <family val="2"/>
    </font>
    <font>
      <vertAlign val="superscript"/>
      <sz val="9"/>
      <color theme="1"/>
      <name val="Calibri"/>
      <family val="2"/>
    </font>
    <font>
      <vertAlign val="superscript"/>
      <sz val="10"/>
      <color theme="1"/>
      <name val="Calibri"/>
      <family val="2"/>
    </font>
    <font>
      <i/>
      <vertAlign val="superscript"/>
      <sz val="9"/>
      <color theme="1"/>
      <name val="Calibri"/>
      <family val="2"/>
    </font>
    <font>
      <vertAlign val="superscript"/>
      <sz val="9"/>
      <color rgb="FFFF0000"/>
      <name val="Calibri"/>
      <family val="2"/>
    </font>
    <font>
      <b/>
      <sz val="11"/>
      <color rgb="FF000000"/>
      <name val="Calibri"/>
      <family val="2"/>
    </font>
    <font>
      <b/>
      <sz val="12"/>
      <color rgb="FFFF0000"/>
      <name val="Calibri"/>
      <family val="2"/>
    </font>
    <font>
      <sz val="10"/>
      <name val="Berlin Sans FB"/>
      <family val="2"/>
    </font>
    <font>
      <sz val="14"/>
      <name val="Arial"/>
      <family val="2"/>
    </font>
    <font>
      <sz val="12"/>
      <color theme="1"/>
      <name val="Calibri"/>
      <family val="2"/>
    </font>
    <font>
      <sz val="10"/>
      <color rgb="FFEE3124"/>
      <name val="Calibri"/>
      <family val="2"/>
    </font>
    <font>
      <sz val="11"/>
      <color rgb="FF000000"/>
      <name val="Calibri"/>
      <family val="2"/>
    </font>
    <font>
      <vertAlign val="subscript"/>
      <sz val="10"/>
      <color theme="1"/>
      <name val="Calibri"/>
      <family val="2"/>
    </font>
    <font>
      <sz val="11"/>
      <name val="Berlin Sans FB"/>
      <family val="2"/>
    </font>
    <font>
      <sz val="11"/>
      <color indexed="8"/>
      <name val="Calibri"/>
      <family val="2"/>
      <scheme val="minor"/>
    </font>
    <font>
      <b/>
      <sz val="11"/>
      <color rgb="FFFFFFFF"/>
      <name val="Calibri"/>
      <family val="2"/>
    </font>
    <font>
      <sz val="9"/>
      <color theme="1"/>
      <name val="Cambria"/>
      <family val="1"/>
      <scheme val="major"/>
    </font>
    <font>
      <b/>
      <sz val="14"/>
      <color theme="1"/>
      <name val="Cambria"/>
      <family val="1"/>
      <scheme val="major"/>
    </font>
    <font>
      <sz val="11"/>
      <color theme="1"/>
      <name val="Cambria"/>
      <family val="1"/>
      <scheme val="major"/>
    </font>
    <font>
      <vertAlign val="subscript"/>
      <sz val="10"/>
      <color theme="1"/>
      <name val="Cambria"/>
      <family val="1"/>
      <scheme val="major"/>
    </font>
    <font>
      <b/>
      <sz val="11"/>
      <color rgb="FF333333"/>
      <name val="Calibri"/>
      <family val="2"/>
    </font>
    <font>
      <sz val="9"/>
      <color indexed="63"/>
      <name val="Calibri"/>
      <family val="2"/>
    </font>
    <font>
      <sz val="10"/>
      <color rgb="FFE63723"/>
      <name val="Calibri"/>
      <family val="2"/>
    </font>
    <font>
      <b/>
      <sz val="11"/>
      <color theme="1" tint="4.9989318521683403E-2"/>
      <name val="Calibri"/>
      <family val="2"/>
    </font>
    <font>
      <sz val="11"/>
      <color theme="1" tint="4.9989318521683403E-2"/>
      <name val="Calibri"/>
      <family val="2"/>
    </font>
    <font>
      <b/>
      <sz val="10"/>
      <color theme="1" tint="4.9989318521683403E-2"/>
      <name val="Calibri"/>
      <family val="2"/>
    </font>
    <font>
      <sz val="10"/>
      <color theme="1" tint="4.9989318521683403E-2"/>
      <name val="Calibri"/>
      <family val="2"/>
    </font>
    <font>
      <i/>
      <sz val="10"/>
      <color theme="1" tint="4.9989318521683403E-2"/>
      <name val="Calibri"/>
      <family val="2"/>
    </font>
    <font>
      <sz val="9"/>
      <color theme="1" tint="4.9989318521683403E-2"/>
      <name val="Calibri"/>
      <family val="2"/>
    </font>
    <font>
      <b/>
      <sz val="11"/>
      <color theme="0" tint="-0.34998626667073579"/>
      <name val="Arial"/>
      <family val="2"/>
    </font>
    <font>
      <b/>
      <sz val="9"/>
      <color theme="0" tint="-0.34998626667073579"/>
      <name val="Arial"/>
      <family val="2"/>
    </font>
    <font>
      <b/>
      <sz val="11"/>
      <color theme="0" tint="-0.34998626667073579"/>
      <name val="Cambria"/>
      <family val="1"/>
      <scheme val="major"/>
    </font>
    <font>
      <sz val="10"/>
      <color theme="0" tint="-0.34998626667073579"/>
      <name val="Cambria"/>
      <family val="1"/>
      <scheme val="major"/>
    </font>
    <font>
      <b/>
      <sz val="10"/>
      <color theme="0" tint="-0.34998626667073579"/>
      <name val="Cambria"/>
      <family val="1"/>
      <scheme val="major"/>
    </font>
    <font>
      <b/>
      <sz val="12"/>
      <color theme="0" tint="-0.34998626667073579"/>
      <name val="Arial"/>
      <family val="2"/>
    </font>
    <font>
      <sz val="11"/>
      <color theme="0" tint="-0.34998626667073579"/>
      <name val="Calibri"/>
      <family val="2"/>
    </font>
    <font>
      <b/>
      <sz val="11"/>
      <color theme="0" tint="-0.34998626667073579"/>
      <name val="Calibri"/>
      <family val="2"/>
    </font>
    <font>
      <sz val="9"/>
      <color theme="0" tint="-0.34998626667073579"/>
      <name val="Calibri"/>
      <family val="2"/>
    </font>
    <font>
      <sz val="12"/>
      <color theme="0" tint="-0.34998626667073579"/>
      <name val="Calibri"/>
      <family val="2"/>
    </font>
  </fonts>
  <fills count="43">
    <fill>
      <patternFill patternType="none"/>
    </fill>
    <fill>
      <patternFill patternType="gray125"/>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ECDCB"/>
        <bgColor indexed="64"/>
      </patternFill>
    </fill>
    <fill>
      <patternFill patternType="solid">
        <fgColor theme="0" tint="-0.499984740745262"/>
        <bgColor indexed="64"/>
      </patternFill>
    </fill>
    <fill>
      <patternFill patternType="solid">
        <fgColor rgb="FF838183"/>
        <bgColor indexed="64"/>
      </patternFill>
    </fill>
    <fill>
      <patternFill patternType="solid">
        <fgColor rgb="FF82818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
      <patternFill patternType="solid">
        <fgColor rgb="FF948A54"/>
        <bgColor indexed="64"/>
      </patternFill>
    </fill>
    <fill>
      <patternFill patternType="solid">
        <fgColor theme="0" tint="-0.34998626667073579"/>
        <bgColor indexed="64"/>
      </patternFill>
    </fill>
    <fill>
      <patternFill patternType="solid">
        <fgColor theme="1"/>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C0504D"/>
        <bgColor indexed="64"/>
      </patternFill>
    </fill>
    <fill>
      <patternFill patternType="solid">
        <fgColor rgb="FFBE9B55"/>
        <bgColor indexed="64"/>
      </patternFill>
    </fill>
  </fills>
  <borders count="37">
    <border>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FF0000"/>
      </left>
      <right/>
      <top/>
      <bottom/>
      <diagonal/>
    </border>
    <border>
      <left/>
      <right style="thin">
        <color rgb="FFFF0000"/>
      </right>
      <top/>
      <bottom/>
      <diagonal/>
    </border>
    <border>
      <left/>
      <right style="thin">
        <color rgb="FFEE3124"/>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indexed="64"/>
      </right>
      <top/>
      <bottom/>
      <diagonal/>
    </border>
    <border>
      <left/>
      <right style="thin">
        <color theme="0"/>
      </right>
      <top/>
      <bottom/>
      <diagonal/>
    </border>
    <border>
      <left style="thin">
        <color theme="0"/>
      </left>
      <right style="thin">
        <color theme="0"/>
      </right>
      <top/>
      <bottom/>
      <diagonal/>
    </border>
    <border>
      <left/>
      <right/>
      <top/>
      <bottom style="thin">
        <color indexed="64"/>
      </bottom>
      <diagonal/>
    </border>
    <border>
      <left/>
      <right/>
      <top style="thin">
        <color indexed="64"/>
      </top>
      <bottom style="thin">
        <color indexed="64"/>
      </bottom>
      <diagonal/>
    </border>
    <border>
      <left style="thin">
        <color rgb="FFEE3124"/>
      </left>
      <right/>
      <top/>
      <bottom/>
      <diagonal/>
    </border>
    <border>
      <left/>
      <right/>
      <top style="thin">
        <color indexed="64"/>
      </top>
      <bottom/>
      <diagonal/>
    </border>
    <border>
      <left style="thin">
        <color theme="0"/>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979991"/>
      </left>
      <right style="medium">
        <color rgb="FF979991"/>
      </right>
      <top style="medium">
        <color rgb="FF97999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3730">
    <xf numFmtId="0" fontId="0" fillId="0" borderId="0"/>
    <xf numFmtId="169" fontId="1" fillId="0" borderId="0" applyFont="0" applyFill="0" applyBorder="0" applyAlignment="0" applyProtection="0"/>
    <xf numFmtId="9" fontId="1" fillId="0" borderId="0" applyFont="0" applyFill="0" applyBorder="0" applyAlignment="0" applyProtection="0"/>
    <xf numFmtId="0" fontId="1" fillId="0" borderId="0"/>
    <xf numFmtId="171" fontId="1" fillId="0" borderId="0" applyFont="0" applyFill="0" applyBorder="0" applyAlignment="0" applyProtection="0"/>
    <xf numFmtId="172" fontId="1" fillId="0" borderId="0" applyFont="0" applyFill="0" applyBorder="0" applyAlignment="0" applyProtection="0"/>
    <xf numFmtId="0" fontId="2" fillId="0" borderId="0" applyNumberFormat="0">
      <alignment horizontal="right"/>
    </xf>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4" fillId="0" borderId="0"/>
    <xf numFmtId="9" fontId="5" fillId="0" borderId="0" applyFont="0" applyFill="0" applyBorder="0" applyAlignment="0" applyProtection="0"/>
    <xf numFmtId="168"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171" fontId="7" fillId="0" borderId="0"/>
    <xf numFmtId="0" fontId="1" fillId="0" borderId="0"/>
    <xf numFmtId="0" fontId="1" fillId="0" borderId="0"/>
    <xf numFmtId="0" fontId="1" fillId="0" borderId="0"/>
    <xf numFmtId="0" fontId="3" fillId="0" borderId="0"/>
    <xf numFmtId="16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3" fillId="0" borderId="0"/>
    <xf numFmtId="0" fontId="1" fillId="0" borderId="0"/>
    <xf numFmtId="171"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5" fillId="0" borderId="0" applyFont="0" applyFill="0" applyBorder="0" applyAlignment="0" applyProtection="0"/>
    <xf numFmtId="172" fontId="1"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0" fontId="8" fillId="0" borderId="0"/>
    <xf numFmtId="0" fontId="3" fillId="0" borderId="0"/>
    <xf numFmtId="170" fontId="7" fillId="0" borderId="0"/>
    <xf numFmtId="0" fontId="7" fillId="0" borderId="0"/>
    <xf numFmtId="169" fontId="7"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3" fillId="0" borderId="0"/>
    <xf numFmtId="0" fontId="1" fillId="0" borderId="0"/>
    <xf numFmtId="0" fontId="1" fillId="0" borderId="0"/>
    <xf numFmtId="0" fontId="1" fillId="0" borderId="0"/>
    <xf numFmtId="0" fontId="7" fillId="0" borderId="0"/>
    <xf numFmtId="0" fontId="8" fillId="0" borderId="0"/>
    <xf numFmtId="0" fontId="1" fillId="0" borderId="0"/>
    <xf numFmtId="0" fontId="3"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171" fontId="5" fillId="0" borderId="0" applyFont="0" applyFill="0" applyBorder="0" applyAlignment="0" applyProtection="0"/>
    <xf numFmtId="0" fontId="1" fillId="0" borderId="0"/>
    <xf numFmtId="9" fontId="5"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175" fontId="4" fillId="3" borderId="0" applyNumberFormat="0" applyBorder="0" applyAlignment="0" applyProtection="0"/>
    <xf numFmtId="175"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3" borderId="0" applyNumberFormat="0" applyBorder="0" applyAlignment="0" applyProtection="0"/>
    <xf numFmtId="0" fontId="4" fillId="3"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4" borderId="0" applyNumberFormat="0" applyBorder="0" applyAlignment="0" applyProtection="0"/>
    <xf numFmtId="0" fontId="4" fillId="4"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5" borderId="0" applyNumberFormat="0" applyBorder="0" applyAlignment="0" applyProtection="0"/>
    <xf numFmtId="0" fontId="4" fillId="5"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7" borderId="0" applyNumberFormat="0" applyBorder="0" applyAlignment="0" applyProtection="0"/>
    <xf numFmtId="0" fontId="4" fillId="7"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8" borderId="0" applyNumberFormat="0" applyBorder="0" applyAlignment="0" applyProtection="0"/>
    <xf numFmtId="0" fontId="4" fillId="8"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0" borderId="0" applyNumberFormat="0" applyBorder="0" applyAlignment="0" applyProtection="0"/>
    <xf numFmtId="0" fontId="4" fillId="10"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11" borderId="0" applyNumberFormat="0" applyBorder="0" applyAlignment="0" applyProtection="0"/>
    <xf numFmtId="0" fontId="4" fillId="11"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6" borderId="0" applyNumberFormat="0" applyBorder="0" applyAlignment="0" applyProtection="0"/>
    <xf numFmtId="0" fontId="4" fillId="6"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9" borderId="0" applyNumberFormat="0" applyBorder="0" applyAlignment="0" applyProtection="0"/>
    <xf numFmtId="0" fontId="4" fillId="9"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4" fillId="12" borderId="0" applyNumberFormat="0" applyBorder="0" applyAlignment="0" applyProtection="0"/>
    <xf numFmtId="0" fontId="4" fillId="12"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3" borderId="0" applyNumberFormat="0" applyBorder="0" applyAlignment="0" applyProtection="0"/>
    <xf numFmtId="0" fontId="9" fillId="13"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0" borderId="0" applyNumberFormat="0" applyBorder="0" applyAlignment="0" applyProtection="0"/>
    <xf numFmtId="0" fontId="9" fillId="10"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1" borderId="0" applyNumberFormat="0" applyBorder="0" applyAlignment="0" applyProtection="0"/>
    <xf numFmtId="0" fontId="9" fillId="11"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6" borderId="0" applyNumberFormat="0" applyBorder="0" applyAlignment="0" applyProtection="0"/>
    <xf numFmtId="0" fontId="9" fillId="16"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7" borderId="0" applyNumberFormat="0" applyBorder="0" applyAlignment="0" applyProtection="0"/>
    <xf numFmtId="0" fontId="9" fillId="17"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8" borderId="0" applyNumberFormat="0" applyBorder="0" applyAlignment="0" applyProtection="0"/>
    <xf numFmtId="0" fontId="9" fillId="18"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9" borderId="0" applyNumberFormat="0" applyBorder="0" applyAlignment="0" applyProtection="0"/>
    <xf numFmtId="0" fontId="9" fillId="19"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4" borderId="0" applyNumberFormat="0" applyBorder="0" applyAlignment="0" applyProtection="0"/>
    <xf numFmtId="0" fontId="9" fillId="14"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15" borderId="0" applyNumberFormat="0" applyBorder="0" applyAlignment="0" applyProtection="0"/>
    <xf numFmtId="0" fontId="9" fillId="15"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9" fillId="20" borderId="0" applyNumberFormat="0" applyBorder="0" applyAlignment="0" applyProtection="0"/>
    <xf numFmtId="0" fontId="9" fillId="20"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1" fillId="21" borderId="2" applyNumberFormat="0" applyAlignment="0" applyProtection="0"/>
    <xf numFmtId="0" fontId="11" fillId="21" borderId="2"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175" fontId="12" fillId="22" borderId="3" applyNumberFormat="0" applyAlignment="0" applyProtection="0"/>
    <xf numFmtId="0" fontId="12" fillId="22" borderId="3" applyNumberFormat="0" applyAlignment="0" applyProtection="0"/>
    <xf numFmtId="43" fontId="1" fillId="0" borderId="0" applyFont="0" applyFill="0" applyBorder="0" applyAlignment="0" applyProtection="0"/>
    <xf numFmtId="43" fontId="5" fillId="0" borderId="0" applyFont="0" applyFill="0" applyBorder="0" applyAlignment="0" applyProtection="0"/>
    <xf numFmtId="178" fontId="4" fillId="0" borderId="0" applyFont="0" applyFill="0" applyBorder="0" applyAlignment="0" applyProtection="0"/>
    <xf numFmtId="170" fontId="4" fillId="0" borderId="0" applyFont="0" applyFill="0" applyBorder="0" applyAlignment="0" applyProtection="0"/>
    <xf numFmtId="176"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65" fontId="7"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6" fontId="4" fillId="0" borderId="0" applyFont="0" applyFill="0" applyBorder="0" applyAlignment="0" applyProtection="0"/>
    <xf numFmtId="165" fontId="7"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6" fontId="4" fillId="0" borderId="0" applyFont="0" applyFill="0" applyBorder="0" applyAlignment="0" applyProtection="0"/>
    <xf numFmtId="168"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6" fontId="4" fillId="0" borderId="0" applyFont="0" applyFill="0" applyBorder="0" applyAlignment="0" applyProtection="0"/>
    <xf numFmtId="180"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1" fontId="4" fillId="0" borderId="0" applyFont="0" applyFill="0" applyBorder="0" applyAlignment="0" applyProtection="0"/>
    <xf numFmtId="179" fontId="5" fillId="0" borderId="0" applyFont="0" applyFill="0" applyBorder="0" applyAlignment="0" applyProtection="0"/>
    <xf numFmtId="167"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0" fontId="4" fillId="0" borderId="0" applyFont="0" applyFill="0" applyBorder="0" applyAlignment="0" applyProtection="0"/>
    <xf numFmtId="165" fontId="4" fillId="0" borderId="0" applyFont="0" applyFill="0" applyBorder="0" applyAlignment="0" applyProtection="0"/>
    <xf numFmtId="177" fontId="8" fillId="0" borderId="0" applyFont="0" applyFill="0" applyBorder="0" applyAlignment="0" applyProtection="0"/>
    <xf numFmtId="165" fontId="4" fillId="0" borderId="0" applyFont="0" applyFill="0" applyBorder="0" applyAlignment="0" applyProtection="0"/>
    <xf numFmtId="0" fontId="7" fillId="0" borderId="0"/>
    <xf numFmtId="175" fontId="7" fillId="0" borderId="0"/>
    <xf numFmtId="0" fontId="7" fillId="0" borderId="0"/>
    <xf numFmtId="170" fontId="4" fillId="0" borderId="0" applyFont="0" applyFill="0" applyBorder="0" applyAlignment="0" applyProtection="0"/>
    <xf numFmtId="175" fontId="7" fillId="0" borderId="0"/>
    <xf numFmtId="0" fontId="7" fillId="0" borderId="0"/>
    <xf numFmtId="167" fontId="4" fillId="0" borderId="0" applyFont="0" applyFill="0" applyBorder="0" applyAlignment="0" applyProtection="0"/>
    <xf numFmtId="0" fontId="7" fillId="0" borderId="0"/>
    <xf numFmtId="0" fontId="7" fillId="0" borderId="0"/>
    <xf numFmtId="0" fontId="7" fillId="0" borderId="0"/>
    <xf numFmtId="0" fontId="7" fillId="0" borderId="0"/>
    <xf numFmtId="167" fontId="4" fillId="0" borderId="0" applyFont="0" applyFill="0" applyBorder="0" applyAlignment="0" applyProtection="0"/>
    <xf numFmtId="167" fontId="4" fillId="0" borderId="0" applyFont="0" applyFill="0" applyBorder="0" applyAlignment="0" applyProtection="0"/>
    <xf numFmtId="170" fontId="4" fillId="0" borderId="0" applyFont="0" applyFill="0" applyBorder="0" applyAlignment="0" applyProtection="0"/>
    <xf numFmtId="175" fontId="5" fillId="0" borderId="0" applyFont="0" applyFill="0" applyBorder="0" applyAlignment="0" applyProtection="0"/>
    <xf numFmtId="171" fontId="5" fillId="0" borderId="0" applyFont="0" applyFill="0" applyBorder="0" applyAlignment="0" applyProtection="0"/>
    <xf numFmtId="176" fontId="13" fillId="0" borderId="0" applyFont="0" applyFill="0" applyBorder="0" applyAlignment="0" applyProtection="0"/>
    <xf numFmtId="170" fontId="4" fillId="0" borderId="0" applyFont="0" applyFill="0" applyBorder="0" applyAlignment="0" applyProtection="0"/>
    <xf numFmtId="165" fontId="7" fillId="0" borderId="0" applyFont="0" applyFill="0" applyBorder="0" applyAlignment="0" applyProtection="0"/>
    <xf numFmtId="170" fontId="4"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75" fontId="5" fillId="0" borderId="0" applyFont="0" applyFill="0" applyBorder="0" applyAlignment="0" applyProtection="0"/>
    <xf numFmtId="171" fontId="5" fillId="0" borderId="0" applyFont="0" applyFill="0" applyBorder="0" applyAlignment="0" applyProtection="0"/>
    <xf numFmtId="170" fontId="7" fillId="0" borderId="0" applyFont="0" applyFill="0" applyBorder="0" applyAlignment="0" applyProtection="0"/>
    <xf numFmtId="175" fontId="5" fillId="0" borderId="0" applyFont="0" applyFill="0" applyBorder="0" applyAlignment="0" applyProtection="0"/>
    <xf numFmtId="171" fontId="5" fillId="0" borderId="0" applyFon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175" fontId="14" fillId="0" borderId="0" applyNumberFormat="0" applyFill="0" applyBorder="0" applyAlignment="0" applyProtection="0"/>
    <xf numFmtId="0" fontId="14" fillId="0" borderId="0" applyNumberFormat="0" applyFill="0" applyBorder="0" applyAlignment="0" applyProtection="0"/>
    <xf numFmtId="0" fontId="15" fillId="0" borderId="0" applyFill="0" applyBorder="0" applyProtection="0">
      <alignment horizontal="left"/>
    </xf>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7" fillId="0" borderId="4" applyNumberFormat="0" applyFill="0" applyAlignment="0" applyProtection="0"/>
    <xf numFmtId="0" fontId="17" fillId="0" borderId="4"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8" fillId="0" borderId="5" applyNumberFormat="0" applyFill="0" applyAlignment="0" applyProtection="0"/>
    <xf numFmtId="0" fontId="18" fillId="0" borderId="5"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6" applyNumberFormat="0" applyFill="0" applyAlignment="0" applyProtection="0"/>
    <xf numFmtId="0" fontId="19" fillId="0" borderId="6" applyNumberFormat="0" applyFill="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175"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69" fontId="21" fillId="0" borderId="0" applyNumberFormat="0" applyFill="0" applyBorder="0" applyAlignment="0" applyProtection="0">
      <alignment vertical="top"/>
      <protection locked="0"/>
    </xf>
    <xf numFmtId="169" fontId="21" fillId="0" borderId="0" applyNumberFormat="0" applyFill="0" applyBorder="0" applyAlignment="0" applyProtection="0">
      <alignment vertical="top"/>
      <protection locked="0"/>
    </xf>
    <xf numFmtId="169" fontId="21" fillId="0" borderId="0" applyNumberFormat="0" applyFill="0" applyBorder="0" applyAlignment="0" applyProtection="0">
      <alignment vertical="top"/>
      <protection locked="0"/>
    </xf>
    <xf numFmtId="169"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4" fillId="8" borderId="2" applyNumberFormat="0" applyAlignment="0" applyProtection="0"/>
    <xf numFmtId="0" fontId="24" fillId="8" borderId="2" applyNumberFormat="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5" fillId="0" borderId="7" applyNumberFormat="0" applyFill="0" applyAlignment="0" applyProtection="0"/>
    <xf numFmtId="0" fontId="25" fillId="0" borderId="7" applyNumberFormat="0" applyFill="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175" fontId="26" fillId="23" borderId="0" applyNumberFormat="0" applyBorder="0" applyAlignment="0" applyProtection="0"/>
    <xf numFmtId="0" fontId="26" fillId="23" borderId="0" applyNumberFormat="0" applyBorder="0" applyAlignment="0" applyProtection="0"/>
    <xf numFmtId="0" fontId="7" fillId="0" borderId="0"/>
    <xf numFmtId="175" fontId="7" fillId="0" borderId="0"/>
    <xf numFmtId="0" fontId="7" fillId="0" borderId="0"/>
    <xf numFmtId="0" fontId="8" fillId="0" borderId="0"/>
    <xf numFmtId="0" fontId="4" fillId="0" borderId="0"/>
    <xf numFmtId="175" fontId="1" fillId="0" borderId="0"/>
    <xf numFmtId="175" fontId="6" fillId="0" borderId="0"/>
    <xf numFmtId="0" fontId="6" fillId="0" borderId="0"/>
    <xf numFmtId="175" fontId="6" fillId="0" borderId="0"/>
    <xf numFmtId="0" fontId="6" fillId="0" borderId="0"/>
    <xf numFmtId="0" fontId="8" fillId="0" borderId="0"/>
    <xf numFmtId="174" fontId="1" fillId="0" borderId="0"/>
    <xf numFmtId="175" fontId="1" fillId="0" borderId="0"/>
    <xf numFmtId="0" fontId="6" fillId="0" borderId="0"/>
    <xf numFmtId="0" fontId="7" fillId="0" borderId="0"/>
    <xf numFmtId="175" fontId="5" fillId="0" borderId="0"/>
    <xf numFmtId="175" fontId="27" fillId="0" borderId="0"/>
    <xf numFmtId="175" fontId="6" fillId="0" borderId="0"/>
    <xf numFmtId="0" fontId="6" fillId="0" borderId="0"/>
    <xf numFmtId="0" fontId="8" fillId="0" borderId="0"/>
    <xf numFmtId="0" fontId="6" fillId="0" borderId="0"/>
    <xf numFmtId="0" fontId="7" fillId="0" borderId="0"/>
    <xf numFmtId="175" fontId="6" fillId="0" borderId="0"/>
    <xf numFmtId="0" fontId="6" fillId="0" borderId="0"/>
    <xf numFmtId="0" fontId="8" fillId="0" borderId="0"/>
    <xf numFmtId="175" fontId="6" fillId="0" borderId="0"/>
    <xf numFmtId="0" fontId="6" fillId="0" borderId="0"/>
    <xf numFmtId="0" fontId="8" fillId="0" borderId="0"/>
    <xf numFmtId="0" fontId="7" fillId="0" borderId="0">
      <alignment horizontal="left" wrapText="1"/>
    </xf>
    <xf numFmtId="0" fontId="7" fillId="0" borderId="0">
      <alignment horizontal="left" wrapText="1"/>
    </xf>
    <xf numFmtId="0" fontId="7" fillId="0" borderId="0">
      <alignment horizontal="left" wrapText="1"/>
    </xf>
    <xf numFmtId="175" fontId="6" fillId="0" borderId="0"/>
    <xf numFmtId="0" fontId="6" fillId="0" borderId="0"/>
    <xf numFmtId="0" fontId="8" fillId="0" borderId="0"/>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175" fontId="6" fillId="0" borderId="0"/>
    <xf numFmtId="0" fontId="6" fillId="0" borderId="0"/>
    <xf numFmtId="175" fontId="6" fillId="0" borderId="0"/>
    <xf numFmtId="0" fontId="6" fillId="0" borderId="0"/>
    <xf numFmtId="175" fontId="6" fillId="0" borderId="0"/>
    <xf numFmtId="0" fontId="6" fillId="0" borderId="0"/>
    <xf numFmtId="0" fontId="4" fillId="0" borderId="0"/>
    <xf numFmtId="175" fontId="3" fillId="0" borderId="0"/>
    <xf numFmtId="178" fontId="7" fillId="0" borderId="0"/>
    <xf numFmtId="170" fontId="7" fillId="0" borderId="0"/>
    <xf numFmtId="167" fontId="7" fillId="0" borderId="0"/>
    <xf numFmtId="167" fontId="7" fillId="0" borderId="0"/>
    <xf numFmtId="167" fontId="7" fillId="0" borderId="0"/>
    <xf numFmtId="167" fontId="7" fillId="0" borderId="0"/>
    <xf numFmtId="178" fontId="7" fillId="0" borderId="0"/>
    <xf numFmtId="178" fontId="7" fillId="0" borderId="0"/>
    <xf numFmtId="178" fontId="7" fillId="0" borderId="0"/>
    <xf numFmtId="167" fontId="7" fillId="0" borderId="0"/>
    <xf numFmtId="0" fontId="7" fillId="0" borderId="0"/>
    <xf numFmtId="175" fontId="7" fillId="0" borderId="0"/>
    <xf numFmtId="175" fontId="7" fillId="0" borderId="0"/>
    <xf numFmtId="0" fontId="7" fillId="0" borderId="0"/>
    <xf numFmtId="175" fontId="7" fillId="0" borderId="0"/>
    <xf numFmtId="0" fontId="7" fillId="0" borderId="0"/>
    <xf numFmtId="175" fontId="7" fillId="0" borderId="0"/>
    <xf numFmtId="0" fontId="7" fillId="0" borderId="0"/>
    <xf numFmtId="0" fontId="3" fillId="0" borderId="0"/>
    <xf numFmtId="175" fontId="5" fillId="0" borderId="0"/>
    <xf numFmtId="0" fontId="1" fillId="0" borderId="0"/>
    <xf numFmtId="0" fontId="28" fillId="0" borderId="0"/>
    <xf numFmtId="175" fontId="3" fillId="0" borderId="0"/>
    <xf numFmtId="0" fontId="3" fillId="0" borderId="0"/>
    <xf numFmtId="0" fontId="8"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1" fillId="0" borderId="0"/>
    <xf numFmtId="0" fontId="1"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28" fillId="0" borderId="0"/>
    <xf numFmtId="0" fontId="28" fillId="0" borderId="0"/>
    <xf numFmtId="175" fontId="28" fillId="0" borderId="0"/>
    <xf numFmtId="0" fontId="28" fillId="0" borderId="0"/>
    <xf numFmtId="175" fontId="1" fillId="0" borderId="0"/>
    <xf numFmtId="0" fontId="1"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1" fillId="0" borderId="0"/>
    <xf numFmtId="0" fontId="1" fillId="0" borderId="0"/>
    <xf numFmtId="0" fontId="7" fillId="0" borderId="0"/>
    <xf numFmtId="175" fontId="1" fillId="0" borderId="0"/>
    <xf numFmtId="0" fontId="1" fillId="0" borderId="0"/>
    <xf numFmtId="0" fontId="7" fillId="0" borderId="0"/>
    <xf numFmtId="0" fontId="7" fillId="0" borderId="0"/>
    <xf numFmtId="0"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28" fillId="0" borderId="0"/>
    <xf numFmtId="0" fontId="28" fillId="0" borderId="0"/>
    <xf numFmtId="0" fontId="8" fillId="0" borderId="0"/>
    <xf numFmtId="175" fontId="1" fillId="0" borderId="0"/>
    <xf numFmtId="0" fontId="1" fillId="0" borderId="0"/>
    <xf numFmtId="0" fontId="7"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0" fontId="7" fillId="0" borderId="0"/>
    <xf numFmtId="0" fontId="7" fillId="0" borderId="0"/>
    <xf numFmtId="0" fontId="28" fillId="0" borderId="0"/>
    <xf numFmtId="175" fontId="7" fillId="0" borderId="0"/>
    <xf numFmtId="0" fontId="7" fillId="0" borderId="0"/>
    <xf numFmtId="0" fontId="7" fillId="0" borderId="0"/>
    <xf numFmtId="175" fontId="7" fillId="0" borderId="0"/>
    <xf numFmtId="0" fontId="7" fillId="0" borderId="0"/>
    <xf numFmtId="0" fontId="7" fillId="0" borderId="0"/>
    <xf numFmtId="175" fontId="7" fillId="0" borderId="0"/>
    <xf numFmtId="0" fontId="7" fillId="0" borderId="0"/>
    <xf numFmtId="0" fontId="7" fillId="0" borderId="0"/>
    <xf numFmtId="175" fontId="1" fillId="0" borderId="0"/>
    <xf numFmtId="0" fontId="1" fillId="0" borderId="0"/>
    <xf numFmtId="0" fontId="28" fillId="0" borderId="0"/>
    <xf numFmtId="175" fontId="28" fillId="0" borderId="0"/>
    <xf numFmtId="0" fontId="28" fillId="0" borderId="0"/>
    <xf numFmtId="175" fontId="4" fillId="0" borderId="0"/>
    <xf numFmtId="175" fontId="3" fillId="0" borderId="0"/>
    <xf numFmtId="0" fontId="3"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0" fontId="7" fillId="0" borderId="0"/>
    <xf numFmtId="0" fontId="7" fillId="0" borderId="0">
      <alignment horizontal="left" wrapText="1"/>
    </xf>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1" fillId="0" borderId="0"/>
    <xf numFmtId="0" fontId="1" fillId="0" borderId="0"/>
    <xf numFmtId="0" fontId="7" fillId="0" borderId="0"/>
    <xf numFmtId="175" fontId="1" fillId="0" borderId="0"/>
    <xf numFmtId="0" fontId="1" fillId="0" borderId="0"/>
    <xf numFmtId="175" fontId="3" fillId="0" borderId="0"/>
    <xf numFmtId="0" fontId="3"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3" fillId="0" borderId="0"/>
    <xf numFmtId="0" fontId="3" fillId="0" borderId="0"/>
    <xf numFmtId="175" fontId="3" fillId="0" borderId="0"/>
    <xf numFmtId="0" fontId="3"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0" fontId="7" fillId="0" borderId="0"/>
    <xf numFmtId="175"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0" fontId="7" fillId="0" borderId="0"/>
    <xf numFmtId="175"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0" fontId="7" fillId="0" borderId="0"/>
    <xf numFmtId="175"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0" fontId="7" fillId="0" borderId="0"/>
    <xf numFmtId="175"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0" fontId="7" fillId="0" borderId="0"/>
    <xf numFmtId="169" fontId="5" fillId="0" borderId="0"/>
    <xf numFmtId="175" fontId="6" fillId="0" borderId="0"/>
    <xf numFmtId="0" fontId="6" fillId="0" borderId="0"/>
    <xf numFmtId="175" fontId="6" fillId="0" borderId="0"/>
    <xf numFmtId="0" fontId="6" fillId="0" borderId="0"/>
    <xf numFmtId="175" fontId="1" fillId="0" borderId="0"/>
    <xf numFmtId="175" fontId="7" fillId="0" borderId="0"/>
    <xf numFmtId="0" fontId="7" fillId="0" borderId="0"/>
    <xf numFmtId="171" fontId="1"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1" fillId="0" borderId="0"/>
    <xf numFmtId="175" fontId="8" fillId="0" borderId="0"/>
    <xf numFmtId="0" fontId="8"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8" fillId="0" borderId="0"/>
    <xf numFmtId="0" fontId="8"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8" fillId="0" borderId="0"/>
    <xf numFmtId="0" fontId="8"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0" fontId="1" fillId="0" borderId="0"/>
    <xf numFmtId="175" fontId="8" fillId="0" borderId="0"/>
    <xf numFmtId="0" fontId="8" fillId="0" borderId="0"/>
    <xf numFmtId="175" fontId="8" fillId="0" borderId="0"/>
    <xf numFmtId="0" fontId="8" fillId="0" borderId="0"/>
    <xf numFmtId="175" fontId="8" fillId="0" borderId="0"/>
    <xf numFmtId="0" fontId="8" fillId="0" borderId="0"/>
    <xf numFmtId="175" fontId="8" fillId="0" borderId="0"/>
    <xf numFmtId="0" fontId="8" fillId="0" borderId="0"/>
    <xf numFmtId="175" fontId="8" fillId="0" borderId="0"/>
    <xf numFmtId="0" fontId="8" fillId="0" borderId="0"/>
    <xf numFmtId="175" fontId="8" fillId="0" borderId="0"/>
    <xf numFmtId="0" fontId="8" fillId="0" borderId="0"/>
    <xf numFmtId="175" fontId="1" fillId="0" borderId="0"/>
    <xf numFmtId="175"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1" fontId="1" fillId="0" borderId="0"/>
    <xf numFmtId="175" fontId="1" fillId="0" borderId="0"/>
    <xf numFmtId="0" fontId="1" fillId="0" borderId="0"/>
    <xf numFmtId="0" fontId="7"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175" fontId="8" fillId="0" borderId="0"/>
    <xf numFmtId="0" fontId="8" fillId="0" borderId="0"/>
    <xf numFmtId="171" fontId="1" fillId="0" borderId="0"/>
    <xf numFmtId="175" fontId="8" fillId="0" borderId="0"/>
    <xf numFmtId="0" fontId="8" fillId="0" borderId="0"/>
    <xf numFmtId="175" fontId="8" fillId="0" borderId="0"/>
    <xf numFmtId="0" fontId="8" fillId="0" borderId="0"/>
    <xf numFmtId="175" fontId="8" fillId="0" borderId="0"/>
    <xf numFmtId="0" fontId="8" fillId="0" borderId="0"/>
    <xf numFmtId="175" fontId="8" fillId="0" borderId="0"/>
    <xf numFmtId="0" fontId="8" fillId="0" borderId="0"/>
    <xf numFmtId="175" fontId="8" fillId="0" borderId="0"/>
    <xf numFmtId="0" fontId="8" fillId="0" borderId="0"/>
    <xf numFmtId="175" fontId="8" fillId="0" borderId="0"/>
    <xf numFmtId="0" fontId="8" fillId="0" borderId="0"/>
    <xf numFmtId="175" fontId="8" fillId="0" borderId="0"/>
    <xf numFmtId="0" fontId="8" fillId="0" borderId="0"/>
    <xf numFmtId="175" fontId="8" fillId="0" borderId="0"/>
    <xf numFmtId="0" fontId="8" fillId="0" borderId="0"/>
    <xf numFmtId="175"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0" fontId="7" fillId="0" borderId="0"/>
    <xf numFmtId="175" fontId="7" fillId="0" borderId="0"/>
    <xf numFmtId="0" fontId="7" fillId="0" borderId="0"/>
    <xf numFmtId="0" fontId="8" fillId="0" borderId="0"/>
    <xf numFmtId="175" fontId="1" fillId="0" borderId="0"/>
    <xf numFmtId="175" fontId="7" fillId="0" borderId="0"/>
    <xf numFmtId="0" fontId="7" fillId="0" borderId="0"/>
    <xf numFmtId="171" fontId="1" fillId="0" borderId="0"/>
    <xf numFmtId="0" fontId="1" fillId="0" borderId="0"/>
    <xf numFmtId="0" fontId="1" fillId="0" borderId="0"/>
    <xf numFmtId="167" fontId="1" fillId="0" borderId="0"/>
    <xf numFmtId="0" fontId="29" fillId="0" borderId="0" applyFill="0" applyBorder="0" applyAlignment="0" applyProtection="0"/>
    <xf numFmtId="175" fontId="1" fillId="0" borderId="0"/>
    <xf numFmtId="0" fontId="1"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1" fillId="0" borderId="0"/>
    <xf numFmtId="0" fontId="1"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3" fillId="0" borderId="0"/>
    <xf numFmtId="0" fontId="3" fillId="0" borderId="0"/>
    <xf numFmtId="175" fontId="3" fillId="0" borderId="0"/>
    <xf numFmtId="0" fontId="3" fillId="0" borderId="0"/>
    <xf numFmtId="0" fontId="1" fillId="0" borderId="0"/>
    <xf numFmtId="175" fontId="5"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67" fontId="7" fillId="0" borderId="0"/>
    <xf numFmtId="177" fontId="27" fillId="0" borderId="0"/>
    <xf numFmtId="177" fontId="27" fillId="0" borderId="0"/>
    <xf numFmtId="175" fontId="3" fillId="0" borderId="0"/>
    <xf numFmtId="0" fontId="3" fillId="0" borderId="0"/>
    <xf numFmtId="175" fontId="3" fillId="0" borderId="0"/>
    <xf numFmtId="0" fontId="3" fillId="0" borderId="0"/>
    <xf numFmtId="175" fontId="3" fillId="0" borderId="0"/>
    <xf numFmtId="0" fontId="3" fillId="0" borderId="0"/>
    <xf numFmtId="0" fontId="7" fillId="0" borderId="0"/>
    <xf numFmtId="0" fontId="7" fillId="0" borderId="0"/>
    <xf numFmtId="0" fontId="7" fillId="0" borderId="0"/>
    <xf numFmtId="0" fontId="7" fillId="0" borderId="0"/>
    <xf numFmtId="175" fontId="7" fillId="0" borderId="0"/>
    <xf numFmtId="0" fontId="7" fillId="0" borderId="0"/>
    <xf numFmtId="175" fontId="1" fillId="0" borderId="0"/>
    <xf numFmtId="171" fontId="27" fillId="0" borderId="0"/>
    <xf numFmtId="0" fontId="1" fillId="0" borderId="0"/>
    <xf numFmtId="0" fontId="7" fillId="0" borderId="0"/>
    <xf numFmtId="175" fontId="7" fillId="0" borderId="0"/>
    <xf numFmtId="0" fontId="7" fillId="0" borderId="0"/>
    <xf numFmtId="0" fontId="7" fillId="0" borderId="0"/>
    <xf numFmtId="175" fontId="7" fillId="0" borderId="0"/>
    <xf numFmtId="0" fontId="8" fillId="0" borderId="0"/>
    <xf numFmtId="175" fontId="13" fillId="0" borderId="0"/>
    <xf numFmtId="175" fontId="7" fillId="0" borderId="0"/>
    <xf numFmtId="0" fontId="7" fillId="0" borderId="0"/>
    <xf numFmtId="175" fontId="1" fillId="0" borderId="0"/>
    <xf numFmtId="171" fontId="1" fillId="0" borderId="0"/>
    <xf numFmtId="0" fontId="7" fillId="0" borderId="0"/>
    <xf numFmtId="175" fontId="7" fillId="0" borderId="0"/>
    <xf numFmtId="0" fontId="7" fillId="0" borderId="0"/>
    <xf numFmtId="175" fontId="1" fillId="0" borderId="0"/>
    <xf numFmtId="171" fontId="1" fillId="0" borderId="0"/>
    <xf numFmtId="167" fontId="1" fillId="0" borderId="0"/>
    <xf numFmtId="175" fontId="1" fillId="0" borderId="0"/>
    <xf numFmtId="171" fontId="1" fillId="0" borderId="0"/>
    <xf numFmtId="175" fontId="1" fillId="0" borderId="0"/>
    <xf numFmtId="0" fontId="1" fillId="0" borderId="0"/>
    <xf numFmtId="175" fontId="7" fillId="0" borderId="0"/>
    <xf numFmtId="0" fontId="7" fillId="0" borderId="0"/>
    <xf numFmtId="175" fontId="1" fillId="0" borderId="0"/>
    <xf numFmtId="171" fontId="1" fillId="0" borderId="0"/>
    <xf numFmtId="175" fontId="7" fillId="0" borderId="0"/>
    <xf numFmtId="0" fontId="7" fillId="0" borderId="0"/>
    <xf numFmtId="175" fontId="1" fillId="0" borderId="0"/>
    <xf numFmtId="0" fontId="1" fillId="0" borderId="0"/>
    <xf numFmtId="175" fontId="1" fillId="0" borderId="0"/>
    <xf numFmtId="0" fontId="1" fillId="0" borderId="0"/>
    <xf numFmtId="0" fontId="8" fillId="0" borderId="0"/>
    <xf numFmtId="0" fontId="7" fillId="0" borderId="0">
      <alignment horizontal="left" wrapText="1"/>
    </xf>
    <xf numFmtId="0" fontId="7" fillId="0" borderId="0">
      <alignment horizontal="left" wrapText="1"/>
    </xf>
    <xf numFmtId="0" fontId="7" fillId="0" borderId="0">
      <alignment horizontal="left" wrapText="1"/>
    </xf>
    <xf numFmtId="175" fontId="1"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1" fillId="0" borderId="0"/>
    <xf numFmtId="0" fontId="8" fillId="0" borderId="0"/>
    <xf numFmtId="0" fontId="7" fillId="0" borderId="0"/>
    <xf numFmtId="175" fontId="8" fillId="0" borderId="0"/>
    <xf numFmtId="0" fontId="8" fillId="0" borderId="0"/>
    <xf numFmtId="174" fontId="5" fillId="0" borderId="0"/>
    <xf numFmtId="175" fontId="1" fillId="0" borderId="0"/>
    <xf numFmtId="171" fontId="1" fillId="0" borderId="0"/>
    <xf numFmtId="175" fontId="1" fillId="0" borderId="0"/>
    <xf numFmtId="171" fontId="1" fillId="0" borderId="0"/>
    <xf numFmtId="167" fontId="1" fillId="0" borderId="0"/>
    <xf numFmtId="175" fontId="7" fillId="0" borderId="0"/>
    <xf numFmtId="0" fontId="7" fillId="0" borderId="0"/>
    <xf numFmtId="175" fontId="1" fillId="0" borderId="0"/>
    <xf numFmtId="171" fontId="1" fillId="0" borderId="0"/>
    <xf numFmtId="175" fontId="1" fillId="0" borderId="0"/>
    <xf numFmtId="171" fontId="1" fillId="0" borderId="0"/>
    <xf numFmtId="175" fontId="1" fillId="0" borderId="0"/>
    <xf numFmtId="171" fontId="1" fillId="0" borderId="0"/>
    <xf numFmtId="167" fontId="1" fillId="0" borderId="0"/>
    <xf numFmtId="167" fontId="1" fillId="0" borderId="0"/>
    <xf numFmtId="178" fontId="1" fillId="0" borderId="0"/>
    <xf numFmtId="170" fontId="1" fillId="0" borderId="0"/>
    <xf numFmtId="167" fontId="1" fillId="0" borderId="0"/>
    <xf numFmtId="175" fontId="7" fillId="0" borderId="0"/>
    <xf numFmtId="0" fontId="7" fillId="0" borderId="0"/>
    <xf numFmtId="0" fontId="7" fillId="0" borderId="0"/>
    <xf numFmtId="0" fontId="1" fillId="0" borderId="0"/>
    <xf numFmtId="175" fontId="5" fillId="0" borderId="0"/>
    <xf numFmtId="167" fontId="1" fillId="0" borderId="0"/>
    <xf numFmtId="175" fontId="7" fillId="0" borderId="0"/>
    <xf numFmtId="0" fontId="7" fillId="0" borderId="0"/>
    <xf numFmtId="175" fontId="7" fillId="0" borderId="0"/>
    <xf numFmtId="0" fontId="7" fillId="0" borderId="0"/>
    <xf numFmtId="172" fontId="1" fillId="0" borderId="0"/>
    <xf numFmtId="175" fontId="7" fillId="0" borderId="0"/>
    <xf numFmtId="0" fontId="7" fillId="0" borderId="0"/>
    <xf numFmtId="0" fontId="7" fillId="0" borderId="0">
      <alignment horizontal="left" wrapText="1"/>
    </xf>
    <xf numFmtId="0" fontId="7" fillId="0" borderId="0">
      <alignment horizontal="left" wrapText="1"/>
    </xf>
    <xf numFmtId="0" fontId="7" fillId="0" borderId="0">
      <alignment horizontal="left" wrapText="1"/>
    </xf>
    <xf numFmtId="0" fontId="7" fillId="0" borderId="0"/>
    <xf numFmtId="0" fontId="7" fillId="0" borderId="0">
      <alignment horizontal="left" wrapText="1"/>
    </xf>
    <xf numFmtId="0" fontId="7" fillId="0" borderId="0">
      <alignment horizontal="left" wrapText="1"/>
    </xf>
    <xf numFmtId="0" fontId="7" fillId="0" borderId="0">
      <alignment horizontal="left" wrapText="1"/>
    </xf>
    <xf numFmtId="0" fontId="7" fillId="0" borderId="0"/>
    <xf numFmtId="0" fontId="7" fillId="0" borderId="0">
      <alignment horizontal="left" wrapText="1"/>
    </xf>
    <xf numFmtId="0" fontId="7" fillId="0" borderId="0">
      <alignment horizontal="left" wrapText="1"/>
    </xf>
    <xf numFmtId="0" fontId="7" fillId="0" borderId="0">
      <alignment horizontal="left" wrapText="1"/>
    </xf>
    <xf numFmtId="0" fontId="7" fillId="0" borderId="0"/>
    <xf numFmtId="0" fontId="7" fillId="0" borderId="0">
      <alignment horizontal="left" wrapText="1"/>
    </xf>
    <xf numFmtId="0" fontId="7" fillId="0" borderId="0">
      <alignment horizontal="left" wrapText="1"/>
    </xf>
    <xf numFmtId="0" fontId="7" fillId="0" borderId="0">
      <alignment horizontal="left" wrapText="1"/>
    </xf>
    <xf numFmtId="167" fontId="1"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4" fillId="0" borderId="0"/>
    <xf numFmtId="0" fontId="4" fillId="0" borderId="0"/>
    <xf numFmtId="0" fontId="8" fillId="0" borderId="0"/>
    <xf numFmtId="0" fontId="7" fillId="0" borderId="0"/>
    <xf numFmtId="174" fontId="5" fillId="0" borderId="0"/>
    <xf numFmtId="167" fontId="1" fillId="0" borderId="0"/>
    <xf numFmtId="178" fontId="1" fillId="0" borderId="0"/>
    <xf numFmtId="175" fontId="7" fillId="0" borderId="0"/>
    <xf numFmtId="178" fontId="7" fillId="0" borderId="0"/>
    <xf numFmtId="170" fontId="7" fillId="0" borderId="0"/>
    <xf numFmtId="167" fontId="7" fillId="0" borderId="0"/>
    <xf numFmtId="170" fontId="7" fillId="0" borderId="0"/>
    <xf numFmtId="0" fontId="7" fillId="0" borderId="0"/>
    <xf numFmtId="175" fontId="7" fillId="0" borderId="0"/>
    <xf numFmtId="178" fontId="7" fillId="0" borderId="0"/>
    <xf numFmtId="170" fontId="7" fillId="0" borderId="0"/>
    <xf numFmtId="167" fontId="7" fillId="0" borderId="0"/>
    <xf numFmtId="170"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178" fontId="1" fillId="0" borderId="0"/>
    <xf numFmtId="178" fontId="1" fillId="0" borderId="0"/>
    <xf numFmtId="167" fontId="1" fillId="0" borderId="0"/>
    <xf numFmtId="0" fontId="1" fillId="0" borderId="0"/>
    <xf numFmtId="174" fontId="1" fillId="0" borderId="0"/>
    <xf numFmtId="175" fontId="7" fillId="0" borderId="0"/>
    <xf numFmtId="0" fontId="7" fillId="0" borderId="0"/>
    <xf numFmtId="0" fontId="8" fillId="0" borderId="0"/>
    <xf numFmtId="0" fontId="4" fillId="0" borderId="0"/>
    <xf numFmtId="0" fontId="7" fillId="0" borderId="0"/>
    <xf numFmtId="174" fontId="5" fillId="0" borderId="0"/>
    <xf numFmtId="174" fontId="1" fillId="0" borderId="0"/>
    <xf numFmtId="175" fontId="7" fillId="0" borderId="0"/>
    <xf numFmtId="0" fontId="7" fillId="0" borderId="0"/>
    <xf numFmtId="174" fontId="5" fillId="0" borderId="0"/>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5" fillId="0" borderId="0"/>
    <xf numFmtId="0" fontId="7" fillId="0" borderId="0"/>
    <xf numFmtId="175" fontId="7" fillId="0" borderId="0"/>
    <xf numFmtId="0" fontId="7" fillId="0" borderId="0"/>
    <xf numFmtId="175" fontId="7" fillId="0" borderId="0"/>
    <xf numFmtId="0" fontId="7" fillId="0" borderId="0"/>
    <xf numFmtId="175" fontId="7" fillId="0" borderId="0"/>
    <xf numFmtId="0" fontId="7" fillId="0" borderId="0"/>
    <xf numFmtId="0" fontId="8" fillId="0" borderId="0"/>
    <xf numFmtId="0" fontId="7" fillId="0" borderId="0"/>
    <xf numFmtId="174" fontId="5" fillId="0" borderId="0"/>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4" fillId="24" borderId="8" applyNumberFormat="0" applyFont="0" applyAlignment="0" applyProtection="0"/>
    <xf numFmtId="0" fontId="4"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4" fillId="24" borderId="8" applyNumberFormat="0" applyFont="0" applyAlignment="0" applyProtection="0"/>
    <xf numFmtId="0" fontId="4" fillId="24" borderId="8" applyNumberFormat="0" applyFont="0" applyAlignment="0" applyProtection="0"/>
    <xf numFmtId="175" fontId="4" fillId="24" borderId="8" applyNumberFormat="0" applyFont="0" applyAlignment="0" applyProtection="0"/>
    <xf numFmtId="0" fontId="4"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7" fillId="24" borderId="8" applyNumberFormat="0" applyFont="0" applyAlignment="0" applyProtection="0"/>
    <xf numFmtId="0" fontId="7" fillId="24" borderId="8" applyNumberFormat="0" applyFon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175" fontId="30" fillId="21" borderId="9" applyNumberFormat="0" applyAlignment="0" applyProtection="0"/>
    <xf numFmtId="0" fontId="30" fillId="21" borderId="9" applyNumberFormat="0" applyAlignment="0" applyProtection="0"/>
    <xf numFmtId="9" fontId="7" fillId="0" borderId="0" applyFont="0" applyFill="0" applyBorder="0" applyAlignment="0" applyProtection="0"/>
    <xf numFmtId="181" fontId="7" fillId="0" borderId="0"/>
    <xf numFmtId="181" fontId="7" fillId="0" borderId="0"/>
    <xf numFmtId="181" fontId="7" fillId="0" borderId="0"/>
    <xf numFmtId="0" fontId="31" fillId="0" borderId="0" applyBorder="0" applyProtection="0">
      <alignment horizontal="left"/>
    </xf>
    <xf numFmtId="0" fontId="32" fillId="0" borderId="0" applyFill="0" applyBorder="0" applyProtection="0">
      <alignment horizontal="left"/>
    </xf>
    <xf numFmtId="0" fontId="29" fillId="0" borderId="1" applyFill="0" applyBorder="0" applyProtection="0">
      <alignment horizontal="left" vertical="top"/>
    </xf>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3" fillId="0" borderId="0" applyNumberFormat="0" applyFill="0" applyBorder="0" applyAlignment="0" applyProtection="0"/>
    <xf numFmtId="0" fontId="33" fillId="0" borderId="0" applyNumberFormat="0" applyFill="0" applyBorder="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4" fillId="0" borderId="10" applyNumberFormat="0" applyFill="0" applyAlignment="0" applyProtection="0"/>
    <xf numFmtId="0" fontId="34" fillId="0" borderId="10" applyNumberFormat="0" applyFill="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75" fontId="35" fillId="0" borderId="0" applyNumberFormat="0" applyFill="0" applyBorder="0" applyAlignment="0" applyProtection="0"/>
    <xf numFmtId="0" fontId="35" fillId="0" borderId="0" applyNumberFormat="0" applyFill="0" applyBorder="0" applyAlignment="0" applyProtection="0"/>
    <xf numFmtId="165" fontId="7" fillId="0" borderId="0" applyFont="0" applyFill="0" applyBorder="0" applyAlignment="0" applyProtection="0"/>
    <xf numFmtId="167" fontId="7" fillId="0" borderId="0" applyFont="0" applyFill="0" applyBorder="0" applyAlignment="0" applyProtection="0"/>
    <xf numFmtId="169" fontId="1" fillId="0" borderId="0" applyFont="0" applyFill="0" applyBorder="0" applyAlignment="0" applyProtection="0"/>
    <xf numFmtId="171" fontId="1" fillId="0" borderId="0"/>
    <xf numFmtId="0" fontId="3" fillId="0" borderId="0"/>
    <xf numFmtId="171" fontId="8" fillId="0" borderId="0"/>
    <xf numFmtId="171"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8"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1" fillId="0" borderId="0"/>
    <xf numFmtId="171" fontId="3" fillId="0" borderId="0"/>
    <xf numFmtId="171" fontId="3"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7" fontId="27" fillId="0" borderId="0"/>
    <xf numFmtId="43" fontId="7" fillId="0" borderId="0" applyFont="0" applyFill="0" applyBorder="0" applyAlignment="0" applyProtection="0"/>
    <xf numFmtId="170" fontId="7" fillId="0" borderId="0" applyFont="0" applyFill="0" applyBorder="0" applyAlignment="0" applyProtection="0"/>
    <xf numFmtId="182" fontId="4" fillId="0" borderId="0" applyFont="0" applyFill="0" applyBorder="0" applyAlignment="0" applyProtection="0"/>
    <xf numFmtId="0" fontId="8" fillId="0" borderId="0"/>
    <xf numFmtId="0" fontId="8" fillId="0" borderId="0"/>
    <xf numFmtId="0" fontId="8" fillId="0" borderId="0"/>
    <xf numFmtId="0" fontId="8" fillId="0" borderId="0"/>
    <xf numFmtId="174" fontId="1" fillId="0" borderId="0"/>
    <xf numFmtId="174" fontId="1" fillId="0" borderId="0"/>
    <xf numFmtId="177"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7"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169" fontId="1" fillId="0" borderId="0" applyFont="0" applyFill="0" applyBorder="0" applyAlignment="0" applyProtection="0"/>
    <xf numFmtId="0" fontId="3" fillId="0" borderId="0"/>
    <xf numFmtId="0" fontId="8" fillId="0" borderId="0"/>
    <xf numFmtId="0" fontId="8" fillId="0" borderId="0"/>
    <xf numFmtId="0" fontId="8" fillId="0" borderId="0"/>
    <xf numFmtId="0" fontId="8" fillId="0" borderId="0"/>
    <xf numFmtId="0" fontId="1" fillId="0" borderId="0"/>
    <xf numFmtId="0" fontId="1" fillId="0" borderId="0"/>
    <xf numFmtId="0" fontId="56" fillId="0" borderId="0"/>
    <xf numFmtId="0" fontId="56" fillId="0" borderId="0"/>
    <xf numFmtId="9" fontId="56" fillId="0" borderId="0" applyFont="0" applyFill="0" applyBorder="0" applyAlignment="0" applyProtection="0"/>
    <xf numFmtId="0" fontId="57" fillId="0" borderId="0"/>
    <xf numFmtId="164" fontId="56" fillId="0" borderId="0" applyFont="0" applyFill="0" applyBorder="0" applyAlignment="0" applyProtection="0"/>
    <xf numFmtId="166" fontId="56" fillId="0" borderId="0" applyFont="0" applyFill="0" applyBorder="0" applyAlignment="0" applyProtection="0"/>
    <xf numFmtId="0" fontId="56" fillId="0" borderId="0"/>
    <xf numFmtId="0" fontId="56"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171" fontId="8" fillId="0" borderId="0" applyFont="0" applyFill="0" applyBorder="0" applyAlignment="0" applyProtection="0"/>
    <xf numFmtId="169"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7"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3"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17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5"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8" fillId="0" borderId="0"/>
    <xf numFmtId="9" fontId="7"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8"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8"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8" fillId="0" borderId="0"/>
    <xf numFmtId="0" fontId="8" fillId="0" borderId="0"/>
    <xf numFmtId="0" fontId="1" fillId="0" borderId="0"/>
    <xf numFmtId="0" fontId="1" fillId="0" borderId="0"/>
    <xf numFmtId="0" fontId="1" fillId="0" borderId="0"/>
    <xf numFmtId="0" fontId="1" fillId="0" borderId="0"/>
    <xf numFmtId="174"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175" fontId="1" fillId="0" borderId="0"/>
    <xf numFmtId="0" fontId="1" fillId="0" borderId="0"/>
    <xf numFmtId="0" fontId="1" fillId="0" borderId="0"/>
    <xf numFmtId="175" fontId="1" fillId="0" borderId="0"/>
    <xf numFmtId="0" fontId="1" fillId="0" borderId="0"/>
    <xf numFmtId="175"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175" fontId="1" fillId="0" borderId="0"/>
    <xf numFmtId="0" fontId="1" fillId="0" borderId="0"/>
    <xf numFmtId="0" fontId="1" fillId="0" borderId="0"/>
    <xf numFmtId="171"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171"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0" fontId="1" fillId="0" borderId="0"/>
    <xf numFmtId="175" fontId="1" fillId="0" borderId="0"/>
    <xf numFmtId="171" fontId="1" fillId="0" borderId="0"/>
    <xf numFmtId="175" fontId="1" fillId="0" borderId="0"/>
    <xf numFmtId="171" fontId="1" fillId="0" borderId="0"/>
    <xf numFmtId="175" fontId="1" fillId="0" borderId="0"/>
    <xf numFmtId="0" fontId="1" fillId="0" borderId="0"/>
    <xf numFmtId="0" fontId="1" fillId="0" borderId="0"/>
    <xf numFmtId="167" fontId="1" fillId="0" borderId="0"/>
    <xf numFmtId="0" fontId="1" fillId="0" borderId="0"/>
    <xf numFmtId="0" fontId="1" fillId="0" borderId="0"/>
    <xf numFmtId="175" fontId="1" fillId="0" borderId="0"/>
    <xf numFmtId="0" fontId="1" fillId="0" borderId="0"/>
    <xf numFmtId="175" fontId="1" fillId="0" borderId="0"/>
    <xf numFmtId="0" fontId="1" fillId="0" borderId="0"/>
    <xf numFmtId="171" fontId="1" fillId="0" borderId="0"/>
    <xf numFmtId="171" fontId="1" fillId="0" borderId="0"/>
    <xf numFmtId="0" fontId="1" fillId="0" borderId="0"/>
    <xf numFmtId="171" fontId="1" fillId="0" borderId="0"/>
    <xf numFmtId="171"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1" fontId="1" fillId="0" borderId="0"/>
    <xf numFmtId="175" fontId="1" fillId="0" borderId="0"/>
    <xf numFmtId="171" fontId="1" fillId="0" borderId="0"/>
    <xf numFmtId="175" fontId="1" fillId="0" borderId="0"/>
    <xf numFmtId="167" fontId="1" fillId="0" borderId="0"/>
    <xf numFmtId="171" fontId="1" fillId="0" borderId="0"/>
    <xf numFmtId="175" fontId="1" fillId="0" borderId="0"/>
    <xf numFmtId="0" fontId="1" fillId="0" borderId="0"/>
    <xf numFmtId="175" fontId="1" fillId="0" borderId="0"/>
    <xf numFmtId="171" fontId="1" fillId="0" borderId="0"/>
    <xf numFmtId="175" fontId="1" fillId="0" borderId="0"/>
    <xf numFmtId="0" fontId="1" fillId="0" borderId="0"/>
    <xf numFmtId="175" fontId="1" fillId="0" borderId="0"/>
    <xf numFmtId="0" fontId="1" fillId="0" borderId="0"/>
    <xf numFmtId="175" fontId="1" fillId="0" borderId="0"/>
    <xf numFmtId="0" fontId="1" fillId="0" borderId="0"/>
    <xf numFmtId="0" fontId="1" fillId="0" borderId="0"/>
    <xf numFmtId="0" fontId="1" fillId="0" borderId="0"/>
    <xf numFmtId="0" fontId="1" fillId="0" borderId="0"/>
    <xf numFmtId="175" fontId="1" fillId="0" borderId="0"/>
    <xf numFmtId="0" fontId="1" fillId="0" borderId="0"/>
    <xf numFmtId="175" fontId="1" fillId="0" borderId="0"/>
    <xf numFmtId="171" fontId="1" fillId="0" borderId="0"/>
    <xf numFmtId="175" fontId="1" fillId="0" borderId="0"/>
    <xf numFmtId="171" fontId="1" fillId="0" borderId="0"/>
    <xf numFmtId="175" fontId="1" fillId="0" borderId="0"/>
    <xf numFmtId="167" fontId="1" fillId="0" borderId="0"/>
    <xf numFmtId="171" fontId="1" fillId="0" borderId="0"/>
    <xf numFmtId="175" fontId="1" fillId="0" borderId="0"/>
    <xf numFmtId="171" fontId="1" fillId="0" borderId="0"/>
    <xf numFmtId="175" fontId="1" fillId="0" borderId="0"/>
    <xf numFmtId="171" fontId="1" fillId="0" borderId="0"/>
    <xf numFmtId="175" fontId="1" fillId="0" borderId="0"/>
    <xf numFmtId="167" fontId="1" fillId="0" borderId="0"/>
    <xf numFmtId="167" fontId="1" fillId="0" borderId="0"/>
    <xf numFmtId="170" fontId="1" fillId="0" borderId="0"/>
    <xf numFmtId="167" fontId="1" fillId="0" borderId="0"/>
    <xf numFmtId="178"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3" fillId="0" borderId="0"/>
    <xf numFmtId="167" fontId="1" fillId="0" borderId="0"/>
    <xf numFmtId="172" fontId="1" fillId="0" borderId="0"/>
    <xf numFmtId="167" fontId="1" fillId="0" borderId="0"/>
    <xf numFmtId="174" fontId="1" fillId="0" borderId="0"/>
    <xf numFmtId="178" fontId="1" fillId="0" borderId="0"/>
    <xf numFmtId="167" fontId="1" fillId="0" borderId="0"/>
    <xf numFmtId="178" fontId="1" fillId="0" borderId="0"/>
    <xf numFmtId="167" fontId="1" fillId="0" borderId="0"/>
    <xf numFmtId="178" fontId="1" fillId="0" borderId="0"/>
    <xf numFmtId="0" fontId="1" fillId="0" borderId="0"/>
    <xf numFmtId="0" fontId="1" fillId="0" borderId="0"/>
    <xf numFmtId="174" fontId="1" fillId="0" borderId="0"/>
    <xf numFmtId="0" fontId="1" fillId="0" borderId="0"/>
    <xf numFmtId="174" fontId="1" fillId="0" borderId="0"/>
    <xf numFmtId="0" fontId="1" fillId="0" borderId="0"/>
    <xf numFmtId="174" fontId="1" fillId="0" borderId="0"/>
    <xf numFmtId="0" fontId="1" fillId="0" borderId="0"/>
    <xf numFmtId="9" fontId="1" fillId="0" borderId="0" applyFont="0" applyFill="0" applyBorder="0" applyAlignment="0" applyProtection="0"/>
    <xf numFmtId="9" fontId="8" fillId="0" borderId="0" applyFont="0" applyFill="0" applyBorder="0" applyAlignment="0" applyProtection="0"/>
    <xf numFmtId="178" fontId="7" fillId="0" borderId="0"/>
    <xf numFmtId="178" fontId="7" fillId="0" borderId="0"/>
    <xf numFmtId="178" fontId="7" fillId="0" borderId="0"/>
    <xf numFmtId="183" fontId="64" fillId="0" borderId="0"/>
    <xf numFmtId="169" fontId="1" fillId="0" borderId="0" applyFont="0" applyFill="0" applyBorder="0" applyAlignment="0" applyProtection="0"/>
    <xf numFmtId="0" fontId="5" fillId="0" borderId="0"/>
    <xf numFmtId="0" fontId="117" fillId="0" borderId="0" applyNumberFormat="0" applyFill="0" applyBorder="0" applyAlignment="0" applyProtection="0"/>
    <xf numFmtId="0" fontId="6" fillId="0" borderId="0">
      <alignment vertical="top"/>
    </xf>
    <xf numFmtId="169" fontId="1" fillId="0" borderId="0" applyFont="0" applyFill="0" applyBorder="0" applyAlignment="0" applyProtection="0"/>
    <xf numFmtId="172" fontId="5" fillId="0" borderId="0" applyFont="0" applyFill="0" applyBorder="0" applyAlignment="0" applyProtection="0"/>
    <xf numFmtId="0" fontId="1" fillId="0" borderId="0"/>
    <xf numFmtId="169" fontId="1" fillId="0" borderId="0" applyFont="0" applyFill="0" applyBorder="0" applyAlignment="0" applyProtection="0"/>
    <xf numFmtId="0" fontId="3" fillId="0" borderId="0"/>
    <xf numFmtId="171" fontId="1" fillId="0" borderId="0" applyFont="0" applyFill="0" applyBorder="0" applyAlignment="0" applyProtection="0"/>
  </cellStyleXfs>
  <cellXfs count="2881">
    <xf numFmtId="0" fontId="0" fillId="0" borderId="0" xfId="0"/>
    <xf numFmtId="0" fontId="38" fillId="0" borderId="0" xfId="0" applyFont="1" applyFill="1" applyBorder="1" applyAlignment="1"/>
    <xf numFmtId="0" fontId="40" fillId="0" borderId="0" xfId="0" applyFont="1"/>
    <xf numFmtId="0" fontId="42" fillId="0" borderId="0" xfId="0" applyFont="1" applyFill="1" applyAlignment="1">
      <alignment vertical="top"/>
    </xf>
    <xf numFmtId="0" fontId="42" fillId="0" borderId="0" xfId="0" applyFont="1" applyFill="1" applyBorder="1" applyAlignment="1">
      <alignment vertical="center"/>
    </xf>
    <xf numFmtId="0" fontId="40" fillId="0" borderId="0" xfId="0" applyFont="1" applyFill="1"/>
    <xf numFmtId="0" fontId="43" fillId="0" borderId="0" xfId="0" applyFont="1" applyFill="1" applyBorder="1" applyAlignment="1"/>
    <xf numFmtId="0" fontId="41" fillId="0" borderId="0" xfId="0" applyFont="1"/>
    <xf numFmtId="0" fontId="41" fillId="0" borderId="0" xfId="0" applyFont="1" applyBorder="1"/>
    <xf numFmtId="0" fontId="44" fillId="0" borderId="0" xfId="0" applyFont="1" applyFill="1" applyBorder="1" applyAlignment="1"/>
    <xf numFmtId="0" fontId="40" fillId="0" borderId="0" xfId="0" applyFont="1" applyBorder="1"/>
    <xf numFmtId="0" fontId="45" fillId="0" borderId="0" xfId="0" applyFont="1" applyFill="1" applyBorder="1" applyAlignment="1">
      <alignment vertical="center"/>
    </xf>
    <xf numFmtId="0" fontId="45" fillId="0" borderId="0" xfId="0" applyFont="1" applyFill="1" applyBorder="1" applyAlignment="1">
      <alignment horizontal="right" vertical="center"/>
    </xf>
    <xf numFmtId="0" fontId="42" fillId="0" borderId="0" xfId="0" applyFont="1" applyFill="1" applyAlignment="1">
      <alignment vertical="center"/>
    </xf>
    <xf numFmtId="0" fontId="42" fillId="0" borderId="0" xfId="0" applyFont="1" applyFill="1" applyAlignment="1"/>
    <xf numFmtId="3" fontId="41" fillId="0" borderId="0" xfId="0" applyNumberFormat="1" applyFont="1" applyFill="1" applyBorder="1" applyAlignment="1"/>
    <xf numFmtId="3" fontId="45" fillId="25" borderId="0" xfId="0" applyNumberFormat="1" applyFont="1" applyFill="1" applyBorder="1" applyAlignment="1"/>
    <xf numFmtId="0" fontId="40" fillId="0" borderId="0" xfId="0" applyFont="1" applyFill="1" applyBorder="1"/>
    <xf numFmtId="0" fontId="41" fillId="0" borderId="0" xfId="0" applyFont="1" applyFill="1" applyBorder="1" applyAlignment="1">
      <alignment horizontal="right"/>
    </xf>
    <xf numFmtId="0" fontId="41" fillId="0" borderId="0" xfId="0" applyFont="1" applyFill="1"/>
    <xf numFmtId="0" fontId="41" fillId="0" borderId="0" xfId="0" applyFont="1" applyFill="1" applyBorder="1"/>
    <xf numFmtId="0" fontId="39" fillId="0" borderId="0" xfId="0" applyFont="1"/>
    <xf numFmtId="0" fontId="40" fillId="0" borderId="0" xfId="0" applyFont="1" applyAlignment="1">
      <alignment horizontal="right"/>
    </xf>
    <xf numFmtId="172" fontId="41" fillId="0" borderId="0" xfId="0" applyNumberFormat="1" applyFont="1" applyFill="1" applyBorder="1" applyAlignment="1">
      <alignment horizontal="right"/>
    </xf>
    <xf numFmtId="173" fontId="41" fillId="0" borderId="0" xfId="1" applyNumberFormat="1" applyFont="1" applyFill="1" applyBorder="1" applyAlignment="1">
      <alignment horizontal="right"/>
    </xf>
    <xf numFmtId="170" fontId="41" fillId="0" borderId="0" xfId="0" applyNumberFormat="1" applyFont="1"/>
    <xf numFmtId="0" fontId="40" fillId="0" borderId="12" xfId="0" applyFont="1" applyBorder="1"/>
    <xf numFmtId="0" fontId="27" fillId="0" borderId="0" xfId="0" applyFont="1"/>
    <xf numFmtId="0" fontId="41" fillId="0" borderId="0" xfId="0" applyFont="1" applyFill="1" applyBorder="1" applyAlignment="1"/>
    <xf numFmtId="0" fontId="0" fillId="0" borderId="0" xfId="0"/>
    <xf numFmtId="3" fontId="41" fillId="0" borderId="0" xfId="0" applyNumberFormat="1" applyFont="1" applyFill="1" applyBorder="1" applyAlignment="1">
      <alignment horizontal="right"/>
    </xf>
    <xf numFmtId="3" fontId="45" fillId="25" borderId="0" xfId="0" applyNumberFormat="1" applyFont="1" applyFill="1" applyBorder="1" applyAlignment="1">
      <alignment horizontal="right"/>
    </xf>
    <xf numFmtId="170" fontId="41" fillId="0" borderId="0" xfId="0" applyNumberFormat="1" applyFont="1" applyFill="1" applyBorder="1" applyAlignment="1">
      <alignment horizontal="right"/>
    </xf>
    <xf numFmtId="172" fontId="45" fillId="25" borderId="0" xfId="0" applyNumberFormat="1" applyFont="1" applyFill="1" applyBorder="1" applyAlignment="1">
      <alignment horizontal="right"/>
    </xf>
    <xf numFmtId="0" fontId="36" fillId="26" borderId="0" xfId="0" applyFont="1" applyFill="1" applyBorder="1" applyAlignment="1">
      <alignment horizontal="right" vertical="center" wrapText="1"/>
    </xf>
    <xf numFmtId="0" fontId="41" fillId="0" borderId="0" xfId="0" applyFont="1" applyFill="1" applyBorder="1" applyAlignment="1">
      <alignment horizontal="left" wrapText="1"/>
    </xf>
    <xf numFmtId="0" fontId="41" fillId="25" borderId="0" xfId="0" applyFont="1" applyFill="1" applyAlignment="1">
      <alignment horizontal="right"/>
    </xf>
    <xf numFmtId="0" fontId="45" fillId="0" borderId="0" xfId="0" applyFont="1" applyFill="1" applyBorder="1" applyAlignment="1">
      <alignment horizontal="left"/>
    </xf>
    <xf numFmtId="0" fontId="41" fillId="0" borderId="11" xfId="0" applyFont="1" applyFill="1" applyBorder="1" applyAlignment="1">
      <alignment horizontal="left"/>
    </xf>
    <xf numFmtId="0" fontId="45" fillId="0" borderId="11" xfId="0" applyFont="1" applyFill="1" applyBorder="1" applyAlignment="1"/>
    <xf numFmtId="0" fontId="42" fillId="0" borderId="0" xfId="0" applyFont="1" applyFill="1" applyBorder="1" applyAlignment="1">
      <alignment horizontal="right" vertical="center"/>
    </xf>
    <xf numFmtId="172" fontId="45" fillId="0" borderId="0" xfId="0" applyNumberFormat="1" applyFont="1" applyFill="1" applyBorder="1" applyAlignment="1">
      <alignment horizontal="right"/>
    </xf>
    <xf numFmtId="0" fontId="54" fillId="0" borderId="0" xfId="0" applyFont="1" applyFill="1" applyBorder="1" applyAlignment="1"/>
    <xf numFmtId="0" fontId="42" fillId="0" borderId="0" xfId="0" applyFont="1" applyFill="1" applyBorder="1" applyAlignment="1">
      <alignment vertical="center" wrapText="1"/>
    </xf>
    <xf numFmtId="170" fontId="41" fillId="0" borderId="0" xfId="0" applyNumberFormat="1" applyFont="1" applyFill="1" applyAlignment="1">
      <alignment horizontal="right"/>
    </xf>
    <xf numFmtId="0" fontId="27" fillId="0" borderId="0" xfId="37" applyFont="1"/>
    <xf numFmtId="0" fontId="61" fillId="0" borderId="0" xfId="37" applyFont="1" applyAlignment="1">
      <alignment horizontal="left" indent="5"/>
    </xf>
    <xf numFmtId="0" fontId="49" fillId="0" borderId="0" xfId="37" applyFont="1"/>
    <xf numFmtId="0" fontId="63" fillId="0" borderId="0" xfId="0" applyFont="1" applyAlignment="1">
      <alignment horizontal="left" readingOrder="1"/>
    </xf>
    <xf numFmtId="0" fontId="63" fillId="0" borderId="0" xfId="0" applyFont="1" applyAlignment="1">
      <alignment horizontal="right" readingOrder="2"/>
    </xf>
    <xf numFmtId="0" fontId="27" fillId="0" borderId="0" xfId="0" applyFont="1" applyAlignment="1">
      <alignment readingOrder="2"/>
    </xf>
    <xf numFmtId="0" fontId="50" fillId="0" borderId="0" xfId="0" applyFont="1"/>
    <xf numFmtId="0" fontId="65" fillId="0" borderId="0" xfId="0" applyFont="1"/>
    <xf numFmtId="0" fontId="65" fillId="0" borderId="0" xfId="0" applyFont="1" applyFill="1" applyBorder="1"/>
    <xf numFmtId="0" fontId="66" fillId="0" borderId="0" xfId="0" applyFont="1" applyFill="1" applyBorder="1"/>
    <xf numFmtId="37" fontId="66" fillId="0" borderId="0" xfId="0" applyNumberFormat="1" applyFont="1" applyFill="1" applyBorder="1"/>
    <xf numFmtId="173" fontId="65" fillId="0" borderId="0" xfId="1" applyNumberFormat="1" applyFont="1" applyFill="1" applyAlignment="1">
      <alignment horizontal="right"/>
    </xf>
    <xf numFmtId="37" fontId="65" fillId="0" borderId="0" xfId="0" applyNumberFormat="1" applyFont="1" applyFill="1" applyBorder="1"/>
    <xf numFmtId="170" fontId="65" fillId="0" borderId="0" xfId="2" applyNumberFormat="1" applyFont="1" applyFill="1" applyAlignment="1">
      <alignment horizontal="right"/>
    </xf>
    <xf numFmtId="4" fontId="65" fillId="0" borderId="0" xfId="0" applyNumberFormat="1" applyFont="1" applyFill="1" applyBorder="1"/>
    <xf numFmtId="170" fontId="65" fillId="0" borderId="0" xfId="0" applyNumberFormat="1" applyFont="1" applyFill="1" applyAlignment="1">
      <alignment horizontal="right"/>
    </xf>
    <xf numFmtId="172" fontId="65" fillId="0" borderId="0" xfId="0" applyNumberFormat="1" applyFont="1" applyFill="1" applyBorder="1"/>
    <xf numFmtId="170" fontId="65" fillId="0" borderId="0" xfId="0" applyNumberFormat="1" applyFont="1" applyFill="1"/>
    <xf numFmtId="0" fontId="40" fillId="0" borderId="0" xfId="0" applyFont="1" applyFill="1" applyAlignment="1">
      <alignment horizontal="right" indent="1"/>
    </xf>
    <xf numFmtId="0" fontId="67" fillId="0" borderId="0" xfId="0" applyFont="1" applyFill="1" applyAlignment="1">
      <alignment horizontal="center" vertical="center" textRotation="90"/>
    </xf>
    <xf numFmtId="0" fontId="47" fillId="0" borderId="0" xfId="0" applyFont="1" applyFill="1" applyBorder="1" applyAlignment="1">
      <alignment vertical="center"/>
    </xf>
    <xf numFmtId="0" fontId="42" fillId="0" borderId="17" xfId="0" applyFont="1" applyFill="1" applyBorder="1" applyAlignment="1">
      <alignment vertical="top"/>
    </xf>
    <xf numFmtId="0" fontId="40" fillId="0" borderId="17" xfId="0" applyFont="1" applyBorder="1" applyAlignment="1">
      <alignment horizontal="left" vertical="top"/>
    </xf>
    <xf numFmtId="0" fontId="40" fillId="0" borderId="17" xfId="0" applyFont="1" applyFill="1" applyBorder="1" applyAlignment="1">
      <alignment horizontal="left" vertical="top"/>
    </xf>
    <xf numFmtId="0" fontId="42" fillId="0" borderId="14" xfId="0" applyFont="1" applyFill="1" applyBorder="1" applyAlignment="1"/>
    <xf numFmtId="0" fontId="42" fillId="0" borderId="15" xfId="0" applyFont="1" applyFill="1" applyBorder="1" applyAlignment="1"/>
    <xf numFmtId="0" fontId="42" fillId="0" borderId="16" xfId="0" applyFont="1" applyFill="1" applyBorder="1" applyAlignment="1"/>
    <xf numFmtId="0" fontId="40" fillId="0" borderId="17" xfId="0" applyFont="1" applyFill="1" applyBorder="1"/>
    <xf numFmtId="0" fontId="40" fillId="0" borderId="18" xfId="0" applyFont="1" applyFill="1" applyBorder="1" applyAlignment="1">
      <alignment horizontal="left" vertical="top"/>
    </xf>
    <xf numFmtId="0" fontId="40" fillId="0" borderId="0" xfId="0" applyFont="1" applyFill="1" applyBorder="1" applyAlignment="1">
      <alignment horizontal="left" vertical="top"/>
    </xf>
    <xf numFmtId="0" fontId="36" fillId="26" borderId="0" xfId="0" applyFont="1" applyFill="1" applyBorder="1" applyAlignment="1">
      <alignment horizontal="left" vertical="center"/>
    </xf>
    <xf numFmtId="0" fontId="36" fillId="26" borderId="0" xfId="0" applyFont="1" applyFill="1" applyBorder="1" applyAlignment="1">
      <alignment horizontal="right"/>
    </xf>
    <xf numFmtId="0" fontId="45" fillId="25" borderId="0" xfId="0" applyFont="1" applyFill="1" applyAlignment="1">
      <alignment horizontal="left"/>
    </xf>
    <xf numFmtId="173" fontId="45" fillId="25" borderId="0" xfId="1" applyNumberFormat="1" applyFont="1" applyFill="1" applyAlignment="1">
      <alignment horizontal="right"/>
    </xf>
    <xf numFmtId="0" fontId="68" fillId="0" borderId="0" xfId="0" applyFont="1" applyFill="1"/>
    <xf numFmtId="0" fontId="45" fillId="25" borderId="0" xfId="0" applyFont="1" applyFill="1"/>
    <xf numFmtId="170" fontId="45" fillId="25" borderId="0" xfId="0" applyNumberFormat="1" applyFont="1" applyFill="1"/>
    <xf numFmtId="0" fontId="41" fillId="0" borderId="11" xfId="0" applyFont="1" applyFill="1" applyBorder="1" applyAlignment="1"/>
    <xf numFmtId="0" fontId="62" fillId="0" borderId="0" xfId="0" applyFont="1" applyFill="1"/>
    <xf numFmtId="1" fontId="41" fillId="0" borderId="0" xfId="0" applyNumberFormat="1" applyFont="1" applyFill="1" applyBorder="1" applyAlignment="1"/>
    <xf numFmtId="0" fontId="36" fillId="26" borderId="0" xfId="0" applyFont="1" applyFill="1" applyBorder="1" applyAlignment="1">
      <alignment horizontal="right" vertical="center"/>
    </xf>
    <xf numFmtId="172" fontId="41" fillId="0" borderId="0" xfId="1" applyNumberFormat="1" applyFont="1" applyFill="1" applyBorder="1" applyAlignment="1">
      <alignment horizontal="right"/>
    </xf>
    <xf numFmtId="170" fontId="41" fillId="0" borderId="0" xfId="1" applyNumberFormat="1" applyFont="1" applyFill="1" applyBorder="1" applyAlignment="1">
      <alignment horizontal="right"/>
    </xf>
    <xf numFmtId="0" fontId="36" fillId="26" borderId="0" xfId="0" applyFont="1" applyFill="1" applyBorder="1" applyAlignment="1">
      <alignment vertical="center"/>
    </xf>
    <xf numFmtId="0" fontId="45" fillId="0" borderId="0" xfId="0" applyFont="1" applyFill="1" applyBorder="1" applyAlignment="1">
      <alignment horizontal="center" vertical="center"/>
    </xf>
    <xf numFmtId="0" fontId="41" fillId="25" borderId="0" xfId="0" applyFont="1" applyFill="1"/>
    <xf numFmtId="0" fontId="36" fillId="26" borderId="0" xfId="0" applyFont="1" applyFill="1" applyBorder="1" applyAlignment="1">
      <alignment horizontal="left" vertical="center" wrapText="1"/>
    </xf>
    <xf numFmtId="0" fontId="36" fillId="26" borderId="0" xfId="0" applyFont="1" applyFill="1" applyBorder="1" applyAlignment="1">
      <alignment vertical="center" wrapText="1"/>
    </xf>
    <xf numFmtId="183" fontId="45" fillId="25" borderId="0" xfId="1" applyNumberFormat="1" applyFont="1" applyFill="1"/>
    <xf numFmtId="183" fontId="45" fillId="25" borderId="0" xfId="0" applyNumberFormat="1" applyFont="1" applyFill="1"/>
    <xf numFmtId="183" fontId="45" fillId="0" borderId="0" xfId="0" applyNumberFormat="1" applyFont="1" applyFill="1" applyBorder="1" applyAlignment="1">
      <alignment horizontal="right"/>
    </xf>
    <xf numFmtId="183" fontId="41" fillId="0" borderId="0" xfId="0" applyNumberFormat="1" applyFont="1" applyFill="1" applyBorder="1" applyAlignment="1">
      <alignment horizontal="right"/>
    </xf>
    <xf numFmtId="0" fontId="45" fillId="2" borderId="0" xfId="0" applyFont="1" applyFill="1" applyBorder="1" applyAlignment="1">
      <alignment vertical="center" wrapText="1"/>
    </xf>
    <xf numFmtId="0" fontId="45" fillId="2" borderId="0" xfId="0" applyFont="1" applyFill="1" applyBorder="1" applyAlignment="1">
      <alignment horizontal="right" vertical="center" wrapText="1"/>
    </xf>
    <xf numFmtId="183" fontId="45" fillId="2" borderId="0" xfId="0" applyNumberFormat="1" applyFont="1" applyFill="1" applyBorder="1" applyAlignment="1">
      <alignment horizontal="right" vertical="center" wrapText="1"/>
    </xf>
    <xf numFmtId="0" fontId="40" fillId="0" borderId="0" xfId="0" applyFont="1" applyFill="1" applyBorder="1" applyAlignment="1"/>
    <xf numFmtId="173" fontId="45" fillId="25" borderId="0" xfId="1" applyNumberFormat="1" applyFont="1" applyFill="1"/>
    <xf numFmtId="49" fontId="41" fillId="0" borderId="0" xfId="0" applyNumberFormat="1" applyFont="1" applyFill="1" applyBorder="1" applyAlignment="1"/>
    <xf numFmtId="0" fontId="45" fillId="0" borderId="0" xfId="0" applyFont="1" applyFill="1" applyAlignment="1"/>
    <xf numFmtId="0" fontId="45" fillId="0" borderId="0" xfId="0" applyFont="1" applyFill="1" applyBorder="1" applyAlignment="1">
      <alignment horizontal="center"/>
    </xf>
    <xf numFmtId="0" fontId="40" fillId="0" borderId="0" xfId="0" applyFont="1" applyAlignment="1">
      <alignment vertical="center" wrapText="1"/>
    </xf>
    <xf numFmtId="0" fontId="45" fillId="0" borderId="0" xfId="0" applyFont="1" applyFill="1" applyAlignment="1">
      <alignment vertical="top" wrapText="1"/>
    </xf>
    <xf numFmtId="1" fontId="43" fillId="0" borderId="0" xfId="0" applyNumberFormat="1" applyFont="1" applyFill="1" applyBorder="1" applyAlignment="1"/>
    <xf numFmtId="0" fontId="45" fillId="0" borderId="0" xfId="0" applyFont="1" applyFill="1" applyAlignment="1">
      <alignment horizontal="left" vertical="center" wrapText="1"/>
    </xf>
    <xf numFmtId="0" fontId="45" fillId="0" borderId="0" xfId="0" applyFont="1" applyFill="1" applyAlignment="1">
      <alignment horizontal="left" vertical="top" wrapText="1"/>
    </xf>
    <xf numFmtId="0" fontId="53" fillId="0" borderId="0" xfId="0" applyFont="1" applyFill="1" applyBorder="1" applyAlignment="1"/>
    <xf numFmtId="0" fontId="59" fillId="0" borderId="0" xfId="0" applyFont="1" applyFill="1"/>
    <xf numFmtId="0" fontId="43" fillId="0" borderId="0" xfId="0" applyFont="1"/>
    <xf numFmtId="0" fontId="45" fillId="0" borderId="0" xfId="0" applyFont="1" applyFill="1" applyBorder="1" applyAlignment="1"/>
    <xf numFmtId="184" fontId="41" fillId="0" borderId="0" xfId="0" applyNumberFormat="1" applyFont="1" applyFill="1" applyBorder="1" applyAlignment="1">
      <alignment horizontal="center"/>
    </xf>
    <xf numFmtId="184" fontId="41" fillId="0" borderId="0" xfId="0" applyNumberFormat="1" applyFont="1" applyFill="1" applyBorder="1" applyAlignment="1">
      <alignment horizontal="center" vertical="center"/>
    </xf>
    <xf numFmtId="172" fontId="41" fillId="0" borderId="0" xfId="0" applyNumberFormat="1" applyFont="1"/>
    <xf numFmtId="170" fontId="41" fillId="25" borderId="0" xfId="0" applyNumberFormat="1" applyFont="1" applyFill="1"/>
    <xf numFmtId="0" fontId="69" fillId="0" borderId="0" xfId="0" applyFont="1" applyFill="1" applyBorder="1" applyAlignment="1"/>
    <xf numFmtId="0" fontId="70" fillId="0" borderId="0" xfId="0" applyFont="1" applyFill="1" applyBorder="1" applyAlignment="1"/>
    <xf numFmtId="0" fontId="46" fillId="0" borderId="0" xfId="0" applyFont="1" applyFill="1" applyBorder="1" applyAlignment="1"/>
    <xf numFmtId="37" fontId="41" fillId="0" borderId="0" xfId="0" applyNumberFormat="1" applyFont="1" applyFill="1" applyBorder="1" applyAlignment="1">
      <alignment horizontal="right" vertical="center"/>
    </xf>
    <xf numFmtId="0" fontId="54" fillId="0" borderId="0" xfId="0" applyFont="1" applyFill="1" applyBorder="1" applyAlignment="1">
      <alignment wrapText="1"/>
    </xf>
    <xf numFmtId="170" fontId="41" fillId="0" borderId="0" xfId="0" applyNumberFormat="1" applyFont="1" applyFill="1" applyBorder="1" applyAlignment="1">
      <alignment horizontal="right" vertical="center"/>
    </xf>
    <xf numFmtId="0" fontId="54" fillId="0" borderId="0" xfId="0" applyFont="1" applyFill="1" applyBorder="1" applyAlignment="1">
      <alignment horizontal="left" wrapText="1"/>
    </xf>
    <xf numFmtId="173" fontId="41" fillId="0" borderId="0" xfId="1" applyNumberFormat="1" applyFont="1" applyFill="1" applyBorder="1" applyAlignment="1">
      <alignment horizontal="right" vertical="center"/>
    </xf>
    <xf numFmtId="37" fontId="41" fillId="0" borderId="0" xfId="0" applyNumberFormat="1" applyFont="1" applyFill="1" applyBorder="1" applyAlignment="1">
      <alignment horizontal="right"/>
    </xf>
    <xf numFmtId="0" fontId="45" fillId="25" borderId="0" xfId="0" applyFont="1" applyFill="1" applyAlignment="1">
      <alignment horizontal="right"/>
    </xf>
    <xf numFmtId="0" fontId="42" fillId="0" borderId="0" xfId="0" applyFont="1" applyFill="1" applyBorder="1"/>
    <xf numFmtId="0" fontId="42" fillId="0" borderId="0" xfId="0" applyFont="1" applyFill="1" applyBorder="1" applyAlignment="1">
      <alignment horizontal="right"/>
    </xf>
    <xf numFmtId="0" fontId="71" fillId="0" borderId="0" xfId="0" applyFont="1"/>
    <xf numFmtId="0" fontId="41" fillId="0" borderId="11" xfId="0" applyFont="1" applyBorder="1" applyAlignment="1"/>
    <xf numFmtId="0" fontId="36" fillId="26" borderId="20" xfId="0" applyFont="1" applyFill="1" applyBorder="1" applyAlignment="1">
      <alignment vertical="center"/>
    </xf>
    <xf numFmtId="0" fontId="36" fillId="26" borderId="17" xfId="0" applyFont="1" applyFill="1" applyBorder="1" applyAlignment="1">
      <alignment horizontal="right" wrapText="1"/>
    </xf>
    <xf numFmtId="0" fontId="36" fillId="26" borderId="17" xfId="0" applyFont="1" applyFill="1" applyBorder="1" applyAlignment="1">
      <alignment horizontal="right"/>
    </xf>
    <xf numFmtId="0" fontId="36" fillId="26" borderId="16" xfId="0" applyFont="1" applyFill="1" applyBorder="1" applyAlignment="1">
      <alignment horizontal="right"/>
    </xf>
    <xf numFmtId="0" fontId="36" fillId="26" borderId="21" xfId="0" applyFont="1" applyFill="1" applyBorder="1" applyAlignment="1">
      <alignment horizontal="right" wrapText="1"/>
    </xf>
    <xf numFmtId="0" fontId="36" fillId="26" borderId="21" xfId="0" applyFont="1" applyFill="1" applyBorder="1" applyAlignment="1">
      <alignment horizontal="right"/>
    </xf>
    <xf numFmtId="0" fontId="36" fillId="26" borderId="20" xfId="0" applyFont="1" applyFill="1" applyBorder="1" applyAlignment="1">
      <alignment horizontal="right"/>
    </xf>
    <xf numFmtId="0" fontId="36" fillId="26" borderId="19" xfId="0" applyFont="1" applyFill="1" applyBorder="1" applyAlignment="1">
      <alignment horizontal="right"/>
    </xf>
    <xf numFmtId="37" fontId="41" fillId="0" borderId="0" xfId="0" applyNumberFormat="1" applyFont="1" applyFill="1" applyBorder="1"/>
    <xf numFmtId="185" fontId="41" fillId="0" borderId="0" xfId="0" applyNumberFormat="1" applyFont="1" applyFill="1" applyBorder="1" applyAlignment="1">
      <alignment horizontal="right" vertical="center"/>
    </xf>
    <xf numFmtId="0" fontId="72" fillId="0" borderId="0" xfId="0" applyFont="1"/>
    <xf numFmtId="170" fontId="41" fillId="0" borderId="0" xfId="0" applyNumberFormat="1" applyFont="1" applyBorder="1" applyAlignment="1"/>
    <xf numFmtId="0" fontId="73" fillId="0" borderId="0" xfId="0" applyFont="1" applyFill="1" applyBorder="1" applyAlignment="1"/>
    <xf numFmtId="0" fontId="74" fillId="0" borderId="0" xfId="0" applyFont="1" applyFill="1" applyBorder="1" applyAlignment="1"/>
    <xf numFmtId="175" fontId="41" fillId="0" borderId="0" xfId="3719" applyNumberFormat="1" applyFont="1" applyFill="1" applyBorder="1" applyAlignment="1"/>
    <xf numFmtId="0" fontId="47" fillId="0" borderId="0" xfId="0" applyFont="1" applyFill="1" applyBorder="1" applyAlignment="1">
      <alignment horizontal="left" vertical="center"/>
    </xf>
    <xf numFmtId="0" fontId="41" fillId="0" borderId="0" xfId="0" applyFont="1" applyFill="1" applyBorder="1" applyAlignment="1">
      <alignment horizontal="justify" vertical="top"/>
    </xf>
    <xf numFmtId="37" fontId="68" fillId="0" borderId="0" xfId="0" applyNumberFormat="1" applyFont="1" applyFill="1" applyBorder="1"/>
    <xf numFmtId="0" fontId="68" fillId="0" borderId="0" xfId="0" applyFont="1" applyFill="1" applyBorder="1"/>
    <xf numFmtId="173" fontId="41" fillId="0" borderId="0" xfId="1" applyNumberFormat="1" applyFont="1" applyBorder="1"/>
    <xf numFmtId="0" fontId="36" fillId="27" borderId="0" xfId="0" applyFont="1" applyFill="1" applyBorder="1" applyAlignment="1">
      <alignment vertical="center"/>
    </xf>
    <xf numFmtId="0" fontId="36" fillId="27" borderId="0" xfId="0" applyFont="1" applyFill="1" applyBorder="1" applyAlignment="1">
      <alignment horizontal="right" vertical="center"/>
    </xf>
    <xf numFmtId="170" fontId="43" fillId="0" borderId="0" xfId="0" applyNumberFormat="1" applyFont="1"/>
    <xf numFmtId="185" fontId="41" fillId="0" borderId="0" xfId="0" applyNumberFormat="1" applyFont="1" applyFill="1" applyBorder="1" applyAlignment="1">
      <alignment horizontal="right"/>
    </xf>
    <xf numFmtId="173" fontId="41" fillId="0" borderId="0" xfId="0" applyNumberFormat="1" applyFont="1" applyFill="1"/>
    <xf numFmtId="184" fontId="45" fillId="0" borderId="0" xfId="0" applyNumberFormat="1" applyFont="1" applyFill="1" applyBorder="1" applyAlignment="1">
      <alignment horizontal="right"/>
    </xf>
    <xf numFmtId="184" fontId="41" fillId="0" borderId="0" xfId="0" applyNumberFormat="1" applyFont="1" applyFill="1" applyBorder="1" applyAlignment="1">
      <alignment horizontal="right"/>
    </xf>
    <xf numFmtId="0" fontId="76" fillId="0" borderId="0" xfId="0" applyFont="1" applyFill="1"/>
    <xf numFmtId="170" fontId="45" fillId="25" borderId="0" xfId="0" applyNumberFormat="1" applyFont="1" applyFill="1" applyAlignment="1">
      <alignment horizontal="right"/>
    </xf>
    <xf numFmtId="170" fontId="45" fillId="25" borderId="0" xfId="0" applyNumberFormat="1" applyFont="1" applyFill="1" applyAlignment="1"/>
    <xf numFmtId="185" fontId="41" fillId="0" borderId="0" xfId="0" applyNumberFormat="1" applyFont="1" applyFill="1" applyBorder="1" applyAlignment="1">
      <alignment vertical="center"/>
    </xf>
    <xf numFmtId="185" fontId="41" fillId="0" borderId="0" xfId="0" applyNumberFormat="1" applyFont="1" applyFill="1" applyBorder="1" applyAlignment="1"/>
    <xf numFmtId="0" fontId="77" fillId="0" borderId="0" xfId="0" applyFont="1" applyFill="1"/>
    <xf numFmtId="0" fontId="48" fillId="0" borderId="0" xfId="0" applyFont="1" applyAlignment="1"/>
    <xf numFmtId="0" fontId="49" fillId="0" borderId="0" xfId="0" applyFont="1"/>
    <xf numFmtId="0" fontId="50" fillId="0" borderId="0" xfId="0" applyFont="1" applyAlignment="1">
      <alignment horizontal="left" indent="5"/>
    </xf>
    <xf numFmtId="0" fontId="78" fillId="0" borderId="0" xfId="0" applyFont="1" applyAlignment="1">
      <alignment horizontal="left" indent="5"/>
    </xf>
    <xf numFmtId="0" fontId="47" fillId="0" borderId="0" xfId="0" applyFont="1"/>
    <xf numFmtId="0" fontId="41" fillId="0" borderId="0" xfId="0" applyFont="1" applyAlignment="1">
      <alignment horizontal="right"/>
    </xf>
    <xf numFmtId="0" fontId="42" fillId="0" borderId="0" xfId="0" applyFont="1"/>
    <xf numFmtId="0" fontId="40" fillId="0" borderId="13" xfId="0" applyFont="1" applyBorder="1"/>
    <xf numFmtId="0" fontId="42" fillId="0" borderId="0" xfId="0" applyFont="1" applyAlignment="1">
      <alignment horizontal="left"/>
    </xf>
    <xf numFmtId="3" fontId="45" fillId="0" borderId="0" xfId="0" applyNumberFormat="1" applyFont="1" applyFill="1" applyBorder="1" applyAlignment="1">
      <alignment horizontal="right"/>
    </xf>
    <xf numFmtId="4" fontId="45" fillId="0" borderId="0" xfId="0" applyNumberFormat="1" applyFont="1" applyFill="1" applyBorder="1" applyAlignment="1">
      <alignment horizontal="right"/>
    </xf>
    <xf numFmtId="3" fontId="41" fillId="0" borderId="0" xfId="0" applyNumberFormat="1" applyFont="1" applyFill="1" applyBorder="1" applyAlignment="1">
      <alignment horizontal="left" readingOrder="1"/>
    </xf>
    <xf numFmtId="3" fontId="41" fillId="0" borderId="0" xfId="0" applyNumberFormat="1" applyFont="1" applyFill="1" applyBorder="1" applyAlignment="1">
      <alignment horizontal="right" readingOrder="1"/>
    </xf>
    <xf numFmtId="4" fontId="41" fillId="0" borderId="0" xfId="0" applyNumberFormat="1" applyFont="1" applyAlignment="1">
      <alignment horizontal="right"/>
    </xf>
    <xf numFmtId="3" fontId="41" fillId="0" borderId="0" xfId="33" applyNumberFormat="1" applyFont="1" applyFill="1" applyBorder="1" applyAlignment="1">
      <alignment horizontal="right"/>
    </xf>
    <xf numFmtId="3" fontId="41" fillId="0" borderId="0" xfId="0" applyNumberFormat="1" applyFont="1" applyFill="1" applyBorder="1" applyAlignment="1" applyProtection="1">
      <alignment horizontal="right"/>
    </xf>
    <xf numFmtId="3" fontId="41" fillId="0" borderId="0" xfId="0" applyNumberFormat="1" applyFont="1" applyFill="1" applyBorder="1" applyAlignment="1">
      <alignment horizontal="left" indent="2"/>
    </xf>
    <xf numFmtId="3" fontId="42" fillId="0" borderId="0" xfId="0" applyNumberFormat="1" applyFont="1" applyFill="1" applyBorder="1" applyAlignment="1">
      <alignment vertical="center"/>
    </xf>
    <xf numFmtId="3" fontId="81" fillId="0" borderId="0" xfId="0" applyNumberFormat="1" applyFont="1" applyFill="1" applyBorder="1" applyAlignment="1"/>
    <xf numFmtId="0" fontId="41" fillId="0" borderId="0" xfId="0" applyFont="1" applyBorder="1" applyAlignment="1">
      <alignment horizontal="right"/>
    </xf>
    <xf numFmtId="3" fontId="41" fillId="0" borderId="0" xfId="0" applyNumberFormat="1" applyFont="1" applyFill="1" applyBorder="1" applyAlignment="1">
      <alignment horizontal="left"/>
    </xf>
    <xf numFmtId="3" fontId="40" fillId="0" borderId="0" xfId="0" applyNumberFormat="1" applyFont="1" applyAlignment="1">
      <alignment horizontal="right"/>
    </xf>
    <xf numFmtId="3" fontId="41" fillId="0" borderId="0" xfId="0" applyNumberFormat="1" applyFont="1" applyAlignment="1">
      <alignment horizontal="right"/>
    </xf>
    <xf numFmtId="1" fontId="41" fillId="0" borderId="0" xfId="0" applyNumberFormat="1" applyFont="1" applyAlignment="1">
      <alignment horizontal="right"/>
    </xf>
    <xf numFmtId="170" fontId="40" fillId="0" borderId="0" xfId="0" applyNumberFormat="1" applyFont="1" applyAlignment="1">
      <alignment horizontal="right"/>
    </xf>
    <xf numFmtId="3" fontId="41" fillId="0" borderId="0" xfId="0" applyNumberFormat="1" applyFont="1" applyFill="1" applyBorder="1" applyAlignment="1">
      <alignment horizontal="left" vertical="top" wrapText="1" indent="2"/>
    </xf>
    <xf numFmtId="3" fontId="41" fillId="0" borderId="0" xfId="0" applyNumberFormat="1" applyFont="1" applyFill="1" applyBorder="1" applyAlignment="1">
      <alignment horizontal="right" vertical="top" wrapText="1"/>
    </xf>
    <xf numFmtId="0" fontId="40" fillId="0" borderId="0" xfId="34" applyFont="1" applyFill="1"/>
    <xf numFmtId="0" fontId="43" fillId="0" borderId="0" xfId="0" applyFont="1" applyBorder="1" applyAlignment="1"/>
    <xf numFmtId="0" fontId="40" fillId="0" borderId="0" xfId="0" applyFont="1" applyBorder="1" applyAlignment="1">
      <alignment horizontal="right"/>
    </xf>
    <xf numFmtId="0" fontId="36" fillId="28" borderId="0" xfId="0" applyFont="1" applyFill="1" applyBorder="1" applyAlignment="1">
      <alignment vertical="center"/>
    </xf>
    <xf numFmtId="0" fontId="45" fillId="25" borderId="0" xfId="0" applyFont="1" applyFill="1" applyBorder="1" applyAlignment="1"/>
    <xf numFmtId="0" fontId="41" fillId="0" borderId="0" xfId="0" applyFont="1" applyAlignment="1">
      <alignment horizontal="left" wrapText="1"/>
    </xf>
    <xf numFmtId="0" fontId="41" fillId="0" borderId="11" xfId="0" applyFont="1" applyBorder="1" applyAlignment="1">
      <alignment horizontal="left"/>
    </xf>
    <xf numFmtId="0" fontId="45" fillId="0" borderId="0" xfId="0" applyFont="1" applyFill="1" applyAlignment="1">
      <alignment horizontal="right" vertical="center"/>
    </xf>
    <xf numFmtId="0" fontId="41" fillId="0" borderId="0" xfId="13" applyFont="1" applyBorder="1" applyAlignment="1">
      <alignment horizontal="right"/>
    </xf>
    <xf numFmtId="3" fontId="41" fillId="25" borderId="0" xfId="0" applyNumberFormat="1" applyFont="1" applyFill="1" applyBorder="1" applyAlignment="1">
      <alignment horizontal="right"/>
    </xf>
    <xf numFmtId="3" fontId="41" fillId="0" borderId="0" xfId="0" applyNumberFormat="1" applyFont="1" applyBorder="1" applyAlignment="1">
      <alignment horizontal="right"/>
    </xf>
    <xf numFmtId="3" fontId="41" fillId="0" borderId="0" xfId="0" applyNumberFormat="1" applyFont="1" applyBorder="1" applyAlignment="1">
      <alignment horizontal="right" wrapText="1"/>
    </xf>
    <xf numFmtId="0" fontId="43" fillId="0" borderId="0" xfId="0" applyFont="1" applyFill="1" applyAlignment="1"/>
    <xf numFmtId="0" fontId="45" fillId="0" borderId="0" xfId="0" applyFont="1" applyFill="1" applyBorder="1" applyAlignment="1">
      <alignment horizontal="right"/>
    </xf>
    <xf numFmtId="0" fontId="44" fillId="0" borderId="0" xfId="0" applyFont="1" applyFill="1" applyBorder="1" applyAlignment="1">
      <alignment horizontal="right"/>
    </xf>
    <xf numFmtId="0" fontId="38" fillId="0" borderId="0" xfId="0" applyFont="1" applyFill="1" applyBorder="1" applyAlignment="1">
      <alignment vertical="center" wrapText="1"/>
    </xf>
    <xf numFmtId="0" fontId="45" fillId="0" borderId="0" xfId="0" applyFont="1" applyFill="1" applyAlignment="1">
      <alignment horizontal="right"/>
    </xf>
    <xf numFmtId="0" fontId="44" fillId="0" borderId="0" xfId="0" applyFont="1" applyFill="1" applyAlignment="1">
      <alignment horizontal="right"/>
    </xf>
    <xf numFmtId="0" fontId="41" fillId="0" borderId="0" xfId="0" applyFont="1" applyFill="1" applyAlignment="1">
      <alignment horizontal="right"/>
    </xf>
    <xf numFmtId="0" fontId="40" fillId="0" borderId="0" xfId="0" applyFont="1" applyFill="1" applyAlignment="1">
      <alignment horizontal="right"/>
    </xf>
    <xf numFmtId="0" fontId="40" fillId="0" borderId="12" xfId="0" applyFont="1" applyBorder="1" applyAlignment="1">
      <alignment horizontal="left"/>
    </xf>
    <xf numFmtId="0" fontId="45" fillId="0" borderId="11" xfId="0" applyFont="1" applyFill="1" applyBorder="1" applyAlignment="1">
      <alignment horizontal="left"/>
    </xf>
    <xf numFmtId="3" fontId="45" fillId="0" borderId="0" xfId="35" applyNumberFormat="1" applyFont="1" applyFill="1" applyBorder="1" applyAlignment="1">
      <alignment horizontal="right" vertical="center"/>
    </xf>
    <xf numFmtId="3" fontId="41" fillId="0" borderId="0" xfId="35" applyNumberFormat="1" applyFont="1" applyFill="1" applyBorder="1" applyAlignment="1">
      <alignment horizontal="right" vertical="center"/>
    </xf>
    <xf numFmtId="0" fontId="41" fillId="0" borderId="0" xfId="35" applyFont="1" applyFill="1" applyBorder="1" applyAlignment="1">
      <alignment horizontal="right" vertical="center"/>
    </xf>
    <xf numFmtId="0" fontId="41" fillId="0" borderId="0" xfId="0" applyFont="1" applyFill="1" applyBorder="1" applyAlignment="1">
      <alignment horizontal="right" vertical="center" wrapText="1"/>
    </xf>
    <xf numFmtId="0" fontId="43" fillId="0" borderId="0" xfId="0" applyFont="1" applyFill="1" applyBorder="1" applyAlignment="1">
      <alignment vertical="center" wrapText="1"/>
    </xf>
    <xf numFmtId="0" fontId="42" fillId="29" borderId="0" xfId="0" applyFont="1" applyFill="1" applyAlignment="1">
      <alignment vertical="top"/>
    </xf>
    <xf numFmtId="0" fontId="40" fillId="0" borderId="0" xfId="0" applyFont="1" applyFill="1" applyAlignment="1">
      <alignment vertical="center"/>
    </xf>
    <xf numFmtId="0" fontId="36" fillId="28" borderId="0" xfId="0" applyFont="1" applyFill="1" applyBorder="1" applyAlignment="1">
      <alignment horizontal="right" vertical="center" wrapText="1"/>
    </xf>
    <xf numFmtId="0" fontId="45" fillId="25" borderId="0" xfId="3" applyFont="1" applyFill="1" applyBorder="1" applyAlignment="1"/>
    <xf numFmtId="0" fontId="45" fillId="25" borderId="0" xfId="3" applyFont="1" applyFill="1" applyBorder="1" applyAlignment="1">
      <alignment horizontal="left"/>
    </xf>
    <xf numFmtId="170" fontId="40" fillId="0" borderId="0" xfId="0" applyNumberFormat="1" applyFont="1" applyBorder="1" applyAlignment="1">
      <alignment horizontal="right"/>
    </xf>
    <xf numFmtId="0" fontId="43" fillId="0" borderId="0" xfId="0" applyFont="1" applyAlignment="1"/>
    <xf numFmtId="0" fontId="36" fillId="28" borderId="0" xfId="3" applyFont="1" applyFill="1" applyBorder="1" applyAlignment="1">
      <alignment horizontal="right" vertical="center"/>
    </xf>
    <xf numFmtId="170" fontId="45" fillId="25" borderId="0" xfId="3" applyNumberFormat="1" applyFont="1" applyFill="1" applyBorder="1" applyAlignment="1"/>
    <xf numFmtId="0" fontId="41" fillId="0" borderId="11" xfId="3" applyFont="1" applyFill="1" applyBorder="1" applyAlignment="1">
      <alignment horizontal="left"/>
    </xf>
    <xf numFmtId="0" fontId="45" fillId="0" borderId="11" xfId="3" applyFont="1" applyFill="1" applyBorder="1" applyAlignment="1">
      <alignment horizontal="left" vertical="center"/>
    </xf>
    <xf numFmtId="170" fontId="45" fillId="0" borderId="0" xfId="0" applyNumberFormat="1" applyFont="1" applyFill="1" applyBorder="1" applyAlignment="1">
      <alignment horizontal="right"/>
    </xf>
    <xf numFmtId="172" fontId="45" fillId="25" borderId="0" xfId="3" applyNumberFormat="1" applyFont="1" applyFill="1" applyBorder="1" applyAlignment="1">
      <alignment horizontal="right"/>
    </xf>
    <xf numFmtId="170" fontId="45" fillId="25" borderId="0" xfId="3" applyNumberFormat="1" applyFont="1" applyFill="1" applyBorder="1" applyAlignment="1">
      <alignment horizontal="right"/>
    </xf>
    <xf numFmtId="0" fontId="36" fillId="28" borderId="0" xfId="37" applyFont="1" applyFill="1" applyBorder="1" applyAlignment="1">
      <alignment horizontal="left" vertical="center"/>
    </xf>
    <xf numFmtId="0" fontId="45" fillId="25" borderId="0" xfId="0" applyFont="1" applyFill="1" applyBorder="1" applyAlignment="1">
      <alignment horizontal="right"/>
    </xf>
    <xf numFmtId="0" fontId="41" fillId="0" borderId="11" xfId="37" applyFont="1" applyBorder="1" applyAlignment="1">
      <alignment horizontal="left"/>
    </xf>
    <xf numFmtId="0" fontId="45" fillId="25" borderId="0" xfId="37" applyFont="1" applyFill="1" applyBorder="1" applyAlignment="1"/>
    <xf numFmtId="0" fontId="41" fillId="0" borderId="0" xfId="35" applyFont="1" applyAlignment="1">
      <alignment horizontal="right"/>
    </xf>
    <xf numFmtId="171" fontId="83" fillId="0" borderId="0" xfId="3253" applyNumberFormat="1" applyFont="1" applyFill="1" applyBorder="1" applyAlignment="1">
      <alignment horizontal="right" vertical="center" readingOrder="2"/>
    </xf>
    <xf numFmtId="171" fontId="83" fillId="0" borderId="0" xfId="3253" applyNumberFormat="1" applyFont="1" applyFill="1" applyBorder="1" applyAlignment="1">
      <alignment horizontal="right" vertical="center"/>
    </xf>
    <xf numFmtId="3" fontId="45" fillId="25" borderId="0" xfId="0" applyNumberFormat="1" applyFont="1" applyFill="1" applyBorder="1" applyAlignment="1">
      <alignment horizontal="right" vertical="center"/>
    </xf>
    <xf numFmtId="0" fontId="41" fillId="0" borderId="11" xfId="0" applyFont="1" applyFill="1" applyBorder="1" applyAlignment="1">
      <alignment horizontal="left" vertical="center"/>
    </xf>
    <xf numFmtId="0" fontId="55" fillId="0" borderId="0" xfId="3254" applyFont="1" applyAlignment="1">
      <alignment horizontal="right"/>
    </xf>
    <xf numFmtId="0" fontId="41" fillId="25" borderId="0" xfId="0" applyFont="1" applyFill="1" applyBorder="1" applyAlignment="1">
      <alignment horizontal="right"/>
    </xf>
    <xf numFmtId="3" fontId="41" fillId="0" borderId="0" xfId="28" applyNumberFormat="1" applyFont="1" applyFill="1" applyBorder="1" applyAlignment="1">
      <alignment horizontal="right"/>
    </xf>
    <xf numFmtId="0" fontId="83" fillId="0" borderId="0" xfId="0" applyFont="1" applyFill="1" applyBorder="1" applyAlignment="1">
      <alignment horizontal="right" vertical="center"/>
    </xf>
    <xf numFmtId="0" fontId="84" fillId="0" borderId="0" xfId="0" applyFont="1" applyFill="1" applyAlignment="1">
      <alignment horizontal="right"/>
    </xf>
    <xf numFmtId="0" fontId="55" fillId="0" borderId="0" xfId="0" applyFont="1" applyAlignment="1">
      <alignment horizontal="right"/>
    </xf>
    <xf numFmtId="1" fontId="41" fillId="25" borderId="0" xfId="0" applyNumberFormat="1" applyFont="1" applyFill="1" applyBorder="1" applyAlignment="1">
      <alignment horizontal="right"/>
    </xf>
    <xf numFmtId="0" fontId="38" fillId="0" borderId="0" xfId="0" applyFont="1" applyFill="1" applyBorder="1" applyAlignment="1">
      <alignment horizontal="right" wrapText="1"/>
    </xf>
    <xf numFmtId="0" fontId="40" fillId="25" borderId="0" xfId="0" applyFont="1" applyFill="1" applyBorder="1" applyAlignment="1">
      <alignment horizontal="right"/>
    </xf>
    <xf numFmtId="0" fontId="41" fillId="25" borderId="0" xfId="0" applyFont="1" applyFill="1" applyBorder="1" applyAlignment="1"/>
    <xf numFmtId="0" fontId="36" fillId="28" borderId="0" xfId="39" applyFont="1" applyFill="1" applyBorder="1" applyAlignment="1">
      <alignment vertical="center"/>
    </xf>
    <xf numFmtId="0" fontId="36" fillId="28" borderId="0" xfId="39" applyFont="1" applyFill="1" applyBorder="1" applyAlignment="1">
      <alignment horizontal="right" vertical="center"/>
    </xf>
    <xf numFmtId="0" fontId="45" fillId="25" borderId="0" xfId="40" applyFont="1" applyFill="1" applyBorder="1" applyAlignment="1"/>
    <xf numFmtId="170" fontId="42" fillId="25" borderId="0" xfId="0" applyNumberFormat="1" applyFont="1" applyFill="1" applyBorder="1" applyAlignment="1">
      <alignment horizontal="right"/>
    </xf>
    <xf numFmtId="0" fontId="41" fillId="0" borderId="11" xfId="40" applyFont="1" applyFill="1" applyBorder="1" applyAlignment="1">
      <alignment horizontal="left"/>
    </xf>
    <xf numFmtId="0" fontId="41" fillId="0" borderId="0" xfId="44" applyFont="1" applyAlignment="1">
      <alignment horizontal="right"/>
    </xf>
    <xf numFmtId="0" fontId="41" fillId="0" borderId="0" xfId="44" applyFont="1" applyFill="1" applyAlignment="1">
      <alignment horizontal="right"/>
    </xf>
    <xf numFmtId="0" fontId="45" fillId="0" borderId="0" xfId="37" applyFont="1" applyFill="1" applyBorder="1" applyAlignment="1">
      <alignment vertical="center"/>
    </xf>
    <xf numFmtId="0" fontId="37" fillId="28" borderId="0" xfId="37" applyFont="1" applyFill="1" applyBorder="1" applyAlignment="1">
      <alignment horizontal="left" vertical="center"/>
    </xf>
    <xf numFmtId="0" fontId="37" fillId="28" borderId="0" xfId="37" applyFont="1" applyFill="1" applyBorder="1" applyAlignment="1">
      <alignment horizontal="right" vertical="center"/>
    </xf>
    <xf numFmtId="186" fontId="60" fillId="25" borderId="0" xfId="35" applyNumberFormat="1" applyFont="1" applyFill="1" applyBorder="1" applyAlignment="1">
      <alignment horizontal="right" vertical="center"/>
    </xf>
    <xf numFmtId="0" fontId="41" fillId="0" borderId="11" xfId="49" applyFont="1" applyFill="1" applyBorder="1" applyAlignment="1">
      <alignment horizontal="left"/>
    </xf>
    <xf numFmtId="186" fontId="58" fillId="0" borderId="0" xfId="35" applyNumberFormat="1" applyFont="1" applyFill="1" applyBorder="1" applyAlignment="1">
      <alignment horizontal="right" vertical="center"/>
    </xf>
    <xf numFmtId="0" fontId="45" fillId="0" borderId="11" xfId="49" applyFont="1" applyFill="1" applyBorder="1" applyAlignment="1">
      <alignment horizontal="left"/>
    </xf>
    <xf numFmtId="186" fontId="60" fillId="0" borderId="0" xfId="35" applyNumberFormat="1" applyFont="1" applyFill="1" applyBorder="1" applyAlignment="1">
      <alignment horizontal="right" vertical="center"/>
    </xf>
    <xf numFmtId="0" fontId="85" fillId="0" borderId="0" xfId="3254" applyNumberFormat="1" applyFont="1" applyBorder="1" applyAlignment="1">
      <alignment horizontal="right"/>
    </xf>
    <xf numFmtId="0" fontId="86" fillId="0" borderId="0" xfId="3254" applyNumberFormat="1" applyFont="1" applyBorder="1" applyAlignment="1">
      <alignment horizontal="right"/>
    </xf>
    <xf numFmtId="0" fontId="58" fillId="0" borderId="0" xfId="37" applyFont="1" applyFill="1" applyBorder="1" applyAlignment="1"/>
    <xf numFmtId="0" fontId="41" fillId="0" borderId="0" xfId="0" applyFont="1" applyFill="1" applyBorder="1" applyAlignment="1">
      <alignment vertical="center"/>
    </xf>
    <xf numFmtId="0" fontId="36" fillId="28" borderId="0" xfId="47" applyFont="1" applyFill="1" applyBorder="1" applyAlignment="1">
      <alignment horizontal="left" vertical="center"/>
    </xf>
    <xf numFmtId="0" fontId="36" fillId="28" borderId="0" xfId="38" applyFont="1" applyFill="1" applyBorder="1" applyAlignment="1">
      <alignment horizontal="right" vertical="center" wrapText="1"/>
    </xf>
    <xf numFmtId="0" fontId="38" fillId="0" borderId="0" xfId="0" applyFont="1" applyAlignment="1"/>
    <xf numFmtId="0" fontId="55" fillId="0" borderId="0" xfId="3255" applyFont="1" applyAlignment="1">
      <alignment horizontal="right"/>
    </xf>
    <xf numFmtId="0" fontId="27" fillId="0" borderId="0" xfId="0" applyFont="1" applyAlignment="1">
      <alignment horizontal="right"/>
    </xf>
    <xf numFmtId="0" fontId="55" fillId="0" borderId="0" xfId="3256" applyFont="1" applyAlignment="1">
      <alignment horizontal="right"/>
    </xf>
    <xf numFmtId="0" fontId="54" fillId="0" borderId="0" xfId="0" applyFont="1" applyBorder="1" applyAlignment="1"/>
    <xf numFmtId="0" fontId="45" fillId="25" borderId="11" xfId="3" applyFont="1" applyFill="1" applyBorder="1" applyAlignment="1"/>
    <xf numFmtId="0" fontId="54" fillId="0" borderId="0" xfId="0" applyFont="1" applyAlignment="1"/>
    <xf numFmtId="0" fontId="36" fillId="28" borderId="0" xfId="3" applyFont="1" applyFill="1" applyBorder="1" applyAlignment="1">
      <alignment vertical="center"/>
    </xf>
    <xf numFmtId="0" fontId="45" fillId="25" borderId="0" xfId="3" applyFont="1" applyFill="1" applyBorder="1" applyAlignment="1">
      <alignment horizontal="right"/>
    </xf>
    <xf numFmtId="1" fontId="41" fillId="0" borderId="0" xfId="3" applyNumberFormat="1" applyFont="1" applyFill="1" applyBorder="1" applyAlignment="1">
      <alignment horizontal="right"/>
    </xf>
    <xf numFmtId="1" fontId="45" fillId="0" borderId="0" xfId="0" applyNumberFormat="1" applyFont="1" applyFill="1" applyBorder="1" applyAlignment="1">
      <alignment horizontal="right"/>
    </xf>
    <xf numFmtId="1" fontId="41" fillId="0" borderId="0" xfId="0" applyNumberFormat="1" applyFont="1" applyFill="1" applyBorder="1" applyAlignment="1">
      <alignment horizontal="right"/>
    </xf>
    <xf numFmtId="0" fontId="55" fillId="0" borderId="0" xfId="3257" applyFont="1" applyAlignment="1">
      <alignment horizontal="right"/>
    </xf>
    <xf numFmtId="0" fontId="36" fillId="28" borderId="0" xfId="48" applyFont="1" applyFill="1" applyBorder="1" applyAlignment="1">
      <alignment horizontal="left" vertical="center"/>
    </xf>
    <xf numFmtId="0" fontId="36" fillId="28" borderId="0" xfId="48" applyFont="1" applyFill="1" applyBorder="1" applyAlignment="1">
      <alignment horizontal="right" vertical="center"/>
    </xf>
    <xf numFmtId="3" fontId="45" fillId="0" borderId="0" xfId="0" applyNumberFormat="1" applyFont="1" applyFill="1" applyBorder="1" applyAlignment="1">
      <alignment horizontal="right" vertical="center"/>
    </xf>
    <xf numFmtId="0" fontId="40" fillId="0" borderId="0" xfId="0" applyFont="1" applyAlignment="1">
      <alignment horizontal="right" vertical="center"/>
    </xf>
    <xf numFmtId="3" fontId="41" fillId="0" borderId="0" xfId="0" applyNumberFormat="1" applyFont="1" applyFill="1" applyBorder="1" applyAlignment="1">
      <alignment horizontal="right" vertical="center"/>
    </xf>
    <xf numFmtId="0" fontId="41" fillId="0" borderId="11" xfId="49" applyFont="1" applyBorder="1" applyAlignment="1">
      <alignment horizontal="left"/>
    </xf>
    <xf numFmtId="0" fontId="41" fillId="0" borderId="0" xfId="0" applyFont="1" applyFill="1" applyBorder="1" applyAlignment="1">
      <alignment horizontal="right" wrapText="1"/>
    </xf>
    <xf numFmtId="0" fontId="87" fillId="28" borderId="0" xfId="48" applyFont="1" applyFill="1" applyBorder="1" applyAlignment="1">
      <alignment horizontal="right" vertical="center"/>
    </xf>
    <xf numFmtId="170" fontId="45" fillId="25" borderId="0" xfId="49" applyNumberFormat="1" applyFont="1" applyFill="1" applyBorder="1" applyAlignment="1">
      <alignment horizontal="right"/>
    </xf>
    <xf numFmtId="170" fontId="41" fillId="0" borderId="0" xfId="49" applyNumberFormat="1" applyFont="1" applyBorder="1" applyAlignment="1">
      <alignment horizontal="right"/>
    </xf>
    <xf numFmtId="170" fontId="45" fillId="0" borderId="0" xfId="49" applyNumberFormat="1" applyFont="1" applyFill="1" applyBorder="1" applyAlignment="1">
      <alignment horizontal="right"/>
    </xf>
    <xf numFmtId="170" fontId="41" fillId="0" borderId="0" xfId="49" applyNumberFormat="1" applyFont="1" applyFill="1" applyBorder="1" applyAlignment="1">
      <alignment horizontal="right"/>
    </xf>
    <xf numFmtId="0" fontId="41" fillId="0" borderId="0" xfId="49" applyFont="1" applyAlignment="1">
      <alignment horizontal="right"/>
    </xf>
    <xf numFmtId="0" fontId="40" fillId="0" borderId="0" xfId="49" applyFont="1" applyAlignment="1">
      <alignment horizontal="right"/>
    </xf>
    <xf numFmtId="170" fontId="45" fillId="0" borderId="0" xfId="49" applyNumberFormat="1" applyFont="1" applyBorder="1" applyAlignment="1">
      <alignment horizontal="right"/>
    </xf>
    <xf numFmtId="0" fontId="36" fillId="28" borderId="0" xfId="0" applyFont="1" applyFill="1" applyBorder="1" applyAlignment="1"/>
    <xf numFmtId="0" fontId="36" fillId="28" borderId="0" xfId="0" applyFont="1" applyFill="1" applyBorder="1" applyAlignment="1">
      <alignment horizontal="right"/>
    </xf>
    <xf numFmtId="0" fontId="42" fillId="0" borderId="0" xfId="0" applyFont="1" applyBorder="1"/>
    <xf numFmtId="1" fontId="41" fillId="0" borderId="0" xfId="0" applyNumberFormat="1" applyFont="1" applyFill="1" applyBorder="1" applyAlignment="1" applyProtection="1">
      <alignment horizontal="right"/>
    </xf>
    <xf numFmtId="176" fontId="41" fillId="0" borderId="0" xfId="1" applyNumberFormat="1" applyFont="1" applyAlignment="1">
      <alignment horizontal="right"/>
    </xf>
    <xf numFmtId="177" fontId="41" fillId="0" borderId="0" xfId="0" applyNumberFormat="1" applyFont="1" applyFill="1" applyBorder="1"/>
    <xf numFmtId="177" fontId="41" fillId="0" borderId="0" xfId="1" applyNumberFormat="1" applyFont="1" applyAlignment="1">
      <alignment horizontal="right"/>
    </xf>
    <xf numFmtId="177" fontId="41" fillId="0" borderId="0" xfId="1" applyNumberFormat="1" applyFont="1" applyBorder="1" applyAlignment="1">
      <alignment horizontal="right"/>
    </xf>
    <xf numFmtId="0" fontId="45" fillId="0" borderId="0" xfId="0" applyFont="1" applyBorder="1" applyAlignment="1">
      <alignment horizontal="right" vertical="center" textRotation="90"/>
    </xf>
    <xf numFmtId="0" fontId="41" fillId="0" borderId="0" xfId="0" applyFont="1" applyFill="1" applyBorder="1" applyAlignment="1">
      <alignment horizontal="left" indent="2"/>
    </xf>
    <xf numFmtId="177" fontId="41" fillId="0" borderId="0" xfId="1" applyNumberFormat="1" applyFont="1" applyFill="1" applyBorder="1" applyAlignment="1">
      <alignment horizontal="right"/>
    </xf>
    <xf numFmtId="177" fontId="41" fillId="0" borderId="0" xfId="1" applyNumberFormat="1" applyFont="1" applyFill="1" applyAlignment="1">
      <alignment horizontal="right"/>
    </xf>
    <xf numFmtId="177" fontId="41" fillId="0" borderId="0" xfId="0" applyNumberFormat="1" applyFont="1" applyFill="1" applyBorder="1" applyAlignment="1">
      <alignment horizontal="right"/>
    </xf>
    <xf numFmtId="0" fontId="45" fillId="25" borderId="0" xfId="0" applyFont="1" applyFill="1" applyBorder="1" applyAlignment="1">
      <alignment horizontal="left" vertical="center" wrapText="1"/>
    </xf>
    <xf numFmtId="3" fontId="45" fillId="25" borderId="0" xfId="3" applyNumberFormat="1" applyFont="1" applyFill="1" applyBorder="1" applyAlignment="1">
      <alignment horizontal="right"/>
    </xf>
    <xf numFmtId="3" fontId="41" fillId="0" borderId="0" xfId="3" applyNumberFormat="1" applyFont="1" applyFill="1" applyBorder="1" applyAlignment="1">
      <alignment horizontal="right"/>
    </xf>
    <xf numFmtId="0" fontId="45" fillId="25" borderId="0" xfId="0" applyFont="1" applyFill="1" applyBorder="1" applyAlignment="1">
      <alignment horizontal="left" vertical="center"/>
    </xf>
    <xf numFmtId="3" fontId="41" fillId="25" borderId="0" xfId="3" applyNumberFormat="1" applyFont="1" applyFill="1" applyBorder="1" applyAlignment="1">
      <alignment horizontal="right"/>
    </xf>
    <xf numFmtId="3" fontId="45" fillId="25" borderId="0" xfId="3" applyNumberFormat="1" applyFont="1" applyFill="1" applyBorder="1" applyAlignment="1">
      <alignment horizontal="left"/>
    </xf>
    <xf numFmtId="2" fontId="41" fillId="0" borderId="0" xfId="0" applyNumberFormat="1" applyFont="1"/>
    <xf numFmtId="0" fontId="41" fillId="0" borderId="0" xfId="2227" applyFont="1" applyFill="1" applyBorder="1" applyAlignment="1">
      <alignment horizontal="right"/>
    </xf>
    <xf numFmtId="0" fontId="36" fillId="28" borderId="0" xfId="0" applyFont="1" applyFill="1" applyBorder="1"/>
    <xf numFmtId="0" fontId="45" fillId="25" borderId="0" xfId="0" applyFont="1" applyFill="1" applyBorder="1"/>
    <xf numFmtId="1" fontId="45" fillId="25" borderId="0" xfId="0" applyNumberFormat="1" applyFont="1" applyFill="1" applyBorder="1" applyAlignment="1" applyProtection="1">
      <alignment horizontal="right"/>
    </xf>
    <xf numFmtId="1" fontId="45" fillId="25" borderId="0" xfId="0" applyNumberFormat="1" applyFont="1" applyFill="1" applyBorder="1" applyAlignment="1">
      <alignment horizontal="right"/>
    </xf>
    <xf numFmtId="0" fontId="42" fillId="0" borderId="0" xfId="3" applyFont="1" applyFill="1" applyBorder="1" applyAlignment="1">
      <alignment horizontal="left" vertical="center"/>
    </xf>
    <xf numFmtId="0" fontId="45" fillId="0" borderId="0" xfId="3" applyFont="1" applyFill="1" applyBorder="1" applyAlignment="1">
      <alignment horizontal="right" vertical="center"/>
    </xf>
    <xf numFmtId="0" fontId="36" fillId="28" borderId="0" xfId="3" applyFont="1" applyFill="1" applyBorder="1" applyAlignment="1">
      <alignment horizontal="left" vertical="center"/>
    </xf>
    <xf numFmtId="0" fontId="36" fillId="28" borderId="0" xfId="28" applyFont="1" applyFill="1" applyBorder="1" applyAlignment="1">
      <alignment horizontal="right" vertical="center"/>
    </xf>
    <xf numFmtId="3" fontId="45" fillId="25" borderId="0" xfId="56" applyNumberFormat="1" applyFont="1" applyFill="1" applyBorder="1" applyAlignment="1">
      <alignment horizontal="right"/>
    </xf>
    <xf numFmtId="3" fontId="90" fillId="25" borderId="0" xfId="56" applyNumberFormat="1" applyFont="1" applyFill="1" applyBorder="1" applyAlignment="1">
      <alignment horizontal="right"/>
    </xf>
    <xf numFmtId="173" fontId="45" fillId="0" borderId="0" xfId="3" applyNumberFormat="1" applyFont="1" applyFill="1" applyBorder="1" applyAlignment="1">
      <alignment horizontal="right"/>
    </xf>
    <xf numFmtId="0" fontId="41" fillId="0" borderId="0" xfId="3" applyFont="1" applyBorder="1" applyAlignment="1">
      <alignment horizontal="right"/>
    </xf>
    <xf numFmtId="177" fontId="41" fillId="0" borderId="0" xfId="23" applyNumberFormat="1" applyFont="1" applyFill="1" applyAlignment="1">
      <alignment horizontal="right"/>
    </xf>
    <xf numFmtId="177" fontId="41" fillId="0" borderId="0" xfId="23" applyNumberFormat="1" applyFont="1" applyFill="1" applyBorder="1" applyAlignment="1">
      <alignment horizontal="right"/>
    </xf>
    <xf numFmtId="177" fontId="58" fillId="0" borderId="0" xfId="23" applyNumberFormat="1" applyFont="1" applyFill="1" applyBorder="1" applyAlignment="1">
      <alignment horizontal="right"/>
    </xf>
    <xf numFmtId="177" fontId="41" fillId="25" borderId="0" xfId="1" applyNumberFormat="1" applyFont="1" applyFill="1" applyBorder="1" applyAlignment="1">
      <alignment horizontal="right"/>
    </xf>
    <xf numFmtId="177" fontId="41" fillId="25" borderId="0" xfId="23" applyNumberFormat="1" applyFont="1" applyFill="1" applyBorder="1" applyAlignment="1">
      <alignment horizontal="right"/>
    </xf>
    <xf numFmtId="177" fontId="58" fillId="25" borderId="0" xfId="23" applyNumberFormat="1" applyFont="1" applyFill="1" applyBorder="1" applyAlignment="1">
      <alignment horizontal="right"/>
    </xf>
    <xf numFmtId="0" fontId="58" fillId="0" borderId="0" xfId="0" applyFont="1" applyFill="1" applyBorder="1" applyAlignment="1">
      <alignment horizontal="right"/>
    </xf>
    <xf numFmtId="0" fontId="42" fillId="0" borderId="0" xfId="0" applyFont="1" applyFill="1" applyBorder="1" applyAlignment="1"/>
    <xf numFmtId="0" fontId="36" fillId="0" borderId="0" xfId="0" applyFont="1" applyFill="1" applyBorder="1" applyAlignment="1">
      <alignment horizontal="right" vertical="center"/>
    </xf>
    <xf numFmtId="0" fontId="37" fillId="28" borderId="0" xfId="0" applyFont="1" applyFill="1" applyBorder="1" applyAlignment="1">
      <alignment horizontal="right"/>
    </xf>
    <xf numFmtId="3" fontId="58" fillId="0" borderId="0" xfId="0" applyNumberFormat="1" applyFont="1" applyFill="1" applyBorder="1" applyAlignment="1">
      <alignment horizontal="right"/>
    </xf>
    <xf numFmtId="0" fontId="41" fillId="0" borderId="0" xfId="0" applyFont="1" applyFill="1" applyAlignment="1">
      <alignment horizontal="right" wrapText="1"/>
    </xf>
    <xf numFmtId="173" fontId="41" fillId="0" borderId="0" xfId="1" applyNumberFormat="1" applyFont="1" applyFill="1" applyAlignment="1">
      <alignment horizontal="right"/>
    </xf>
    <xf numFmtId="0" fontId="41" fillId="0" borderId="0" xfId="3" applyFont="1" applyFill="1" applyBorder="1" applyAlignment="1">
      <alignment horizontal="left" indent="2"/>
    </xf>
    <xf numFmtId="0" fontId="39" fillId="0" borderId="0" xfId="0" applyFont="1" applyAlignment="1">
      <alignment vertical="center"/>
    </xf>
    <xf numFmtId="0" fontId="41" fillId="0" borderId="24" xfId="0" applyFont="1" applyFill="1" applyBorder="1" applyAlignment="1">
      <alignment horizontal="left"/>
    </xf>
    <xf numFmtId="0" fontId="41" fillId="0" borderId="24" xfId="0" applyFont="1" applyFill="1" applyBorder="1" applyAlignment="1">
      <alignment vertical="center" wrapText="1"/>
    </xf>
    <xf numFmtId="0" fontId="55" fillId="0" borderId="0" xfId="3268" applyFont="1" applyAlignment="1">
      <alignment horizontal="right"/>
    </xf>
    <xf numFmtId="170" fontId="95" fillId="0" borderId="0" xfId="3259" applyNumberFormat="1" applyFont="1"/>
    <xf numFmtId="0" fontId="40" fillId="25" borderId="11" xfId="0" applyFont="1" applyFill="1" applyBorder="1" applyAlignment="1">
      <alignment horizontal="left"/>
    </xf>
    <xf numFmtId="0" fontId="40" fillId="25" borderId="0" xfId="0" applyFont="1" applyFill="1" applyAlignment="1">
      <alignment horizontal="right"/>
    </xf>
    <xf numFmtId="0" fontId="41" fillId="25" borderId="24" xfId="0" applyFont="1" applyFill="1" applyBorder="1" applyAlignment="1">
      <alignment horizontal="left" indent="1"/>
    </xf>
    <xf numFmtId="0" fontId="59" fillId="28" borderId="0" xfId="0" applyFont="1" applyFill="1" applyBorder="1" applyAlignment="1">
      <alignment horizontal="right"/>
    </xf>
    <xf numFmtId="3" fontId="45" fillId="25" borderId="0" xfId="0" applyNumberFormat="1" applyFont="1" applyFill="1" applyAlignment="1">
      <alignment horizontal="right"/>
    </xf>
    <xf numFmtId="0" fontId="41" fillId="0" borderId="24" xfId="0" applyFont="1" applyFill="1" applyBorder="1" applyAlignment="1">
      <alignment horizontal="left" vertical="center"/>
    </xf>
    <xf numFmtId="0" fontId="37" fillId="28" borderId="0" xfId="0" applyFont="1" applyFill="1" applyBorder="1" applyAlignment="1">
      <alignment horizontal="right" vertical="center"/>
    </xf>
    <xf numFmtId="0" fontId="38" fillId="0" borderId="0" xfId="0" applyFont="1" applyFill="1" applyAlignment="1"/>
    <xf numFmtId="0" fontId="0" fillId="0" borderId="0" xfId="0" applyFill="1"/>
    <xf numFmtId="0" fontId="37" fillId="28" borderId="0" xfId="0" applyFont="1" applyFill="1" applyBorder="1" applyAlignment="1">
      <alignment horizontal="right" vertical="center" wrapText="1"/>
    </xf>
    <xf numFmtId="0" fontId="39" fillId="0" borderId="0" xfId="0" applyFont="1" applyAlignment="1"/>
    <xf numFmtId="0" fontId="40" fillId="0" borderId="0" xfId="0" applyFont="1" applyAlignment="1"/>
    <xf numFmtId="0" fontId="40" fillId="0" borderId="0" xfId="0" applyFont="1" applyFill="1" applyAlignment="1"/>
    <xf numFmtId="0" fontId="45" fillId="25" borderId="0" xfId="0" applyFont="1" applyFill="1" applyBorder="1" applyAlignment="1">
      <alignment vertical="center"/>
    </xf>
    <xf numFmtId="3" fontId="45" fillId="25" borderId="0" xfId="0" applyNumberFormat="1" applyFont="1" applyFill="1" applyBorder="1" applyAlignment="1">
      <alignment vertical="center"/>
    </xf>
    <xf numFmtId="0" fontId="38" fillId="0" borderId="0" xfId="0" applyFont="1"/>
    <xf numFmtId="0" fontId="41" fillId="0" borderId="11" xfId="0" applyFont="1" applyFill="1" applyBorder="1" applyAlignment="1">
      <alignment horizontal="left" vertical="center" wrapText="1"/>
    </xf>
    <xf numFmtId="3" fontId="41" fillId="0" borderId="0" xfId="0" applyNumberFormat="1" applyFont="1" applyFill="1" applyBorder="1" applyAlignment="1">
      <alignment vertical="center"/>
    </xf>
    <xf numFmtId="3" fontId="45" fillId="25" borderId="0" xfId="3250" applyNumberFormat="1" applyFont="1" applyFill="1" applyBorder="1" applyAlignment="1"/>
    <xf numFmtId="3" fontId="41" fillId="0" borderId="0" xfId="3250" applyNumberFormat="1" applyFont="1" applyFill="1" applyBorder="1" applyAlignment="1"/>
    <xf numFmtId="3" fontId="95" fillId="0" borderId="0" xfId="3380" applyNumberFormat="1" applyFont="1" applyFill="1" applyBorder="1" applyAlignment="1">
      <alignment horizontal="right"/>
    </xf>
    <xf numFmtId="0" fontId="40" fillId="0" borderId="0" xfId="0" applyFont="1" applyBorder="1" applyAlignment="1"/>
    <xf numFmtId="0" fontId="97" fillId="0" borderId="0" xfId="0" applyFont="1"/>
    <xf numFmtId="0" fontId="41" fillId="0" borderId="0" xfId="38" applyFont="1" applyFill="1" applyBorder="1"/>
    <xf numFmtId="0" fontId="41" fillId="0" borderId="0" xfId="38" applyFont="1"/>
    <xf numFmtId="0" fontId="99" fillId="0" borderId="0" xfId="38" applyFont="1" applyFill="1"/>
    <xf numFmtId="0" fontId="52" fillId="0" borderId="0" xfId="38" applyFont="1" applyFill="1" applyAlignment="1">
      <alignment vertical="center" wrapText="1"/>
    </xf>
    <xf numFmtId="0" fontId="41" fillId="0" borderId="0" xfId="38" applyFont="1" applyFill="1"/>
    <xf numFmtId="0" fontId="60" fillId="0" borderId="0" xfId="38" applyFont="1" applyFill="1" applyBorder="1" applyAlignment="1"/>
    <xf numFmtId="0" fontId="36" fillId="0" borderId="0" xfId="38" applyFont="1" applyFill="1" applyBorder="1" applyAlignment="1">
      <alignment horizontal="right"/>
    </xf>
    <xf numFmtId="0" fontId="41" fillId="0" borderId="13" xfId="38" applyFont="1" applyFill="1" applyBorder="1"/>
    <xf numFmtId="0" fontId="100" fillId="0" borderId="0" xfId="0" applyFont="1" applyFill="1" applyAlignment="1">
      <alignment horizontal="left" indent="1"/>
    </xf>
    <xf numFmtId="173" fontId="41" fillId="0" borderId="0" xfId="3155" applyNumberFormat="1" applyFont="1" applyFill="1" applyBorder="1" applyAlignment="1">
      <alignment horizontal="right"/>
    </xf>
    <xf numFmtId="174" fontId="41" fillId="0" borderId="0" xfId="3715" applyNumberFormat="1" applyFont="1" applyFill="1" applyBorder="1" applyAlignment="1">
      <alignment horizontal="right"/>
    </xf>
    <xf numFmtId="0" fontId="103" fillId="0" borderId="0" xfId="0" applyFont="1" applyFill="1" applyAlignment="1">
      <alignment horizontal="left" indent="1"/>
    </xf>
    <xf numFmtId="183" fontId="41" fillId="0" borderId="0" xfId="3155" applyNumberFormat="1" applyFont="1" applyFill="1" applyBorder="1" applyAlignment="1">
      <alignment horizontal="right"/>
    </xf>
    <xf numFmtId="0" fontId="54" fillId="0" borderId="0" xfId="38" applyFont="1" applyFill="1" applyBorder="1" applyAlignment="1">
      <alignment horizontal="left" vertical="center"/>
    </xf>
    <xf numFmtId="0" fontId="41" fillId="0" borderId="0" xfId="38" applyFont="1" applyFill="1" applyBorder="1" applyAlignment="1">
      <alignment horizontal="left"/>
    </xf>
    <xf numFmtId="10" fontId="41" fillId="0" borderId="0" xfId="108" applyNumberFormat="1" applyFont="1" applyFill="1" applyBorder="1"/>
    <xf numFmtId="0" fontId="99" fillId="0" borderId="0" xfId="38" applyFont="1" applyFill="1" applyBorder="1" applyAlignment="1">
      <alignment horizontal="center" vertical="center" textRotation="90"/>
    </xf>
    <xf numFmtId="0" fontId="53" fillId="0" borderId="0" xfId="38" applyFont="1" applyFill="1" applyBorder="1" applyAlignment="1">
      <alignment horizontal="left" vertical="center"/>
    </xf>
    <xf numFmtId="0" fontId="42" fillId="0" borderId="0" xfId="38" applyFont="1" applyFill="1" applyBorder="1" applyAlignment="1"/>
    <xf numFmtId="0" fontId="41" fillId="0" borderId="0" xfId="38" applyFont="1" applyFill="1" applyBorder="1" applyAlignment="1"/>
    <xf numFmtId="0" fontId="99" fillId="0" borderId="0" xfId="38" applyFont="1" applyFill="1" applyBorder="1" applyAlignment="1"/>
    <xf numFmtId="0" fontId="41" fillId="0" borderId="0" xfId="38" applyFont="1" applyFill="1" applyBorder="1" applyAlignment="1">
      <alignment horizontal="justify" vertical="center" wrapText="1"/>
    </xf>
    <xf numFmtId="0" fontId="41" fillId="0" borderId="0" xfId="38" applyFont="1" applyFill="1" applyBorder="1" applyAlignment="1">
      <alignment horizontal="justify" vertical="center"/>
    </xf>
    <xf numFmtId="0" fontId="45" fillId="0" borderId="0" xfId="38" applyFont="1" applyFill="1" applyBorder="1" applyAlignment="1">
      <alignment vertical="center" wrapText="1"/>
    </xf>
    <xf numFmtId="0" fontId="36" fillId="27" borderId="0" xfId="38" applyFont="1" applyFill="1" applyBorder="1" applyAlignment="1"/>
    <xf numFmtId="0" fontId="36" fillId="27" borderId="0" xfId="38" applyFont="1" applyFill="1" applyBorder="1" applyAlignment="1">
      <alignment horizontal="right"/>
    </xf>
    <xf numFmtId="0" fontId="36" fillId="27" borderId="0" xfId="38" applyFont="1" applyFill="1" applyBorder="1" applyAlignment="1">
      <alignment horizontal="right" wrapText="1"/>
    </xf>
    <xf numFmtId="3" fontId="45" fillId="25" borderId="0" xfId="0" applyNumberFormat="1" applyFont="1" applyFill="1" applyBorder="1"/>
    <xf numFmtId="0" fontId="103" fillId="0" borderId="0" xfId="0" applyFont="1" applyAlignment="1">
      <alignment horizontal="left" indent="1"/>
    </xf>
    <xf numFmtId="0" fontId="41" fillId="0" borderId="0" xfId="38" applyFont="1" applyFill="1" applyAlignment="1"/>
    <xf numFmtId="0" fontId="99" fillId="0" borderId="0" xfId="38" applyFont="1" applyFill="1" applyAlignment="1"/>
    <xf numFmtId="0" fontId="36" fillId="27" borderId="0" xfId="38" applyFont="1" applyFill="1" applyBorder="1" applyAlignment="1">
      <alignment vertical="center"/>
    </xf>
    <xf numFmtId="172" fontId="45" fillId="25" borderId="0" xfId="0" applyNumberFormat="1" applyFont="1" applyFill="1" applyBorder="1" applyAlignment="1"/>
    <xf numFmtId="0" fontId="37" fillId="26" borderId="0" xfId="38" applyFont="1" applyFill="1" applyBorder="1" applyAlignment="1"/>
    <xf numFmtId="0" fontId="37" fillId="26" borderId="0" xfId="38" applyFont="1" applyFill="1" applyBorder="1" applyAlignment="1">
      <alignment horizontal="right"/>
    </xf>
    <xf numFmtId="0" fontId="45" fillId="0" borderId="0" xfId="38" applyFont="1" applyFill="1" applyBorder="1" applyAlignment="1">
      <alignment horizontal="left"/>
    </xf>
    <xf numFmtId="0" fontId="106" fillId="0" borderId="0" xfId="38" applyFont="1" applyFill="1" applyBorder="1" applyAlignment="1">
      <alignment horizontal="left"/>
    </xf>
    <xf numFmtId="0" fontId="99" fillId="0" borderId="0" xfId="38" applyFont="1" applyFill="1" applyBorder="1" applyAlignment="1">
      <alignment horizontal="justify" vertical="center"/>
    </xf>
    <xf numFmtId="0" fontId="104" fillId="0" borderId="0" xfId="38" applyFont="1" applyFill="1" applyBorder="1" applyAlignment="1">
      <alignment vertical="center" wrapText="1"/>
    </xf>
    <xf numFmtId="0" fontId="52" fillId="0" borderId="0" xfId="38" applyFont="1" applyFill="1" applyBorder="1" applyAlignment="1">
      <alignment vertical="center" wrapText="1"/>
    </xf>
    <xf numFmtId="3" fontId="99" fillId="0" borderId="0" xfId="38" applyNumberFormat="1" applyFont="1" applyFill="1" applyBorder="1"/>
    <xf numFmtId="0" fontId="106" fillId="0" borderId="0" xfId="38" applyFont="1" applyFill="1" applyBorder="1" applyAlignment="1">
      <alignment horizontal="right" readingOrder="2"/>
    </xf>
    <xf numFmtId="172" fontId="45" fillId="25" borderId="0" xfId="66" applyNumberFormat="1" applyFont="1" applyFill="1" applyBorder="1"/>
    <xf numFmtId="172" fontId="41" fillId="0" borderId="0" xfId="3720" applyNumberFormat="1" applyFont="1" applyFill="1" applyBorder="1" applyAlignment="1">
      <alignment horizontal="right"/>
    </xf>
    <xf numFmtId="0" fontId="103" fillId="0" borderId="11" xfId="0" applyFont="1" applyBorder="1" applyAlignment="1">
      <alignment horizontal="left" indent="1"/>
    </xf>
    <xf numFmtId="0" fontId="99" fillId="0" borderId="0" xfId="38" applyFont="1" applyFill="1" applyBorder="1"/>
    <xf numFmtId="0" fontId="54" fillId="0" borderId="0" xfId="38" applyFont="1" applyFill="1" applyBorder="1" applyAlignment="1">
      <alignment horizontal="left" vertical="center" wrapText="1"/>
    </xf>
    <xf numFmtId="170" fontId="41" fillId="0" borderId="0" xfId="38" applyNumberFormat="1" applyFont="1"/>
    <xf numFmtId="0" fontId="45" fillId="0" borderId="0" xfId="38" applyFont="1" applyFill="1" applyAlignment="1">
      <alignment wrapText="1"/>
    </xf>
    <xf numFmtId="0" fontId="41" fillId="0" borderId="0" xfId="3408" applyFont="1" applyFill="1" applyBorder="1" applyAlignment="1">
      <alignment horizontal="justify" vertical="center" wrapText="1"/>
    </xf>
    <xf numFmtId="0" fontId="99" fillId="0" borderId="0" xfId="3408" applyFont="1" applyFill="1" applyBorder="1" applyAlignment="1">
      <alignment horizontal="justify" vertical="center" wrapText="1"/>
    </xf>
    <xf numFmtId="172" fontId="45" fillId="25" borderId="0" xfId="0" applyNumberFormat="1" applyFont="1" applyFill="1" applyBorder="1"/>
    <xf numFmtId="172" fontId="41" fillId="0" borderId="0" xfId="3155" applyNumberFormat="1" applyFont="1" applyFill="1" applyBorder="1" applyAlignment="1"/>
    <xf numFmtId="0" fontId="45" fillId="0" borderId="0" xfId="38" applyFont="1" applyFill="1" applyBorder="1" applyAlignment="1">
      <alignment horizontal="left" vertical="center" wrapText="1"/>
    </xf>
    <xf numFmtId="0" fontId="41" fillId="0" borderId="0" xfId="38" applyFont="1" applyBorder="1"/>
    <xf numFmtId="172" fontId="41" fillId="0" borderId="0" xfId="3155" applyNumberFormat="1" applyFont="1" applyFill="1" applyBorder="1" applyAlignment="1">
      <alignment horizontal="right"/>
    </xf>
    <xf numFmtId="0" fontId="45" fillId="0" borderId="0" xfId="38" applyFont="1" applyFill="1" applyBorder="1" applyAlignment="1"/>
    <xf numFmtId="0" fontId="45" fillId="0" borderId="0" xfId="38" applyFont="1" applyFill="1" applyBorder="1" applyAlignment="1">
      <alignment wrapText="1"/>
    </xf>
    <xf numFmtId="0" fontId="105" fillId="0" borderId="0" xfId="38" applyFont="1" applyFill="1" applyBorder="1" applyAlignment="1">
      <alignment vertical="center" wrapText="1"/>
    </xf>
    <xf numFmtId="172" fontId="41" fillId="0" borderId="0" xfId="3155" applyNumberFormat="1" applyFont="1" applyFill="1" applyBorder="1" applyAlignment="1" applyProtection="1">
      <alignment horizontal="right"/>
    </xf>
    <xf numFmtId="173" fontId="99" fillId="0" borderId="0" xfId="3155" applyNumberFormat="1" applyFont="1" applyFill="1" applyBorder="1" applyAlignment="1" applyProtection="1"/>
    <xf numFmtId="0" fontId="103" fillId="0" borderId="0" xfId="0" applyFont="1" applyAlignment="1">
      <alignment horizontal="left" wrapText="1" indent="1"/>
    </xf>
    <xf numFmtId="0" fontId="41" fillId="0" borderId="0" xfId="38" applyFont="1" applyAlignment="1"/>
    <xf numFmtId="173" fontId="41" fillId="0" borderId="0" xfId="3155" applyNumberFormat="1" applyFont="1" applyFill="1" applyBorder="1"/>
    <xf numFmtId="173" fontId="99" fillId="0" borderId="0" xfId="3155" applyNumberFormat="1" applyFont="1" applyFill="1"/>
    <xf numFmtId="0" fontId="41" fillId="0" borderId="0" xfId="38" applyFont="1" applyBorder="1" applyAlignment="1"/>
    <xf numFmtId="0" fontId="41" fillId="0" borderId="0" xfId="38" applyFont="1" applyFill="1" applyBorder="1" applyAlignment="1">
      <alignment horizontal="left" indent="2"/>
    </xf>
    <xf numFmtId="49" fontId="41" fillId="0" borderId="0" xfId="3155" applyNumberFormat="1" applyFont="1" applyFill="1" applyBorder="1" applyAlignment="1">
      <alignment horizontal="right"/>
    </xf>
    <xf numFmtId="0" fontId="106" fillId="0" borderId="0" xfId="38" applyFont="1" applyFill="1" applyBorder="1" applyAlignment="1">
      <alignment horizontal="right"/>
    </xf>
    <xf numFmtId="49" fontId="99" fillId="0" borderId="0" xfId="3155" applyNumberFormat="1" applyFont="1" applyFill="1" applyAlignment="1">
      <alignment horizontal="right"/>
    </xf>
    <xf numFmtId="0" fontId="45" fillId="0" borderId="0" xfId="38" applyFont="1" applyFill="1" applyAlignment="1"/>
    <xf numFmtId="0" fontId="45" fillId="0" borderId="0" xfId="38" applyFont="1"/>
    <xf numFmtId="1" fontId="99" fillId="0" borderId="0" xfId="38" applyNumberFormat="1" applyFont="1" applyFill="1" applyBorder="1" applyAlignment="1" applyProtection="1">
      <alignment vertical="center"/>
    </xf>
    <xf numFmtId="0" fontId="41" fillId="0" borderId="0" xfId="38" applyFont="1" applyFill="1" applyBorder="1" applyAlignment="1">
      <alignment horizontal="left" vertical="center" wrapText="1"/>
    </xf>
    <xf numFmtId="0" fontId="45" fillId="0" borderId="0" xfId="0" applyFont="1" applyFill="1" applyBorder="1" applyAlignment="1">
      <alignment horizontal="left" vertical="top" wrapText="1"/>
    </xf>
    <xf numFmtId="0" fontId="37" fillId="27" borderId="0" xfId="38" applyFont="1" applyFill="1" applyBorder="1" applyAlignment="1">
      <alignment horizontal="right"/>
    </xf>
    <xf numFmtId="0" fontId="99" fillId="0" borderId="0" xfId="38" applyFont="1" applyFill="1" applyBorder="1" applyAlignment="1">
      <alignment horizontal="justify" vertical="center" wrapText="1"/>
    </xf>
    <xf numFmtId="0" fontId="36" fillId="27" borderId="0" xfId="38" applyFont="1" applyFill="1" applyBorder="1" applyAlignment="1">
      <alignment horizontal="right" vertical="center"/>
    </xf>
    <xf numFmtId="172" fontId="41" fillId="0" borderId="0" xfId="3155" applyNumberFormat="1" applyFont="1" applyFill="1" applyBorder="1" applyAlignment="1" applyProtection="1"/>
    <xf numFmtId="0" fontId="106" fillId="0" borderId="0" xfId="38" applyFont="1" applyFill="1" applyBorder="1" applyAlignment="1"/>
    <xf numFmtId="0" fontId="41" fillId="0" borderId="0" xfId="38" applyFont="1" applyFill="1" applyAlignment="1">
      <alignment horizontal="right" vertical="center" wrapText="1"/>
    </xf>
    <xf numFmtId="0" fontId="45" fillId="0" borderId="0" xfId="38" applyFont="1" applyFill="1" applyBorder="1" applyAlignment="1">
      <alignment horizontal="left" wrapText="1"/>
    </xf>
    <xf numFmtId="183" fontId="45" fillId="25" borderId="0" xfId="1" applyNumberFormat="1" applyFont="1" applyFill="1" applyBorder="1"/>
    <xf numFmtId="183" fontId="41" fillId="0" borderId="0" xfId="1" applyNumberFormat="1" applyFont="1" applyFill="1" applyBorder="1" applyAlignment="1">
      <alignment horizontal="right"/>
    </xf>
    <xf numFmtId="172" fontId="45" fillId="25" borderId="0" xfId="66" applyNumberFormat="1" applyFont="1" applyFill="1" applyBorder="1" applyAlignment="1">
      <alignment horizontal="right"/>
    </xf>
    <xf numFmtId="0" fontId="40" fillId="0" borderId="0" xfId="0" applyFont="1" applyAlignment="1">
      <alignment horizontal="left"/>
    </xf>
    <xf numFmtId="0" fontId="42" fillId="0" borderId="0" xfId="0" applyFont="1" applyFill="1" applyAlignment="1">
      <alignment horizontal="left" wrapText="1"/>
    </xf>
    <xf numFmtId="0" fontId="42" fillId="0" borderId="0" xfId="0" applyFont="1" applyFill="1" applyBorder="1" applyAlignment="1">
      <alignment horizontal="left" vertical="center" wrapText="1"/>
    </xf>
    <xf numFmtId="0" fontId="42" fillId="0" borderId="0" xfId="0" applyFont="1" applyFill="1" applyBorder="1" applyAlignment="1">
      <alignment horizontal="left" vertical="center"/>
    </xf>
    <xf numFmtId="0" fontId="42" fillId="0" borderId="0" xfId="0" applyFont="1" applyFill="1" applyAlignment="1">
      <alignment horizontal="left" vertical="center" wrapText="1"/>
    </xf>
    <xf numFmtId="0" fontId="38" fillId="0" borderId="0" xfId="0" applyFont="1" applyFill="1" applyBorder="1" applyAlignment="1">
      <alignment horizontal="left" wrapText="1"/>
    </xf>
    <xf numFmtId="0" fontId="43" fillId="0" borderId="0" xfId="0" applyFont="1" applyFill="1" applyBorder="1" applyAlignment="1">
      <alignment horizontal="left" wrapText="1"/>
    </xf>
    <xf numFmtId="170" fontId="41" fillId="0" borderId="0" xfId="0" applyNumberFormat="1" applyFont="1" applyAlignment="1">
      <alignment horizontal="right"/>
    </xf>
    <xf numFmtId="170" fontId="41" fillId="0" borderId="0" xfId="0" applyNumberFormat="1" applyFont="1" applyBorder="1" applyAlignment="1">
      <alignment horizontal="right"/>
    </xf>
    <xf numFmtId="170" fontId="45" fillId="25" borderId="0" xfId="0" applyNumberFormat="1" applyFont="1" applyFill="1" applyBorder="1" applyAlignment="1">
      <alignment horizontal="right"/>
    </xf>
    <xf numFmtId="0" fontId="45" fillId="25" borderId="0" xfId="0" applyFont="1" applyFill="1" applyBorder="1" applyAlignment="1">
      <alignment horizontal="left"/>
    </xf>
    <xf numFmtId="0" fontId="42" fillId="0" borderId="0" xfId="0" applyFont="1" applyFill="1" applyAlignment="1">
      <alignment vertical="center" wrapText="1"/>
    </xf>
    <xf numFmtId="0" fontId="41" fillId="0" borderId="0" xfId="0" applyFont="1" applyFill="1" applyBorder="1" applyAlignment="1">
      <alignment horizontal="left"/>
    </xf>
    <xf numFmtId="0" fontId="41" fillId="0" borderId="0" xfId="0" applyFont="1" applyFill="1" applyBorder="1" applyAlignment="1">
      <alignment horizontal="left" vertical="center" wrapText="1"/>
    </xf>
    <xf numFmtId="0" fontId="36" fillId="28" borderId="0" xfId="0" applyFont="1" applyFill="1" applyBorder="1" applyAlignment="1">
      <alignment horizontal="left" vertical="center"/>
    </xf>
    <xf numFmtId="0" fontId="36" fillId="28" borderId="0" xfId="0" applyFont="1" applyFill="1" applyBorder="1" applyAlignment="1">
      <alignment horizontal="right" vertical="center"/>
    </xf>
    <xf numFmtId="0" fontId="36" fillId="28" borderId="0" xfId="0" applyFont="1" applyFill="1" applyBorder="1" applyAlignment="1">
      <alignment horizontal="center" vertical="center"/>
    </xf>
    <xf numFmtId="0" fontId="38" fillId="0" borderId="0" xfId="0" applyFont="1" applyFill="1" applyAlignment="1">
      <alignment horizontal="left"/>
    </xf>
    <xf numFmtId="0" fontId="104" fillId="0" borderId="0" xfId="38" applyFont="1" applyFill="1" applyBorder="1" applyAlignment="1">
      <alignment horizontal="left" vertical="center" wrapText="1"/>
    </xf>
    <xf numFmtId="0" fontId="109" fillId="0" borderId="0" xfId="0" applyFont="1" applyAlignment="1"/>
    <xf numFmtId="0" fontId="110" fillId="0" borderId="0" xfId="0" applyFont="1" applyAlignment="1"/>
    <xf numFmtId="0" fontId="0" fillId="0" borderId="0" xfId="0" applyAlignment="1"/>
    <xf numFmtId="0" fontId="111" fillId="0" borderId="0" xfId="0" applyFont="1" applyAlignment="1">
      <alignment horizontal="left"/>
    </xf>
    <xf numFmtId="0" fontId="112" fillId="0" borderId="0" xfId="0" applyFont="1" applyAlignment="1"/>
    <xf numFmtId="0" fontId="113" fillId="0" borderId="0" xfId="0" applyFont="1" applyAlignment="1">
      <alignment horizontal="left"/>
    </xf>
    <xf numFmtId="0" fontId="114" fillId="0" borderId="0" xfId="0" applyFont="1" applyAlignment="1"/>
    <xf numFmtId="0" fontId="112" fillId="0" borderId="0" xfId="0" applyFont="1" applyAlignment="1">
      <alignment horizontal="left"/>
    </xf>
    <xf numFmtId="0" fontId="115" fillId="0" borderId="0" xfId="0" applyFont="1" applyAlignment="1"/>
    <xf numFmtId="0" fontId="116" fillId="0" borderId="0" xfId="0" applyFont="1" applyAlignment="1"/>
    <xf numFmtId="0" fontId="115" fillId="0" borderId="0" xfId="0" applyFont="1" applyAlignment="1">
      <alignment horizontal="left"/>
    </xf>
    <xf numFmtId="0" fontId="113" fillId="0" borderId="0" xfId="0" applyFont="1" applyAlignment="1"/>
    <xf numFmtId="0" fontId="118" fillId="0" borderId="0" xfId="24" applyFont="1" applyFill="1" applyAlignment="1">
      <alignment vertical="center" wrapText="1"/>
    </xf>
    <xf numFmtId="0" fontId="119" fillId="0" borderId="0" xfId="24" applyFont="1" applyFill="1" applyAlignment="1">
      <alignment vertical="center" wrapText="1"/>
    </xf>
    <xf numFmtId="0" fontId="122" fillId="0" borderId="0" xfId="24" applyFont="1" applyFill="1" applyAlignment="1">
      <alignment vertical="center" wrapText="1"/>
    </xf>
    <xf numFmtId="0" fontId="119" fillId="0" borderId="0" xfId="24" applyFont="1" applyFill="1" applyBorder="1" applyAlignment="1">
      <alignment vertical="center" wrapText="1"/>
    </xf>
    <xf numFmtId="3" fontId="123" fillId="0" borderId="0" xfId="24" applyNumberFormat="1" applyFont="1" applyFill="1" applyBorder="1" applyAlignment="1">
      <alignment horizontal="right" vertical="center" wrapText="1" readingOrder="2"/>
    </xf>
    <xf numFmtId="174" fontId="123" fillId="0" borderId="0" xfId="24" applyNumberFormat="1" applyFont="1" applyFill="1" applyBorder="1" applyAlignment="1">
      <alignment horizontal="right" vertical="center" wrapText="1" readingOrder="2"/>
    </xf>
    <xf numFmtId="170" fontId="123" fillId="0" borderId="0" xfId="24" applyNumberFormat="1" applyFont="1" applyFill="1" applyBorder="1" applyAlignment="1">
      <alignment horizontal="right" vertical="center" wrapText="1" readingOrder="2"/>
    </xf>
    <xf numFmtId="3" fontId="123" fillId="0" borderId="0" xfId="24" applyNumberFormat="1" applyFont="1" applyFill="1" applyBorder="1" applyAlignment="1">
      <alignment horizontal="right" vertical="center" wrapText="1"/>
    </xf>
    <xf numFmtId="3" fontId="119" fillId="0" borderId="0" xfId="24" applyNumberFormat="1" applyFont="1" applyFill="1" applyBorder="1" applyAlignment="1">
      <alignment horizontal="right" vertical="center" wrapText="1"/>
    </xf>
    <xf numFmtId="0" fontId="121" fillId="0" borderId="0" xfId="24" applyFont="1" applyFill="1" applyBorder="1" applyAlignment="1">
      <alignment vertical="center" wrapText="1"/>
    </xf>
    <xf numFmtId="174" fontId="119" fillId="0" borderId="0" xfId="24" applyNumberFormat="1" applyFont="1" applyFill="1" applyBorder="1" applyAlignment="1">
      <alignment horizontal="right" vertical="center" wrapText="1"/>
    </xf>
    <xf numFmtId="0" fontId="125" fillId="0" borderId="0" xfId="24" applyFont="1" applyFill="1" applyAlignment="1">
      <alignment vertical="center" wrapText="1"/>
    </xf>
    <xf numFmtId="0" fontId="1" fillId="0" borderId="0" xfId="24" applyFont="1" applyFill="1" applyAlignment="1">
      <alignment vertical="center" wrapText="1"/>
    </xf>
    <xf numFmtId="0" fontId="129" fillId="0" borderId="22" xfId="24" applyFont="1" applyFill="1" applyBorder="1" applyAlignment="1">
      <alignment vertical="center" wrapText="1"/>
    </xf>
    <xf numFmtId="0" fontId="130" fillId="0" borderId="22" xfId="24" applyFont="1" applyFill="1" applyBorder="1" applyAlignment="1">
      <alignment vertical="center" wrapText="1"/>
    </xf>
    <xf numFmtId="0" fontId="130" fillId="0" borderId="0" xfId="24" applyFont="1" applyFill="1" applyAlignment="1">
      <alignment vertical="center" wrapText="1"/>
    </xf>
    <xf numFmtId="0" fontId="132" fillId="0" borderId="23" xfId="24" applyFont="1" applyFill="1" applyBorder="1" applyAlignment="1">
      <alignment vertical="center" wrapText="1"/>
    </xf>
    <xf numFmtId="0" fontId="132" fillId="0" borderId="23" xfId="24" applyFont="1" applyFill="1" applyBorder="1" applyAlignment="1">
      <alignment horizontal="right" vertical="center" wrapText="1"/>
    </xf>
    <xf numFmtId="0" fontId="133" fillId="0" borderId="23" xfId="24" applyFont="1" applyFill="1" applyBorder="1" applyAlignment="1">
      <alignment horizontal="right" vertical="center" wrapText="1"/>
    </xf>
    <xf numFmtId="0" fontId="136" fillId="0" borderId="0" xfId="24" applyFont="1" applyFill="1" applyAlignment="1">
      <alignment vertical="center" wrapText="1"/>
    </xf>
    <xf numFmtId="0" fontId="132" fillId="0" borderId="25" xfId="24" applyFont="1" applyFill="1" applyBorder="1" applyAlignment="1">
      <alignment vertical="center" wrapText="1"/>
    </xf>
    <xf numFmtId="3" fontId="132" fillId="0" borderId="25" xfId="24" applyNumberFormat="1" applyFont="1" applyFill="1" applyBorder="1" applyAlignment="1">
      <alignment vertical="center" wrapText="1"/>
    </xf>
    <xf numFmtId="3" fontId="133" fillId="0" borderId="25" xfId="24" applyNumberFormat="1" applyFont="1" applyFill="1" applyBorder="1" applyAlignment="1">
      <alignment horizontal="right" vertical="center" wrapText="1"/>
    </xf>
    <xf numFmtId="3" fontId="136" fillId="0" borderId="0" xfId="24" applyNumberFormat="1" applyFont="1" applyFill="1" applyAlignment="1">
      <alignment vertical="center" wrapText="1"/>
    </xf>
    <xf numFmtId="0" fontId="136" fillId="0" borderId="0" xfId="24" applyFont="1" applyFill="1" applyBorder="1" applyAlignment="1">
      <alignment horizontal="left" vertical="center" wrapText="1"/>
    </xf>
    <xf numFmtId="3" fontId="136" fillId="0" borderId="0" xfId="24" applyNumberFormat="1" applyFont="1" applyFill="1" applyBorder="1" applyAlignment="1">
      <alignment vertical="center" wrapText="1"/>
    </xf>
    <xf numFmtId="173" fontId="138" fillId="0" borderId="0" xfId="3724" applyNumberFormat="1" applyFont="1" applyFill="1" applyBorder="1" applyAlignment="1">
      <alignment horizontal="right" vertical="center" wrapText="1"/>
    </xf>
    <xf numFmtId="0" fontId="139" fillId="0" borderId="0" xfId="24" applyFont="1" applyFill="1" applyBorder="1" applyAlignment="1">
      <alignment horizontal="left" vertical="center" wrapText="1"/>
    </xf>
    <xf numFmtId="0" fontId="136" fillId="0" borderId="22" xfId="24" applyFont="1" applyFill="1" applyBorder="1" applyAlignment="1">
      <alignment horizontal="left" vertical="center" wrapText="1"/>
    </xf>
    <xf numFmtId="3" fontId="136" fillId="0" borderId="22" xfId="24" applyNumberFormat="1" applyFont="1" applyFill="1" applyBorder="1" applyAlignment="1">
      <alignment vertical="center" wrapText="1"/>
    </xf>
    <xf numFmtId="3" fontId="138" fillId="0" borderId="22" xfId="24" applyNumberFormat="1" applyFont="1" applyFill="1" applyBorder="1" applyAlignment="1">
      <alignment horizontal="right" vertical="center" wrapText="1"/>
    </xf>
    <xf numFmtId="0" fontId="130" fillId="0" borderId="0" xfId="24" applyFont="1" applyFill="1" applyBorder="1" applyAlignment="1">
      <alignment vertical="center" wrapText="1"/>
    </xf>
    <xf numFmtId="1" fontId="130" fillId="0" borderId="0" xfId="24" applyNumberFormat="1" applyFont="1" applyFill="1" applyBorder="1" applyAlignment="1">
      <alignment vertical="center" wrapText="1"/>
    </xf>
    <xf numFmtId="0" fontId="141" fillId="0" borderId="0" xfId="24" applyFont="1" applyFill="1" applyBorder="1" applyAlignment="1">
      <alignment vertical="center" wrapText="1"/>
    </xf>
    <xf numFmtId="3" fontId="130" fillId="0" borderId="0" xfId="24" applyNumberFormat="1" applyFont="1" applyFill="1" applyBorder="1" applyAlignment="1">
      <alignment vertical="center" wrapText="1"/>
    </xf>
    <xf numFmtId="0" fontId="142" fillId="0" borderId="0" xfId="24" applyFont="1" applyFill="1" applyBorder="1" applyAlignment="1">
      <alignment horizontal="left" vertical="center" wrapText="1"/>
    </xf>
    <xf numFmtId="172" fontId="136" fillId="0" borderId="0" xfId="24" applyNumberFormat="1" applyFont="1" applyFill="1" applyBorder="1" applyAlignment="1">
      <alignment vertical="center" wrapText="1"/>
    </xf>
    <xf numFmtId="172" fontId="130" fillId="0" borderId="0" xfId="24" applyNumberFormat="1" applyFont="1" applyFill="1" applyBorder="1" applyAlignment="1">
      <alignment vertical="center" wrapText="1"/>
    </xf>
    <xf numFmtId="0" fontId="132" fillId="0" borderId="23" xfId="24" applyFont="1" applyFill="1" applyBorder="1" applyAlignment="1">
      <alignment horizontal="left" vertical="center" wrapText="1"/>
    </xf>
    <xf numFmtId="3" fontId="136" fillId="0" borderId="25" xfId="24" applyNumberFormat="1" applyFont="1" applyFill="1" applyBorder="1" applyAlignment="1">
      <alignment vertical="center" wrapText="1"/>
    </xf>
    <xf numFmtId="3" fontId="138" fillId="0" borderId="25" xfId="24" applyNumberFormat="1" applyFont="1" applyFill="1" applyBorder="1" applyAlignment="1">
      <alignment vertical="center" wrapText="1"/>
    </xf>
    <xf numFmtId="3" fontId="138" fillId="0" borderId="0" xfId="24" applyNumberFormat="1" applyFont="1" applyFill="1" applyAlignment="1">
      <alignment vertical="center" wrapText="1"/>
    </xf>
    <xf numFmtId="3" fontId="136" fillId="0" borderId="0" xfId="24" applyNumberFormat="1" applyFont="1" applyFill="1" applyBorder="1" applyAlignment="1">
      <alignment horizontal="right" vertical="center" wrapText="1"/>
    </xf>
    <xf numFmtId="3" fontId="138" fillId="0" borderId="0" xfId="24" applyNumberFormat="1" applyFont="1" applyFill="1" applyBorder="1" applyAlignment="1">
      <alignment horizontal="right" vertical="center" wrapText="1"/>
    </xf>
    <xf numFmtId="172" fontId="136" fillId="0" borderId="0" xfId="24" applyNumberFormat="1" applyFont="1" applyFill="1" applyBorder="1" applyAlignment="1">
      <alignment horizontal="right" vertical="center" wrapText="1"/>
    </xf>
    <xf numFmtId="172" fontId="138" fillId="0" borderId="0" xfId="24" applyNumberFormat="1" applyFont="1" applyFill="1" applyBorder="1" applyAlignment="1">
      <alignment horizontal="right" vertical="center" wrapText="1"/>
    </xf>
    <xf numFmtId="170" fontId="136" fillId="0" borderId="0" xfId="24" applyNumberFormat="1" applyFont="1" applyFill="1" applyBorder="1" applyAlignment="1">
      <alignment vertical="center" wrapText="1"/>
    </xf>
    <xf numFmtId="170" fontId="136" fillId="0" borderId="0" xfId="24" applyNumberFormat="1" applyFont="1" applyFill="1" applyBorder="1" applyAlignment="1">
      <alignment horizontal="right" vertical="center" wrapText="1"/>
    </xf>
    <xf numFmtId="170" fontId="138" fillId="0" borderId="0" xfId="24" applyNumberFormat="1" applyFont="1" applyFill="1" applyBorder="1" applyAlignment="1">
      <alignment horizontal="right" vertical="center" wrapText="1"/>
    </xf>
    <xf numFmtId="170" fontId="136" fillId="0" borderId="22" xfId="24" applyNumberFormat="1" applyFont="1" applyFill="1" applyBorder="1" applyAlignment="1">
      <alignment vertical="center" wrapText="1"/>
    </xf>
    <xf numFmtId="170" fontId="136" fillId="0" borderId="22" xfId="24" applyNumberFormat="1" applyFont="1" applyFill="1" applyBorder="1" applyAlignment="1">
      <alignment horizontal="right" vertical="center" wrapText="1"/>
    </xf>
    <xf numFmtId="170" fontId="138" fillId="0" borderId="22" xfId="24" applyNumberFormat="1" applyFont="1" applyFill="1" applyBorder="1" applyAlignment="1">
      <alignment horizontal="right" vertical="center" wrapText="1"/>
    </xf>
    <xf numFmtId="0" fontId="129" fillId="0" borderId="0" xfId="24" applyFont="1" applyFill="1" applyAlignment="1">
      <alignment vertical="center" wrapText="1"/>
    </xf>
    <xf numFmtId="172" fontId="132" fillId="0" borderId="25" xfId="24" applyNumberFormat="1" applyFont="1" applyFill="1" applyBorder="1" applyAlignment="1">
      <alignment vertical="center" wrapText="1"/>
    </xf>
    <xf numFmtId="172" fontId="133" fillId="0" borderId="25" xfId="24" applyNumberFormat="1" applyFont="1" applyFill="1" applyBorder="1" applyAlignment="1">
      <alignment vertical="center" wrapText="1"/>
    </xf>
    <xf numFmtId="172" fontId="138" fillId="0" borderId="0" xfId="24" applyNumberFormat="1" applyFont="1" applyFill="1" applyBorder="1" applyAlignment="1">
      <alignment vertical="center" wrapText="1"/>
    </xf>
    <xf numFmtId="172" fontId="130" fillId="0" borderId="25" xfId="24" applyNumberFormat="1" applyFont="1" applyFill="1" applyBorder="1" applyAlignment="1">
      <alignment vertical="center" wrapText="1"/>
    </xf>
    <xf numFmtId="172" fontId="132" fillId="0" borderId="25" xfId="24" applyNumberFormat="1" applyFont="1" applyFill="1" applyBorder="1" applyAlignment="1">
      <alignment horizontal="right" vertical="center" wrapText="1"/>
    </xf>
    <xf numFmtId="0" fontId="129" fillId="0" borderId="0" xfId="24" applyFont="1" applyFill="1" applyBorder="1" applyAlignment="1">
      <alignment vertical="center" wrapText="1"/>
    </xf>
    <xf numFmtId="170" fontId="132" fillId="0" borderId="25" xfId="24" applyNumberFormat="1" applyFont="1" applyFill="1" applyBorder="1" applyAlignment="1">
      <alignment vertical="center" wrapText="1"/>
    </xf>
    <xf numFmtId="170" fontId="133" fillId="0" borderId="25" xfId="24" applyNumberFormat="1" applyFont="1" applyFill="1" applyBorder="1" applyAlignment="1">
      <alignment vertical="center" wrapText="1"/>
    </xf>
    <xf numFmtId="170" fontId="138" fillId="0" borderId="0" xfId="24" applyNumberFormat="1" applyFont="1" applyFill="1" applyBorder="1" applyAlignment="1">
      <alignment vertical="center" wrapText="1"/>
    </xf>
    <xf numFmtId="170" fontId="138" fillId="0" borderId="22" xfId="24" applyNumberFormat="1" applyFont="1" applyFill="1" applyBorder="1" applyAlignment="1">
      <alignment vertical="center" wrapText="1"/>
    </xf>
    <xf numFmtId="0" fontId="1" fillId="0" borderId="0" xfId="24" applyFont="1" applyFill="1" applyBorder="1" applyAlignment="1">
      <alignment horizontal="center" vertical="center" wrapText="1"/>
    </xf>
    <xf numFmtId="171" fontId="132" fillId="0" borderId="0" xfId="24" applyNumberFormat="1" applyFont="1" applyFill="1" applyBorder="1" applyAlignment="1">
      <alignment vertical="center" wrapText="1"/>
    </xf>
    <xf numFmtId="170" fontId="132" fillId="0" borderId="0" xfId="24" applyNumberFormat="1" applyFont="1" applyFill="1" applyBorder="1" applyAlignment="1">
      <alignment vertical="center" wrapText="1"/>
    </xf>
    <xf numFmtId="170" fontId="132" fillId="0" borderId="0" xfId="24" applyNumberFormat="1" applyFont="1" applyFill="1" applyBorder="1" applyAlignment="1">
      <alignment horizontal="right" vertical="center" wrapText="1"/>
    </xf>
    <xf numFmtId="170" fontId="133" fillId="0" borderId="0" xfId="24" applyNumberFormat="1" applyFont="1" applyFill="1" applyBorder="1" applyAlignment="1">
      <alignment horizontal="right" vertical="center" wrapText="1"/>
    </xf>
    <xf numFmtId="170" fontId="133" fillId="0" borderId="0" xfId="24" applyNumberFormat="1" applyFont="1" applyFill="1" applyBorder="1" applyAlignment="1">
      <alignment vertical="center" wrapText="1"/>
    </xf>
    <xf numFmtId="171" fontId="136" fillId="0" borderId="0" xfId="24" applyNumberFormat="1" applyFont="1" applyFill="1" applyBorder="1" applyAlignment="1">
      <alignment horizontal="left" vertical="center" wrapText="1"/>
    </xf>
    <xf numFmtId="171" fontId="142" fillId="0" borderId="0" xfId="24" applyNumberFormat="1" applyFont="1" applyFill="1" applyBorder="1" applyAlignment="1">
      <alignment horizontal="left" vertical="center" wrapText="1"/>
    </xf>
    <xf numFmtId="171" fontId="132" fillId="0" borderId="22" xfId="24" applyNumberFormat="1" applyFont="1" applyFill="1" applyBorder="1" applyAlignment="1">
      <alignment vertical="center" wrapText="1"/>
    </xf>
    <xf numFmtId="170" fontId="132" fillId="0" borderId="22" xfId="24" applyNumberFormat="1" applyFont="1" applyFill="1" applyBorder="1" applyAlignment="1">
      <alignment vertical="center" wrapText="1"/>
    </xf>
    <xf numFmtId="170" fontId="132" fillId="0" borderId="22" xfId="24" applyNumberFormat="1" applyFont="1" applyFill="1" applyBorder="1" applyAlignment="1">
      <alignment horizontal="right" vertical="center" wrapText="1"/>
    </xf>
    <xf numFmtId="170" fontId="133" fillId="0" borderId="22" xfId="24" applyNumberFormat="1" applyFont="1" applyFill="1" applyBorder="1" applyAlignment="1">
      <alignment horizontal="right" vertical="center" wrapText="1"/>
    </xf>
    <xf numFmtId="170" fontId="133" fillId="0" borderId="22" xfId="24" applyNumberFormat="1" applyFont="1" applyFill="1" applyBorder="1" applyAlignment="1">
      <alignment vertical="center" wrapText="1"/>
    </xf>
    <xf numFmtId="0" fontId="130" fillId="0" borderId="25" xfId="24" applyFont="1" applyFill="1" applyBorder="1" applyAlignment="1">
      <alignment vertical="center" wrapText="1"/>
    </xf>
    <xf numFmtId="0" fontId="136" fillId="0" borderId="0" xfId="24" applyFont="1" applyFill="1" applyAlignment="1">
      <alignment horizontal="left" vertical="center" wrapText="1"/>
    </xf>
    <xf numFmtId="3" fontId="136" fillId="0" borderId="0" xfId="24" applyNumberFormat="1" applyFont="1" applyFill="1" applyBorder="1" applyAlignment="1" applyProtection="1">
      <alignment horizontal="right" vertical="center" wrapText="1" readingOrder="1"/>
    </xf>
    <xf numFmtId="173" fontId="138" fillId="0" borderId="0" xfId="1" applyNumberFormat="1" applyFont="1" applyFill="1" applyBorder="1" applyAlignment="1" applyProtection="1">
      <alignment horizontal="right" vertical="center" wrapText="1" readingOrder="1"/>
    </xf>
    <xf numFmtId="3" fontId="138" fillId="0" borderId="0" xfId="24" applyNumberFormat="1" applyFont="1" applyFill="1" applyBorder="1" applyAlignment="1" applyProtection="1">
      <alignment horizontal="right" vertical="center" wrapText="1" readingOrder="1"/>
    </xf>
    <xf numFmtId="3" fontId="138" fillId="0" borderId="0" xfId="24" applyNumberFormat="1" applyFont="1" applyFill="1" applyAlignment="1">
      <alignment horizontal="right" vertical="center" wrapText="1"/>
    </xf>
    <xf numFmtId="172" fontId="136" fillId="0" borderId="0" xfId="24" applyNumberFormat="1" applyFont="1" applyFill="1" applyBorder="1" applyAlignment="1" applyProtection="1">
      <alignment horizontal="right" vertical="center" wrapText="1" readingOrder="1"/>
    </xf>
    <xf numFmtId="172" fontId="138" fillId="0" borderId="22" xfId="24" applyNumberFormat="1" applyFont="1" applyFill="1" applyBorder="1" applyAlignment="1" applyProtection="1">
      <alignment horizontal="right" vertical="center" wrapText="1" readingOrder="1"/>
    </xf>
    <xf numFmtId="0" fontId="127" fillId="0" borderId="0" xfId="24" applyFont="1" applyFill="1" applyAlignment="1">
      <alignment horizontal="left" vertical="center" wrapText="1"/>
    </xf>
    <xf numFmtId="3" fontId="133" fillId="0" borderId="25" xfId="24" applyNumberFormat="1" applyFont="1" applyFill="1" applyBorder="1" applyAlignment="1">
      <alignment vertical="center" wrapText="1"/>
    </xf>
    <xf numFmtId="3" fontId="138" fillId="0" borderId="0" xfId="24" applyNumberFormat="1" applyFont="1" applyFill="1" applyBorder="1" applyAlignment="1">
      <alignment vertical="center" wrapText="1"/>
    </xf>
    <xf numFmtId="172" fontId="136" fillId="0" borderId="22" xfId="24" applyNumberFormat="1" applyFont="1" applyFill="1" applyBorder="1" applyAlignment="1">
      <alignment vertical="center" wrapText="1"/>
    </xf>
    <xf numFmtId="172" fontId="138" fillId="0" borderId="22" xfId="24" applyNumberFormat="1" applyFont="1" applyFill="1" applyBorder="1" applyAlignment="1">
      <alignment vertical="center" wrapText="1"/>
    </xf>
    <xf numFmtId="170" fontId="130" fillId="0" borderId="25" xfId="24" applyNumberFormat="1" applyFont="1" applyFill="1" applyBorder="1" applyAlignment="1">
      <alignment vertical="center" wrapText="1"/>
    </xf>
    <xf numFmtId="170" fontId="130" fillId="0" borderId="0" xfId="24" applyNumberFormat="1" applyFont="1" applyFill="1" applyBorder="1" applyAlignment="1">
      <alignment vertical="center" wrapText="1"/>
    </xf>
    <xf numFmtId="170" fontId="153" fillId="0" borderId="25" xfId="24" applyNumberFormat="1" applyFont="1" applyFill="1" applyBorder="1" applyAlignment="1">
      <alignment vertical="center" wrapText="1"/>
    </xf>
    <xf numFmtId="0" fontId="139" fillId="0" borderId="0" xfId="24" applyFont="1" applyFill="1" applyBorder="1" applyAlignment="1">
      <alignment vertical="center" wrapText="1"/>
    </xf>
    <xf numFmtId="3" fontId="139" fillId="0" borderId="0" xfId="24" applyNumberFormat="1" applyFont="1" applyFill="1" applyBorder="1" applyAlignment="1">
      <alignment vertical="center" wrapText="1"/>
    </xf>
    <xf numFmtId="1" fontId="139" fillId="0" borderId="0" xfId="24" applyNumberFormat="1" applyFont="1" applyFill="1" applyBorder="1" applyAlignment="1">
      <alignment vertical="center" wrapText="1"/>
    </xf>
    <xf numFmtId="0" fontId="154" fillId="0" borderId="0" xfId="0" applyFont="1" applyFill="1" applyBorder="1" applyAlignment="1">
      <alignment vertical="center"/>
    </xf>
    <xf numFmtId="0" fontId="157" fillId="0" borderId="0" xfId="0" applyFont="1" applyFill="1" applyAlignment="1">
      <alignment horizontal="right" vertical="center"/>
    </xf>
    <xf numFmtId="0" fontId="119" fillId="0" borderId="0" xfId="0" applyFont="1" applyFill="1" applyBorder="1" applyAlignment="1">
      <alignment horizontal="justify" vertical="center"/>
    </xf>
    <xf numFmtId="0" fontId="119" fillId="0" borderId="0" xfId="0" applyFont="1" applyFill="1" applyAlignment="1">
      <alignment vertical="center"/>
    </xf>
    <xf numFmtId="0" fontId="119" fillId="0" borderId="0" xfId="0" applyFont="1" applyFill="1" applyAlignment="1">
      <alignment vertical="center" wrapText="1"/>
    </xf>
    <xf numFmtId="0" fontId="157" fillId="0" borderId="0" xfId="0" applyFont="1" applyFill="1" applyBorder="1" applyAlignment="1">
      <alignment vertical="center" wrapText="1"/>
    </xf>
    <xf numFmtId="0" fontId="158" fillId="0" borderId="0" xfId="0" applyFont="1" applyFill="1" applyBorder="1" applyAlignment="1">
      <alignment horizontal="left" vertical="center"/>
    </xf>
    <xf numFmtId="0" fontId="159" fillId="0" borderId="0" xfId="0" applyFont="1" applyFill="1" applyBorder="1" applyAlignment="1">
      <alignment horizontal="right" vertical="center"/>
    </xf>
    <xf numFmtId="0" fontId="160" fillId="0" borderId="0" xfId="0" applyFont="1" applyFill="1" applyAlignment="1">
      <alignment vertical="center"/>
    </xf>
    <xf numFmtId="0" fontId="161" fillId="31" borderId="23" xfId="0" applyFont="1" applyFill="1" applyBorder="1" applyAlignment="1">
      <alignment horizontal="left" vertical="center"/>
    </xf>
    <xf numFmtId="0" fontId="161" fillId="31" borderId="23" xfId="0" applyFont="1" applyFill="1" applyBorder="1" applyAlignment="1">
      <alignment horizontal="right" vertical="center"/>
    </xf>
    <xf numFmtId="0" fontId="139" fillId="0" borderId="0" xfId="0" applyFont="1" applyFill="1" applyAlignment="1">
      <alignment vertical="center"/>
    </xf>
    <xf numFmtId="0" fontId="161" fillId="0" borderId="0" xfId="0" applyFont="1" applyFill="1" applyBorder="1" applyAlignment="1">
      <alignment horizontal="left" vertical="center"/>
    </xf>
    <xf numFmtId="172" fontId="161" fillId="0" borderId="0" xfId="1" applyNumberFormat="1" applyFont="1" applyFill="1" applyBorder="1" applyAlignment="1">
      <alignment horizontal="right" vertical="center"/>
    </xf>
    <xf numFmtId="172" fontId="162" fillId="0" borderId="0" xfId="1" applyNumberFormat="1" applyFont="1" applyFill="1" applyBorder="1" applyAlignment="1">
      <alignment horizontal="right" vertical="center"/>
    </xf>
    <xf numFmtId="170" fontId="139" fillId="0" borderId="0" xfId="0" applyNumberFormat="1" applyFont="1" applyFill="1" applyAlignment="1">
      <alignment vertical="center"/>
    </xf>
    <xf numFmtId="172" fontId="139" fillId="0" borderId="0" xfId="0" applyNumberFormat="1" applyFont="1" applyFill="1" applyAlignment="1">
      <alignment vertical="center"/>
    </xf>
    <xf numFmtId="171" fontId="161" fillId="0" borderId="0" xfId="0" applyNumberFormat="1" applyFont="1" applyFill="1" applyBorder="1" applyAlignment="1">
      <alignment horizontal="left" vertical="center"/>
    </xf>
    <xf numFmtId="171" fontId="142" fillId="0" borderId="0" xfId="0" applyNumberFormat="1" applyFont="1" applyFill="1" applyBorder="1" applyAlignment="1">
      <alignment horizontal="left" vertical="center"/>
    </xf>
    <xf numFmtId="172" fontId="142" fillId="0" borderId="0" xfId="1" applyNumberFormat="1" applyFont="1" applyFill="1" applyAlignment="1">
      <alignment horizontal="right" vertical="center"/>
    </xf>
    <xf numFmtId="170" fontId="163" fillId="0" borderId="0" xfId="1" applyNumberFormat="1" applyFont="1" applyFill="1" applyAlignment="1">
      <alignment horizontal="right" vertical="center"/>
    </xf>
    <xf numFmtId="170" fontId="163" fillId="0" borderId="0" xfId="0" applyNumberFormat="1" applyFont="1" applyFill="1" applyBorder="1" applyAlignment="1">
      <alignment horizontal="right" vertical="center"/>
    </xf>
    <xf numFmtId="169" fontId="139" fillId="0" borderId="0" xfId="1" applyFont="1" applyFill="1" applyAlignment="1">
      <alignment vertical="center"/>
    </xf>
    <xf numFmtId="172" fontId="139" fillId="0" borderId="0" xfId="1" applyNumberFormat="1" applyFont="1" applyFill="1" applyBorder="1" applyAlignment="1" applyProtection="1">
      <alignment horizontal="right" vertical="center" readingOrder="1"/>
    </xf>
    <xf numFmtId="170" fontId="147" fillId="0" borderId="0" xfId="0" applyNumberFormat="1" applyFont="1" applyFill="1" applyAlignment="1">
      <alignment vertical="center"/>
    </xf>
    <xf numFmtId="171" fontId="161" fillId="0" borderId="0" xfId="0" applyNumberFormat="1" applyFont="1" applyFill="1" applyBorder="1" applyAlignment="1">
      <alignment horizontal="left" vertical="center" wrapText="1"/>
    </xf>
    <xf numFmtId="172" fontId="161" fillId="0" borderId="0" xfId="1" applyNumberFormat="1" applyFont="1" applyFill="1" applyBorder="1" applyAlignment="1" applyProtection="1">
      <alignment horizontal="right" vertical="center" readingOrder="1"/>
    </xf>
    <xf numFmtId="171" fontId="161" fillId="0" borderId="22" xfId="0" applyNumberFormat="1" applyFont="1" applyFill="1" applyBorder="1" applyAlignment="1">
      <alignment vertical="center"/>
    </xf>
    <xf numFmtId="172" fontId="161" fillId="0" borderId="22" xfId="1" applyNumberFormat="1" applyFont="1" applyFill="1" applyBorder="1" applyAlignment="1">
      <alignment horizontal="right" vertical="center"/>
    </xf>
    <xf numFmtId="172" fontId="162" fillId="0" borderId="22" xfId="1" applyNumberFormat="1" applyFont="1" applyFill="1" applyBorder="1" applyAlignment="1">
      <alignment horizontal="right" vertical="center"/>
    </xf>
    <xf numFmtId="0" fontId="159" fillId="0" borderId="0" xfId="0" applyFont="1" applyFill="1" applyAlignment="1">
      <alignment vertical="center"/>
    </xf>
    <xf numFmtId="172" fontId="159" fillId="0" borderId="0" xfId="0" applyNumberFormat="1" applyFont="1" applyFill="1" applyAlignment="1">
      <alignment horizontal="right" vertical="center"/>
    </xf>
    <xf numFmtId="43" fontId="160" fillId="0" borderId="0" xfId="0" applyNumberFormat="1" applyFont="1" applyFill="1" applyAlignment="1">
      <alignment vertical="center"/>
    </xf>
    <xf numFmtId="0" fontId="164" fillId="0" borderId="0" xfId="0" applyFont="1" applyFill="1" applyAlignment="1">
      <alignment vertical="center"/>
    </xf>
    <xf numFmtId="0" fontId="159" fillId="0" borderId="0" xfId="0" applyFont="1" applyFill="1" applyAlignment="1">
      <alignment horizontal="right" vertical="center"/>
    </xf>
    <xf numFmtId="170" fontId="160" fillId="0" borderId="0" xfId="0" applyNumberFormat="1" applyFont="1" applyFill="1" applyAlignment="1">
      <alignment vertical="center"/>
    </xf>
    <xf numFmtId="171" fontId="160" fillId="0" borderId="0" xfId="0" applyNumberFormat="1" applyFont="1" applyFill="1" applyBorder="1" applyAlignment="1">
      <alignment horizontal="left" vertical="center"/>
    </xf>
    <xf numFmtId="0" fontId="161" fillId="31" borderId="23" xfId="0" applyFont="1" applyFill="1" applyBorder="1" applyAlignment="1">
      <alignment horizontal="right" vertical="center" readingOrder="1"/>
    </xf>
    <xf numFmtId="171" fontId="161" fillId="0" borderId="25" xfId="0" applyNumberFormat="1" applyFont="1" applyFill="1" applyBorder="1" applyAlignment="1">
      <alignment vertical="center"/>
    </xf>
    <xf numFmtId="1" fontId="161" fillId="0" borderId="0" xfId="0" applyNumberFormat="1" applyFont="1" applyFill="1" applyBorder="1" applyAlignment="1">
      <alignment horizontal="right" vertical="center" readingOrder="1"/>
    </xf>
    <xf numFmtId="172" fontId="161" fillId="0" borderId="0" xfId="0" applyNumberFormat="1" applyFont="1" applyFill="1" applyBorder="1" applyAlignment="1">
      <alignment horizontal="right" vertical="center" readingOrder="1"/>
    </xf>
    <xf numFmtId="172" fontId="162" fillId="0" borderId="0" xfId="0" applyNumberFormat="1" applyFont="1" applyFill="1" applyBorder="1" applyAlignment="1">
      <alignment horizontal="right" vertical="center" readingOrder="1"/>
    </xf>
    <xf numFmtId="172" fontId="142" fillId="0" borderId="0" xfId="0" applyNumberFormat="1" applyFont="1" applyFill="1" applyAlignment="1">
      <alignment horizontal="right" vertical="center" readingOrder="1"/>
    </xf>
    <xf numFmtId="172" fontId="163" fillId="0" borderId="0" xfId="0" applyNumberFormat="1" applyFont="1" applyFill="1" applyAlignment="1">
      <alignment horizontal="right" vertical="center" readingOrder="1"/>
    </xf>
    <xf numFmtId="172" fontId="161" fillId="0" borderId="0" xfId="0" applyNumberFormat="1" applyFont="1" applyFill="1" applyBorder="1" applyAlignment="1" applyProtection="1">
      <alignment horizontal="right" vertical="center" readingOrder="1"/>
    </xf>
    <xf numFmtId="172" fontId="161" fillId="0" borderId="22" xfId="0" applyNumberFormat="1" applyFont="1" applyFill="1" applyBorder="1" applyAlignment="1" applyProtection="1">
      <alignment horizontal="right" vertical="center" readingOrder="1"/>
    </xf>
    <xf numFmtId="172" fontId="162" fillId="0" borderId="22" xfId="0" applyNumberFormat="1" applyFont="1" applyFill="1" applyBorder="1" applyAlignment="1" applyProtection="1">
      <alignment horizontal="right" vertical="center" readingOrder="1"/>
    </xf>
    <xf numFmtId="171" fontId="119" fillId="0" borderId="0" xfId="0" applyNumberFormat="1" applyFont="1" applyFill="1" applyBorder="1" applyAlignment="1">
      <alignment horizontal="left" vertical="center"/>
    </xf>
    <xf numFmtId="171" fontId="165" fillId="0" borderId="0" xfId="0" applyNumberFormat="1" applyFont="1" applyFill="1" applyBorder="1" applyAlignment="1">
      <alignment horizontal="left" vertical="center" wrapText="1"/>
    </xf>
    <xf numFmtId="0" fontId="120" fillId="0" borderId="0" xfId="0" applyFont="1" applyFill="1" applyAlignment="1">
      <alignment vertical="center"/>
    </xf>
    <xf numFmtId="0" fontId="166" fillId="0" borderId="0" xfId="0" applyFont="1" applyFill="1" applyAlignment="1">
      <alignment vertical="center"/>
    </xf>
    <xf numFmtId="172" fontId="166" fillId="0" borderId="0" xfId="0" applyNumberFormat="1" applyFont="1" applyFill="1" applyAlignment="1">
      <alignment vertical="center"/>
    </xf>
    <xf numFmtId="3" fontId="119" fillId="0" borderId="0" xfId="0" applyNumberFormat="1" applyFont="1" applyFill="1" applyAlignment="1">
      <alignment vertical="center"/>
    </xf>
    <xf numFmtId="174" fontId="166" fillId="0" borderId="0" xfId="0" applyNumberFormat="1" applyFont="1" applyFill="1" applyAlignment="1">
      <alignment vertical="center"/>
    </xf>
    <xf numFmtId="0" fontId="158" fillId="0" borderId="22" xfId="0" applyFont="1" applyFill="1" applyBorder="1" applyAlignment="1">
      <alignment horizontal="left" vertical="center"/>
    </xf>
    <xf numFmtId="0" fontId="159" fillId="0" borderId="22" xfId="0" applyFont="1" applyFill="1" applyBorder="1" applyAlignment="1">
      <alignment horizontal="right" vertical="center"/>
    </xf>
    <xf numFmtId="0" fontId="161" fillId="0" borderId="23" xfId="0" applyFont="1" applyFill="1" applyBorder="1" applyAlignment="1">
      <alignment horizontal="left" vertical="center"/>
    </xf>
    <xf numFmtId="0" fontId="161" fillId="0" borderId="23" xfId="0" applyFont="1" applyFill="1" applyBorder="1" applyAlignment="1">
      <alignment horizontal="right" vertical="center"/>
    </xf>
    <xf numFmtId="0" fontId="161" fillId="0" borderId="0" xfId="0" applyFont="1" applyFill="1" applyAlignment="1">
      <alignment horizontal="left" vertical="center"/>
    </xf>
    <xf numFmtId="172" fontId="161" fillId="0" borderId="0" xfId="0" applyNumberFormat="1" applyFont="1" applyFill="1" applyAlignment="1">
      <alignment horizontal="right" vertical="center" readingOrder="1"/>
    </xf>
    <xf numFmtId="0" fontId="142" fillId="0" borderId="0" xfId="0" applyFont="1" applyFill="1" applyAlignment="1">
      <alignment horizontal="left" vertical="center"/>
    </xf>
    <xf numFmtId="0" fontId="142" fillId="0" borderId="22" xfId="0" applyFont="1" applyFill="1" applyBorder="1" applyAlignment="1">
      <alignment horizontal="left" vertical="center"/>
    </xf>
    <xf numFmtId="172" fontId="142" fillId="0" borderId="22" xfId="0" applyNumberFormat="1" applyFont="1" applyFill="1" applyBorder="1" applyAlignment="1">
      <alignment horizontal="right" vertical="center" readingOrder="1"/>
    </xf>
    <xf numFmtId="0" fontId="159" fillId="0" borderId="0" xfId="0" applyFont="1" applyFill="1" applyBorder="1" applyAlignment="1">
      <alignment vertical="center"/>
    </xf>
    <xf numFmtId="172" fontId="159" fillId="0" borderId="0" xfId="0" applyNumberFormat="1" applyFont="1" applyFill="1" applyBorder="1" applyAlignment="1">
      <alignment horizontal="right" vertical="center"/>
    </xf>
    <xf numFmtId="0" fontId="158" fillId="0" borderId="0" xfId="0" applyFont="1" applyFill="1" applyAlignment="1">
      <alignment horizontal="left" vertical="center"/>
    </xf>
    <xf numFmtId="0" fontId="167" fillId="0" borderId="0" xfId="0" applyFont="1" applyFill="1" applyAlignment="1">
      <alignment horizontal="right" vertical="center"/>
    </xf>
    <xf numFmtId="0" fontId="161" fillId="0" borderId="23" xfId="0" applyFont="1" applyFill="1" applyBorder="1" applyAlignment="1">
      <alignment vertical="center"/>
    </xf>
    <xf numFmtId="170" fontId="161" fillId="0" borderId="0" xfId="0" applyNumberFormat="1" applyFont="1" applyFill="1" applyAlignment="1">
      <alignment horizontal="right" vertical="center"/>
    </xf>
    <xf numFmtId="170" fontId="142" fillId="0" borderId="0" xfId="0" applyNumberFormat="1" applyFont="1" applyFill="1" applyBorder="1" applyAlignment="1" applyProtection="1">
      <alignment horizontal="right" vertical="center" readingOrder="1"/>
    </xf>
    <xf numFmtId="170" fontId="142" fillId="0" borderId="0" xfId="0" applyNumberFormat="1" applyFont="1" applyFill="1" applyAlignment="1">
      <alignment horizontal="right" vertical="center"/>
    </xf>
    <xf numFmtId="170" fontId="142" fillId="0" borderId="22" xfId="0" applyNumberFormat="1" applyFont="1" applyFill="1" applyBorder="1" applyAlignment="1">
      <alignment horizontal="right" vertical="center"/>
    </xf>
    <xf numFmtId="0" fontId="159" fillId="0" borderId="25" xfId="0" applyFont="1" applyFill="1" applyBorder="1" applyAlignment="1">
      <alignment horizontal="right" vertical="center"/>
    </xf>
    <xf numFmtId="0" fontId="161" fillId="0" borderId="22" xfId="0" applyFont="1" applyFill="1" applyBorder="1" applyAlignment="1">
      <alignment horizontal="right" vertical="center"/>
    </xf>
    <xf numFmtId="0" fontId="168" fillId="0" borderId="0" xfId="0" applyFont="1"/>
    <xf numFmtId="172" fontId="165" fillId="0" borderId="0" xfId="0" applyNumberFormat="1" applyFont="1" applyFill="1" applyAlignment="1">
      <alignment horizontal="right" vertical="center"/>
    </xf>
    <xf numFmtId="192" fontId="139" fillId="0" borderId="0" xfId="0" applyNumberFormat="1" applyFont="1" applyFill="1" applyAlignment="1">
      <alignment vertical="center"/>
    </xf>
    <xf numFmtId="0" fontId="142" fillId="0" borderId="0" xfId="0" applyFont="1" applyFill="1" applyBorder="1" applyAlignment="1">
      <alignment horizontal="left" vertical="center"/>
    </xf>
    <xf numFmtId="172" fontId="139" fillId="0" borderId="0" xfId="0" applyNumberFormat="1" applyFont="1" applyFill="1" applyBorder="1" applyAlignment="1">
      <alignment horizontal="right" vertical="center"/>
    </xf>
    <xf numFmtId="193" fontId="139" fillId="0" borderId="0" xfId="0" applyNumberFormat="1" applyFont="1" applyFill="1" applyAlignment="1">
      <alignment vertical="center"/>
    </xf>
    <xf numFmtId="172" fontId="139" fillId="0" borderId="22" xfId="0" applyNumberFormat="1" applyFont="1" applyFill="1" applyBorder="1" applyAlignment="1">
      <alignment horizontal="right" vertical="center"/>
    </xf>
    <xf numFmtId="0" fontId="158" fillId="0" borderId="22" xfId="0" applyFont="1" applyFill="1" applyBorder="1" applyAlignment="1">
      <alignment vertical="center"/>
    </xf>
    <xf numFmtId="0" fontId="167" fillId="0" borderId="22" xfId="0" applyFont="1" applyFill="1" applyBorder="1" applyAlignment="1">
      <alignment horizontal="right" vertical="center"/>
    </xf>
    <xf numFmtId="0" fontId="161" fillId="0" borderId="27" xfId="0" applyFont="1" applyFill="1" applyBorder="1" applyAlignment="1">
      <alignment horizontal="center" vertical="center"/>
    </xf>
    <xf numFmtId="0" fontId="161" fillId="0" borderId="28" xfId="0" applyFont="1" applyFill="1" applyBorder="1" applyAlignment="1">
      <alignment horizontal="center" vertical="center"/>
    </xf>
    <xf numFmtId="0" fontId="161" fillId="0" borderId="29" xfId="0" applyFont="1" applyFill="1" applyBorder="1" applyAlignment="1">
      <alignment horizontal="center" vertical="center"/>
    </xf>
    <xf numFmtId="0" fontId="161" fillId="0" borderId="25" xfId="0" applyFont="1" applyFill="1" applyBorder="1" applyAlignment="1">
      <alignment vertical="center"/>
    </xf>
    <xf numFmtId="172" fontId="161" fillId="0" borderId="25" xfId="0" applyNumberFormat="1" applyFont="1" applyFill="1" applyBorder="1" applyAlignment="1">
      <alignment horizontal="right" vertical="center"/>
    </xf>
    <xf numFmtId="173" fontId="161" fillId="0" borderId="25" xfId="1" applyNumberFormat="1" applyFont="1" applyFill="1" applyBorder="1" applyAlignment="1">
      <alignment horizontal="right" vertical="center"/>
    </xf>
    <xf numFmtId="3" fontId="161" fillId="0" borderId="25" xfId="0" applyNumberFormat="1" applyFont="1" applyFill="1" applyBorder="1" applyAlignment="1">
      <alignment horizontal="right" vertical="center"/>
    </xf>
    <xf numFmtId="172" fontId="142" fillId="0" borderId="0" xfId="0" applyNumberFormat="1" applyFont="1" applyFill="1" applyBorder="1" applyAlignment="1" applyProtection="1">
      <alignment horizontal="right" vertical="center" readingOrder="1"/>
    </xf>
    <xf numFmtId="172" fontId="142" fillId="0" borderId="0" xfId="0" applyNumberFormat="1" applyFont="1" applyFill="1" applyBorder="1" applyAlignment="1" applyProtection="1">
      <alignment horizontal="right" vertical="center"/>
    </xf>
    <xf numFmtId="0" fontId="139" fillId="0" borderId="0" xfId="0" applyFont="1" applyFill="1" applyBorder="1" applyAlignment="1">
      <alignment horizontal="left" vertical="center"/>
    </xf>
    <xf numFmtId="172" fontId="142" fillId="0" borderId="22" xfId="0" applyNumberFormat="1" applyFont="1" applyFill="1" applyBorder="1" applyAlignment="1" applyProtection="1">
      <alignment horizontal="right" vertical="center" readingOrder="1"/>
    </xf>
    <xf numFmtId="172" fontId="142" fillId="0" borderId="22" xfId="0" applyNumberFormat="1" applyFont="1" applyFill="1" applyBorder="1" applyAlignment="1" applyProtection="1">
      <alignment horizontal="right" vertical="center"/>
    </xf>
    <xf numFmtId="0" fontId="167" fillId="0" borderId="0" xfId="0" applyFont="1" applyFill="1" applyBorder="1" applyAlignment="1">
      <alignment horizontal="right" vertical="center"/>
    </xf>
    <xf numFmtId="172" fontId="161" fillId="0" borderId="0" xfId="0" applyNumberFormat="1" applyFont="1" applyFill="1" applyAlignment="1">
      <alignment horizontal="right" vertical="center"/>
    </xf>
    <xf numFmtId="172" fontId="168" fillId="0" borderId="0" xfId="0" applyNumberFormat="1" applyFont="1"/>
    <xf numFmtId="0" fontId="164" fillId="0" borderId="0" xfId="0" applyFont="1" applyAlignment="1">
      <alignment vertical="center"/>
    </xf>
    <xf numFmtId="0" fontId="159" fillId="0" borderId="0" xfId="0" applyFont="1" applyAlignment="1">
      <alignment vertical="center"/>
    </xf>
    <xf numFmtId="1" fontId="161" fillId="0" borderId="25" xfId="0" applyNumberFormat="1" applyFont="1" applyFill="1" applyBorder="1" applyAlignment="1">
      <alignment horizontal="right" vertical="center"/>
    </xf>
    <xf numFmtId="172" fontId="139" fillId="0" borderId="0" xfId="0" applyNumberFormat="1" applyFont="1" applyFill="1" applyBorder="1" applyAlignment="1">
      <alignment horizontal="left" vertical="center"/>
    </xf>
    <xf numFmtId="172" fontId="139" fillId="0" borderId="0" xfId="0" applyNumberFormat="1" applyFont="1" applyFill="1" applyBorder="1" applyAlignment="1" applyProtection="1">
      <alignment vertical="center"/>
    </xf>
    <xf numFmtId="172" fontId="139" fillId="0" borderId="0" xfId="0" applyNumberFormat="1" applyFont="1" applyFill="1" applyBorder="1" applyAlignment="1" applyProtection="1">
      <alignment vertical="center" readingOrder="1"/>
    </xf>
    <xf numFmtId="183" fontId="161" fillId="0" borderId="0" xfId="1" applyNumberFormat="1" applyFont="1" applyFill="1" applyBorder="1" applyAlignment="1" applyProtection="1">
      <alignment horizontal="right" vertical="center"/>
    </xf>
    <xf numFmtId="1" fontId="161" fillId="0" borderId="0" xfId="1" applyNumberFormat="1" applyFont="1" applyFill="1" applyBorder="1" applyAlignment="1" applyProtection="1">
      <alignment horizontal="right" vertical="center"/>
    </xf>
    <xf numFmtId="183" fontId="142" fillId="0" borderId="0" xfId="1" applyNumberFormat="1" applyFont="1" applyFill="1" applyBorder="1" applyAlignment="1" applyProtection="1">
      <alignment horizontal="right" vertical="center"/>
    </xf>
    <xf numFmtId="183" fontId="142" fillId="0" borderId="0" xfId="1" applyNumberFormat="1" applyFont="1" applyFill="1" applyBorder="1" applyAlignment="1" applyProtection="1">
      <alignment horizontal="right" vertical="center" readingOrder="1"/>
    </xf>
    <xf numFmtId="183" fontId="142" fillId="0" borderId="0" xfId="1" applyNumberFormat="1" applyFont="1" applyFill="1" applyAlignment="1">
      <alignment horizontal="right" vertical="center"/>
    </xf>
    <xf numFmtId="183" fontId="142" fillId="0" borderId="0" xfId="1" applyNumberFormat="1" applyFont="1" applyFill="1" applyBorder="1" applyAlignment="1">
      <alignment horizontal="right" vertical="center"/>
    </xf>
    <xf numFmtId="183" fontId="142" fillId="0" borderId="22" xfId="1" applyNumberFormat="1" applyFont="1" applyFill="1" applyBorder="1" applyAlignment="1">
      <alignment horizontal="right" vertical="center"/>
    </xf>
    <xf numFmtId="183" fontId="142" fillId="0" borderId="22" xfId="1" applyNumberFormat="1" applyFont="1" applyFill="1" applyBorder="1" applyAlignment="1" applyProtection="1">
      <alignment horizontal="right" vertical="center"/>
    </xf>
    <xf numFmtId="0" fontId="119" fillId="0" borderId="0" xfId="0" applyFont="1" applyFill="1" applyAlignment="1">
      <alignment horizontal="left" vertical="center"/>
    </xf>
    <xf numFmtId="3" fontId="159" fillId="0" borderId="22" xfId="0" applyNumberFormat="1" applyFont="1" applyFill="1" applyBorder="1" applyAlignment="1">
      <alignment horizontal="right" vertical="center"/>
    </xf>
    <xf numFmtId="172" fontId="162" fillId="0" borderId="0" xfId="0" applyNumberFormat="1" applyFont="1" applyFill="1" applyAlignment="1">
      <alignment horizontal="right" vertical="center"/>
    </xf>
    <xf numFmtId="1" fontId="162" fillId="0" borderId="0" xfId="0" applyNumberFormat="1" applyFont="1" applyFill="1" applyAlignment="1">
      <alignment horizontal="right" vertical="center"/>
    </xf>
    <xf numFmtId="3" fontId="139" fillId="0" borderId="0" xfId="0" applyNumberFormat="1" applyFont="1" applyFill="1" applyAlignment="1">
      <alignment vertical="center"/>
    </xf>
    <xf numFmtId="0" fontId="142" fillId="0" borderId="0" xfId="0" applyFont="1" applyFill="1" applyBorder="1" applyAlignment="1">
      <alignment vertical="center"/>
    </xf>
    <xf numFmtId="172" fontId="163" fillId="0" borderId="0" xfId="0" applyNumberFormat="1" applyFont="1" applyFill="1" applyAlignment="1">
      <alignment horizontal="right" vertical="center"/>
    </xf>
    <xf numFmtId="170" fontId="163" fillId="0" borderId="0" xfId="0" applyNumberFormat="1" applyFont="1" applyFill="1" applyAlignment="1">
      <alignment horizontal="right" vertical="center"/>
    </xf>
    <xf numFmtId="172" fontId="163" fillId="0" borderId="0" xfId="0" applyNumberFormat="1" applyFont="1" applyFill="1" applyBorder="1" applyAlignment="1">
      <alignment horizontal="right" vertical="center"/>
    </xf>
    <xf numFmtId="0" fontId="142" fillId="0" borderId="22" xfId="0" applyFont="1" applyFill="1" applyBorder="1" applyAlignment="1">
      <alignment vertical="center"/>
    </xf>
    <xf numFmtId="172" fontId="163" fillId="0" borderId="22" xfId="0" applyNumberFormat="1" applyFont="1" applyFill="1" applyBorder="1" applyAlignment="1">
      <alignment horizontal="right" vertical="center"/>
    </xf>
    <xf numFmtId="170" fontId="163" fillId="0" borderId="22" xfId="0" applyNumberFormat="1" applyFont="1" applyFill="1" applyBorder="1" applyAlignment="1">
      <alignment horizontal="right" vertical="center"/>
    </xf>
    <xf numFmtId="0" fontId="158" fillId="0" borderId="0" xfId="0" applyFont="1" applyFill="1" applyBorder="1" applyAlignment="1">
      <alignment vertical="center"/>
    </xf>
    <xf numFmtId="0" fontId="142" fillId="0" borderId="28" xfId="0" applyFont="1" applyFill="1" applyBorder="1" applyAlignment="1">
      <alignment horizontal="center" vertical="center"/>
    </xf>
    <xf numFmtId="0" fontId="142" fillId="0" borderId="29" xfId="0" applyFont="1" applyFill="1" applyBorder="1" applyAlignment="1">
      <alignment horizontal="center" vertical="center"/>
    </xf>
    <xf numFmtId="3" fontId="159" fillId="0" borderId="0" xfId="0" applyNumberFormat="1" applyFont="1" applyFill="1" applyAlignment="1">
      <alignment horizontal="right" vertical="center"/>
    </xf>
    <xf numFmtId="194" fontId="159" fillId="0" borderId="0" xfId="0" applyNumberFormat="1" applyFont="1" applyFill="1" applyAlignment="1">
      <alignment horizontal="right" vertical="center"/>
    </xf>
    <xf numFmtId="0" fontId="142" fillId="0" borderId="25" xfId="0" applyFont="1" applyFill="1" applyBorder="1" applyAlignment="1">
      <alignment vertical="center"/>
    </xf>
    <xf numFmtId="172" fontId="142" fillId="0" borderId="0" xfId="0" applyNumberFormat="1" applyFont="1" applyFill="1" applyAlignment="1">
      <alignment horizontal="right" vertical="center"/>
    </xf>
    <xf numFmtId="172" fontId="142" fillId="0" borderId="22" xfId="0" applyNumberFormat="1" applyFont="1" applyFill="1" applyBorder="1" applyAlignment="1">
      <alignment horizontal="right" vertical="center"/>
    </xf>
    <xf numFmtId="0" fontId="167" fillId="0" borderId="25" xfId="0" applyFont="1" applyFill="1" applyBorder="1" applyAlignment="1" applyProtection="1">
      <alignment horizontal="right" vertical="center"/>
    </xf>
    <xf numFmtId="0" fontId="159" fillId="0" borderId="0" xfId="0" applyFont="1" applyFill="1" applyAlignment="1">
      <alignment horizontal="left" vertical="center"/>
    </xf>
    <xf numFmtId="0" fontId="162" fillId="0" borderId="25" xfId="0" applyFont="1" applyFill="1" applyBorder="1" applyAlignment="1">
      <alignment vertical="center"/>
    </xf>
    <xf numFmtId="173" fontId="162" fillId="0" borderId="0" xfId="1" applyNumberFormat="1" applyFont="1" applyFill="1" applyAlignment="1">
      <alignment horizontal="right" vertical="center"/>
    </xf>
    <xf numFmtId="170" fontId="142" fillId="0" borderId="0" xfId="0" applyNumberFormat="1" applyFont="1" applyFill="1" applyAlignment="1" applyProtection="1">
      <alignment horizontal="right" vertical="center"/>
    </xf>
    <xf numFmtId="170" fontId="139" fillId="0" borderId="0" xfId="0" applyNumberFormat="1" applyFont="1" applyFill="1" applyAlignment="1" applyProtection="1">
      <alignment horizontal="right" vertical="center"/>
    </xf>
    <xf numFmtId="172" fontId="142" fillId="0" borderId="0" xfId="0" applyNumberFormat="1" applyFont="1" applyFill="1" applyAlignment="1" applyProtection="1">
      <alignment horizontal="right" vertical="center"/>
    </xf>
    <xf numFmtId="170" fontId="142" fillId="0" borderId="22" xfId="0" applyNumberFormat="1" applyFont="1" applyFill="1" applyBorder="1" applyAlignment="1" applyProtection="1">
      <alignment horizontal="right" vertical="center"/>
    </xf>
    <xf numFmtId="172" fontId="160" fillId="0" borderId="0" xfId="0" applyNumberFormat="1" applyFont="1" applyFill="1" applyAlignment="1">
      <alignment vertical="center"/>
    </xf>
    <xf numFmtId="0" fontId="161" fillId="0" borderId="0" xfId="7" applyFont="1" applyFill="1" applyAlignment="1">
      <alignment vertical="center"/>
    </xf>
    <xf numFmtId="172" fontId="142" fillId="0" borderId="0" xfId="0" applyNumberFormat="1" applyFont="1" applyFill="1" applyBorder="1" applyAlignment="1">
      <alignment horizontal="right" vertical="center"/>
    </xf>
    <xf numFmtId="172" fontId="142" fillId="0" borderId="0" xfId="1" applyNumberFormat="1" applyFont="1" applyFill="1" applyBorder="1" applyAlignment="1" applyProtection="1">
      <alignment horizontal="right" vertical="center" readingOrder="1"/>
    </xf>
    <xf numFmtId="172" fontId="142" fillId="0" borderId="0" xfId="1" applyNumberFormat="1" applyFont="1" applyFill="1" applyBorder="1" applyAlignment="1" applyProtection="1">
      <alignment horizontal="right" vertical="center"/>
    </xf>
    <xf numFmtId="172" fontId="142" fillId="0" borderId="22" xfId="1" applyNumberFormat="1" applyFont="1" applyFill="1" applyBorder="1" applyAlignment="1" applyProtection="1">
      <alignment horizontal="right" vertical="center" readingOrder="1"/>
    </xf>
    <xf numFmtId="172" fontId="142" fillId="0" borderId="22" xfId="1" applyNumberFormat="1" applyFont="1" applyFill="1" applyBorder="1" applyAlignment="1" applyProtection="1">
      <alignment horizontal="right" vertical="center"/>
    </xf>
    <xf numFmtId="172" fontId="167" fillId="0" borderId="0" xfId="0" applyNumberFormat="1" applyFont="1" applyFill="1" applyBorder="1" applyAlignment="1">
      <alignment horizontal="right" vertical="center"/>
    </xf>
    <xf numFmtId="0" fontId="159" fillId="0" borderId="0" xfId="0" applyFont="1" applyFill="1" applyBorder="1" applyAlignment="1">
      <alignment horizontal="left" vertical="center"/>
    </xf>
    <xf numFmtId="172" fontId="139" fillId="0" borderId="0" xfId="1" applyNumberFormat="1" applyFont="1" applyFill="1" applyBorder="1" applyAlignment="1" applyProtection="1">
      <alignment vertical="center"/>
    </xf>
    <xf numFmtId="4" fontId="171" fillId="32" borderId="30" xfId="0" applyNumberFormat="1" applyFont="1" applyFill="1" applyBorder="1" applyAlignment="1">
      <alignment horizontal="right" vertical="top" wrapText="1"/>
    </xf>
    <xf numFmtId="171" fontId="161" fillId="0" borderId="0" xfId="0" applyNumberFormat="1" applyFont="1" applyFill="1" applyBorder="1" applyAlignment="1">
      <alignment vertical="center"/>
    </xf>
    <xf numFmtId="172" fontId="139" fillId="0" borderId="0" xfId="0" applyNumberFormat="1" applyFont="1" applyFill="1" applyAlignment="1" applyProtection="1">
      <alignment horizontal="right" vertical="center"/>
    </xf>
    <xf numFmtId="172" fontId="139" fillId="0" borderId="0" xfId="0" applyNumberFormat="1" applyFont="1" applyFill="1" applyBorder="1" applyAlignment="1" applyProtection="1">
      <alignment horizontal="right" vertical="center"/>
    </xf>
    <xf numFmtId="172" fontId="139" fillId="0" borderId="22" xfId="0" applyNumberFormat="1" applyFont="1" applyFill="1" applyBorder="1" applyAlignment="1" applyProtection="1">
      <alignment horizontal="right" vertical="center"/>
    </xf>
    <xf numFmtId="0" fontId="139" fillId="0" borderId="22" xfId="0" applyFont="1" applyFill="1" applyBorder="1" applyAlignment="1">
      <alignment horizontal="left" vertical="center"/>
    </xf>
    <xf numFmtId="2" fontId="167" fillId="0" borderId="0" xfId="0" applyNumberFormat="1" applyFont="1" applyFill="1" applyBorder="1" applyAlignment="1">
      <alignment horizontal="right" vertical="center"/>
    </xf>
    <xf numFmtId="170" fontId="142" fillId="0" borderId="0" xfId="0" applyNumberFormat="1" applyFont="1" applyFill="1" applyBorder="1" applyAlignment="1">
      <alignment horizontal="right" vertical="center"/>
    </xf>
    <xf numFmtId="0" fontId="164" fillId="0" borderId="0" xfId="0" applyFont="1" applyFill="1" applyBorder="1" applyAlignment="1">
      <alignment vertical="center"/>
    </xf>
    <xf numFmtId="0" fontId="161" fillId="0" borderId="0" xfId="0" applyFont="1" applyFill="1" applyBorder="1" applyAlignment="1">
      <alignment horizontal="right" vertical="center"/>
    </xf>
    <xf numFmtId="0" fontId="157" fillId="0" borderId="0" xfId="0" applyFont="1" applyFill="1" applyAlignment="1">
      <alignment vertical="center"/>
    </xf>
    <xf numFmtId="0" fontId="118" fillId="0" borderId="0" xfId="0" applyFont="1" applyFill="1" applyBorder="1" applyAlignment="1">
      <alignment vertical="center"/>
    </xf>
    <xf numFmtId="0" fontId="119" fillId="0" borderId="0" xfId="0" applyFont="1" applyFill="1"/>
    <xf numFmtId="0" fontId="62" fillId="0" borderId="0" xfId="0" applyFont="1" applyFill="1" applyAlignment="1">
      <alignment horizontal="justify" vertical="center" wrapText="1"/>
    </xf>
    <xf numFmtId="0" fontId="149" fillId="0" borderId="0" xfId="0" applyFont="1" applyFill="1" applyAlignment="1">
      <alignment horizontal="left"/>
    </xf>
    <xf numFmtId="0" fontId="62" fillId="0" borderId="0" xfId="0" applyFont="1" applyFill="1" applyAlignment="1">
      <alignment horizontal="justify" vertical="justify" wrapText="1"/>
    </xf>
    <xf numFmtId="0" fontId="119" fillId="0" borderId="0" xfId="0" applyFont="1" applyFill="1" applyAlignment="1">
      <alignment horizontal="justify" vertical="justify" wrapText="1"/>
    </xf>
    <xf numFmtId="0" fontId="120" fillId="0" borderId="0" xfId="0" applyFont="1" applyFill="1"/>
    <xf numFmtId="0" fontId="149" fillId="0" borderId="0" xfId="0" applyFont="1" applyFill="1" applyAlignment="1">
      <alignment vertical="center"/>
    </xf>
    <xf numFmtId="0" fontId="172" fillId="0" borderId="0" xfId="0" applyFont="1" applyFill="1" applyAlignment="1">
      <alignment vertical="top"/>
    </xf>
    <xf numFmtId="0" fontId="119" fillId="0" borderId="0" xfId="0" applyFont="1" applyFill="1" applyBorder="1" applyAlignment="1">
      <alignment horizontal="justify" vertical="top" wrapText="1"/>
    </xf>
    <xf numFmtId="0" fontId="165" fillId="0" borderId="23" xfId="0" applyFont="1" applyFill="1" applyBorder="1" applyAlignment="1">
      <alignment vertical="center" wrapText="1"/>
    </xf>
    <xf numFmtId="0" fontId="165" fillId="0" borderId="23" xfId="0" applyFont="1" applyFill="1" applyBorder="1" applyAlignment="1">
      <alignment horizontal="right" vertical="center" wrapText="1"/>
    </xf>
    <xf numFmtId="0" fontId="165" fillId="0" borderId="0" xfId="0" applyFont="1" applyFill="1" applyBorder="1" applyAlignment="1">
      <alignment wrapText="1"/>
    </xf>
    <xf numFmtId="0" fontId="139" fillId="0" borderId="0" xfId="0" applyFont="1" applyFill="1" applyBorder="1" applyAlignment="1">
      <alignment vertical="center" wrapText="1"/>
    </xf>
    <xf numFmtId="170" fontId="139" fillId="0" borderId="0" xfId="0" applyNumberFormat="1" applyFont="1" applyFill="1" applyBorder="1" applyAlignment="1" applyProtection="1">
      <alignment vertical="center"/>
    </xf>
    <xf numFmtId="170" fontId="139" fillId="0" borderId="0" xfId="0" applyNumberFormat="1" applyFont="1" applyFill="1" applyBorder="1" applyAlignment="1">
      <alignment vertical="center"/>
    </xf>
    <xf numFmtId="170" fontId="139" fillId="0" borderId="0" xfId="0" applyNumberFormat="1" applyFont="1" applyFill="1" applyBorder="1" applyAlignment="1">
      <alignment horizontal="right" vertical="center"/>
    </xf>
    <xf numFmtId="0" fontId="119" fillId="0" borderId="0" xfId="0" applyFont="1" applyFill="1" applyBorder="1"/>
    <xf numFmtId="0" fontId="139" fillId="0" borderId="0" xfId="0" applyFont="1" applyFill="1" applyBorder="1" applyAlignment="1">
      <alignment horizontal="left" vertical="center" wrapText="1"/>
    </xf>
    <xf numFmtId="0" fontId="139" fillId="0" borderId="22" xfId="0" applyFont="1" applyFill="1" applyBorder="1" applyAlignment="1">
      <alignment vertical="center" wrapText="1"/>
    </xf>
    <xf numFmtId="170" fontId="139" fillId="0" borderId="22" xfId="0" applyNumberFormat="1" applyFont="1" applyFill="1" applyBorder="1" applyAlignment="1" applyProtection="1">
      <alignment vertical="center"/>
    </xf>
    <xf numFmtId="170" fontId="139" fillId="0" borderId="22" xfId="0" applyNumberFormat="1" applyFont="1" applyFill="1" applyBorder="1" applyAlignment="1">
      <alignment vertical="center"/>
    </xf>
    <xf numFmtId="170" fontId="139" fillId="0" borderId="22" xfId="0" applyNumberFormat="1" applyFont="1" applyFill="1" applyBorder="1" applyAlignment="1">
      <alignment horizontal="right" vertical="center"/>
    </xf>
    <xf numFmtId="0" fontId="160" fillId="0" borderId="0" xfId="0" applyFont="1" applyFill="1" applyBorder="1" applyAlignment="1">
      <alignment horizontal="left"/>
    </xf>
    <xf numFmtId="0" fontId="149" fillId="0" borderId="0" xfId="0" applyFont="1" applyFill="1" applyAlignment="1">
      <alignment horizontal="left" vertical="center"/>
    </xf>
    <xf numFmtId="0" fontId="149" fillId="0" borderId="0" xfId="0" applyFont="1" applyFill="1" applyBorder="1" applyAlignment="1">
      <alignment vertical="center"/>
    </xf>
    <xf numFmtId="0" fontId="172" fillId="0" borderId="0" xfId="0" applyFont="1" applyFill="1" applyAlignment="1">
      <alignment horizontal="left" vertical="top"/>
    </xf>
    <xf numFmtId="0" fontId="149" fillId="0" borderId="22" xfId="0" applyFont="1" applyFill="1" applyBorder="1" applyAlignment="1">
      <alignment vertical="center"/>
    </xf>
    <xf numFmtId="172" fontId="139" fillId="0" borderId="22" xfId="0" applyNumberFormat="1" applyFont="1" applyFill="1" applyBorder="1" applyAlignment="1" applyProtection="1">
      <alignment vertical="center"/>
    </xf>
    <xf numFmtId="0" fontId="149" fillId="0" borderId="0" xfId="0" applyFont="1" applyFill="1" applyAlignment="1">
      <alignment horizontal="left" vertical="center" wrapText="1"/>
    </xf>
    <xf numFmtId="0" fontId="119" fillId="0" borderId="22" xfId="0" applyFont="1" applyFill="1" applyBorder="1"/>
    <xf numFmtId="0" fontId="165" fillId="0" borderId="23" xfId="0" applyFont="1" applyFill="1" applyBorder="1" applyAlignment="1">
      <alignment horizontal="right" vertical="center"/>
    </xf>
    <xf numFmtId="0" fontId="165" fillId="0" borderId="23" xfId="0" applyFont="1" applyFill="1" applyBorder="1" applyAlignment="1">
      <alignment horizontal="right" wrapText="1"/>
    </xf>
    <xf numFmtId="0" fontId="139" fillId="0" borderId="0" xfId="0" applyFont="1" applyFill="1" applyBorder="1" applyAlignment="1">
      <alignment vertical="center"/>
    </xf>
    <xf numFmtId="170" fontId="139" fillId="0" borderId="0" xfId="0" applyNumberFormat="1" applyFont="1" applyFill="1" applyAlignment="1">
      <alignment horizontal="right" vertical="center"/>
    </xf>
    <xf numFmtId="2" fontId="119" fillId="0" borderId="0" xfId="0" applyNumberFormat="1" applyFont="1" applyFill="1"/>
    <xf numFmtId="170" fontId="139" fillId="0" borderId="0" xfId="0" applyNumberFormat="1" applyFont="1" applyFill="1" applyBorder="1" applyAlignment="1">
      <alignment horizontal="right" vertical="center" readingOrder="2"/>
    </xf>
    <xf numFmtId="0" fontId="139" fillId="0" borderId="22" xfId="0" applyFont="1" applyFill="1" applyBorder="1" applyAlignment="1">
      <alignment vertical="center"/>
    </xf>
    <xf numFmtId="0" fontId="139" fillId="0" borderId="0" xfId="0" applyFont="1" applyFill="1" applyBorder="1" applyAlignment="1">
      <alignment horizontal="left"/>
    </xf>
    <xf numFmtId="0" fontId="165" fillId="0" borderId="0" xfId="0" applyFont="1" applyFill="1" applyBorder="1" applyAlignment="1">
      <alignment horizontal="left"/>
    </xf>
    <xf numFmtId="0" fontId="165" fillId="0" borderId="0" xfId="0" applyFont="1" applyFill="1" applyBorder="1" applyAlignment="1">
      <alignment vertical="center" wrapText="1"/>
    </xf>
    <xf numFmtId="0" fontId="139" fillId="0" borderId="25" xfId="0" applyFont="1" applyFill="1" applyBorder="1" applyAlignment="1">
      <alignment horizontal="left" vertical="center"/>
    </xf>
    <xf numFmtId="172" fontId="139" fillId="0" borderId="25" xfId="0" applyNumberFormat="1" applyFont="1" applyFill="1" applyBorder="1" applyAlignment="1">
      <alignment vertical="center"/>
    </xf>
    <xf numFmtId="4" fontId="139" fillId="0" borderId="0" xfId="0" applyNumberFormat="1" applyFont="1" applyFill="1" applyBorder="1" applyAlignment="1">
      <alignment horizontal="right" vertical="center"/>
    </xf>
    <xf numFmtId="172" fontId="139" fillId="0" borderId="0" xfId="0" applyNumberFormat="1" applyFont="1" applyFill="1" applyBorder="1" applyAlignment="1">
      <alignment vertical="center"/>
    </xf>
    <xf numFmtId="172" fontId="139" fillId="0" borderId="22" xfId="0" applyNumberFormat="1" applyFont="1" applyFill="1" applyBorder="1" applyAlignment="1">
      <alignment vertical="center"/>
    </xf>
    <xf numFmtId="0" fontId="160" fillId="0" borderId="0" xfId="0" applyFont="1" applyFill="1" applyBorder="1" applyAlignment="1"/>
    <xf numFmtId="0" fontId="139" fillId="0" borderId="0" xfId="0" applyFont="1" applyFill="1" applyBorder="1" applyAlignment="1"/>
    <xf numFmtId="0" fontId="132" fillId="0" borderId="23" xfId="0" applyFont="1" applyBorder="1" applyAlignment="1">
      <alignment horizontal="right" vertical="center" wrapText="1"/>
    </xf>
    <xf numFmtId="172" fontId="139" fillId="0" borderId="0" xfId="0" applyNumberFormat="1" applyFont="1" applyFill="1" applyBorder="1"/>
    <xf numFmtId="0" fontId="139" fillId="0" borderId="0" xfId="0" applyFont="1" applyFill="1" applyBorder="1"/>
    <xf numFmtId="170" fontId="119" fillId="0" borderId="0" xfId="0" applyNumberFormat="1" applyFont="1" applyFill="1" applyBorder="1"/>
    <xf numFmtId="170" fontId="119" fillId="0" borderId="0" xfId="0" applyNumberFormat="1" applyFont="1" applyFill="1" applyAlignment="1"/>
    <xf numFmtId="0" fontId="173" fillId="0" borderId="0" xfId="0" applyFont="1" applyFill="1" applyAlignment="1">
      <alignment vertical="center" wrapText="1"/>
    </xf>
    <xf numFmtId="0" fontId="149" fillId="0" borderId="0" xfId="0" applyFont="1" applyFill="1" applyAlignment="1">
      <alignment vertical="center" wrapText="1"/>
    </xf>
    <xf numFmtId="0" fontId="165" fillId="0" borderId="0" xfId="0" applyFont="1" applyFill="1" applyBorder="1"/>
    <xf numFmtId="170" fontId="165" fillId="0" borderId="0" xfId="0" applyNumberFormat="1" applyFont="1" applyFill="1" applyBorder="1" applyAlignment="1"/>
    <xf numFmtId="170" fontId="165" fillId="0" borderId="0" xfId="0" applyNumberFormat="1" applyFont="1" applyFill="1" applyBorder="1" applyAlignment="1">
      <alignment horizontal="right"/>
    </xf>
    <xf numFmtId="170" fontId="149" fillId="0" borderId="0" xfId="0" applyNumberFormat="1" applyFont="1" applyFill="1" applyBorder="1"/>
    <xf numFmtId="4" fontId="139" fillId="0" borderId="0" xfId="0" applyNumberFormat="1" applyFont="1" applyFill="1" applyBorder="1"/>
    <xf numFmtId="4" fontId="147" fillId="0" borderId="0" xfId="0" applyNumberFormat="1" applyFont="1" applyFill="1" applyBorder="1"/>
    <xf numFmtId="0" fontId="174" fillId="0" borderId="0" xfId="0" applyFont="1" applyFill="1" applyAlignment="1">
      <alignment horizontal="left" vertical="center" wrapText="1"/>
    </xf>
    <xf numFmtId="0" fontId="160" fillId="0" borderId="25" xfId="0" applyFont="1" applyFill="1" applyBorder="1"/>
    <xf numFmtId="4" fontId="139" fillId="0" borderId="25" xfId="0" applyNumberFormat="1" applyFont="1" applyFill="1" applyBorder="1"/>
    <xf numFmtId="0" fontId="147" fillId="0" borderId="0" xfId="0" applyFont="1" applyFill="1" applyBorder="1"/>
    <xf numFmtId="0" fontId="154" fillId="0" borderId="0" xfId="24" applyFont="1" applyFill="1" applyAlignment="1">
      <alignment vertical="center"/>
    </xf>
    <xf numFmtId="0" fontId="157" fillId="0" borderId="0" xfId="24" applyFont="1" applyFill="1" applyAlignment="1">
      <alignment horizontal="right" vertical="center"/>
    </xf>
    <xf numFmtId="0" fontId="119" fillId="0" borderId="0" xfId="24" applyFont="1" applyFill="1" applyAlignment="1">
      <alignment horizontal="right" vertical="center"/>
    </xf>
    <xf numFmtId="0" fontId="119" fillId="0" borderId="0" xfId="24" applyFont="1" applyFill="1" applyAlignment="1">
      <alignment vertical="center"/>
    </xf>
    <xf numFmtId="0" fontId="119" fillId="0" borderId="0" xfId="24" applyFont="1" applyFill="1" applyBorder="1" applyAlignment="1">
      <alignment horizontal="justify" vertical="center"/>
    </xf>
    <xf numFmtId="0" fontId="145" fillId="0" borderId="22" xfId="24" applyFont="1" applyFill="1" applyBorder="1" applyAlignment="1">
      <alignment vertical="center"/>
    </xf>
    <xf numFmtId="0" fontId="145" fillId="0" borderId="0" xfId="24" applyFont="1" applyFill="1" applyBorder="1" applyAlignment="1">
      <alignment vertical="center"/>
    </xf>
    <xf numFmtId="0" fontId="157" fillId="0" borderId="0" xfId="24" applyFont="1" applyFill="1" applyBorder="1" applyAlignment="1">
      <alignment vertical="center"/>
    </xf>
    <xf numFmtId="0" fontId="119" fillId="0" borderId="0" xfId="24" applyFont="1" applyFill="1" applyBorder="1" applyAlignment="1">
      <alignment vertical="center"/>
    </xf>
    <xf numFmtId="0" fontId="161" fillId="0" borderId="23" xfId="24" applyFont="1" applyFill="1" applyBorder="1" applyAlignment="1">
      <alignment horizontal="left" vertical="center"/>
    </xf>
    <xf numFmtId="0" fontId="161" fillId="0" borderId="23" xfId="24" applyFont="1" applyFill="1" applyBorder="1" applyAlignment="1">
      <alignment horizontal="right" vertical="center"/>
    </xf>
    <xf numFmtId="0" fontId="162" fillId="0" borderId="23" xfId="0" applyFont="1" applyFill="1" applyBorder="1" applyAlignment="1">
      <alignment horizontal="right" vertical="center" wrapText="1"/>
    </xf>
    <xf numFmtId="0" fontId="165" fillId="0" borderId="0" xfId="24" applyFont="1" applyFill="1" applyBorder="1" applyAlignment="1">
      <alignment horizontal="right" vertical="center"/>
    </xf>
    <xf numFmtId="0" fontId="149" fillId="0" borderId="0" xfId="24" applyFont="1" applyFill="1" applyBorder="1" applyAlignment="1">
      <alignment horizontal="center" vertical="center"/>
    </xf>
    <xf numFmtId="0" fontId="142" fillId="0" borderId="0" xfId="24" applyFont="1" applyFill="1" applyBorder="1" applyAlignment="1">
      <alignment vertical="center"/>
    </xf>
    <xf numFmtId="170" fontId="142" fillId="0" borderId="0" xfId="24" applyNumberFormat="1" applyFont="1" applyFill="1" applyBorder="1" applyAlignment="1">
      <alignment horizontal="right" vertical="center"/>
    </xf>
    <xf numFmtId="170" fontId="163" fillId="0" borderId="0" xfId="24" applyNumberFormat="1" applyFont="1" applyFill="1" applyBorder="1" applyAlignment="1">
      <alignment horizontal="right" vertical="center"/>
    </xf>
    <xf numFmtId="170" fontId="139" fillId="0" borderId="0" xfId="24" applyNumberFormat="1" applyFont="1" applyFill="1" applyBorder="1" applyAlignment="1">
      <alignment horizontal="right" vertical="center"/>
    </xf>
    <xf numFmtId="0" fontId="142" fillId="0" borderId="22" xfId="24" applyFont="1" applyFill="1" applyBorder="1" applyAlignment="1">
      <alignment vertical="center"/>
    </xf>
    <xf numFmtId="3" fontId="142" fillId="0" borderId="22" xfId="24" applyNumberFormat="1" applyFont="1" applyFill="1" applyBorder="1" applyAlignment="1">
      <alignment horizontal="right" vertical="center"/>
    </xf>
    <xf numFmtId="3" fontId="163" fillId="0" borderId="22" xfId="24" applyNumberFormat="1" applyFont="1" applyFill="1" applyBorder="1" applyAlignment="1">
      <alignment horizontal="right" vertical="center"/>
    </xf>
    <xf numFmtId="3" fontId="139" fillId="0" borderId="0" xfId="24" applyNumberFormat="1" applyFont="1" applyFill="1" applyBorder="1" applyAlignment="1">
      <alignment horizontal="right" vertical="center"/>
    </xf>
    <xf numFmtId="0" fontId="159" fillId="0" borderId="0" xfId="24" applyFont="1" applyFill="1" applyBorder="1" applyAlignment="1">
      <alignment horizontal="left" vertical="center"/>
    </xf>
    <xf numFmtId="1" fontId="142" fillId="0" borderId="0" xfId="24" applyNumberFormat="1" applyFont="1" applyFill="1" applyBorder="1" applyAlignment="1">
      <alignment vertical="center"/>
    </xf>
    <xf numFmtId="1" fontId="139" fillId="0" borderId="0" xfId="24" applyNumberFormat="1" applyFont="1" applyFill="1" applyBorder="1" applyAlignment="1">
      <alignment vertical="center"/>
    </xf>
    <xf numFmtId="0" fontId="164" fillId="0" borderId="0" xfId="24" applyFont="1" applyFill="1" applyBorder="1" applyAlignment="1">
      <alignment vertical="center"/>
    </xf>
    <xf numFmtId="0" fontId="157" fillId="0" borderId="0" xfId="24" applyFont="1" applyFill="1" applyAlignment="1">
      <alignment vertical="center"/>
    </xf>
    <xf numFmtId="0" fontId="159" fillId="0" borderId="0" xfId="24" applyFont="1" applyFill="1" applyBorder="1" applyAlignment="1">
      <alignment vertical="center"/>
    </xf>
    <xf numFmtId="0" fontId="145" fillId="0" borderId="22" xfId="24" applyFont="1" applyFill="1" applyBorder="1" applyAlignment="1">
      <alignment horizontal="left" vertical="center"/>
    </xf>
    <xf numFmtId="0" fontId="149" fillId="0" borderId="0" xfId="24" applyFont="1" applyFill="1" applyBorder="1" applyAlignment="1">
      <alignment vertical="center"/>
    </xf>
    <xf numFmtId="0" fontId="142" fillId="0" borderId="25" xfId="24" applyFont="1" applyFill="1" applyBorder="1" applyAlignment="1">
      <alignment horizontal="right" vertical="center"/>
    </xf>
    <xf numFmtId="3" fontId="142" fillId="0" borderId="0" xfId="24" applyNumberFormat="1" applyFont="1" applyFill="1" applyBorder="1" applyAlignment="1">
      <alignment horizontal="right" vertical="center"/>
    </xf>
    <xf numFmtId="0" fontId="175" fillId="0" borderId="0" xfId="0" applyFont="1" applyAlignment="1">
      <alignment vertical="center" wrapText="1"/>
    </xf>
    <xf numFmtId="0" fontId="142" fillId="0" borderId="0" xfId="24" applyFont="1" applyFill="1" applyBorder="1" applyAlignment="1">
      <alignment horizontal="right" vertical="center"/>
    </xf>
    <xf numFmtId="0" fontId="0" fillId="0" borderId="0" xfId="0" applyAlignment="1">
      <alignment vertical="center" wrapText="1"/>
    </xf>
    <xf numFmtId="170" fontId="142" fillId="0" borderId="0" xfId="24" applyNumberFormat="1" applyFont="1" applyFill="1" applyAlignment="1">
      <alignment horizontal="right" vertical="center"/>
    </xf>
    <xf numFmtId="0" fontId="176" fillId="0" borderId="0" xfId="0" applyFont="1" applyFill="1" applyAlignment="1">
      <alignment horizontal="right" vertical="center"/>
    </xf>
    <xf numFmtId="170" fontId="119" fillId="0" borderId="0" xfId="24" applyNumberFormat="1" applyFont="1" applyFill="1" applyAlignment="1">
      <alignment vertical="center"/>
    </xf>
    <xf numFmtId="0" fontId="142" fillId="0" borderId="22" xfId="24" applyFont="1" applyFill="1" applyBorder="1" applyAlignment="1">
      <alignment vertical="center" wrapText="1"/>
    </xf>
    <xf numFmtId="170" fontId="142" fillId="0" borderId="22" xfId="24" applyNumberFormat="1" applyFont="1" applyFill="1" applyBorder="1" applyAlignment="1">
      <alignment horizontal="right" vertical="center"/>
    </xf>
    <xf numFmtId="172" fontId="139" fillId="0" borderId="0" xfId="24" applyNumberFormat="1" applyFont="1" applyFill="1" applyBorder="1" applyAlignment="1">
      <alignment horizontal="right" vertical="center"/>
    </xf>
    <xf numFmtId="0" fontId="160" fillId="0" borderId="0" xfId="24" applyFont="1" applyFill="1" applyBorder="1" applyAlignment="1">
      <alignment vertical="center"/>
    </xf>
    <xf numFmtId="170" fontId="157" fillId="0" borderId="0" xfId="24" applyNumberFormat="1" applyFont="1" applyFill="1" applyAlignment="1">
      <alignment horizontal="right" vertical="center"/>
    </xf>
    <xf numFmtId="170" fontId="119" fillId="0" borderId="0" xfId="24" applyNumberFormat="1" applyFont="1" applyFill="1" applyAlignment="1">
      <alignment horizontal="right" vertical="center"/>
    </xf>
    <xf numFmtId="0" fontId="154" fillId="0" borderId="0" xfId="0" applyFont="1" applyFill="1" applyAlignment="1">
      <alignment vertical="center"/>
    </xf>
    <xf numFmtId="0" fontId="0" fillId="0" borderId="0" xfId="0" applyFont="1" applyFill="1" applyAlignment="1">
      <alignment vertical="center"/>
    </xf>
    <xf numFmtId="170" fontId="162" fillId="0" borderId="0" xfId="0" applyNumberFormat="1" applyFont="1" applyFill="1" applyBorder="1" applyAlignment="1">
      <alignment horizontal="right" vertical="center"/>
    </xf>
    <xf numFmtId="0" fontId="145" fillId="0" borderId="0" xfId="0" applyFont="1" applyFill="1" applyBorder="1" applyAlignment="1">
      <alignment horizontal="left" vertical="center"/>
    </xf>
    <xf numFmtId="0" fontId="157" fillId="0" borderId="0" xfId="0" applyFont="1" applyFill="1" applyBorder="1" applyAlignment="1">
      <alignment horizontal="left" vertical="center"/>
    </xf>
    <xf numFmtId="0" fontId="158" fillId="0" borderId="22" xfId="0" applyFont="1" applyFill="1" applyBorder="1" applyAlignment="1">
      <alignment horizontal="left" vertical="center" wrapText="1"/>
    </xf>
    <xf numFmtId="0" fontId="167" fillId="0" borderId="22" xfId="0" applyFont="1" applyFill="1" applyBorder="1" applyAlignment="1">
      <alignment horizontal="left" vertical="center" wrapText="1"/>
    </xf>
    <xf numFmtId="0" fontId="130" fillId="0" borderId="0" xfId="0" applyFont="1" applyFill="1" applyAlignment="1">
      <alignment vertical="center"/>
    </xf>
    <xf numFmtId="0" fontId="161" fillId="0" borderId="0" xfId="0" applyFont="1" applyFill="1" applyBorder="1" applyAlignment="1">
      <alignment vertical="center"/>
    </xf>
    <xf numFmtId="0" fontId="161" fillId="0" borderId="23" xfId="0" applyFont="1" applyFill="1" applyBorder="1" applyAlignment="1">
      <alignment horizontal="right" vertical="center" wrapText="1"/>
    </xf>
    <xf numFmtId="0" fontId="136" fillId="0" borderId="0" xfId="0" applyFont="1" applyFill="1" applyAlignment="1">
      <alignment vertical="center"/>
    </xf>
    <xf numFmtId="0" fontId="142" fillId="0" borderId="25" xfId="0" applyFont="1" applyFill="1" applyBorder="1" applyAlignment="1">
      <alignment horizontal="left" vertical="center"/>
    </xf>
    <xf numFmtId="0" fontId="161" fillId="0" borderId="25" xfId="0" applyFont="1" applyFill="1" applyBorder="1" applyAlignment="1">
      <alignment horizontal="right" vertical="center" wrapText="1"/>
    </xf>
    <xf numFmtId="0" fontId="162" fillId="0" borderId="25" xfId="0" applyFont="1" applyFill="1" applyBorder="1" applyAlignment="1">
      <alignment horizontal="right" vertical="center" wrapText="1"/>
    </xf>
    <xf numFmtId="0" fontId="136" fillId="0" borderId="0" xfId="0" applyFont="1" applyFill="1" applyBorder="1" applyAlignment="1">
      <alignment vertical="center"/>
    </xf>
    <xf numFmtId="170" fontId="142" fillId="0" borderId="0" xfId="0" applyNumberFormat="1" applyFont="1" applyFill="1" applyBorder="1" applyAlignment="1">
      <alignment horizontal="right" vertical="center" wrapText="1"/>
    </xf>
    <xf numFmtId="170" fontId="163" fillId="0" borderId="0" xfId="0" applyNumberFormat="1" applyFont="1" applyFill="1" applyBorder="1" applyAlignment="1">
      <alignment horizontal="right" vertical="center" wrapText="1"/>
    </xf>
    <xf numFmtId="170" fontId="142" fillId="0" borderId="22" xfId="0" applyNumberFormat="1" applyFont="1" applyFill="1" applyBorder="1" applyAlignment="1">
      <alignment horizontal="right" vertical="center" wrapText="1"/>
    </xf>
    <xf numFmtId="170" fontId="163" fillId="0" borderId="22" xfId="0" applyNumberFormat="1" applyFont="1" applyFill="1" applyBorder="1" applyAlignment="1">
      <alignment horizontal="right" vertical="center" wrapText="1"/>
    </xf>
    <xf numFmtId="0" fontId="164" fillId="0" borderId="0" xfId="0" applyFont="1" applyFill="1" applyBorder="1" applyAlignment="1">
      <alignment horizontal="left" vertical="center"/>
    </xf>
    <xf numFmtId="0" fontId="149" fillId="0" borderId="0" xfId="0" applyFont="1" applyFill="1" applyBorder="1" applyAlignment="1">
      <alignment vertical="center" wrapText="1"/>
    </xf>
    <xf numFmtId="0" fontId="158" fillId="0" borderId="0" xfId="0" applyFont="1" applyFill="1" applyBorder="1" applyAlignment="1">
      <alignment horizontal="left" vertical="center" wrapText="1"/>
    </xf>
    <xf numFmtId="0" fontId="167" fillId="0" borderId="0" xfId="0" applyFont="1" applyFill="1" applyBorder="1" applyAlignment="1">
      <alignment horizontal="left" vertical="center" wrapText="1"/>
    </xf>
    <xf numFmtId="0" fontId="153" fillId="0" borderId="0" xfId="0" applyFont="1" applyFill="1" applyBorder="1" applyAlignment="1">
      <alignment horizontal="left" vertical="center" wrapText="1"/>
    </xf>
    <xf numFmtId="1" fontId="161" fillId="0" borderId="0" xfId="0" applyNumberFormat="1" applyFont="1" applyFill="1" applyBorder="1" applyAlignment="1">
      <alignment vertical="center"/>
    </xf>
    <xf numFmtId="1" fontId="162" fillId="0" borderId="0" xfId="0" applyNumberFormat="1" applyFont="1" applyFill="1" applyBorder="1" applyAlignment="1">
      <alignment vertical="center"/>
    </xf>
    <xf numFmtId="170" fontId="161" fillId="0" borderId="0" xfId="0" applyNumberFormat="1" applyFont="1" applyFill="1" applyBorder="1" applyAlignment="1">
      <alignment horizontal="left" vertical="center"/>
    </xf>
    <xf numFmtId="170" fontId="161" fillId="0" borderId="0" xfId="0" applyNumberFormat="1" applyFont="1" applyFill="1" applyBorder="1" applyAlignment="1">
      <alignment horizontal="right" vertical="center"/>
    </xf>
    <xf numFmtId="170" fontId="142" fillId="0" borderId="0" xfId="0" applyNumberFormat="1" applyFont="1" applyFill="1" applyBorder="1" applyAlignment="1">
      <alignment horizontal="left" vertical="center"/>
    </xf>
    <xf numFmtId="0" fontId="145" fillId="0" borderId="0" xfId="0" applyFont="1" applyFill="1" applyBorder="1" applyAlignment="1">
      <alignment vertical="center"/>
    </xf>
    <xf numFmtId="0" fontId="167" fillId="0" borderId="0" xfId="0" applyFont="1" applyFill="1" applyBorder="1" applyAlignment="1">
      <alignment vertical="center"/>
    </xf>
    <xf numFmtId="3" fontId="165" fillId="0" borderId="0" xfId="0" applyNumberFormat="1" applyFont="1" applyFill="1" applyBorder="1" applyAlignment="1">
      <alignment vertical="center"/>
    </xf>
    <xf numFmtId="3" fontId="179" fillId="0" borderId="0" xfId="0" applyNumberFormat="1" applyFont="1" applyFill="1" applyBorder="1" applyAlignment="1">
      <alignment vertical="center"/>
    </xf>
    <xf numFmtId="170" fontId="180" fillId="0" borderId="0" xfId="0" applyNumberFormat="1" applyFont="1" applyFill="1" applyBorder="1" applyAlignment="1" applyProtection="1">
      <alignment vertical="center"/>
    </xf>
    <xf numFmtId="0" fontId="136" fillId="33" borderId="0" xfId="0" applyFont="1" applyFill="1" applyAlignment="1">
      <alignment vertical="center"/>
    </xf>
    <xf numFmtId="170" fontId="180" fillId="0" borderId="22" xfId="0" applyNumberFormat="1" applyFont="1" applyFill="1" applyBorder="1" applyAlignment="1" applyProtection="1">
      <alignment vertical="center"/>
    </xf>
    <xf numFmtId="170" fontId="157" fillId="0" borderId="0" xfId="0" applyNumberFormat="1" applyFont="1" applyFill="1" applyAlignment="1">
      <alignment vertical="center"/>
    </xf>
    <xf numFmtId="0" fontId="154" fillId="0" borderId="0" xfId="24" applyFont="1" applyFill="1" applyAlignment="1">
      <alignment vertical="center" wrapText="1"/>
    </xf>
    <xf numFmtId="0" fontId="157" fillId="0" borderId="0" xfId="24" applyFont="1" applyFill="1" applyAlignment="1">
      <alignment vertical="center" wrapText="1"/>
    </xf>
    <xf numFmtId="0" fontId="158" fillId="0" borderId="22" xfId="24" applyFont="1" applyFill="1" applyBorder="1" applyAlignment="1">
      <alignment vertical="center" wrapText="1"/>
    </xf>
    <xf numFmtId="0" fontId="159" fillId="0" borderId="22" xfId="24" applyFont="1" applyFill="1" applyBorder="1" applyAlignment="1">
      <alignment vertical="center" wrapText="1"/>
    </xf>
    <xf numFmtId="0" fontId="161" fillId="0" borderId="23" xfId="24" applyFont="1" applyFill="1" applyBorder="1" applyAlignment="1">
      <alignment vertical="center" wrapText="1"/>
    </xf>
    <xf numFmtId="0" fontId="161" fillId="0" borderId="23" xfId="24" applyFont="1" applyFill="1" applyBorder="1" applyAlignment="1">
      <alignment horizontal="right" vertical="center" wrapText="1"/>
    </xf>
    <xf numFmtId="0" fontId="162" fillId="0" borderId="23" xfId="24" applyFont="1" applyFill="1" applyBorder="1" applyAlignment="1">
      <alignment horizontal="right" vertical="center" wrapText="1" readingOrder="1"/>
    </xf>
    <xf numFmtId="0" fontId="161" fillId="0" borderId="25" xfId="24" applyFont="1" applyFill="1" applyBorder="1" applyAlignment="1">
      <alignment vertical="center" wrapText="1"/>
    </xf>
    <xf numFmtId="3" fontId="161" fillId="0" borderId="25" xfId="24" applyNumberFormat="1" applyFont="1" applyFill="1" applyBorder="1" applyAlignment="1">
      <alignment vertical="center" wrapText="1"/>
    </xf>
    <xf numFmtId="3" fontId="162" fillId="0" borderId="25" xfId="24" applyNumberFormat="1" applyFont="1" applyFill="1" applyBorder="1" applyAlignment="1">
      <alignment vertical="center" wrapText="1"/>
    </xf>
    <xf numFmtId="3" fontId="142" fillId="0" borderId="0" xfId="24" applyNumberFormat="1" applyFont="1" applyFill="1" applyBorder="1" applyAlignment="1">
      <alignment vertical="center" wrapText="1"/>
    </xf>
    <xf numFmtId="3" fontId="163" fillId="0" borderId="0" xfId="24" applyNumberFormat="1" applyFont="1" applyFill="1" applyBorder="1" applyAlignment="1">
      <alignment vertical="center" wrapText="1"/>
    </xf>
    <xf numFmtId="3" fontId="142" fillId="0" borderId="22" xfId="24" applyNumberFormat="1" applyFont="1" applyFill="1" applyBorder="1" applyAlignment="1">
      <alignment vertical="center" wrapText="1"/>
    </xf>
    <xf numFmtId="3" fontId="163" fillId="0" borderId="22" xfId="24" applyNumberFormat="1" applyFont="1" applyFill="1" applyBorder="1" applyAlignment="1">
      <alignment vertical="center" wrapText="1"/>
    </xf>
    <xf numFmtId="0" fontId="159" fillId="0" borderId="25" xfId="24" applyFont="1" applyFill="1" applyBorder="1" applyAlignment="1">
      <alignment vertical="center" wrapText="1"/>
    </xf>
    <xf numFmtId="3" fontId="159" fillId="0" borderId="25" xfId="24" applyNumberFormat="1" applyFont="1" applyFill="1" applyBorder="1" applyAlignment="1">
      <alignment vertical="center" wrapText="1"/>
    </xf>
    <xf numFmtId="0" fontId="159" fillId="0" borderId="0" xfId="24" applyFont="1" applyFill="1" applyAlignment="1">
      <alignment vertical="center" wrapText="1"/>
    </xf>
    <xf numFmtId="173" fontId="158" fillId="0" borderId="25" xfId="3724" applyNumberFormat="1" applyFont="1" applyFill="1" applyBorder="1" applyAlignment="1">
      <alignment vertical="center" wrapText="1"/>
    </xf>
    <xf numFmtId="0" fontId="159" fillId="0" borderId="0" xfId="24" applyFont="1" applyFill="1" applyBorder="1" applyAlignment="1">
      <alignment vertical="center" wrapText="1"/>
    </xf>
    <xf numFmtId="170" fontId="161" fillId="0" borderId="25" xfId="24" applyNumberFormat="1" applyFont="1" applyFill="1" applyBorder="1" applyAlignment="1">
      <alignment vertical="center" wrapText="1"/>
    </xf>
    <xf numFmtId="170" fontId="162" fillId="0" borderId="25" xfId="24" applyNumberFormat="1" applyFont="1" applyFill="1" applyBorder="1" applyAlignment="1">
      <alignment vertical="center" wrapText="1"/>
    </xf>
    <xf numFmtId="170" fontId="142" fillId="0" borderId="0" xfId="24" applyNumberFormat="1" applyFont="1" applyFill="1" applyBorder="1" applyAlignment="1">
      <alignment vertical="center" wrapText="1"/>
    </xf>
    <xf numFmtId="170" fontId="163" fillId="0" borderId="0" xfId="24" applyNumberFormat="1" applyFont="1" applyFill="1" applyBorder="1" applyAlignment="1">
      <alignment vertical="center" wrapText="1"/>
    </xf>
    <xf numFmtId="170" fontId="142" fillId="0" borderId="22" xfId="24" applyNumberFormat="1" applyFont="1" applyFill="1" applyBorder="1" applyAlignment="1">
      <alignment vertical="center" wrapText="1"/>
    </xf>
    <xf numFmtId="170" fontId="163" fillId="0" borderId="22" xfId="24" applyNumberFormat="1" applyFont="1" applyFill="1" applyBorder="1" applyAlignment="1">
      <alignment vertical="center" wrapText="1"/>
    </xf>
    <xf numFmtId="3" fontId="158" fillId="0" borderId="25" xfId="24" applyNumberFormat="1" applyFont="1" applyFill="1" applyBorder="1" applyAlignment="1">
      <alignment vertical="center" wrapText="1"/>
    </xf>
    <xf numFmtId="0" fontId="154" fillId="0" borderId="0" xfId="0" applyFont="1" applyFill="1" applyAlignment="1">
      <alignment vertical="center" readingOrder="1"/>
    </xf>
    <xf numFmtId="0" fontId="157" fillId="0" borderId="0" xfId="0" applyFont="1" applyFill="1" applyAlignment="1">
      <alignment readingOrder="1"/>
    </xf>
    <xf numFmtId="0" fontId="119" fillId="0" borderId="0" xfId="0" applyFont="1" applyFill="1" applyAlignment="1">
      <alignment readingOrder="1"/>
    </xf>
    <xf numFmtId="0" fontId="119" fillId="0" borderId="0" xfId="0" applyFont="1" applyFill="1" applyAlignment="1">
      <alignment vertical="center" readingOrder="1"/>
    </xf>
    <xf numFmtId="0" fontId="119" fillId="0" borderId="0" xfId="0" applyFont="1" applyFill="1" applyAlignment="1">
      <alignment vertical="top" readingOrder="1"/>
    </xf>
    <xf numFmtId="0" fontId="157" fillId="0" borderId="0" xfId="0" applyFont="1" applyFill="1" applyBorder="1" applyAlignment="1">
      <alignment horizontal="justify" vertical="center" wrapText="1" readingOrder="1"/>
    </xf>
    <xf numFmtId="0" fontId="157" fillId="0" borderId="0" xfId="0" applyFont="1" applyFill="1" applyBorder="1" applyAlignment="1">
      <alignment horizontal="justify" vertical="center" readingOrder="1"/>
    </xf>
    <xf numFmtId="0" fontId="145" fillId="0" borderId="0" xfId="0" applyFont="1" applyFill="1" applyBorder="1" applyAlignment="1">
      <alignment horizontal="left" vertical="center" readingOrder="1"/>
    </xf>
    <xf numFmtId="0" fontId="157" fillId="0" borderId="0" xfId="0" applyFont="1" applyFill="1" applyBorder="1" applyAlignment="1">
      <alignment horizontal="left" vertical="center" readingOrder="1"/>
    </xf>
    <xf numFmtId="0" fontId="158" fillId="0" borderId="22" xfId="0" applyFont="1" applyFill="1" applyBorder="1" applyAlignment="1">
      <alignment horizontal="left" vertical="center" wrapText="1" readingOrder="1"/>
    </xf>
    <xf numFmtId="0" fontId="167" fillId="0" borderId="22" xfId="0" applyFont="1" applyFill="1" applyBorder="1" applyAlignment="1">
      <alignment horizontal="left" vertical="center" wrapText="1" readingOrder="1"/>
    </xf>
    <xf numFmtId="0" fontId="160" fillId="0" borderId="0" xfId="0" applyFont="1" applyFill="1" applyAlignment="1">
      <alignment vertical="center" readingOrder="1"/>
    </xf>
    <xf numFmtId="0" fontId="161" fillId="0" borderId="23" xfId="0" applyFont="1" applyFill="1" applyBorder="1" applyAlignment="1">
      <alignment horizontal="left" vertical="center" readingOrder="1"/>
    </xf>
    <xf numFmtId="0" fontId="165" fillId="0" borderId="23" xfId="7" applyFont="1" applyFill="1" applyBorder="1" applyAlignment="1">
      <alignment horizontal="right" vertical="center"/>
    </xf>
    <xf numFmtId="0" fontId="139" fillId="0" borderId="0" xfId="0" applyFont="1" applyFill="1" applyAlignment="1">
      <alignment vertical="center" readingOrder="1"/>
    </xf>
    <xf numFmtId="0" fontId="161" fillId="0" borderId="0" xfId="0" applyFont="1" applyFill="1" applyBorder="1" applyAlignment="1">
      <alignment horizontal="left" vertical="center" readingOrder="1"/>
    </xf>
    <xf numFmtId="173" fontId="161" fillId="0" borderId="0" xfId="1" applyNumberFormat="1" applyFont="1" applyFill="1" applyBorder="1" applyAlignment="1">
      <alignment horizontal="right" vertical="center" readingOrder="1"/>
    </xf>
    <xf numFmtId="0" fontId="142" fillId="0" borderId="0" xfId="0" applyFont="1" applyFill="1" applyBorder="1" applyAlignment="1">
      <alignment horizontal="left" vertical="center" readingOrder="1"/>
    </xf>
    <xf numFmtId="173" fontId="142" fillId="0" borderId="0" xfId="1" applyNumberFormat="1" applyFont="1" applyFill="1" applyBorder="1" applyAlignment="1">
      <alignment horizontal="right" vertical="center" readingOrder="1"/>
    </xf>
    <xf numFmtId="0" fontId="142" fillId="0" borderId="22" xfId="0" applyFont="1" applyFill="1" applyBorder="1" applyAlignment="1">
      <alignment horizontal="left" vertical="center" readingOrder="1"/>
    </xf>
    <xf numFmtId="173" fontId="142" fillId="0" borderId="22" xfId="1" applyNumberFormat="1" applyFont="1" applyFill="1" applyBorder="1" applyAlignment="1">
      <alignment horizontal="right" vertical="center" readingOrder="1"/>
    </xf>
    <xf numFmtId="0" fontId="164" fillId="0" borderId="0" xfId="0" applyFont="1" applyFill="1" applyAlignment="1">
      <alignment horizontal="left" vertical="center" readingOrder="1"/>
    </xf>
    <xf numFmtId="170" fontId="159" fillId="0" borderId="0" xfId="0" applyNumberFormat="1" applyFont="1" applyFill="1" applyBorder="1" applyAlignment="1">
      <alignment horizontal="right" vertical="center" readingOrder="1"/>
    </xf>
    <xf numFmtId="0" fontId="159" fillId="0" borderId="0" xfId="0" applyFont="1" applyFill="1" applyBorder="1" applyAlignment="1">
      <alignment horizontal="left" vertical="center" readingOrder="1"/>
    </xf>
    <xf numFmtId="172" fontId="142" fillId="0" borderId="0" xfId="0" applyNumberFormat="1" applyFont="1" applyFill="1" applyBorder="1" applyAlignment="1">
      <alignment horizontal="right" vertical="center" readingOrder="1"/>
    </xf>
    <xf numFmtId="0" fontId="157" fillId="0" borderId="0" xfId="0" applyFont="1" applyFill="1" applyAlignment="1">
      <alignment vertical="center" readingOrder="1"/>
    </xf>
    <xf numFmtId="0" fontId="145" fillId="0" borderId="0" xfId="0" applyFont="1" applyFill="1" applyBorder="1" applyAlignment="1">
      <alignment horizontal="left" vertical="top"/>
    </xf>
    <xf numFmtId="170" fontId="157" fillId="0" borderId="0" xfId="0" applyNumberFormat="1" applyFont="1" applyFill="1" applyAlignment="1">
      <alignment readingOrder="1"/>
    </xf>
    <xf numFmtId="3" fontId="161" fillId="0" borderId="0" xfId="0" applyNumberFormat="1" applyFont="1" applyFill="1" applyBorder="1" applyAlignment="1">
      <alignment horizontal="right" vertical="center" readingOrder="1"/>
    </xf>
    <xf numFmtId="3" fontId="142" fillId="0" borderId="0" xfId="0" applyNumberFormat="1" applyFont="1" applyFill="1" applyBorder="1" applyAlignment="1">
      <alignment horizontal="right" vertical="center" readingOrder="1"/>
    </xf>
    <xf numFmtId="3" fontId="142" fillId="0" borderId="22" xfId="0" applyNumberFormat="1" applyFont="1" applyFill="1" applyBorder="1" applyAlignment="1">
      <alignment horizontal="right" vertical="center" readingOrder="1"/>
    </xf>
    <xf numFmtId="1" fontId="165" fillId="0" borderId="23" xfId="7" applyNumberFormat="1" applyFont="1" applyFill="1" applyBorder="1" applyAlignment="1">
      <alignment horizontal="right" vertical="center"/>
    </xf>
    <xf numFmtId="170" fontId="142" fillId="0" borderId="0" xfId="0" applyNumberFormat="1" applyFont="1" applyFill="1" applyBorder="1" applyAlignment="1">
      <alignment horizontal="right" vertical="center" readingOrder="1"/>
    </xf>
    <xf numFmtId="0" fontId="160" fillId="0" borderId="0" xfId="0" applyFont="1" applyFill="1" applyAlignment="1">
      <alignment readingOrder="1"/>
    </xf>
    <xf numFmtId="170" fontId="142" fillId="0" borderId="22" xfId="0" applyNumberFormat="1" applyFont="1" applyFill="1" applyBorder="1" applyAlignment="1">
      <alignment horizontal="right" vertical="center" readingOrder="1"/>
    </xf>
    <xf numFmtId="0" fontId="159" fillId="0" borderId="0" xfId="0" applyFont="1" applyFill="1" applyAlignment="1">
      <alignment horizontal="left" vertical="center" readingOrder="1"/>
    </xf>
    <xf numFmtId="0" fontId="161" fillId="0" borderId="25" xfId="0" applyFont="1" applyFill="1" applyBorder="1" applyAlignment="1">
      <alignment horizontal="left" vertical="center" readingOrder="1"/>
    </xf>
    <xf numFmtId="0" fontId="161" fillId="0" borderId="22" xfId="0" applyFont="1" applyFill="1" applyBorder="1" applyAlignment="1">
      <alignment horizontal="left" vertical="center" readingOrder="1"/>
    </xf>
    <xf numFmtId="0" fontId="161" fillId="0" borderId="27" xfId="0" applyFont="1" applyFill="1" applyBorder="1" applyAlignment="1">
      <alignment horizontal="center" vertical="center" readingOrder="1"/>
    </xf>
    <xf numFmtId="0" fontId="161" fillId="0" borderId="28" xfId="0" applyFont="1" applyFill="1" applyBorder="1" applyAlignment="1">
      <alignment horizontal="center" vertical="center" readingOrder="1"/>
    </xf>
    <xf numFmtId="0" fontId="161" fillId="0" borderId="29" xfId="0" applyFont="1" applyFill="1" applyBorder="1" applyAlignment="1">
      <alignment horizontal="center" vertical="center" readingOrder="1"/>
    </xf>
    <xf numFmtId="0" fontId="161" fillId="0" borderId="0" xfId="0" applyFont="1" applyFill="1" applyBorder="1" applyAlignment="1">
      <alignment horizontal="right" vertical="center" readingOrder="1"/>
    </xf>
    <xf numFmtId="0" fontId="159" fillId="0" borderId="0" xfId="0" applyFont="1" applyFill="1" applyAlignment="1">
      <alignment vertical="center" readingOrder="1"/>
    </xf>
    <xf numFmtId="3" fontId="142" fillId="0" borderId="22" xfId="0" applyNumberFormat="1" applyFont="1" applyFill="1" applyBorder="1" applyAlignment="1">
      <alignment horizontal="left" vertical="center" readingOrder="1"/>
    </xf>
    <xf numFmtId="0" fontId="159" fillId="0" borderId="0" xfId="0" applyFont="1" applyFill="1" applyAlignment="1">
      <alignment readingOrder="1"/>
    </xf>
    <xf numFmtId="0" fontId="111" fillId="0" borderId="0" xfId="0" applyFont="1" applyAlignment="1">
      <alignment horizontal="left" vertical="center"/>
    </xf>
    <xf numFmtId="0" fontId="184" fillId="0" borderId="0" xfId="0" applyFont="1" applyFill="1" applyAlignment="1">
      <alignment vertical="center"/>
    </xf>
    <xf numFmtId="0" fontId="157" fillId="0" borderId="0" xfId="0" applyFont="1" applyFill="1" applyAlignment="1">
      <alignment vertical="center" wrapText="1"/>
    </xf>
    <xf numFmtId="3" fontId="186" fillId="0" borderId="0" xfId="0" applyNumberFormat="1" applyFont="1" applyFill="1" applyBorder="1" applyAlignment="1">
      <alignment horizontal="right" vertical="center" wrapText="1"/>
    </xf>
    <xf numFmtId="0" fontId="0" fillId="0" borderId="0" xfId="0" applyFont="1" applyFill="1" applyAlignment="1">
      <alignment vertical="center" wrapText="1"/>
    </xf>
    <xf numFmtId="0" fontId="119" fillId="0" borderId="0" xfId="0" applyFont="1" applyFill="1" applyBorder="1" applyAlignment="1">
      <alignment horizontal="left" vertical="center" wrapText="1"/>
    </xf>
    <xf numFmtId="3" fontId="187" fillId="0" borderId="0" xfId="0" applyNumberFormat="1" applyFont="1" applyFill="1" applyAlignment="1">
      <alignment vertical="center"/>
    </xf>
    <xf numFmtId="3" fontId="188" fillId="0" borderId="0" xfId="0" applyNumberFormat="1" applyFont="1" applyFill="1" applyBorder="1" applyAlignment="1">
      <alignment horizontal="right" vertical="center" wrapText="1"/>
    </xf>
    <xf numFmtId="172" fontId="123" fillId="0" borderId="0" xfId="0" applyNumberFormat="1" applyFont="1" applyFill="1" applyBorder="1" applyAlignment="1">
      <alignment horizontal="right" vertical="center" wrapText="1"/>
    </xf>
    <xf numFmtId="3" fontId="123" fillId="0" borderId="0" xfId="0" applyNumberFormat="1" applyFont="1" applyFill="1" applyBorder="1" applyAlignment="1">
      <alignment horizontal="right" vertical="center" wrapText="1"/>
    </xf>
    <xf numFmtId="3" fontId="123" fillId="0" borderId="0" xfId="0" applyNumberFormat="1" applyFont="1" applyFill="1" applyAlignment="1">
      <alignment horizontal="right" vertical="center" wrapText="1"/>
    </xf>
    <xf numFmtId="0" fontId="186" fillId="0" borderId="0" xfId="0" applyFont="1" applyFill="1" applyAlignment="1">
      <alignment horizontal="right" vertical="center" wrapText="1"/>
    </xf>
    <xf numFmtId="173" fontId="186" fillId="0" borderId="0" xfId="1" applyNumberFormat="1" applyFont="1" applyFill="1" applyAlignment="1">
      <alignment horizontal="right" vertical="center" wrapText="1"/>
    </xf>
    <xf numFmtId="0" fontId="185" fillId="0" borderId="0" xfId="0" applyFont="1" applyFill="1" applyBorder="1" applyAlignment="1">
      <alignment horizontal="center" vertical="center" textRotation="90"/>
    </xf>
    <xf numFmtId="0" fontId="189" fillId="0" borderId="0" xfId="0" applyFont="1" applyFill="1" applyBorder="1" applyAlignment="1">
      <alignment vertical="center"/>
    </xf>
    <xf numFmtId="0" fontId="189" fillId="0" borderId="0" xfId="0" applyFont="1" applyFill="1" applyAlignment="1">
      <alignment vertical="center"/>
    </xf>
    <xf numFmtId="173" fontId="189" fillId="0" borderId="0" xfId="1" applyNumberFormat="1" applyFont="1" applyFill="1" applyAlignment="1">
      <alignment vertical="center"/>
    </xf>
    <xf numFmtId="0" fontId="0" fillId="0" borderId="0" xfId="0" applyFont="1" applyFill="1"/>
    <xf numFmtId="1" fontId="132" fillId="0" borderId="23" xfId="0" applyNumberFormat="1" applyFont="1" applyFill="1" applyBorder="1" applyAlignment="1">
      <alignment horizontal="left" vertical="center"/>
    </xf>
    <xf numFmtId="0" fontId="132" fillId="0" borderId="23" xfId="0" applyFont="1" applyFill="1" applyBorder="1" applyAlignment="1">
      <alignment horizontal="center" vertical="center"/>
    </xf>
    <xf numFmtId="0" fontId="132" fillId="0" borderId="23" xfId="0" applyFont="1" applyFill="1" applyBorder="1" applyAlignment="1">
      <alignment vertical="center"/>
    </xf>
    <xf numFmtId="0" fontId="132" fillId="0" borderId="23" xfId="0" applyFont="1" applyFill="1" applyBorder="1" applyAlignment="1">
      <alignment horizontal="right" vertical="center"/>
    </xf>
    <xf numFmtId="0" fontId="136" fillId="0" borderId="25" xfId="0" applyFont="1" applyFill="1" applyBorder="1" applyAlignment="1">
      <alignment horizontal="center" vertical="center"/>
    </xf>
    <xf numFmtId="3" fontId="190" fillId="0" borderId="0" xfId="0" applyNumberFormat="1" applyFont="1" applyFill="1" applyBorder="1" applyAlignment="1">
      <alignment horizontal="right" vertical="center"/>
    </xf>
    <xf numFmtId="3" fontId="147" fillId="0" borderId="25" xfId="0" applyNumberFormat="1" applyFont="1" applyFill="1" applyBorder="1" applyAlignment="1">
      <alignment horizontal="right" vertical="center"/>
    </xf>
    <xf numFmtId="3" fontId="190" fillId="0" borderId="25" xfId="0" applyNumberFormat="1" applyFont="1" applyFill="1" applyBorder="1" applyAlignment="1">
      <alignment horizontal="right" vertical="center"/>
    </xf>
    <xf numFmtId="0" fontId="136" fillId="0" borderId="22" xfId="0" applyFont="1" applyFill="1" applyBorder="1" applyAlignment="1">
      <alignment vertical="center"/>
    </xf>
    <xf numFmtId="3" fontId="190" fillId="0" borderId="22" xfId="0" applyNumberFormat="1" applyFont="1" applyFill="1" applyBorder="1" applyAlignment="1">
      <alignment horizontal="right" vertical="center"/>
    </xf>
    <xf numFmtId="3" fontId="147" fillId="0" borderId="22" xfId="0" applyNumberFormat="1" applyFont="1" applyFill="1" applyBorder="1" applyAlignment="1">
      <alignment horizontal="right" vertical="center"/>
    </xf>
    <xf numFmtId="1" fontId="130" fillId="0" borderId="0" xfId="0" applyNumberFormat="1" applyFont="1" applyFill="1" applyBorder="1"/>
    <xf numFmtId="0" fontId="127" fillId="0" borderId="0" xfId="0" applyFont="1" applyFill="1" applyBorder="1"/>
    <xf numFmtId="0" fontId="27" fillId="0" borderId="0" xfId="0" applyFont="1" applyFill="1"/>
    <xf numFmtId="0" fontId="132" fillId="0" borderId="23" xfId="0" applyFont="1" applyFill="1" applyBorder="1" applyAlignment="1">
      <alignment horizontal="left" vertical="center"/>
    </xf>
    <xf numFmtId="0" fontId="133" fillId="0" borderId="23" xfId="0" applyFont="1" applyFill="1" applyBorder="1" applyAlignment="1">
      <alignment horizontal="right" vertical="center"/>
    </xf>
    <xf numFmtId="0" fontId="136" fillId="0" borderId="0" xfId="0" applyNumberFormat="1" applyFont="1" applyFill="1" applyBorder="1" applyAlignment="1">
      <alignment horizontal="center" vertical="center"/>
    </xf>
    <xf numFmtId="172" fontId="136" fillId="0" borderId="0" xfId="0" applyNumberFormat="1" applyFont="1" applyFill="1" applyBorder="1" applyAlignment="1">
      <alignment horizontal="right" vertical="center"/>
    </xf>
    <xf numFmtId="172" fontId="180" fillId="0" borderId="0" xfId="0" applyNumberFormat="1" applyFont="1" applyFill="1" applyBorder="1" applyAlignment="1">
      <alignment horizontal="right" vertical="center"/>
    </xf>
    <xf numFmtId="0" fontId="139" fillId="0" borderId="0" xfId="24" applyFont="1" applyFill="1" applyAlignment="1">
      <alignment vertical="center"/>
    </xf>
    <xf numFmtId="170" fontId="136" fillId="0" borderId="0" xfId="0" applyNumberFormat="1" applyFont="1" applyFill="1" applyAlignment="1">
      <alignment horizontal="center" vertical="center"/>
    </xf>
    <xf numFmtId="170" fontId="136" fillId="0" borderId="0" xfId="0" applyNumberFormat="1" applyFont="1" applyFill="1" applyAlignment="1">
      <alignment horizontal="right" vertical="center"/>
    </xf>
    <xf numFmtId="3" fontId="139" fillId="0" borderId="22" xfId="5" applyNumberFormat="1" applyFont="1" applyFill="1" applyBorder="1" applyAlignment="1" applyProtection="1">
      <alignment horizontal="center" vertical="center"/>
    </xf>
    <xf numFmtId="3" fontId="139" fillId="0" borderId="22" xfId="5" applyNumberFormat="1" applyFont="1" applyFill="1" applyBorder="1" applyAlignment="1" applyProtection="1">
      <alignment horizontal="right" vertical="center"/>
    </xf>
    <xf numFmtId="3" fontId="180" fillId="0" borderId="22" xfId="3725" applyNumberFormat="1" applyFont="1" applyFill="1" applyBorder="1" applyAlignment="1" applyProtection="1">
      <alignment horizontal="right" vertical="center"/>
    </xf>
    <xf numFmtId="0" fontId="130" fillId="0" borderId="25" xfId="0" applyFont="1" applyFill="1" applyBorder="1" applyAlignment="1">
      <alignment vertical="center"/>
    </xf>
    <xf numFmtId="0" fontId="130" fillId="0" borderId="0" xfId="0" applyFont="1" applyFill="1" applyBorder="1" applyAlignment="1">
      <alignment vertical="center"/>
    </xf>
    <xf numFmtId="0" fontId="0" fillId="0" borderId="0" xfId="0" applyFont="1" applyFill="1" applyBorder="1"/>
    <xf numFmtId="0" fontId="164" fillId="0" borderId="0" xfId="0" applyFont="1" applyFill="1" applyBorder="1" applyAlignment="1"/>
    <xf numFmtId="0" fontId="154" fillId="0" borderId="0" xfId="0" applyFont="1" applyFill="1" applyAlignment="1">
      <alignment vertical="center" wrapText="1"/>
    </xf>
    <xf numFmtId="0" fontId="157" fillId="0" borderId="0" xfId="0" applyFont="1" applyFill="1" applyAlignment="1">
      <alignment horizontal="right" vertical="center" wrapText="1"/>
    </xf>
    <xf numFmtId="0" fontId="157" fillId="0" borderId="0" xfId="0" applyFont="1" applyFill="1" applyBorder="1" applyAlignment="1">
      <alignment horizontal="left" vertical="center" wrapText="1"/>
    </xf>
    <xf numFmtId="0" fontId="161" fillId="0" borderId="23" xfId="0" applyFont="1" applyFill="1" applyBorder="1" applyAlignment="1">
      <alignment vertical="center" wrapText="1"/>
    </xf>
    <xf numFmtId="3" fontId="133" fillId="0" borderId="23" xfId="24" applyNumberFormat="1" applyFont="1" applyFill="1" applyBorder="1" applyAlignment="1" applyProtection="1">
      <alignment horizontal="right" vertical="center" wrapText="1" readingOrder="1"/>
    </xf>
    <xf numFmtId="0" fontId="136" fillId="0" borderId="0" xfId="0" applyFont="1" applyFill="1" applyAlignment="1">
      <alignment vertical="center" wrapText="1"/>
    </xf>
    <xf numFmtId="171" fontId="142" fillId="0" borderId="0" xfId="0" applyNumberFormat="1" applyFont="1" applyFill="1" applyBorder="1" applyAlignment="1">
      <alignment horizontal="left" vertical="center" wrapText="1"/>
    </xf>
    <xf numFmtId="170" fontId="142" fillId="0" borderId="0" xfId="0" applyNumberFormat="1" applyFont="1" applyFill="1" applyAlignment="1">
      <alignment horizontal="right" vertical="center" wrapText="1"/>
    </xf>
    <xf numFmtId="0" fontId="180" fillId="0" borderId="0" xfId="0" applyFont="1" applyFill="1" applyAlignment="1">
      <alignment vertical="center"/>
    </xf>
    <xf numFmtId="3" fontId="142" fillId="0" borderId="22" xfId="0" applyNumberFormat="1" applyFont="1" applyFill="1" applyBorder="1" applyAlignment="1">
      <alignment horizontal="right" vertical="center" wrapText="1"/>
    </xf>
    <xf numFmtId="173" fontId="142" fillId="0" borderId="22" xfId="1" applyNumberFormat="1" applyFont="1" applyFill="1" applyBorder="1" applyAlignment="1">
      <alignment horizontal="right" vertical="center" wrapText="1"/>
    </xf>
    <xf numFmtId="3" fontId="180" fillId="0" borderId="22" xfId="0" applyNumberFormat="1" applyFont="1" applyFill="1" applyBorder="1" applyAlignment="1">
      <alignment horizontal="right" vertical="center"/>
    </xf>
    <xf numFmtId="0" fontId="159" fillId="0" borderId="0" xfId="0" applyFont="1" applyFill="1" applyBorder="1" applyAlignment="1">
      <alignment vertical="center" wrapText="1"/>
    </xf>
    <xf numFmtId="0" fontId="130" fillId="0" borderId="0" xfId="0" applyFont="1" applyFill="1" applyAlignment="1">
      <alignment vertical="center" wrapText="1"/>
    </xf>
    <xf numFmtId="0" fontId="164" fillId="0" borderId="0" xfId="0" applyFont="1" applyFill="1" applyBorder="1" applyAlignment="1">
      <alignment vertical="center" wrapText="1"/>
    </xf>
    <xf numFmtId="0" fontId="159" fillId="0" borderId="0" xfId="0" applyFont="1" applyFill="1" applyBorder="1" applyAlignment="1">
      <alignment horizontal="left" vertical="center" wrapText="1"/>
    </xf>
    <xf numFmtId="0" fontId="159" fillId="0" borderId="0" xfId="0" applyFont="1" applyFill="1" applyBorder="1" applyAlignment="1">
      <alignment horizontal="right" vertical="center" wrapText="1"/>
    </xf>
    <xf numFmtId="0" fontId="158" fillId="0" borderId="22" xfId="0" applyFont="1" applyFill="1" applyBorder="1" applyAlignment="1">
      <alignment horizontal="right" vertical="center" wrapText="1"/>
    </xf>
    <xf numFmtId="0" fontId="161" fillId="0" borderId="27" xfId="0" applyFont="1" applyFill="1" applyBorder="1" applyAlignment="1">
      <alignment horizontal="right" vertical="center" wrapText="1"/>
    </xf>
    <xf numFmtId="0" fontId="161" fillId="0" borderId="29" xfId="0" applyFont="1" applyFill="1" applyBorder="1" applyAlignment="1">
      <alignment horizontal="right" vertical="center" wrapText="1"/>
    </xf>
    <xf numFmtId="0" fontId="161" fillId="0" borderId="25" xfId="0" applyFont="1" applyFill="1" applyBorder="1" applyAlignment="1">
      <alignment vertical="center" wrapText="1"/>
    </xf>
    <xf numFmtId="3" fontId="161" fillId="0" borderId="25" xfId="0" applyNumberFormat="1" applyFont="1" applyFill="1" applyBorder="1" applyAlignment="1">
      <alignment horizontal="right" vertical="center" wrapText="1"/>
    </xf>
    <xf numFmtId="3" fontId="136" fillId="0" borderId="0" xfId="0" applyNumberFormat="1" applyFont="1" applyFill="1" applyAlignment="1">
      <alignment vertical="center" wrapText="1"/>
    </xf>
    <xf numFmtId="3" fontId="139" fillId="0" borderId="0" xfId="0" applyNumberFormat="1" applyFont="1" applyFill="1" applyBorder="1" applyAlignment="1">
      <alignment horizontal="right" vertical="center"/>
    </xf>
    <xf numFmtId="171" fontId="142" fillId="0" borderId="0" xfId="0" quotePrefix="1" applyNumberFormat="1" applyFont="1" applyFill="1" applyBorder="1" applyAlignment="1">
      <alignment horizontal="left" vertical="center" wrapText="1"/>
    </xf>
    <xf numFmtId="170" fontId="136" fillId="0" borderId="0" xfId="0" applyNumberFormat="1" applyFont="1" applyFill="1" applyAlignment="1">
      <alignment vertical="center" wrapText="1"/>
    </xf>
    <xf numFmtId="3" fontId="139" fillId="0" borderId="22" xfId="0" applyNumberFormat="1" applyFont="1" applyFill="1" applyBorder="1" applyAlignment="1">
      <alignment horizontal="right" vertical="center"/>
    </xf>
    <xf numFmtId="0" fontId="159" fillId="0" borderId="25" xfId="0" applyFont="1" applyFill="1" applyBorder="1" applyAlignment="1">
      <alignment vertical="center" wrapText="1"/>
    </xf>
    <xf numFmtId="3" fontId="159" fillId="0" borderId="25" xfId="0" applyNumberFormat="1" applyFont="1" applyFill="1" applyBorder="1" applyAlignment="1">
      <alignment vertical="center" wrapText="1"/>
    </xf>
    <xf numFmtId="0" fontId="159" fillId="0" borderId="0" xfId="0" applyFont="1" applyFill="1" applyAlignment="1">
      <alignment horizontal="right" vertical="center" wrapText="1"/>
    </xf>
    <xf numFmtId="0" fontId="158" fillId="0" borderId="0" xfId="0" applyFont="1" applyFill="1" applyBorder="1" applyAlignment="1">
      <alignment horizontal="right" vertical="center" wrapText="1"/>
    </xf>
    <xf numFmtId="0" fontId="161" fillId="0" borderId="23" xfId="0" applyFont="1" applyFill="1" applyBorder="1" applyAlignment="1">
      <alignment horizontal="right" vertical="center" wrapText="1" readingOrder="1"/>
    </xf>
    <xf numFmtId="3" fontId="161" fillId="0" borderId="25" xfId="0" applyNumberFormat="1" applyFont="1" applyFill="1" applyBorder="1" applyAlignment="1">
      <alignment horizontal="right" vertical="center" wrapText="1" readingOrder="1"/>
    </xf>
    <xf numFmtId="3" fontId="161" fillId="0" borderId="0" xfId="0" applyNumberFormat="1" applyFont="1" applyFill="1" applyBorder="1" applyAlignment="1">
      <alignment horizontal="right" vertical="center" wrapText="1"/>
    </xf>
    <xf numFmtId="172" fontId="132" fillId="0" borderId="0" xfId="0" applyNumberFormat="1" applyFont="1" applyFill="1" applyBorder="1" applyAlignment="1">
      <alignment horizontal="right" vertical="center" wrapText="1"/>
    </xf>
    <xf numFmtId="3" fontId="142" fillId="0" borderId="0" xfId="0" applyNumberFormat="1" applyFont="1" applyFill="1" applyBorder="1" applyAlignment="1">
      <alignment horizontal="right" vertical="center" wrapText="1"/>
    </xf>
    <xf numFmtId="172" fontId="136" fillId="0" borderId="0" xfId="0" applyNumberFormat="1" applyFont="1" applyFill="1" applyBorder="1" applyAlignment="1">
      <alignment horizontal="right" vertical="center" wrapText="1"/>
    </xf>
    <xf numFmtId="0" fontId="127" fillId="0" borderId="0" xfId="0" applyFont="1" applyFill="1" applyAlignment="1">
      <alignment vertical="center" wrapText="1"/>
    </xf>
    <xf numFmtId="0" fontId="131" fillId="0" borderId="0" xfId="0" applyFont="1" applyFill="1" applyAlignment="1">
      <alignment vertical="center" wrapText="1"/>
    </xf>
    <xf numFmtId="0" fontId="131" fillId="35" borderId="0" xfId="0" applyFont="1" applyFill="1" applyAlignment="1">
      <alignment vertical="center" wrapText="1"/>
    </xf>
    <xf numFmtId="170" fontId="131" fillId="35" borderId="0" xfId="0" applyNumberFormat="1" applyFont="1" applyFill="1" applyAlignment="1">
      <alignment vertical="center" wrapText="1"/>
    </xf>
    <xf numFmtId="170" fontId="142" fillId="0" borderId="0" xfId="0" applyNumberFormat="1" applyFont="1" applyFill="1" applyBorder="1" applyAlignment="1">
      <alignment horizontal="right" vertical="center" wrapText="1" readingOrder="1"/>
    </xf>
    <xf numFmtId="0" fontId="180" fillId="0" borderId="0" xfId="0" applyFont="1" applyFill="1" applyAlignment="1">
      <alignment horizontal="right" vertical="center" readingOrder="1"/>
    </xf>
    <xf numFmtId="1" fontId="142" fillId="0" borderId="0" xfId="0" applyNumberFormat="1" applyFont="1" applyFill="1" applyBorder="1" applyAlignment="1">
      <alignment horizontal="right" vertical="center" wrapText="1" readingOrder="1"/>
    </xf>
    <xf numFmtId="1" fontId="139" fillId="0" borderId="0" xfId="0" applyNumberFormat="1" applyFont="1" applyFill="1" applyBorder="1" applyAlignment="1">
      <alignment horizontal="right" vertical="center"/>
    </xf>
    <xf numFmtId="173" fontId="139" fillId="0" borderId="0" xfId="1" applyNumberFormat="1" applyFont="1" applyFill="1" applyBorder="1" applyAlignment="1">
      <alignment horizontal="right" vertical="center"/>
    </xf>
    <xf numFmtId="3" fontId="180" fillId="0" borderId="0" xfId="0" applyNumberFormat="1" applyFont="1" applyFill="1" applyAlignment="1">
      <alignment horizontal="right" vertical="center" readingOrder="1"/>
    </xf>
    <xf numFmtId="0" fontId="139" fillId="0" borderId="0" xfId="0" applyFont="1" applyFill="1" applyBorder="1" applyAlignment="1">
      <alignment horizontal="right" vertical="center"/>
    </xf>
    <xf numFmtId="170" fontId="142" fillId="0" borderId="22" xfId="0" applyNumberFormat="1" applyFont="1" applyFill="1" applyBorder="1" applyAlignment="1">
      <alignment horizontal="right" vertical="center" wrapText="1" readingOrder="1"/>
    </xf>
    <xf numFmtId="0" fontId="139" fillId="0" borderId="22" xfId="0" applyFont="1" applyFill="1" applyBorder="1" applyAlignment="1">
      <alignment horizontal="right" vertical="center"/>
    </xf>
    <xf numFmtId="0" fontId="180" fillId="0" borderId="0" xfId="7" applyFont="1" applyFill="1" applyAlignment="1">
      <alignment horizontal="left" vertical="center" indent="4" readingOrder="1"/>
    </xf>
    <xf numFmtId="0" fontId="180" fillId="0" borderId="0" xfId="7" applyFont="1" applyFill="1" applyAlignment="1">
      <alignment horizontal="right" vertical="center" readingOrder="1"/>
    </xf>
    <xf numFmtId="3" fontId="142" fillId="0" borderId="0" xfId="0" applyNumberFormat="1" applyFont="1" applyFill="1" applyBorder="1" applyAlignment="1">
      <alignment horizontal="right" vertical="center"/>
    </xf>
    <xf numFmtId="3" fontId="180" fillId="0" borderId="0" xfId="7" applyNumberFormat="1" applyFont="1" applyFill="1" applyBorder="1" applyAlignment="1">
      <alignment horizontal="right" vertical="center"/>
    </xf>
    <xf numFmtId="172" fontId="139" fillId="0" borderId="0" xfId="7" applyNumberFormat="1" applyFont="1" applyFill="1" applyBorder="1" applyAlignment="1">
      <alignment horizontal="right" vertical="center"/>
    </xf>
    <xf numFmtId="172" fontId="139" fillId="0" borderId="22" xfId="7" applyNumberFormat="1" applyFont="1" applyFill="1" applyBorder="1" applyAlignment="1">
      <alignment horizontal="right" vertical="center"/>
    </xf>
    <xf numFmtId="0" fontId="159" fillId="0" borderId="22" xfId="0" applyFont="1" applyFill="1" applyBorder="1" applyAlignment="1">
      <alignment vertical="center"/>
    </xf>
    <xf numFmtId="0" fontId="142" fillId="0" borderId="0" xfId="0" applyFont="1" applyFill="1" applyAlignment="1">
      <alignment horizontal="right" vertical="center"/>
    </xf>
    <xf numFmtId="3" fontId="142" fillId="0" borderId="0" xfId="0" applyNumberFormat="1" applyFont="1" applyFill="1" applyBorder="1" applyAlignment="1" applyProtection="1">
      <alignment horizontal="right" vertical="center"/>
    </xf>
    <xf numFmtId="3" fontId="139" fillId="0" borderId="0" xfId="0" applyNumberFormat="1" applyFont="1" applyFill="1" applyBorder="1" applyAlignment="1" applyProtection="1">
      <alignment horizontal="right" vertical="center"/>
    </xf>
    <xf numFmtId="0" fontId="161" fillId="0" borderId="22" xfId="0" applyFont="1" applyFill="1" applyBorder="1" applyAlignment="1">
      <alignment vertical="center"/>
    </xf>
    <xf numFmtId="3" fontId="142" fillId="0" borderId="22" xfId="0" applyNumberFormat="1" applyFont="1" applyFill="1" applyBorder="1" applyAlignment="1" applyProtection="1">
      <alignment horizontal="right" vertical="center"/>
    </xf>
    <xf numFmtId="3" fontId="142" fillId="0" borderId="25" xfId="0" applyNumberFormat="1" applyFont="1" applyFill="1" applyBorder="1" applyAlignment="1">
      <alignment vertical="center"/>
    </xf>
    <xf numFmtId="170" fontId="142" fillId="0" borderId="25" xfId="0" applyNumberFormat="1" applyFont="1" applyFill="1" applyBorder="1" applyAlignment="1" applyProtection="1">
      <alignment horizontal="right" vertical="center" readingOrder="1"/>
    </xf>
    <xf numFmtId="3" fontId="142" fillId="0" borderId="0" xfId="0" applyNumberFormat="1" applyFont="1" applyFill="1" applyBorder="1" applyAlignment="1">
      <alignment vertical="center"/>
    </xf>
    <xf numFmtId="3" fontId="142" fillId="0" borderId="22" xfId="0" applyNumberFormat="1" applyFont="1" applyFill="1" applyBorder="1" applyAlignment="1">
      <alignment vertical="center"/>
    </xf>
    <xf numFmtId="170" fontId="142" fillId="0" borderId="22" xfId="0" applyNumberFormat="1" applyFont="1" applyFill="1" applyBorder="1" applyAlignment="1" applyProtection="1">
      <alignment horizontal="right" vertical="center" readingOrder="1"/>
    </xf>
    <xf numFmtId="0" fontId="161" fillId="0" borderId="25" xfId="0" applyFont="1" applyFill="1" applyBorder="1" applyAlignment="1">
      <alignment horizontal="right" vertical="center"/>
    </xf>
    <xf numFmtId="3" fontId="139" fillId="0" borderId="0" xfId="0" applyNumberFormat="1" applyFont="1" applyFill="1" applyBorder="1" applyAlignment="1" applyProtection="1">
      <alignment horizontal="right" vertical="center" readingOrder="1"/>
    </xf>
    <xf numFmtId="3" fontId="139" fillId="0" borderId="22" xfId="0" applyNumberFormat="1" applyFont="1" applyBorder="1" applyAlignment="1">
      <alignment horizontal="right" vertical="center" readingOrder="1"/>
    </xf>
    <xf numFmtId="0" fontId="62" fillId="0" borderId="0" xfId="0" applyFont="1" applyFill="1" applyAlignment="1">
      <alignment vertical="center"/>
    </xf>
    <xf numFmtId="3" fontId="142" fillId="0" borderId="22" xfId="0" applyNumberFormat="1" applyFont="1" applyFill="1" applyBorder="1" applyAlignment="1">
      <alignment horizontal="right" vertical="center"/>
    </xf>
    <xf numFmtId="3" fontId="159" fillId="0" borderId="0" xfId="0" applyNumberFormat="1" applyFont="1" applyFill="1" applyAlignment="1">
      <alignment vertical="center"/>
    </xf>
    <xf numFmtId="3" fontId="142" fillId="0" borderId="25" xfId="0" applyNumberFormat="1" applyFont="1" applyFill="1" applyBorder="1" applyAlignment="1">
      <alignment horizontal="right" vertical="center"/>
    </xf>
    <xf numFmtId="3" fontId="161" fillId="0" borderId="0" xfId="0" applyNumberFormat="1" applyFont="1" applyFill="1" applyBorder="1" applyAlignment="1">
      <alignment horizontal="right" vertical="center"/>
    </xf>
    <xf numFmtId="0" fontId="119" fillId="0" borderId="0" xfId="0" applyFont="1"/>
    <xf numFmtId="3" fontId="119" fillId="0" borderId="0" xfId="0" applyNumberFormat="1" applyFont="1" applyFill="1" applyAlignment="1">
      <alignment horizontal="right"/>
    </xf>
    <xf numFmtId="3" fontId="139" fillId="0" borderId="0" xfId="0" applyNumberFormat="1" applyFont="1" applyFill="1" applyAlignment="1">
      <alignment horizontal="right" vertical="center"/>
    </xf>
    <xf numFmtId="4" fontId="139" fillId="0" borderId="0" xfId="0" applyNumberFormat="1" applyFont="1" applyFill="1" applyBorder="1" applyAlignment="1" applyProtection="1">
      <alignment horizontal="right" vertical="center"/>
    </xf>
    <xf numFmtId="4" fontId="139" fillId="0" borderId="0" xfId="0" applyNumberFormat="1" applyFont="1" applyFill="1" applyAlignment="1">
      <alignment horizontal="right" vertical="center"/>
    </xf>
    <xf numFmtId="170" fontId="136" fillId="0" borderId="0" xfId="0" applyNumberFormat="1" applyFont="1" applyFill="1" applyAlignment="1">
      <alignment vertical="center"/>
    </xf>
    <xf numFmtId="4" fontId="165" fillId="0" borderId="0" xfId="0" applyNumberFormat="1" applyFont="1" applyFill="1" applyBorder="1" applyAlignment="1">
      <alignment horizontal="right" vertical="center"/>
    </xf>
    <xf numFmtId="0" fontId="136" fillId="0" borderId="0" xfId="0" applyFont="1" applyAlignment="1">
      <alignment horizontal="right" vertical="center"/>
    </xf>
    <xf numFmtId="0" fontId="139" fillId="0" borderId="0" xfId="0" applyFont="1" applyAlignment="1">
      <alignment horizontal="right" vertical="center"/>
    </xf>
    <xf numFmtId="172" fontId="139" fillId="0" borderId="0" xfId="0" applyNumberFormat="1" applyFont="1" applyAlignment="1">
      <alignment horizontal="right" vertical="center"/>
    </xf>
    <xf numFmtId="0" fontId="165" fillId="0" borderId="0" xfId="0" applyFont="1" applyFill="1" applyBorder="1" applyAlignment="1"/>
    <xf numFmtId="1" fontId="161" fillId="0" borderId="0" xfId="0" applyNumberFormat="1" applyFont="1" applyFill="1" applyBorder="1" applyAlignment="1" applyProtection="1">
      <alignment horizontal="right" vertical="center"/>
    </xf>
    <xf numFmtId="1" fontId="161" fillId="0" borderId="22" xfId="0" applyNumberFormat="1" applyFont="1" applyFill="1" applyBorder="1" applyAlignment="1" applyProtection="1">
      <alignment horizontal="right" vertical="center"/>
    </xf>
    <xf numFmtId="0" fontId="161" fillId="0" borderId="25" xfId="0" applyFont="1" applyFill="1" applyBorder="1" applyAlignment="1">
      <alignment horizontal="left" vertical="center"/>
    </xf>
    <xf numFmtId="3" fontId="165" fillId="0" borderId="25" xfId="0" applyNumberFormat="1" applyFont="1" applyFill="1" applyBorder="1" applyAlignment="1">
      <alignment horizontal="right" vertical="center"/>
    </xf>
    <xf numFmtId="172" fontId="139" fillId="0" borderId="22" xfId="0" applyNumberFormat="1" applyFont="1" applyBorder="1" applyAlignment="1">
      <alignment horizontal="right" vertical="center"/>
    </xf>
    <xf numFmtId="0" fontId="159" fillId="0" borderId="25" xfId="0" applyFont="1" applyFill="1" applyBorder="1" applyAlignment="1">
      <alignment vertical="center"/>
    </xf>
    <xf numFmtId="0" fontId="161" fillId="0" borderId="23" xfId="0" applyFont="1" applyFill="1" applyBorder="1" applyAlignment="1">
      <alignment horizontal="center" vertical="center" wrapText="1"/>
    </xf>
    <xf numFmtId="0" fontId="161" fillId="0" borderId="27" xfId="0" applyFont="1" applyFill="1" applyBorder="1" applyAlignment="1">
      <alignment horizontal="center" vertical="center" wrapText="1"/>
    </xf>
    <xf numFmtId="3" fontId="139" fillId="0" borderId="0" xfId="0" applyNumberFormat="1" applyFont="1" applyAlignment="1">
      <alignment horizontal="right" vertical="center"/>
    </xf>
    <xf numFmtId="173" fontId="139" fillId="0" borderId="0" xfId="4" applyNumberFormat="1" applyFont="1" applyFill="1" applyBorder="1" applyAlignment="1" applyProtection="1">
      <alignment horizontal="right" vertical="center"/>
    </xf>
    <xf numFmtId="3" fontId="139" fillId="0" borderId="22" xfId="0" applyNumberFormat="1" applyFont="1" applyBorder="1" applyAlignment="1">
      <alignment horizontal="right" vertical="center"/>
    </xf>
    <xf numFmtId="3" fontId="139" fillId="0" borderId="0" xfId="7" applyNumberFormat="1" applyFont="1" applyBorder="1" applyAlignment="1">
      <alignment horizontal="right" vertical="center"/>
    </xf>
    <xf numFmtId="3" fontId="139" fillId="0" borderId="0" xfId="7" applyNumberFormat="1" applyFont="1" applyAlignment="1">
      <alignment horizontal="right" vertical="center"/>
    </xf>
    <xf numFmtId="173" fontId="139" fillId="0" borderId="0" xfId="20" applyNumberFormat="1" applyFont="1" applyFill="1" applyBorder="1" applyAlignment="1" applyProtection="1">
      <alignment horizontal="right" vertical="center"/>
    </xf>
    <xf numFmtId="3" fontId="161" fillId="0" borderId="25" xfId="0" applyNumberFormat="1" applyFont="1" applyFill="1" applyBorder="1" applyAlignment="1">
      <alignment vertical="center"/>
    </xf>
    <xf numFmtId="3" fontId="139" fillId="0" borderId="0" xfId="0" applyNumberFormat="1" applyFont="1" applyFill="1" applyBorder="1" applyAlignment="1">
      <alignment vertical="center"/>
    </xf>
    <xf numFmtId="3" fontId="159" fillId="0" borderId="25" xfId="0" applyNumberFormat="1" applyFont="1" applyFill="1" applyBorder="1" applyAlignment="1">
      <alignment vertical="center"/>
    </xf>
    <xf numFmtId="0" fontId="119" fillId="0" borderId="0" xfId="0" applyFont="1" applyFill="1" applyBorder="1" applyAlignment="1">
      <alignment vertical="center"/>
    </xf>
    <xf numFmtId="0" fontId="167" fillId="0" borderId="0" xfId="0" applyFont="1" applyFill="1" applyBorder="1" applyAlignment="1">
      <alignment horizontal="left" vertical="center"/>
    </xf>
    <xf numFmtId="0" fontId="179" fillId="0" borderId="23" xfId="7" applyFont="1" applyFill="1" applyBorder="1" applyAlignment="1">
      <alignment horizontal="right" vertical="center"/>
    </xf>
    <xf numFmtId="0" fontId="200" fillId="0" borderId="0" xfId="0" applyFont="1" applyFill="1" applyBorder="1" applyAlignment="1">
      <alignment horizontal="right" vertical="center"/>
    </xf>
    <xf numFmtId="0" fontId="200" fillId="0" borderId="0" xfId="7" applyFont="1" applyFill="1" applyBorder="1" applyAlignment="1">
      <alignment horizontal="right" vertical="center"/>
    </xf>
    <xf numFmtId="0" fontId="201" fillId="0" borderId="0" xfId="3726" applyFont="1"/>
    <xf numFmtId="170" fontId="7" fillId="0" borderId="0" xfId="0" applyNumberFormat="1" applyFont="1" applyFill="1" applyBorder="1" applyAlignment="1">
      <alignment vertical="center"/>
    </xf>
    <xf numFmtId="170" fontId="7" fillId="0" borderId="0" xfId="0" applyNumberFormat="1" applyFont="1" applyFill="1" applyBorder="1" applyAlignment="1">
      <alignment horizontal="right" vertical="center"/>
    </xf>
    <xf numFmtId="0" fontId="201" fillId="0" borderId="0" xfId="3726" applyFont="1" applyFill="1"/>
    <xf numFmtId="3" fontId="139" fillId="0" borderId="22" xfId="0" applyNumberFormat="1" applyFont="1" applyFill="1" applyBorder="1" applyAlignment="1">
      <alignment vertical="center"/>
    </xf>
    <xf numFmtId="3" fontId="180" fillId="0" borderId="22" xfId="3726" applyNumberFormat="1" applyFont="1" applyFill="1" applyBorder="1" applyAlignment="1">
      <alignment vertical="center"/>
    </xf>
    <xf numFmtId="3" fontId="7" fillId="0" borderId="0" xfId="0" applyNumberFormat="1" applyFont="1" applyFill="1" applyBorder="1" applyAlignment="1">
      <alignment vertical="center"/>
    </xf>
    <xf numFmtId="0" fontId="160" fillId="0" borderId="0" xfId="0" applyFont="1" applyFill="1" applyBorder="1" applyAlignment="1">
      <alignment vertical="center"/>
    </xf>
    <xf numFmtId="0" fontId="145" fillId="0" borderId="0" xfId="0" applyFont="1" applyFill="1" applyAlignment="1">
      <alignment vertical="center"/>
    </xf>
    <xf numFmtId="173" fontId="159" fillId="0" borderId="0" xfId="0" applyNumberFormat="1" applyFont="1" applyFill="1" applyBorder="1" applyAlignment="1">
      <alignment vertical="center"/>
    </xf>
    <xf numFmtId="0" fontId="165" fillId="0" borderId="23" xfId="0" applyFont="1" applyFill="1" applyBorder="1" applyAlignment="1">
      <alignment horizontal="right" vertical="center" readingOrder="2"/>
    </xf>
    <xf numFmtId="0" fontId="200" fillId="0" borderId="0" xfId="0" applyFont="1" applyFill="1" applyBorder="1" applyAlignment="1">
      <alignment horizontal="right" vertical="center" readingOrder="2"/>
    </xf>
    <xf numFmtId="3" fontId="142" fillId="0" borderId="25" xfId="0" applyNumberFormat="1" applyFont="1" applyBorder="1" applyAlignment="1">
      <alignment horizontal="right" vertical="center"/>
    </xf>
    <xf numFmtId="3" fontId="142" fillId="0" borderId="0" xfId="0" applyNumberFormat="1" applyFont="1" applyAlignment="1">
      <alignment horizontal="right" vertical="center"/>
    </xf>
    <xf numFmtId="3" fontId="7" fillId="0" borderId="0" xfId="0" applyNumberFormat="1" applyFont="1" applyFill="1" applyBorder="1" applyAlignment="1" applyProtection="1">
      <alignment horizontal="right" vertical="center"/>
    </xf>
    <xf numFmtId="3" fontId="136" fillId="0" borderId="0" xfId="0" applyNumberFormat="1" applyFont="1" applyBorder="1" applyAlignment="1">
      <alignment horizontal="right" vertical="center"/>
    </xf>
    <xf numFmtId="3" fontId="161" fillId="0" borderId="0" xfId="0" applyNumberFormat="1" applyFont="1" applyAlignment="1">
      <alignment horizontal="right" vertical="center"/>
    </xf>
    <xf numFmtId="3" fontId="200" fillId="0" borderId="0" xfId="0" applyNumberFormat="1" applyFont="1" applyFill="1" applyBorder="1" applyAlignment="1" applyProtection="1">
      <alignment horizontal="right" vertical="center"/>
    </xf>
    <xf numFmtId="173" fontId="142" fillId="0" borderId="0" xfId="20" applyNumberFormat="1" applyFont="1" applyFill="1" applyBorder="1" applyAlignment="1">
      <alignment horizontal="right" vertical="center"/>
    </xf>
    <xf numFmtId="172" fontId="142" fillId="0" borderId="0" xfId="0" applyNumberFormat="1" applyFont="1" applyAlignment="1">
      <alignment horizontal="right" vertical="center"/>
    </xf>
    <xf numFmtId="172" fontId="139" fillId="0" borderId="0" xfId="0" applyNumberFormat="1" applyFont="1" applyFill="1" applyAlignment="1">
      <alignment horizontal="right" vertical="center"/>
    </xf>
    <xf numFmtId="172" fontId="7" fillId="0" borderId="0" xfId="0" applyNumberFormat="1" applyFont="1" applyFill="1" applyBorder="1" applyAlignment="1" applyProtection="1">
      <alignment horizontal="right" vertical="center"/>
    </xf>
    <xf numFmtId="172" fontId="53" fillId="0" borderId="0" xfId="0" applyNumberFormat="1" applyFont="1" applyFill="1" applyBorder="1" applyAlignment="1" applyProtection="1">
      <alignment horizontal="right" vertical="center"/>
    </xf>
    <xf numFmtId="3" fontId="139" fillId="0" borderId="22" xfId="0" applyNumberFormat="1" applyFont="1" applyFill="1" applyBorder="1" applyAlignment="1" applyProtection="1">
      <alignment horizontal="right" vertical="center"/>
    </xf>
    <xf numFmtId="3" fontId="159" fillId="0" borderId="0" xfId="0" applyNumberFormat="1" applyFont="1" applyFill="1" applyBorder="1" applyAlignment="1">
      <alignment vertical="center"/>
    </xf>
    <xf numFmtId="3" fontId="159" fillId="0" borderId="0" xfId="0" applyNumberFormat="1" applyFont="1" applyFill="1" applyBorder="1" applyAlignment="1" applyProtection="1">
      <alignment horizontal="right" vertical="center"/>
    </xf>
    <xf numFmtId="3" fontId="165" fillId="0" borderId="0" xfId="0" applyNumberFormat="1" applyFont="1" applyFill="1" applyBorder="1" applyAlignment="1">
      <alignment horizontal="right" vertical="center"/>
    </xf>
    <xf numFmtId="3" fontId="200" fillId="0" borderId="0" xfId="0" applyNumberFormat="1" applyFont="1" applyFill="1" applyBorder="1" applyAlignment="1">
      <alignment horizontal="right" vertical="center"/>
    </xf>
    <xf numFmtId="3" fontId="142" fillId="0" borderId="0" xfId="0" applyNumberFormat="1" applyFont="1" applyFill="1" applyAlignment="1">
      <alignment horizontal="right" vertical="center"/>
    </xf>
    <xf numFmtId="173" fontId="7" fillId="0" borderId="0" xfId="1" applyNumberFormat="1" applyFont="1" applyFill="1" applyBorder="1" applyAlignment="1">
      <alignment vertical="center"/>
    </xf>
    <xf numFmtId="3" fontId="142" fillId="0" borderId="22" xfId="0" applyNumberFormat="1" applyFont="1" applyBorder="1" applyAlignment="1">
      <alignment horizontal="right" vertical="center"/>
    </xf>
    <xf numFmtId="3" fontId="160" fillId="29" borderId="0" xfId="0" applyNumberFormat="1" applyFont="1" applyFill="1" applyBorder="1" applyAlignment="1">
      <alignment vertical="center"/>
    </xf>
    <xf numFmtId="3" fontId="160" fillId="0" borderId="0" xfId="0" applyNumberFormat="1" applyFont="1" applyFill="1" applyBorder="1" applyAlignment="1">
      <alignment vertical="center"/>
    </xf>
    <xf numFmtId="1" fontId="119" fillId="0" borderId="0" xfId="0" applyNumberFormat="1" applyFont="1" applyFill="1" applyBorder="1"/>
    <xf numFmtId="0" fontId="203" fillId="0" borderId="0" xfId="0" applyFont="1" applyFill="1" applyBorder="1" applyAlignment="1">
      <alignment vertical="center"/>
    </xf>
    <xf numFmtId="0" fontId="200" fillId="0" borderId="0" xfId="0" applyFont="1" applyFill="1" applyBorder="1" applyAlignment="1">
      <alignment vertical="center" wrapText="1"/>
    </xf>
    <xf numFmtId="0" fontId="200" fillId="0" borderId="0" xfId="0" applyFont="1" applyFill="1" applyBorder="1" applyAlignment="1">
      <alignment vertical="center" wrapText="1" readingOrder="2"/>
    </xf>
    <xf numFmtId="3" fontId="200" fillId="0" borderId="0" xfId="0" applyNumberFormat="1" applyFont="1" applyFill="1" applyBorder="1" applyAlignment="1">
      <alignment vertical="center"/>
    </xf>
    <xf numFmtId="172" fontId="142" fillId="0" borderId="0" xfId="0" applyNumberFormat="1" applyFont="1" applyFill="1" applyBorder="1" applyAlignment="1">
      <alignment horizontal="right" vertical="center" wrapText="1"/>
    </xf>
    <xf numFmtId="172" fontId="142" fillId="0" borderId="0" xfId="0" applyNumberFormat="1" applyFont="1" applyFill="1" applyAlignment="1">
      <alignment vertical="center"/>
    </xf>
    <xf numFmtId="172" fontId="7" fillId="0" borderId="0" xfId="0" applyNumberFormat="1" applyFont="1" applyFill="1" applyBorder="1" applyAlignment="1" applyProtection="1">
      <alignment vertical="center"/>
    </xf>
    <xf numFmtId="172" fontId="204" fillId="0" borderId="0" xfId="0" applyNumberFormat="1" applyFont="1" applyFill="1" applyBorder="1"/>
    <xf numFmtId="172" fontId="187" fillId="0" borderId="0" xfId="0" applyNumberFormat="1" applyFont="1" applyFill="1" applyBorder="1" applyAlignment="1" applyProtection="1">
      <alignment horizontal="right" vertical="center"/>
    </xf>
    <xf numFmtId="172" fontId="142" fillId="0" borderId="22" xfId="0" applyNumberFormat="1" applyFont="1" applyFill="1" applyBorder="1" applyAlignment="1">
      <alignment horizontal="right" vertical="center" wrapText="1"/>
    </xf>
    <xf numFmtId="172" fontId="142" fillId="0" borderId="22" xfId="0" applyNumberFormat="1" applyFont="1" applyFill="1" applyBorder="1" applyAlignment="1">
      <alignment vertical="center"/>
    </xf>
    <xf numFmtId="0" fontId="159" fillId="0" borderId="0" xfId="0" applyFont="1" applyFill="1" applyBorder="1" applyAlignment="1">
      <alignment horizontal="center" vertical="center"/>
    </xf>
    <xf numFmtId="2" fontId="159" fillId="0" borderId="0" xfId="0" applyNumberFormat="1" applyFont="1" applyFill="1" applyBorder="1" applyAlignment="1">
      <alignment vertical="center"/>
    </xf>
    <xf numFmtId="0" fontId="142" fillId="0" borderId="0" xfId="0" applyFont="1" applyFill="1" applyBorder="1" applyAlignment="1">
      <alignment horizontal="center" vertical="center"/>
    </xf>
    <xf numFmtId="2" fontId="142" fillId="0" borderId="0" xfId="0" applyNumberFormat="1" applyFont="1" applyFill="1" applyBorder="1" applyAlignment="1">
      <alignment vertical="center"/>
    </xf>
    <xf numFmtId="170" fontId="136" fillId="0" borderId="0" xfId="2" applyNumberFormat="1" applyFont="1" applyFill="1" applyAlignment="1">
      <alignment vertical="center"/>
    </xf>
    <xf numFmtId="173" fontId="161" fillId="0" borderId="0" xfId="4" applyNumberFormat="1" applyFont="1" applyAlignment="1">
      <alignment vertical="center"/>
    </xf>
    <xf numFmtId="170" fontId="0" fillId="0" borderId="0" xfId="0" applyNumberFormat="1" applyFill="1" applyBorder="1"/>
    <xf numFmtId="170" fontId="1" fillId="0" borderId="0" xfId="2" applyNumberFormat="1" applyFont="1" applyFill="1" applyBorder="1"/>
    <xf numFmtId="1" fontId="0" fillId="0" borderId="0" xfId="0" applyNumberFormat="1" applyFill="1" applyBorder="1"/>
    <xf numFmtId="170" fontId="136" fillId="0" borderId="22" xfId="0" applyNumberFormat="1" applyFont="1" applyFill="1" applyBorder="1" applyAlignment="1">
      <alignment vertical="center"/>
    </xf>
    <xf numFmtId="170" fontId="136" fillId="0" borderId="22" xfId="2" applyNumberFormat="1" applyFont="1" applyFill="1" applyBorder="1" applyAlignment="1">
      <alignment vertical="center"/>
    </xf>
    <xf numFmtId="173" fontId="161" fillId="0" borderId="22" xfId="4" applyNumberFormat="1" applyFont="1" applyBorder="1" applyAlignment="1">
      <alignment vertical="center"/>
    </xf>
    <xf numFmtId="173" fontId="7" fillId="0" borderId="0" xfId="1" applyNumberFormat="1" applyFont="1" applyFill="1" applyBorder="1" applyAlignment="1" applyProtection="1">
      <alignment horizontal="right" vertical="center"/>
    </xf>
    <xf numFmtId="0" fontId="159" fillId="0" borderId="22" xfId="0" applyFont="1" applyFill="1" applyBorder="1" applyAlignment="1">
      <alignment horizontal="left" vertical="center"/>
    </xf>
    <xf numFmtId="3" fontId="161" fillId="0" borderId="0" xfId="0" applyNumberFormat="1" applyFont="1" applyAlignment="1">
      <alignment vertical="center"/>
    </xf>
    <xf numFmtId="3" fontId="165" fillId="0" borderId="0" xfId="0" applyNumberFormat="1" applyFont="1" applyFill="1" applyBorder="1" applyAlignment="1" applyProtection="1">
      <alignment horizontal="right" vertical="center"/>
    </xf>
    <xf numFmtId="0" fontId="165" fillId="0" borderId="0" xfId="0" applyFont="1" applyFill="1" applyBorder="1" applyAlignment="1">
      <alignment vertical="center"/>
    </xf>
    <xf numFmtId="3" fontId="161" fillId="0" borderId="0" xfId="0" applyNumberFormat="1" applyFont="1" applyFill="1" applyBorder="1" applyAlignment="1">
      <alignment vertical="center"/>
    </xf>
    <xf numFmtId="3" fontId="132" fillId="0" borderId="0" xfId="0" applyNumberFormat="1" applyFont="1" applyAlignment="1">
      <alignment horizontal="right" vertical="center"/>
    </xf>
    <xf numFmtId="3" fontId="132" fillId="0" borderId="0" xfId="0" applyNumberFormat="1" applyFont="1" applyBorder="1" applyAlignment="1">
      <alignment horizontal="right" vertical="center"/>
    </xf>
    <xf numFmtId="3" fontId="142" fillId="0" borderId="0" xfId="0" applyNumberFormat="1" applyFont="1" applyAlignment="1">
      <alignment vertical="center"/>
    </xf>
    <xf numFmtId="3" fontId="136" fillId="0" borderId="0" xfId="0" applyNumberFormat="1" applyFont="1" applyAlignment="1">
      <alignment horizontal="right" vertical="center"/>
    </xf>
    <xf numFmtId="3" fontId="139" fillId="0" borderId="0" xfId="0" applyNumberFormat="1" applyFont="1" applyFill="1" applyBorder="1" applyAlignment="1" applyProtection="1">
      <alignment vertical="center"/>
    </xf>
    <xf numFmtId="3" fontId="161" fillId="0" borderId="0" xfId="0" applyNumberFormat="1" applyFont="1" applyFill="1" applyBorder="1" applyAlignment="1" applyProtection="1">
      <alignment horizontal="right" vertical="center"/>
    </xf>
    <xf numFmtId="3" fontId="165" fillId="0" borderId="0" xfId="0" applyNumberFormat="1" applyFont="1" applyFill="1" applyBorder="1" applyAlignment="1" applyProtection="1">
      <alignment vertical="center"/>
    </xf>
    <xf numFmtId="3" fontId="165" fillId="0" borderId="0" xfId="0" applyNumberFormat="1" applyFont="1" applyFill="1" applyBorder="1" applyAlignment="1" applyProtection="1">
      <alignment horizontal="right"/>
    </xf>
    <xf numFmtId="1" fontId="0" fillId="0" borderId="0" xfId="0" applyNumberFormat="1" applyBorder="1"/>
    <xf numFmtId="3" fontId="139" fillId="0" borderId="0" xfId="0" applyNumberFormat="1" applyFont="1" applyAlignment="1">
      <alignment vertical="center"/>
    </xf>
    <xf numFmtId="1" fontId="119" fillId="0" borderId="0" xfId="0" applyNumberFormat="1" applyFont="1" applyAlignment="1">
      <alignment vertical="center"/>
    </xf>
    <xf numFmtId="3" fontId="205" fillId="0" borderId="0" xfId="0" applyNumberFormat="1" applyFont="1" applyFill="1" applyBorder="1" applyAlignment="1">
      <alignment vertical="center"/>
    </xf>
    <xf numFmtId="0" fontId="62" fillId="0" borderId="0" xfId="0" applyFont="1" applyBorder="1"/>
    <xf numFmtId="0" fontId="165" fillId="0" borderId="22" xfId="0" applyFont="1" applyFill="1" applyBorder="1" applyAlignment="1">
      <alignment vertical="center"/>
    </xf>
    <xf numFmtId="0" fontId="62" fillId="0" borderId="0" xfId="0" applyFont="1" applyFill="1" applyBorder="1" applyAlignment="1">
      <alignment vertical="center"/>
    </xf>
    <xf numFmtId="3" fontId="142" fillId="0" borderId="0" xfId="0" applyNumberFormat="1" applyFont="1" applyFill="1" applyAlignment="1">
      <alignment vertical="center"/>
    </xf>
    <xf numFmtId="3" fontId="142" fillId="0" borderId="22" xfId="0" applyNumberFormat="1" applyFont="1" applyBorder="1" applyAlignment="1">
      <alignment vertical="center"/>
    </xf>
    <xf numFmtId="0" fontId="206" fillId="0" borderId="0" xfId="0" applyFont="1" applyFill="1" applyBorder="1" applyAlignment="1">
      <alignment vertical="center"/>
    </xf>
    <xf numFmtId="0" fontId="145" fillId="0" borderId="0" xfId="0" applyFont="1" applyFill="1" applyAlignment="1">
      <alignment horizontal="left" vertical="center"/>
    </xf>
    <xf numFmtId="172" fontId="7" fillId="0" borderId="0" xfId="0" applyNumberFormat="1" applyFont="1" applyFill="1" applyBorder="1" applyAlignment="1">
      <alignment vertical="center"/>
    </xf>
    <xf numFmtId="0" fontId="200" fillId="0" borderId="0" xfId="0" applyFont="1" applyFill="1" applyBorder="1" applyAlignment="1">
      <alignment horizontal="right" vertical="center" wrapText="1" readingOrder="2"/>
    </xf>
    <xf numFmtId="170" fontId="136" fillId="0" borderId="0" xfId="0" applyNumberFormat="1" applyFont="1" applyFill="1"/>
    <xf numFmtId="173" fontId="161" fillId="0" borderId="0" xfId="4" applyNumberFormat="1" applyFont="1" applyAlignment="1">
      <alignment horizontal="right" vertical="center"/>
    </xf>
    <xf numFmtId="3" fontId="200" fillId="0" borderId="0" xfId="0" applyNumberFormat="1" applyFont="1" applyFill="1" applyBorder="1" applyAlignment="1" applyProtection="1">
      <alignment vertical="center"/>
    </xf>
    <xf numFmtId="170" fontId="136" fillId="0" borderId="22" xfId="0" applyNumberFormat="1" applyFont="1" applyFill="1" applyBorder="1"/>
    <xf numFmtId="3" fontId="159" fillId="0" borderId="0" xfId="0" applyNumberFormat="1" applyFont="1" applyAlignment="1">
      <alignment vertical="center"/>
    </xf>
    <xf numFmtId="3" fontId="157" fillId="0" borderId="0" xfId="0" applyNumberFormat="1" applyFont="1" applyAlignment="1">
      <alignment vertical="center"/>
    </xf>
    <xf numFmtId="0" fontId="158" fillId="0" borderId="0" xfId="3721" applyFont="1" applyFill="1" applyBorder="1" applyAlignment="1">
      <alignment vertical="center"/>
    </xf>
    <xf numFmtId="3" fontId="167" fillId="0" borderId="0" xfId="3721" applyNumberFormat="1" applyFont="1" applyFill="1" applyBorder="1" applyAlignment="1">
      <alignment vertical="center"/>
    </xf>
    <xf numFmtId="0" fontId="161" fillId="0" borderId="23" xfId="3721" applyFont="1" applyFill="1" applyBorder="1" applyAlignment="1">
      <alignment vertical="center"/>
    </xf>
    <xf numFmtId="0" fontId="161" fillId="0" borderId="23" xfId="3721" applyFont="1" applyBorder="1" applyAlignment="1">
      <alignment horizontal="right" vertical="center"/>
    </xf>
    <xf numFmtId="0" fontId="200" fillId="0" borderId="0" xfId="7" applyFont="1" applyFill="1" applyBorder="1" applyAlignment="1">
      <alignment horizontal="right" vertical="center" readingOrder="2"/>
    </xf>
    <xf numFmtId="0" fontId="62" fillId="0" borderId="0" xfId="3721" applyFont="1" applyBorder="1"/>
    <xf numFmtId="0" fontId="142" fillId="0" borderId="0" xfId="3721" applyFont="1" applyFill="1" applyBorder="1" applyAlignment="1">
      <alignment horizontal="left" vertical="center"/>
    </xf>
    <xf numFmtId="172" fontId="139" fillId="0" borderId="0" xfId="0" applyNumberFormat="1" applyFont="1" applyAlignment="1">
      <alignment vertical="center"/>
    </xf>
    <xf numFmtId="172" fontId="7" fillId="0" borderId="0" xfId="0" applyNumberFormat="1" applyFont="1" applyFill="1" applyBorder="1" applyAlignment="1">
      <alignment horizontal="right" vertical="center"/>
    </xf>
    <xf numFmtId="172" fontId="62" fillId="0" borderId="0" xfId="0" applyNumberFormat="1" applyFont="1" applyBorder="1"/>
    <xf numFmtId="0" fontId="142" fillId="0" borderId="22" xfId="3721" applyFont="1" applyFill="1" applyBorder="1" applyAlignment="1">
      <alignment horizontal="left" vertical="center"/>
    </xf>
    <xf numFmtId="0" fontId="200" fillId="0" borderId="0" xfId="24" applyFont="1" applyFill="1" applyAlignment="1">
      <alignment vertical="center"/>
    </xf>
    <xf numFmtId="0" fontId="7" fillId="0" borderId="0" xfId="24" applyFont="1" applyFill="1" applyAlignment="1">
      <alignment vertical="center"/>
    </xf>
    <xf numFmtId="0" fontId="137" fillId="0" borderId="0" xfId="24" applyFont="1" applyFill="1" applyAlignment="1">
      <alignment vertical="center"/>
    </xf>
    <xf numFmtId="0" fontId="139" fillId="0" borderId="22" xfId="24" applyFont="1" applyFill="1" applyBorder="1" applyAlignment="1">
      <alignment vertical="center"/>
    </xf>
    <xf numFmtId="0" fontId="165" fillId="0" borderId="23" xfId="24" applyFont="1" applyFill="1" applyBorder="1" applyAlignment="1">
      <alignment horizontal="left" vertical="center"/>
    </xf>
    <xf numFmtId="0" fontId="165" fillId="0" borderId="23" xfId="24" applyFont="1" applyFill="1" applyBorder="1" applyAlignment="1">
      <alignment horizontal="right" vertical="center"/>
    </xf>
    <xf numFmtId="0" fontId="162" fillId="0" borderId="23" xfId="0" applyFont="1" applyFill="1" applyBorder="1" applyAlignment="1">
      <alignment horizontal="right" vertical="center"/>
    </xf>
    <xf numFmtId="0" fontId="139" fillId="0" borderId="0" xfId="24" applyFont="1" applyFill="1" applyBorder="1" applyAlignment="1">
      <alignment vertical="center"/>
    </xf>
    <xf numFmtId="170" fontId="180" fillId="0" borderId="0" xfId="7" applyNumberFormat="1" applyFont="1" applyFill="1" applyAlignment="1">
      <alignment horizontal="right" vertical="center"/>
    </xf>
    <xf numFmtId="170" fontId="139" fillId="0" borderId="0" xfId="24" applyNumberFormat="1" applyFont="1" applyFill="1" applyAlignment="1">
      <alignment horizontal="right" vertical="center"/>
    </xf>
    <xf numFmtId="3" fontId="139" fillId="0" borderId="22" xfId="7" applyNumberFormat="1" applyFont="1" applyFill="1" applyBorder="1" applyAlignment="1">
      <alignment horizontal="right" vertical="center"/>
    </xf>
    <xf numFmtId="189" fontId="180" fillId="0" borderId="22" xfId="3727" applyNumberFormat="1" applyFont="1" applyFill="1" applyBorder="1" applyAlignment="1">
      <alignment horizontal="right" vertical="center"/>
    </xf>
    <xf numFmtId="0" fontId="139" fillId="0" borderId="25" xfId="24" applyFont="1" applyFill="1" applyBorder="1" applyAlignment="1">
      <alignment vertical="center"/>
    </xf>
    <xf numFmtId="0" fontId="7" fillId="0" borderId="0" xfId="24" applyFont="1" applyFill="1" applyBorder="1" applyAlignment="1">
      <alignment vertical="center"/>
    </xf>
    <xf numFmtId="0" fontId="149" fillId="0" borderId="0" xfId="24" applyFont="1" applyFill="1" applyAlignment="1">
      <alignment vertical="center"/>
    </xf>
    <xf numFmtId="0" fontId="165" fillId="0" borderId="0" xfId="24" applyFont="1" applyFill="1" applyAlignment="1">
      <alignment vertical="center"/>
    </xf>
    <xf numFmtId="0" fontId="165" fillId="0" borderId="25" xfId="24" applyFont="1" applyFill="1" applyBorder="1" applyAlignment="1">
      <alignment vertical="center"/>
    </xf>
    <xf numFmtId="0" fontId="165" fillId="0" borderId="23" xfId="24" applyFont="1" applyFill="1" applyBorder="1" applyAlignment="1">
      <alignment horizontal="right" vertical="center" wrapText="1"/>
    </xf>
    <xf numFmtId="3" fontId="165" fillId="0" borderId="0" xfId="24" applyNumberFormat="1" applyFont="1" applyFill="1" applyAlignment="1">
      <alignment vertical="center"/>
    </xf>
    <xf numFmtId="0" fontId="139" fillId="0" borderId="0" xfId="24" applyFont="1" applyFill="1" applyBorder="1" applyAlignment="1">
      <alignment horizontal="left" vertical="center"/>
    </xf>
    <xf numFmtId="3" fontId="139" fillId="0" borderId="0" xfId="24" applyNumberFormat="1" applyFont="1" applyFill="1" applyBorder="1" applyAlignment="1">
      <alignment vertical="center"/>
    </xf>
    <xf numFmtId="0" fontId="139" fillId="0" borderId="22" xfId="24" applyFont="1" applyFill="1" applyBorder="1" applyAlignment="1">
      <alignment horizontal="left" vertical="center"/>
    </xf>
    <xf numFmtId="3" fontId="139" fillId="0" borderId="22" xfId="24" applyNumberFormat="1" applyFont="1" applyFill="1" applyBorder="1" applyAlignment="1">
      <alignment vertical="center"/>
    </xf>
    <xf numFmtId="3" fontId="7" fillId="0" borderId="0" xfId="24" applyNumberFormat="1" applyFont="1" applyFill="1" applyAlignment="1">
      <alignment vertical="center"/>
    </xf>
    <xf numFmtId="3" fontId="7" fillId="0" borderId="0" xfId="24" applyNumberFormat="1" applyFont="1" applyFill="1" applyBorder="1" applyAlignment="1">
      <alignment vertical="center"/>
    </xf>
    <xf numFmtId="0" fontId="165" fillId="0" borderId="22" xfId="24" applyFont="1" applyFill="1" applyBorder="1" applyAlignment="1">
      <alignment vertical="center"/>
    </xf>
    <xf numFmtId="0" fontId="165" fillId="0" borderId="22" xfId="24" applyFont="1" applyFill="1" applyBorder="1" applyAlignment="1">
      <alignment horizontal="right" vertical="center" wrapText="1"/>
    </xf>
    <xf numFmtId="3" fontId="139" fillId="0" borderId="0" xfId="24" applyNumberFormat="1" applyFont="1" applyFill="1" applyAlignment="1">
      <alignment vertical="center"/>
    </xf>
    <xf numFmtId="0" fontId="165" fillId="0" borderId="0" xfId="24" applyFont="1" applyFill="1" applyBorder="1" applyAlignment="1">
      <alignment vertical="center" wrapText="1"/>
    </xf>
    <xf numFmtId="0" fontId="165" fillId="0" borderId="27" xfId="24" applyFont="1" applyFill="1" applyBorder="1" applyAlignment="1">
      <alignment horizontal="right" vertical="center" wrapText="1"/>
    </xf>
    <xf numFmtId="0" fontId="165" fillId="0" borderId="29" xfId="24" applyFont="1" applyFill="1" applyBorder="1" applyAlignment="1">
      <alignment horizontal="right" vertical="center" wrapText="1"/>
    </xf>
    <xf numFmtId="0" fontId="208" fillId="0" borderId="0" xfId="24" applyFont="1" applyFill="1" applyBorder="1" applyAlignment="1">
      <alignment horizontal="center" vertical="center" wrapText="1"/>
    </xf>
    <xf numFmtId="0" fontId="135" fillId="0" borderId="0" xfId="24" applyFont="1" applyFill="1" applyAlignment="1">
      <alignment vertical="center"/>
    </xf>
    <xf numFmtId="3" fontId="165" fillId="0" borderId="0" xfId="24" applyNumberFormat="1" applyFont="1" applyFill="1" applyAlignment="1">
      <alignment horizontal="right" vertical="center"/>
    </xf>
    <xf numFmtId="3" fontId="135" fillId="0" borderId="0" xfId="24" applyNumberFormat="1" applyFont="1" applyFill="1" applyBorder="1" applyAlignment="1">
      <alignment horizontal="left" vertical="center"/>
    </xf>
    <xf numFmtId="0" fontId="135" fillId="0" borderId="0" xfId="24" applyFont="1" applyFill="1" applyBorder="1" applyAlignment="1">
      <alignment horizontal="left" vertical="center"/>
    </xf>
    <xf numFmtId="0" fontId="135" fillId="0" borderId="0" xfId="24" applyFont="1" applyFill="1" applyBorder="1" applyAlignment="1">
      <alignment vertical="center"/>
    </xf>
    <xf numFmtId="0" fontId="139" fillId="0" borderId="25" xfId="24" applyFont="1" applyFill="1" applyBorder="1" applyAlignment="1">
      <alignment horizontal="left" vertical="center"/>
    </xf>
    <xf numFmtId="3" fontId="135" fillId="0" borderId="0" xfId="24" applyNumberFormat="1" applyFont="1" applyFill="1" applyBorder="1" applyAlignment="1">
      <alignment vertical="center"/>
    </xf>
    <xf numFmtId="3" fontId="139" fillId="0" borderId="22" xfId="24" applyNumberFormat="1" applyFont="1" applyFill="1" applyBorder="1" applyAlignment="1">
      <alignment horizontal="right" vertical="center"/>
    </xf>
    <xf numFmtId="0" fontId="165" fillId="0" borderId="25" xfId="24" applyFont="1" applyFill="1" applyBorder="1" applyAlignment="1">
      <alignment vertical="center" wrapText="1"/>
    </xf>
    <xf numFmtId="0" fontId="208" fillId="0" borderId="0" xfId="24" applyFont="1" applyFill="1" applyBorder="1" applyAlignment="1">
      <alignment horizontal="left" vertical="center"/>
    </xf>
    <xf numFmtId="0" fontId="145" fillId="0" borderId="22" xfId="0" applyFont="1" applyFill="1" applyBorder="1" applyAlignment="1">
      <alignment vertical="center"/>
    </xf>
    <xf numFmtId="170" fontId="142" fillId="0" borderId="0" xfId="0" applyNumberFormat="1" applyFont="1" applyFill="1" applyAlignment="1">
      <alignment vertical="center"/>
    </xf>
    <xf numFmtId="170" fontId="180" fillId="0" borderId="0" xfId="7" applyNumberFormat="1" applyFont="1" applyFill="1" applyAlignment="1">
      <alignment vertical="center"/>
    </xf>
    <xf numFmtId="173" fontId="142" fillId="0" borderId="0" xfId="1" applyNumberFormat="1" applyFont="1" applyFill="1" applyAlignment="1">
      <alignment vertical="center"/>
    </xf>
    <xf numFmtId="3" fontId="180" fillId="0" borderId="22" xfId="7" applyNumberFormat="1" applyFont="1" applyFill="1" applyBorder="1" applyAlignment="1">
      <alignment vertical="center"/>
    </xf>
    <xf numFmtId="171" fontId="145" fillId="0" borderId="22" xfId="0" applyNumberFormat="1" applyFont="1" applyFill="1" applyBorder="1" applyAlignment="1">
      <alignment vertical="center"/>
    </xf>
    <xf numFmtId="171" fontId="145" fillId="0" borderId="0" xfId="0" applyNumberFormat="1" applyFont="1" applyFill="1" applyBorder="1" applyAlignment="1">
      <alignment vertical="center"/>
    </xf>
    <xf numFmtId="171" fontId="142" fillId="0" borderId="0" xfId="0" quotePrefix="1" applyNumberFormat="1" applyFont="1" applyFill="1" applyBorder="1" applyAlignment="1">
      <alignment horizontal="left" vertical="center"/>
    </xf>
    <xf numFmtId="0" fontId="142" fillId="0" borderId="0" xfId="0" applyFont="1" applyFill="1" applyAlignment="1">
      <alignment vertical="center"/>
    </xf>
    <xf numFmtId="1" fontId="142" fillId="0" borderId="0" xfId="0" applyNumberFormat="1" applyFont="1" applyFill="1" applyAlignment="1">
      <alignment vertical="center"/>
    </xf>
    <xf numFmtId="1" fontId="142" fillId="0" borderId="0" xfId="0" applyNumberFormat="1" applyFont="1" applyFill="1" applyAlignment="1">
      <alignment horizontal="right" vertical="center"/>
    </xf>
    <xf numFmtId="1" fontId="142" fillId="0" borderId="22" xfId="0" applyNumberFormat="1" applyFont="1" applyFill="1" applyBorder="1" applyAlignment="1">
      <alignment vertical="center"/>
    </xf>
    <xf numFmtId="1" fontId="142" fillId="0" borderId="22" xfId="0" applyNumberFormat="1" applyFont="1" applyFill="1" applyBorder="1" applyAlignment="1">
      <alignment horizontal="right" vertical="center"/>
    </xf>
    <xf numFmtId="0" fontId="145" fillId="36" borderId="0" xfId="0" applyFont="1" applyFill="1" applyAlignment="1">
      <alignment vertical="center"/>
    </xf>
    <xf numFmtId="3" fontId="142" fillId="0" borderId="0" xfId="0" applyNumberFormat="1" applyFont="1" applyFill="1" applyBorder="1" applyAlignment="1">
      <alignment horizontal="left" vertical="center" wrapText="1"/>
    </xf>
    <xf numFmtId="3" fontId="142" fillId="0" borderId="0" xfId="0" applyNumberFormat="1" applyFont="1" applyFill="1" applyBorder="1" applyAlignment="1">
      <alignment vertical="center" wrapText="1"/>
    </xf>
    <xf numFmtId="3" fontId="142" fillId="0" borderId="22" xfId="0" applyNumberFormat="1" applyFont="1" applyFill="1" applyBorder="1" applyAlignment="1">
      <alignment horizontal="left" vertical="center" wrapText="1"/>
    </xf>
    <xf numFmtId="3" fontId="159" fillId="0" borderId="0" xfId="0" applyNumberFormat="1" applyFont="1" applyFill="1" applyBorder="1" applyAlignment="1">
      <alignment horizontal="left" vertical="center" wrapText="1"/>
    </xf>
    <xf numFmtId="0" fontId="167" fillId="0" borderId="25" xfId="0" applyFont="1" applyFill="1" applyBorder="1" applyAlignment="1">
      <alignment vertical="center"/>
    </xf>
    <xf numFmtId="3" fontId="161" fillId="0" borderId="23" xfId="0" applyNumberFormat="1" applyFont="1" applyFill="1" applyBorder="1" applyAlignment="1">
      <alignment horizontal="left" vertical="center" wrapText="1"/>
    </xf>
    <xf numFmtId="3" fontId="161" fillId="0" borderId="25" xfId="0" applyNumberFormat="1" applyFont="1" applyFill="1" applyBorder="1" applyAlignment="1">
      <alignment vertical="center" wrapText="1"/>
    </xf>
    <xf numFmtId="3" fontId="161" fillId="0" borderId="0" xfId="0" applyNumberFormat="1" applyFont="1" applyFill="1" applyBorder="1" applyAlignment="1">
      <alignment vertical="center" wrapText="1"/>
    </xf>
    <xf numFmtId="3" fontId="142" fillId="0" borderId="22" xfId="0" applyNumberFormat="1" applyFont="1" applyFill="1" applyBorder="1" applyAlignment="1">
      <alignment vertical="center" wrapText="1"/>
    </xf>
    <xf numFmtId="3" fontId="161" fillId="0" borderId="0" xfId="0" applyNumberFormat="1" applyFont="1" applyFill="1" applyBorder="1" applyAlignment="1">
      <alignment horizontal="left" vertical="center" wrapText="1"/>
    </xf>
    <xf numFmtId="0" fontId="161" fillId="0" borderId="0" xfId="0" applyFont="1" applyFill="1" applyBorder="1" applyAlignment="1">
      <alignment vertical="center" wrapText="1"/>
    </xf>
    <xf numFmtId="0" fontId="130" fillId="0" borderId="0" xfId="0" applyFont="1" applyFill="1" applyAlignment="1">
      <alignment horizontal="center" vertical="center"/>
    </xf>
    <xf numFmtId="0" fontId="145" fillId="36" borderId="0" xfId="0" applyFont="1" applyFill="1" applyBorder="1" applyAlignment="1">
      <alignment vertical="center"/>
    </xf>
    <xf numFmtId="0" fontId="161" fillId="0" borderId="23" xfId="0" applyFont="1" applyFill="1" applyBorder="1" applyAlignment="1">
      <alignment horizontal="center" vertical="center"/>
    </xf>
    <xf numFmtId="0" fontId="159" fillId="0" borderId="0" xfId="0" applyFont="1" applyFill="1" applyAlignment="1">
      <alignment horizontal="center" vertical="center"/>
    </xf>
    <xf numFmtId="0" fontId="108" fillId="0" borderId="0" xfId="0" applyFont="1" applyFill="1" applyBorder="1" applyAlignment="1">
      <alignment horizontal="left" vertical="center" wrapText="1" readingOrder="1"/>
    </xf>
    <xf numFmtId="3" fontId="142" fillId="0" borderId="0" xfId="0" applyNumberFormat="1" applyFont="1" applyFill="1" applyBorder="1" applyAlignment="1">
      <alignment horizontal="center" vertical="center" wrapText="1"/>
    </xf>
    <xf numFmtId="0" fontId="142" fillId="0" borderId="0" xfId="0" applyNumberFormat="1" applyFont="1" applyFill="1" applyBorder="1" applyAlignment="1">
      <alignment horizontal="center" vertical="center" wrapText="1"/>
    </xf>
    <xf numFmtId="0" fontId="108" fillId="0" borderId="22" xfId="0" applyFont="1" applyFill="1" applyBorder="1" applyAlignment="1">
      <alignment horizontal="left" vertical="center" wrapText="1" readingOrder="1"/>
    </xf>
    <xf numFmtId="3" fontId="142" fillId="0" borderId="22" xfId="0" applyNumberFormat="1" applyFont="1" applyFill="1" applyBorder="1" applyAlignment="1">
      <alignment horizontal="center" vertical="center" wrapText="1"/>
    </xf>
    <xf numFmtId="0" fontId="142" fillId="0" borderId="22" xfId="0" applyNumberFormat="1" applyFont="1" applyFill="1" applyBorder="1" applyAlignment="1">
      <alignment horizontal="center" vertical="center" wrapText="1"/>
    </xf>
    <xf numFmtId="0" fontId="145" fillId="36" borderId="0" xfId="0" applyFont="1" applyFill="1" applyBorder="1" applyAlignment="1">
      <alignment horizontal="left" vertical="center"/>
    </xf>
    <xf numFmtId="0" fontId="157" fillId="0" borderId="0" xfId="0" applyFont="1" applyFill="1" applyAlignment="1"/>
    <xf numFmtId="0" fontId="136" fillId="0" borderId="0" xfId="0" applyFont="1" applyFill="1"/>
    <xf numFmtId="0" fontId="161" fillId="0" borderId="0" xfId="0" applyFont="1" applyFill="1" applyBorder="1" applyAlignment="1"/>
    <xf numFmtId="0" fontId="161" fillId="0" borderId="27" xfId="0" applyFont="1" applyFill="1" applyBorder="1" applyAlignment="1">
      <alignment horizontal="right" vertical="center"/>
    </xf>
    <xf numFmtId="0" fontId="161" fillId="0" borderId="28" xfId="0" applyFont="1" applyFill="1" applyBorder="1" applyAlignment="1">
      <alignment horizontal="right" vertical="center"/>
    </xf>
    <xf numFmtId="170" fontId="142" fillId="0" borderId="0" xfId="0" applyNumberFormat="1" applyFont="1" applyBorder="1"/>
    <xf numFmtId="170" fontId="142" fillId="0" borderId="22" xfId="0" applyNumberFormat="1" applyFont="1" applyBorder="1"/>
    <xf numFmtId="170" fontId="161" fillId="0" borderId="22" xfId="0" applyNumberFormat="1" applyFont="1" applyBorder="1"/>
    <xf numFmtId="0" fontId="170" fillId="0" borderId="0" xfId="0" applyFont="1" applyFill="1" applyAlignment="1">
      <alignment vertical="center"/>
    </xf>
    <xf numFmtId="0" fontId="7" fillId="0" borderId="0" xfId="7" applyFont="1" applyFill="1" applyAlignment="1">
      <alignment vertical="center"/>
    </xf>
    <xf numFmtId="173" fontId="161" fillId="0" borderId="0" xfId="4" applyNumberFormat="1" applyFont="1" applyFill="1" applyBorder="1" applyAlignment="1">
      <alignment horizontal="right" vertical="center"/>
    </xf>
    <xf numFmtId="173" fontId="161" fillId="0" borderId="0" xfId="4" applyNumberFormat="1" applyFont="1" applyFill="1" applyAlignment="1">
      <alignment horizontal="right" vertical="center"/>
    </xf>
    <xf numFmtId="173" fontId="161" fillId="0" borderId="0" xfId="4" applyNumberFormat="1" applyFont="1" applyFill="1" applyAlignment="1">
      <alignment vertical="center"/>
    </xf>
    <xf numFmtId="173" fontId="142" fillId="0" borderId="0" xfId="4" applyNumberFormat="1" applyFont="1" applyFill="1" applyAlignment="1">
      <alignment horizontal="right" vertical="center"/>
    </xf>
    <xf numFmtId="173" fontId="142" fillId="0" borderId="0" xfId="4" applyNumberFormat="1" applyFont="1" applyFill="1" applyAlignment="1">
      <alignment vertical="center"/>
    </xf>
    <xf numFmtId="2" fontId="142" fillId="0" borderId="0" xfId="0" applyNumberFormat="1" applyFont="1" applyFill="1" applyAlignment="1">
      <alignment horizontal="right" vertical="center"/>
    </xf>
    <xf numFmtId="2" fontId="142" fillId="0" borderId="0" xfId="0" applyNumberFormat="1" applyFont="1" applyFill="1" applyAlignment="1">
      <alignment vertical="center"/>
    </xf>
    <xf numFmtId="2" fontId="142" fillId="0" borderId="22" xfId="0" applyNumberFormat="1" applyFont="1" applyFill="1" applyBorder="1" applyAlignment="1">
      <alignment horizontal="right" vertical="center"/>
    </xf>
    <xf numFmtId="2" fontId="142" fillId="0" borderId="22" xfId="0" applyNumberFormat="1" applyFont="1" applyFill="1" applyBorder="1" applyAlignment="1">
      <alignment vertical="center"/>
    </xf>
    <xf numFmtId="0" fontId="158" fillId="0" borderId="0" xfId="0" applyFont="1" applyFill="1" applyAlignment="1">
      <alignment vertical="center"/>
    </xf>
    <xf numFmtId="0" fontId="142" fillId="0" borderId="22" xfId="0" applyFont="1" applyFill="1" applyBorder="1" applyAlignment="1">
      <alignment horizontal="right" vertical="center"/>
    </xf>
    <xf numFmtId="0" fontId="161" fillId="0" borderId="23" xfId="0" applyFont="1" applyFill="1" applyBorder="1" applyAlignment="1">
      <alignment horizontal="left" vertical="center" wrapText="1"/>
    </xf>
    <xf numFmtId="0" fontId="142" fillId="0" borderId="0" xfId="0" applyFont="1" applyFill="1" applyBorder="1" applyAlignment="1">
      <alignment horizontal="left" vertical="center" wrapText="1"/>
    </xf>
    <xf numFmtId="195" fontId="142" fillId="0" borderId="0" xfId="0" applyNumberFormat="1" applyFont="1" applyFill="1" applyBorder="1" applyAlignment="1">
      <alignment horizontal="right" vertical="center"/>
    </xf>
    <xf numFmtId="2" fontId="142" fillId="0" borderId="0" xfId="0" applyNumberFormat="1" applyFont="1" applyFill="1" applyBorder="1" applyAlignment="1">
      <alignment horizontal="right" vertical="center"/>
    </xf>
    <xf numFmtId="195" fontId="142" fillId="0" borderId="0" xfId="3723" applyNumberFormat="1" applyFont="1" applyFill="1" applyBorder="1" applyAlignment="1">
      <alignment horizontal="right" vertical="center"/>
    </xf>
    <xf numFmtId="0" fontId="142" fillId="0" borderId="22" xfId="0" applyFont="1" applyFill="1" applyBorder="1" applyAlignment="1">
      <alignment horizontal="left" vertical="center" wrapText="1"/>
    </xf>
    <xf numFmtId="3" fontId="142" fillId="0" borderId="22" xfId="3723" applyNumberFormat="1" applyFont="1" applyFill="1" applyBorder="1" applyAlignment="1">
      <alignment horizontal="right" vertical="center"/>
    </xf>
    <xf numFmtId="0" fontId="161" fillId="0" borderId="33" xfId="0" applyFont="1" applyFill="1" applyBorder="1" applyAlignment="1">
      <alignment horizontal="right" vertical="center"/>
    </xf>
    <xf numFmtId="0" fontId="161" fillId="0" borderId="32" xfId="0" applyFont="1" applyFill="1" applyBorder="1" applyAlignment="1">
      <alignment horizontal="right" vertical="center"/>
    </xf>
    <xf numFmtId="0" fontId="161" fillId="0" borderId="34" xfId="0" applyFont="1" applyFill="1" applyBorder="1" applyAlignment="1">
      <alignment horizontal="right" vertical="center"/>
    </xf>
    <xf numFmtId="0" fontId="141" fillId="0" borderId="0" xfId="0" applyFont="1" applyFill="1" applyAlignment="1">
      <alignment vertical="center"/>
    </xf>
    <xf numFmtId="0" fontId="161" fillId="0" borderId="0" xfId="0" applyFont="1" applyFill="1" applyBorder="1" applyAlignment="1">
      <alignment horizontal="left" vertical="center" wrapText="1"/>
    </xf>
    <xf numFmtId="0" fontId="145" fillId="0" borderId="22" xfId="0" applyFont="1" applyFill="1" applyBorder="1" applyAlignment="1">
      <alignment horizontal="left" vertical="center"/>
    </xf>
    <xf numFmtId="172" fontId="142" fillId="0" borderId="0" xfId="0" applyNumberFormat="1" applyFont="1" applyFill="1" applyBorder="1" applyAlignment="1">
      <alignment vertical="center"/>
    </xf>
    <xf numFmtId="172" fontId="163" fillId="0" borderId="0" xfId="0" applyNumberFormat="1" applyFont="1" applyFill="1" applyBorder="1" applyAlignment="1">
      <alignment vertical="center"/>
    </xf>
    <xf numFmtId="9" fontId="136" fillId="0" borderId="0" xfId="2" applyFont="1" applyFill="1" applyBorder="1" applyAlignment="1">
      <alignment vertical="center"/>
    </xf>
    <xf numFmtId="3" fontId="163" fillId="0" borderId="22" xfId="0" applyNumberFormat="1" applyFont="1" applyFill="1" applyBorder="1" applyAlignment="1">
      <alignment vertical="center"/>
    </xf>
    <xf numFmtId="0" fontId="127" fillId="0" borderId="0" xfId="0" applyFont="1" applyFill="1" applyBorder="1" applyAlignment="1">
      <alignment vertical="center"/>
    </xf>
    <xf numFmtId="171" fontId="142" fillId="0" borderId="22" xfId="0" quotePrefix="1" applyNumberFormat="1" applyFont="1" applyFill="1" applyBorder="1" applyAlignment="1">
      <alignment horizontal="left" vertical="center"/>
    </xf>
    <xf numFmtId="171" fontId="159" fillId="0" borderId="0" xfId="0" applyNumberFormat="1" applyFont="1" applyFill="1" applyBorder="1" applyAlignment="1">
      <alignment horizontal="left" vertical="center" wrapText="1"/>
    </xf>
    <xf numFmtId="0" fontId="161" fillId="0" borderId="0" xfId="0" applyFont="1" applyFill="1" applyAlignment="1">
      <alignment vertical="center"/>
    </xf>
    <xf numFmtId="0" fontId="167" fillId="0" borderId="0" xfId="0" applyFont="1" applyFill="1" applyAlignment="1">
      <alignment vertical="center"/>
    </xf>
    <xf numFmtId="3" fontId="167" fillId="0" borderId="0" xfId="0" applyNumberFormat="1" applyFont="1" applyFill="1" applyAlignment="1">
      <alignment vertical="center"/>
    </xf>
    <xf numFmtId="3" fontId="142" fillId="0" borderId="0" xfId="3" applyNumberFormat="1" applyFont="1" applyFill="1" applyBorder="1" applyAlignment="1">
      <alignment horizontal="right" vertical="center"/>
    </xf>
    <xf numFmtId="172" fontId="142" fillId="0" borderId="0" xfId="3" applyNumberFormat="1" applyFont="1" applyFill="1" applyBorder="1" applyAlignment="1">
      <alignment horizontal="right" vertical="center"/>
    </xf>
    <xf numFmtId="0" fontId="142" fillId="0" borderId="0" xfId="0" applyFont="1" applyFill="1" applyBorder="1" applyAlignment="1">
      <alignment vertical="center" wrapText="1"/>
    </xf>
    <xf numFmtId="3" fontId="139" fillId="0" borderId="0" xfId="3728" applyNumberFormat="1" applyFont="1" applyFill="1" applyBorder="1" applyAlignment="1">
      <alignment horizontal="right" vertical="center"/>
    </xf>
    <xf numFmtId="3" fontId="139" fillId="0" borderId="22" xfId="3728" applyNumberFormat="1" applyFont="1" applyFill="1" applyBorder="1" applyAlignment="1">
      <alignment horizontal="right" vertical="center"/>
    </xf>
    <xf numFmtId="0" fontId="139" fillId="0" borderId="0" xfId="0" applyFont="1" applyFill="1" applyAlignment="1">
      <alignment vertical="center" wrapText="1"/>
    </xf>
    <xf numFmtId="0" fontId="161" fillId="0" borderId="23" xfId="3" applyFont="1" applyFill="1" applyBorder="1" applyAlignment="1">
      <alignment horizontal="right" vertical="center" wrapText="1"/>
    </xf>
    <xf numFmtId="0" fontId="161" fillId="0" borderId="23" xfId="3" applyFont="1" applyFill="1" applyBorder="1" applyAlignment="1">
      <alignment horizontal="right" vertical="top" wrapText="1"/>
    </xf>
    <xf numFmtId="0" fontId="142" fillId="0" borderId="0" xfId="0" applyFont="1" applyFill="1" applyAlignment="1">
      <alignment vertical="center" wrapText="1"/>
    </xf>
    <xf numFmtId="3" fontId="161" fillId="0" borderId="0" xfId="3" applyNumberFormat="1" applyFont="1" applyFill="1" applyBorder="1" applyAlignment="1">
      <alignment horizontal="right" vertical="center"/>
    </xf>
    <xf numFmtId="172" fontId="161" fillId="0" borderId="0" xfId="3" applyNumberFormat="1" applyFont="1" applyFill="1" applyBorder="1" applyAlignment="1">
      <alignment horizontal="right" vertical="center"/>
    </xf>
    <xf numFmtId="4" fontId="142" fillId="0" borderId="0" xfId="0" applyNumberFormat="1" applyFont="1" applyFill="1" applyBorder="1" applyAlignment="1">
      <alignment vertical="center"/>
    </xf>
    <xf numFmtId="172" fontId="142" fillId="0" borderId="22" xfId="3" applyNumberFormat="1" applyFont="1" applyFill="1" applyBorder="1" applyAlignment="1">
      <alignment horizontal="right" vertical="center"/>
    </xf>
    <xf numFmtId="3" fontId="142" fillId="0" borderId="22" xfId="3" applyNumberFormat="1" applyFont="1" applyFill="1" applyBorder="1" applyAlignment="1">
      <alignment horizontal="right" vertical="center"/>
    </xf>
    <xf numFmtId="3" fontId="161" fillId="0" borderId="22" xfId="3" applyNumberFormat="1" applyFont="1" applyFill="1" applyBorder="1" applyAlignment="1">
      <alignment horizontal="right" vertical="center"/>
    </xf>
    <xf numFmtId="0" fontId="161" fillId="0" borderId="23" xfId="3" applyFont="1" applyFill="1" applyBorder="1" applyAlignment="1">
      <alignment horizontal="right" vertical="center"/>
    </xf>
    <xf numFmtId="0" fontId="210" fillId="0" borderId="22" xfId="0" applyFont="1" applyFill="1" applyBorder="1" applyAlignment="1">
      <alignment horizontal="right" vertical="center" readingOrder="2"/>
    </xf>
    <xf numFmtId="172" fontId="161" fillId="0" borderId="22" xfId="3" applyNumberFormat="1" applyFont="1" applyFill="1" applyBorder="1" applyAlignment="1">
      <alignment horizontal="right" vertical="center"/>
    </xf>
    <xf numFmtId="0" fontId="145" fillId="0" borderId="22" xfId="3" applyFont="1" applyFill="1" applyBorder="1" applyAlignment="1">
      <alignment vertical="center"/>
    </xf>
    <xf numFmtId="0" fontId="145" fillId="0" borderId="22" xfId="3" applyFont="1" applyFill="1" applyBorder="1" applyAlignment="1">
      <alignment horizontal="left" vertical="center"/>
    </xf>
    <xf numFmtId="0" fontId="161" fillId="0" borderId="23" xfId="3" applyFont="1" applyFill="1" applyBorder="1" applyAlignment="1">
      <alignment vertical="center"/>
    </xf>
    <xf numFmtId="0" fontId="161" fillId="0" borderId="25" xfId="3" applyFont="1" applyFill="1" applyBorder="1" applyAlignment="1">
      <alignment vertical="center"/>
    </xf>
    <xf numFmtId="0" fontId="142" fillId="0" borderId="0" xfId="3" applyFont="1" applyFill="1" applyBorder="1" applyAlignment="1">
      <alignment horizontal="left" vertical="center"/>
    </xf>
    <xf numFmtId="0" fontId="142" fillId="0" borderId="22" xfId="3" applyFont="1" applyFill="1" applyBorder="1" applyAlignment="1">
      <alignment horizontal="left" vertical="center"/>
    </xf>
    <xf numFmtId="0" fontId="159" fillId="0" borderId="0" xfId="3" applyFont="1" applyFill="1" applyAlignment="1">
      <alignment vertical="center"/>
    </xf>
    <xf numFmtId="0" fontId="159" fillId="0" borderId="0" xfId="3" applyFont="1" applyFill="1" applyBorder="1" applyAlignment="1">
      <alignment vertical="center"/>
    </xf>
    <xf numFmtId="0" fontId="164" fillId="0" borderId="0" xfId="3" applyFont="1" applyFill="1" applyAlignment="1">
      <alignment vertical="center"/>
    </xf>
    <xf numFmtId="3" fontId="159" fillId="0" borderId="0" xfId="3" applyNumberFormat="1" applyFont="1" applyFill="1" applyAlignment="1">
      <alignment vertical="center"/>
    </xf>
    <xf numFmtId="0" fontId="145" fillId="0" borderId="0" xfId="3" applyFont="1" applyFill="1" applyBorder="1" applyAlignment="1">
      <alignment vertical="center"/>
    </xf>
    <xf numFmtId="0" fontId="145" fillId="0" borderId="0" xfId="3" applyFont="1" applyFill="1" applyAlignment="1">
      <alignment vertical="center"/>
    </xf>
    <xf numFmtId="3" fontId="161" fillId="0" borderId="25" xfId="3" applyNumberFormat="1" applyFont="1" applyFill="1" applyBorder="1" applyAlignment="1">
      <alignment horizontal="right" vertical="center"/>
    </xf>
    <xf numFmtId="0" fontId="161" fillId="0" borderId="23" xfId="3" applyFont="1" applyFill="1" applyBorder="1" applyAlignment="1">
      <alignment horizontal="center" vertical="center" wrapText="1"/>
    </xf>
    <xf numFmtId="0" fontId="142" fillId="37" borderId="0" xfId="0" applyFont="1" applyFill="1" applyBorder="1" applyAlignment="1">
      <alignment vertical="center"/>
    </xf>
    <xf numFmtId="2" fontId="161" fillId="37" borderId="0" xfId="0" applyNumberFormat="1" applyFont="1" applyFill="1" applyBorder="1" applyAlignment="1">
      <alignment horizontal="right" vertical="center"/>
    </xf>
    <xf numFmtId="2" fontId="161" fillId="0" borderId="0" xfId="0" applyNumberFormat="1" applyFont="1" applyFill="1" applyAlignment="1">
      <alignment vertical="center"/>
    </xf>
    <xf numFmtId="2" fontId="161" fillId="0" borderId="0" xfId="0" applyNumberFormat="1" applyFont="1" applyFill="1" applyBorder="1" applyAlignment="1">
      <alignment horizontal="right" vertical="center"/>
    </xf>
    <xf numFmtId="2" fontId="161" fillId="0" borderId="22" xfId="0" applyNumberFormat="1" applyFont="1" applyFill="1" applyBorder="1" applyAlignment="1">
      <alignment horizontal="right" vertical="center"/>
    </xf>
    <xf numFmtId="170" fontId="159" fillId="0" borderId="0" xfId="0" applyNumberFormat="1" applyFont="1" applyFill="1" applyBorder="1" applyAlignment="1">
      <alignment vertical="center"/>
    </xf>
    <xf numFmtId="170" fontId="159" fillId="0" borderId="0" xfId="0" applyNumberFormat="1" applyFont="1" applyFill="1" applyBorder="1" applyAlignment="1">
      <alignment horizontal="right" vertical="center"/>
    </xf>
    <xf numFmtId="0" fontId="167" fillId="0" borderId="22" xfId="0" applyFont="1" applyFill="1" applyBorder="1" applyAlignment="1">
      <alignment horizontal="left" vertical="center"/>
    </xf>
    <xf numFmtId="3" fontId="165" fillId="0" borderId="0" xfId="7" applyNumberFormat="1" applyFont="1" applyFill="1" applyBorder="1" applyAlignment="1">
      <alignment vertical="center"/>
    </xf>
    <xf numFmtId="173" fontId="159" fillId="0" borderId="0" xfId="0" applyNumberFormat="1" applyFont="1" applyFill="1" applyAlignment="1">
      <alignment vertical="center"/>
    </xf>
    <xf numFmtId="0" fontId="212" fillId="0" borderId="0" xfId="0" applyFont="1" applyAlignment="1"/>
    <xf numFmtId="0" fontId="114" fillId="0" borderId="0" xfId="0" applyFont="1"/>
    <xf numFmtId="0" fontId="213" fillId="0" borderId="0" xfId="0" applyFont="1" applyAlignment="1">
      <alignment horizontal="left" indent="2"/>
    </xf>
    <xf numFmtId="0" fontId="114" fillId="0" borderId="0" xfId="0" applyFont="1" applyFill="1"/>
    <xf numFmtId="0" fontId="113" fillId="0" borderId="0" xfId="0" applyFont="1" applyAlignment="1">
      <alignment horizontal="left" indent="5"/>
    </xf>
    <xf numFmtId="0" fontId="214" fillId="0" borderId="0" xfId="7" applyFont="1" applyFill="1" applyAlignment="1">
      <alignment vertical="center"/>
    </xf>
    <xf numFmtId="0" fontId="140" fillId="0" borderId="0" xfId="7" applyFont="1" applyFill="1" applyAlignment="1">
      <alignment horizontal="right"/>
    </xf>
    <xf numFmtId="0" fontId="140" fillId="0" borderId="0" xfId="7" applyFont="1" applyFill="1" applyAlignment="1">
      <alignment horizontal="right" vertical="center"/>
    </xf>
    <xf numFmtId="0" fontId="215" fillId="0" borderId="0" xfId="7" applyFont="1" applyBorder="1" applyAlignment="1">
      <alignment horizontal="right"/>
    </xf>
    <xf numFmtId="0" fontId="140" fillId="0" borderId="0" xfId="7" applyFont="1"/>
    <xf numFmtId="0" fontId="214" fillId="0" borderId="0" xfId="7" applyFont="1" applyFill="1" applyAlignment="1">
      <alignment horizontal="left" vertical="top"/>
    </xf>
    <xf numFmtId="0" fontId="140" fillId="0" borderId="0" xfId="7" applyFont="1" applyFill="1" applyBorder="1" applyAlignment="1">
      <alignment horizontal="right" vertical="top"/>
    </xf>
    <xf numFmtId="0" fontId="140" fillId="0" borderId="0" xfId="7" applyFont="1" applyFill="1" applyBorder="1" applyAlignment="1">
      <alignment horizontal="right" vertical="center"/>
    </xf>
    <xf numFmtId="0" fontId="214" fillId="0" borderId="0" xfId="7" applyFont="1" applyFill="1" applyAlignment="1">
      <alignment horizontal="left" vertical="top" indent="1"/>
    </xf>
    <xf numFmtId="0" fontId="140" fillId="0" borderId="0" xfId="7" applyFont="1" applyFill="1" applyAlignment="1">
      <alignment horizontal="right" vertical="top"/>
    </xf>
    <xf numFmtId="0" fontId="214" fillId="0" borderId="0" xfId="7" applyFont="1" applyFill="1" applyAlignment="1">
      <alignment horizontal="center" vertical="top"/>
    </xf>
    <xf numFmtId="0" fontId="140" fillId="0" borderId="0" xfId="7" applyFont="1" applyFill="1" applyAlignment="1">
      <alignment horizontal="left" indent="2"/>
    </xf>
    <xf numFmtId="173" fontId="140" fillId="0" borderId="0" xfId="7" applyNumberFormat="1" applyFont="1" applyFill="1" applyAlignment="1">
      <alignment horizontal="right"/>
    </xf>
    <xf numFmtId="173" fontId="139" fillId="0" borderId="0" xfId="3729" applyNumberFormat="1" applyFont="1" applyBorder="1" applyAlignment="1">
      <alignment horizontal="right"/>
    </xf>
    <xf numFmtId="173" fontId="139" fillId="0" borderId="0" xfId="3729" applyNumberFormat="1" applyFont="1" applyFill="1" applyBorder="1" applyAlignment="1">
      <alignment horizontal="right"/>
    </xf>
    <xf numFmtId="183" fontId="139" fillId="0" borderId="0" xfId="3729" applyNumberFormat="1" applyFont="1" applyBorder="1" applyAlignment="1">
      <alignment horizontal="right"/>
    </xf>
    <xf numFmtId="0" fontId="139" fillId="0" borderId="0" xfId="7" applyFont="1" applyFill="1" applyAlignment="1">
      <alignment horizontal="right"/>
    </xf>
    <xf numFmtId="0" fontId="140" fillId="0" borderId="0" xfId="7" applyFont="1" applyFill="1" applyAlignment="1">
      <alignment horizontal="right" vertical="center" textRotation="90"/>
    </xf>
    <xf numFmtId="0" fontId="140" fillId="0" borderId="0" xfId="7" applyFont="1" applyFill="1" applyAlignment="1">
      <alignment vertical="center" textRotation="90"/>
    </xf>
    <xf numFmtId="0" fontId="214" fillId="0" borderId="0" xfId="7" applyFont="1" applyFill="1" applyBorder="1" applyAlignment="1">
      <alignment horizontal="left" vertical="center" indent="1"/>
    </xf>
    <xf numFmtId="0" fontId="139" fillId="0" borderId="0" xfId="7" applyFont="1" applyFill="1" applyBorder="1" applyAlignment="1">
      <alignment horizontal="right" vertical="center"/>
    </xf>
    <xf numFmtId="0" fontId="140" fillId="0" borderId="0" xfId="7" applyFont="1" applyFill="1" applyBorder="1" applyAlignment="1">
      <alignment horizontal="right" vertical="center" wrapText="1"/>
    </xf>
    <xf numFmtId="0" fontId="140" fillId="0" borderId="0" xfId="7" applyFont="1" applyFill="1"/>
    <xf numFmtId="170" fontId="140" fillId="0" borderId="0" xfId="7" applyNumberFormat="1" applyFont="1" applyFill="1" applyBorder="1" applyAlignment="1">
      <alignment horizontal="right" vertical="center"/>
    </xf>
    <xf numFmtId="170" fontId="121" fillId="0" borderId="0" xfId="7" applyNumberFormat="1" applyFont="1" applyFill="1" applyBorder="1" applyAlignment="1">
      <alignment horizontal="right" vertical="center"/>
    </xf>
    <xf numFmtId="170" fontId="140" fillId="0" borderId="0" xfId="0" applyNumberFormat="1" applyFont="1" applyFill="1" applyAlignment="1">
      <alignment horizontal="right"/>
    </xf>
    <xf numFmtId="170" fontId="121" fillId="0" borderId="0" xfId="0" applyNumberFormat="1" applyFont="1" applyAlignment="1">
      <alignment horizontal="right"/>
    </xf>
    <xf numFmtId="0" fontId="140" fillId="0" borderId="0" xfId="7" applyNumberFormat="1" applyFont="1" applyFill="1" applyAlignment="1">
      <alignment horizontal="right" readingOrder="1"/>
    </xf>
    <xf numFmtId="170" fontId="140" fillId="0" borderId="0" xfId="7" applyNumberFormat="1" applyFont="1" applyFill="1" applyAlignment="1">
      <alignment horizontal="right" readingOrder="1"/>
    </xf>
    <xf numFmtId="170" fontId="121" fillId="0" borderId="0" xfId="7" applyNumberFormat="1" applyFont="1" applyFill="1" applyAlignment="1">
      <alignment horizontal="right" readingOrder="1"/>
    </xf>
    <xf numFmtId="0" fontId="140" fillId="0" borderId="0" xfId="7" applyNumberFormat="1" applyFont="1" applyFill="1" applyBorder="1" applyAlignment="1">
      <alignment horizontal="right" vertical="center" readingOrder="1"/>
    </xf>
    <xf numFmtId="170" fontId="140" fillId="0" borderId="0" xfId="7" applyNumberFormat="1" applyFont="1" applyFill="1" applyBorder="1" applyAlignment="1">
      <alignment horizontal="right" vertical="center" readingOrder="1"/>
    </xf>
    <xf numFmtId="170" fontId="121" fillId="0" borderId="0" xfId="7" applyNumberFormat="1" applyFont="1" applyFill="1" applyBorder="1" applyAlignment="1">
      <alignment horizontal="right" vertical="center" readingOrder="1"/>
    </xf>
    <xf numFmtId="172" fontId="140" fillId="0" borderId="0" xfId="7" applyNumberFormat="1" applyFont="1" applyFill="1" applyBorder="1" applyAlignment="1">
      <alignment horizontal="right"/>
    </xf>
    <xf numFmtId="172" fontId="121" fillId="0" borderId="0" xfId="7" applyNumberFormat="1" applyFont="1" applyFill="1" applyBorder="1" applyAlignment="1">
      <alignment horizontal="right"/>
    </xf>
    <xf numFmtId="3" fontId="140" fillId="0" borderId="0" xfId="7" applyNumberFormat="1" applyFont="1" applyFill="1" applyBorder="1" applyAlignment="1">
      <alignment horizontal="right"/>
    </xf>
    <xf numFmtId="3" fontId="121" fillId="0" borderId="0" xfId="7" applyNumberFormat="1" applyFont="1" applyFill="1" applyBorder="1" applyAlignment="1">
      <alignment horizontal="right"/>
    </xf>
    <xf numFmtId="189" fontId="140" fillId="0" borderId="0" xfId="1573" applyNumberFormat="1" applyFont="1" applyFill="1" applyBorder="1" applyAlignment="1">
      <alignment horizontal="right"/>
    </xf>
    <xf numFmtId="189" fontId="121" fillId="0" borderId="0" xfId="1573" applyNumberFormat="1" applyFont="1" applyFill="1" applyBorder="1" applyAlignment="1">
      <alignment horizontal="right"/>
    </xf>
    <xf numFmtId="0" fontId="140" fillId="0" borderId="0" xfId="7" applyFont="1" applyFill="1" applyBorder="1" applyAlignment="1">
      <alignment horizontal="left" vertical="center" indent="2"/>
    </xf>
    <xf numFmtId="0" fontId="214" fillId="0" borderId="0" xfId="7" applyFont="1" applyFill="1" applyAlignment="1">
      <alignment horizontal="left" vertical="center"/>
    </xf>
    <xf numFmtId="0" fontId="140" fillId="0" borderId="0" xfId="7" applyFont="1" applyFill="1" applyBorder="1" applyAlignment="1">
      <alignment horizontal="justify" vertical="center" wrapText="1" readingOrder="1"/>
    </xf>
    <xf numFmtId="0" fontId="140" fillId="0" borderId="0" xfId="0" applyFont="1" applyFill="1" applyBorder="1" applyAlignment="1">
      <alignment horizontal="justify" vertical="center" readingOrder="1"/>
    </xf>
    <xf numFmtId="0" fontId="214" fillId="0" borderId="0" xfId="7" applyFont="1" applyFill="1" applyBorder="1" applyAlignment="1">
      <alignment vertical="center" wrapText="1" readingOrder="1"/>
    </xf>
    <xf numFmtId="0" fontId="140" fillId="0" borderId="0" xfId="7" applyFont="1" applyFill="1" applyBorder="1" applyAlignment="1">
      <alignment vertical="center" wrapText="1" readingOrder="1"/>
    </xf>
    <xf numFmtId="0" fontId="214" fillId="0" borderId="0" xfId="7" applyFont="1" applyFill="1" applyAlignment="1"/>
    <xf numFmtId="0" fontId="214" fillId="0" borderId="0" xfId="7" applyFont="1" applyFill="1" applyAlignment="1">
      <alignment horizontal="right"/>
    </xf>
    <xf numFmtId="0" fontId="214" fillId="0" borderId="0" xfId="7" applyFont="1" applyFill="1" applyAlignment="1">
      <alignment horizontal="right" vertical="center"/>
    </xf>
    <xf numFmtId="0" fontId="193" fillId="0" borderId="22" xfId="7" applyFont="1" applyFill="1" applyBorder="1" applyAlignment="1"/>
    <xf numFmtId="0" fontId="214" fillId="0" borderId="22" xfId="7" applyFont="1" applyFill="1" applyBorder="1" applyAlignment="1">
      <alignment horizontal="right"/>
    </xf>
    <xf numFmtId="0" fontId="214" fillId="0" borderId="22" xfId="7" applyFont="1" applyFill="1" applyBorder="1" applyAlignment="1">
      <alignment horizontal="right" vertical="center"/>
    </xf>
    <xf numFmtId="0" fontId="214" fillId="0" borderId="25" xfId="7" applyFont="1" applyFill="1" applyBorder="1" applyAlignment="1">
      <alignment vertical="center"/>
    </xf>
    <xf numFmtId="0" fontId="214" fillId="0" borderId="23" xfId="7" applyFont="1" applyFill="1" applyBorder="1" applyAlignment="1">
      <alignment horizontal="right"/>
    </xf>
    <xf numFmtId="0" fontId="140" fillId="0" borderId="0" xfId="7" applyFont="1" applyFill="1" applyBorder="1" applyAlignment="1">
      <alignment horizontal="left" indent="2"/>
    </xf>
    <xf numFmtId="189" fontId="214" fillId="0" borderId="0" xfId="1573" applyNumberFormat="1" applyFont="1" applyFill="1" applyBorder="1" applyAlignment="1">
      <alignment horizontal="right"/>
    </xf>
    <xf numFmtId="189" fontId="214" fillId="0" borderId="0" xfId="1573" applyNumberFormat="1" applyFont="1" applyFill="1"/>
    <xf numFmtId="189" fontId="165" fillId="0" borderId="0" xfId="1573" applyNumberFormat="1" applyFont="1" applyFill="1"/>
    <xf numFmtId="0" fontId="214" fillId="0" borderId="0" xfId="7" applyFont="1" applyFill="1" applyBorder="1" applyAlignment="1">
      <alignment vertical="center"/>
    </xf>
    <xf numFmtId="189" fontId="140" fillId="0" borderId="0" xfId="1573" applyNumberFormat="1" applyFont="1" applyFill="1" applyAlignment="1">
      <alignment horizontal="right"/>
    </xf>
    <xf numFmtId="189" fontId="140" fillId="0" borderId="0" xfId="1573" applyNumberFormat="1" applyFont="1" applyFill="1"/>
    <xf numFmtId="189" fontId="139" fillId="0" borderId="0" xfId="1573" applyNumberFormat="1" applyFont="1" applyFill="1"/>
    <xf numFmtId="0" fontId="140" fillId="0" borderId="0" xfId="7" applyFont="1" applyFill="1" applyBorder="1" applyAlignment="1">
      <alignment horizontal="left" indent="3"/>
    </xf>
    <xf numFmtId="0" fontId="140" fillId="0" borderId="22" xfId="7" applyFont="1" applyFill="1" applyBorder="1" applyAlignment="1">
      <alignment horizontal="left" indent="3"/>
    </xf>
    <xf numFmtId="189" fontId="140" fillId="0" borderId="22" xfId="1573" applyNumberFormat="1" applyFont="1" applyFill="1" applyBorder="1" applyAlignment="1">
      <alignment horizontal="right"/>
    </xf>
    <xf numFmtId="189" fontId="140" fillId="0" borderId="22" xfId="1573" applyNumberFormat="1" applyFont="1" applyFill="1" applyBorder="1"/>
    <xf numFmtId="0" fontId="140" fillId="0" borderId="25" xfId="7" applyFont="1" applyFill="1" applyBorder="1" applyAlignment="1"/>
    <xf numFmtId="0" fontId="214" fillId="0" borderId="25" xfId="7" applyFont="1" applyFill="1" applyBorder="1" applyAlignment="1">
      <alignment horizontal="right"/>
    </xf>
    <xf numFmtId="0" fontId="214" fillId="0" borderId="25" xfId="7" applyFont="1" applyFill="1" applyBorder="1" applyAlignment="1">
      <alignment horizontal="right" vertical="center"/>
    </xf>
    <xf numFmtId="0" fontId="214" fillId="0" borderId="0" xfId="7" applyFont="1" applyFill="1"/>
    <xf numFmtId="0" fontId="220" fillId="0" borderId="0" xfId="7" applyFont="1" applyFill="1" applyAlignment="1">
      <alignment horizontal="right"/>
    </xf>
    <xf numFmtId="0" fontId="220" fillId="0" borderId="0" xfId="7" applyFont="1" applyFill="1" applyAlignment="1">
      <alignment horizontal="right" vertical="center"/>
    </xf>
    <xf numFmtId="0" fontId="220" fillId="0" borderId="0" xfId="7" applyFont="1" applyFill="1" applyAlignment="1"/>
    <xf numFmtId="0" fontId="220" fillId="0" borderId="23" xfId="7" applyFont="1" applyFill="1" applyBorder="1" applyAlignment="1">
      <alignment vertical="center" wrapText="1"/>
    </xf>
    <xf numFmtId="0" fontId="220" fillId="0" borderId="23" xfId="7" applyFont="1" applyFill="1" applyBorder="1" applyAlignment="1">
      <alignment horizontal="right" vertical="center" wrapText="1"/>
    </xf>
    <xf numFmtId="0" fontId="220" fillId="0" borderId="0" xfId="7" applyFont="1" applyFill="1" applyBorder="1" applyAlignment="1">
      <alignment horizontal="left"/>
    </xf>
    <xf numFmtId="3" fontId="214" fillId="0" borderId="25" xfId="7" applyNumberFormat="1" applyFont="1" applyFill="1" applyBorder="1" applyAlignment="1">
      <alignment horizontal="right"/>
    </xf>
    <xf numFmtId="3" fontId="221" fillId="0" borderId="0" xfId="7" applyNumberFormat="1" applyFont="1" applyFill="1" applyBorder="1" applyAlignment="1">
      <alignment horizontal="left"/>
    </xf>
    <xf numFmtId="3" fontId="139" fillId="0" borderId="0" xfId="7" applyNumberFormat="1" applyFont="1" applyFill="1" applyBorder="1" applyAlignment="1">
      <alignment horizontal="right"/>
    </xf>
    <xf numFmtId="3" fontId="140" fillId="0" borderId="22" xfId="7" applyNumberFormat="1" applyFont="1" applyFill="1" applyBorder="1" applyAlignment="1">
      <alignment horizontal="right"/>
    </xf>
    <xf numFmtId="3" fontId="139" fillId="0" borderId="22" xfId="7" applyNumberFormat="1" applyFont="1" applyFill="1" applyBorder="1" applyAlignment="1">
      <alignment horizontal="right"/>
    </xf>
    <xf numFmtId="0" fontId="221" fillId="0" borderId="25" xfId="7" applyFont="1" applyFill="1" applyBorder="1" applyAlignment="1"/>
    <xf numFmtId="0" fontId="220" fillId="0" borderId="0" xfId="7" applyFont="1" applyFill="1" applyBorder="1" applyAlignment="1">
      <alignment horizontal="right"/>
    </xf>
    <xf numFmtId="0" fontId="220" fillId="0" borderId="0" xfId="7" applyFont="1" applyFill="1" applyBorder="1" applyAlignment="1">
      <alignment horizontal="right" vertical="center"/>
    </xf>
    <xf numFmtId="0" fontId="222" fillId="0" borderId="22" xfId="7" applyFont="1" applyFill="1" applyBorder="1" applyAlignment="1"/>
    <xf numFmtId="0" fontId="222" fillId="0" borderId="22" xfId="7" applyFont="1" applyFill="1" applyBorder="1" applyAlignment="1">
      <alignment horizontal="right"/>
    </xf>
    <xf numFmtId="0" fontId="222" fillId="0" borderId="22" xfId="7" applyFont="1" applyFill="1" applyBorder="1" applyAlignment="1">
      <alignment horizontal="right" vertical="center"/>
    </xf>
    <xf numFmtId="3" fontId="214" fillId="0" borderId="0" xfId="7" applyNumberFormat="1" applyFont="1" applyFill="1" applyBorder="1" applyAlignment="1">
      <alignment horizontal="right"/>
    </xf>
    <xf numFmtId="3" fontId="214" fillId="0" borderId="22" xfId="7" applyNumberFormat="1" applyFont="1" applyFill="1" applyBorder="1" applyAlignment="1">
      <alignment horizontal="right"/>
    </xf>
    <xf numFmtId="0" fontId="221" fillId="0" borderId="0" xfId="7" applyFont="1" applyFill="1" applyBorder="1" applyAlignment="1"/>
    <xf numFmtId="0" fontId="150" fillId="0" borderId="0" xfId="7" applyFont="1" applyFill="1" applyAlignment="1"/>
    <xf numFmtId="0" fontId="223" fillId="0" borderId="22" xfId="7" applyFont="1" applyFill="1" applyBorder="1" applyAlignment="1"/>
    <xf numFmtId="0" fontId="193" fillId="0" borderId="22" xfId="7" applyFont="1" applyFill="1" applyBorder="1" applyAlignment="1">
      <alignment horizontal="right"/>
    </xf>
    <xf numFmtId="0" fontId="193" fillId="0" borderId="22" xfId="7" applyFont="1" applyFill="1" applyBorder="1" applyAlignment="1">
      <alignment horizontal="right" vertical="center"/>
    </xf>
    <xf numFmtId="0" fontId="214" fillId="0" borderId="23" xfId="7" applyFont="1" applyFill="1" applyBorder="1" applyAlignment="1">
      <alignment horizontal="left" vertical="center" wrapText="1"/>
    </xf>
    <xf numFmtId="0" fontId="214" fillId="0" borderId="23" xfId="7" applyFont="1" applyFill="1" applyBorder="1" applyAlignment="1">
      <alignment horizontal="right" vertical="center" wrapText="1"/>
    </xf>
    <xf numFmtId="0" fontId="214" fillId="0" borderId="0" xfId="7" applyFont="1" applyFill="1" applyBorder="1" applyAlignment="1">
      <alignment horizontal="left"/>
    </xf>
    <xf numFmtId="3" fontId="214" fillId="0" borderId="0" xfId="0" applyNumberFormat="1" applyFont="1" applyAlignment="1">
      <alignment vertical="center"/>
    </xf>
    <xf numFmtId="0" fontId="214" fillId="0" borderId="0" xfId="7" applyFont="1"/>
    <xf numFmtId="0" fontId="140" fillId="0" borderId="0" xfId="7" applyFont="1" applyFill="1" applyBorder="1" applyAlignment="1">
      <alignment horizontal="left"/>
    </xf>
    <xf numFmtId="3" fontId="210" fillId="0" borderId="0" xfId="0" applyNumberFormat="1" applyFont="1" applyAlignment="1">
      <alignment vertical="center"/>
    </xf>
    <xf numFmtId="3" fontId="210" fillId="0" borderId="0" xfId="0" applyNumberFormat="1" applyFont="1" applyAlignment="1">
      <alignment horizontal="right" vertical="center"/>
    </xf>
    <xf numFmtId="3" fontId="140" fillId="0" borderId="0" xfId="0" applyNumberFormat="1" applyFont="1" applyBorder="1" applyAlignment="1">
      <alignment horizontal="right" vertical="center"/>
    </xf>
    <xf numFmtId="0" fontId="140" fillId="0" borderId="0" xfId="7" applyFont="1" applyFill="1" applyBorder="1" applyAlignment="1">
      <alignment horizontal="left" readingOrder="2"/>
    </xf>
    <xf numFmtId="3" fontId="140" fillId="0" borderId="22" xfId="0" applyNumberFormat="1" applyFont="1" applyBorder="1" applyAlignment="1">
      <alignment horizontal="right" vertical="center"/>
    </xf>
    <xf numFmtId="0" fontId="224" fillId="0" borderId="25" xfId="7" applyFont="1" applyFill="1" applyBorder="1" applyAlignment="1"/>
    <xf numFmtId="0" fontId="214" fillId="0" borderId="0" xfId="7" applyFont="1" applyFill="1" applyBorder="1" applyAlignment="1">
      <alignment horizontal="right"/>
    </xf>
    <xf numFmtId="0" fontId="214" fillId="0" borderId="0" xfId="7" applyFont="1" applyFill="1" applyBorder="1" applyAlignment="1">
      <alignment horizontal="right" vertical="center"/>
    </xf>
    <xf numFmtId="0" fontId="140" fillId="0" borderId="0" xfId="7" applyFont="1" applyFill="1" applyBorder="1" applyAlignment="1"/>
    <xf numFmtId="0" fontId="214" fillId="31" borderId="0" xfId="7" applyFont="1" applyFill="1" applyBorder="1" applyAlignment="1">
      <alignment horizontal="right"/>
    </xf>
    <xf numFmtId="3" fontId="214" fillId="0" borderId="0" xfId="7" applyNumberFormat="1" applyFont="1" applyFill="1" applyBorder="1" applyAlignment="1">
      <alignment horizontal="right" vertical="center"/>
    </xf>
    <xf numFmtId="3" fontId="140" fillId="0" borderId="0" xfId="7" applyNumberFormat="1" applyFont="1" applyFill="1" applyAlignment="1">
      <alignment horizontal="right"/>
    </xf>
    <xf numFmtId="0" fontId="150" fillId="0" borderId="0" xfId="7" applyFont="1" applyFill="1" applyAlignment="1">
      <alignment vertical="center"/>
    </xf>
    <xf numFmtId="0" fontId="214" fillId="0" borderId="23" xfId="7" applyFont="1" applyFill="1" applyBorder="1" applyAlignment="1">
      <alignment horizontal="left" vertical="center"/>
    </xf>
    <xf numFmtId="0" fontId="214" fillId="0" borderId="23" xfId="7" applyFont="1" applyFill="1" applyBorder="1" applyAlignment="1">
      <alignment horizontal="right" vertical="center"/>
    </xf>
    <xf numFmtId="3" fontId="214" fillId="0" borderId="0" xfId="7" applyNumberFormat="1" applyFont="1" applyFill="1" applyAlignment="1">
      <alignment horizontal="right"/>
    </xf>
    <xf numFmtId="0" fontId="140" fillId="0" borderId="0" xfId="7" applyFont="1" applyFill="1" applyAlignment="1">
      <alignment horizontal="left"/>
    </xf>
    <xf numFmtId="0" fontId="140" fillId="0" borderId="22" xfId="7" applyFont="1" applyFill="1" applyBorder="1" applyAlignment="1">
      <alignment horizontal="left"/>
    </xf>
    <xf numFmtId="0" fontId="140" fillId="0" borderId="0" xfId="7" applyFont="1" applyFill="1" applyBorder="1"/>
    <xf numFmtId="0" fontId="223" fillId="0" borderId="0" xfId="7" applyFont="1" applyFill="1" applyAlignment="1">
      <alignment vertical="center"/>
    </xf>
    <xf numFmtId="3" fontId="165" fillId="0" borderId="0" xfId="7" applyNumberFormat="1" applyFont="1" applyFill="1" applyAlignment="1">
      <alignment horizontal="right"/>
    </xf>
    <xf numFmtId="3" fontId="140" fillId="0" borderId="0" xfId="0" applyNumberFormat="1" applyFont="1" applyFill="1" applyBorder="1"/>
    <xf numFmtId="3" fontId="139" fillId="0" borderId="0" xfId="7" applyNumberFormat="1" applyFont="1" applyFill="1" applyBorder="1"/>
    <xf numFmtId="3" fontId="140" fillId="0" borderId="22" xfId="0" applyNumberFormat="1" applyFont="1" applyFill="1" applyBorder="1"/>
    <xf numFmtId="3" fontId="139" fillId="0" borderId="22" xfId="7" applyNumberFormat="1" applyFont="1" applyFill="1" applyBorder="1"/>
    <xf numFmtId="0" fontId="193" fillId="0" borderId="0" xfId="7" applyFont="1" applyFill="1" applyAlignment="1">
      <alignment vertical="center"/>
    </xf>
    <xf numFmtId="0" fontId="140" fillId="0" borderId="0" xfId="7" applyFont="1" applyFill="1" applyAlignment="1">
      <alignment horizontal="center" vertical="center"/>
    </xf>
    <xf numFmtId="0" fontId="214" fillId="0" borderId="23" xfId="0" applyFont="1" applyFill="1" applyBorder="1" applyAlignment="1">
      <alignment horizontal="left"/>
    </xf>
    <xf numFmtId="0" fontId="214" fillId="0" borderId="23" xfId="0" applyFont="1" applyFill="1" applyBorder="1" applyAlignment="1">
      <alignment horizontal="right" vertical="center" wrapText="1"/>
    </xf>
    <xf numFmtId="0" fontId="214" fillId="0" borderId="23" xfId="0" applyFont="1" applyFill="1" applyBorder="1" applyAlignment="1">
      <alignment horizontal="center" vertical="center" wrapText="1"/>
    </xf>
    <xf numFmtId="0" fontId="214" fillId="0" borderId="23" xfId="7" applyFont="1" applyFill="1" applyBorder="1" applyAlignment="1">
      <alignment horizontal="center" vertical="center" wrapText="1"/>
    </xf>
    <xf numFmtId="0" fontId="214" fillId="0" borderId="0" xfId="0" applyFont="1" applyFill="1" applyBorder="1" applyAlignment="1">
      <alignment horizontal="left"/>
    </xf>
    <xf numFmtId="172" fontId="214" fillId="0" borderId="0" xfId="7" applyNumberFormat="1" applyFont="1" applyFill="1" applyAlignment="1">
      <alignment horizontal="right"/>
    </xf>
    <xf numFmtId="3" fontId="165" fillId="0" borderId="0" xfId="7" applyNumberFormat="1" applyFont="1" applyAlignment="1">
      <alignment horizontal="right"/>
    </xf>
    <xf numFmtId="0" fontId="165" fillId="0" borderId="25" xfId="7" applyFont="1" applyBorder="1" applyAlignment="1">
      <alignment horizontal="right" vertical="center" wrapText="1"/>
    </xf>
    <xf numFmtId="0" fontId="140" fillId="0" borderId="0" xfId="34" applyFont="1" applyFill="1" applyBorder="1" applyAlignment="1"/>
    <xf numFmtId="172" fontId="139" fillId="0" borderId="0" xfId="7" applyNumberFormat="1" applyFont="1" applyFill="1" applyBorder="1" applyAlignment="1">
      <alignment horizontal="right"/>
    </xf>
    <xf numFmtId="0" fontId="140" fillId="29" borderId="0" xfId="7" applyFont="1" applyFill="1"/>
    <xf numFmtId="0" fontId="140" fillId="0" borderId="22" xfId="34" applyFont="1" applyFill="1" applyBorder="1"/>
    <xf numFmtId="172" fontId="139" fillId="0" borderId="22" xfId="7" applyNumberFormat="1" applyFont="1" applyFill="1" applyBorder="1" applyAlignment="1">
      <alignment horizontal="right"/>
    </xf>
    <xf numFmtId="189" fontId="140" fillId="0" borderId="0" xfId="7" applyNumberFormat="1" applyFont="1" applyFill="1"/>
    <xf numFmtId="1" fontId="214" fillId="0" borderId="0" xfId="7" applyNumberFormat="1" applyFont="1" applyFill="1" applyBorder="1" applyAlignment="1">
      <alignment horizontal="right"/>
    </xf>
    <xf numFmtId="0" fontId="214" fillId="0" borderId="23" xfId="7" applyFont="1" applyFill="1" applyBorder="1" applyAlignment="1">
      <alignment vertical="center"/>
    </xf>
    <xf numFmtId="0" fontId="140" fillId="0" borderId="0" xfId="7" applyFont="1" applyFill="1" applyBorder="1" applyAlignment="1">
      <alignment horizontal="right"/>
    </xf>
    <xf numFmtId="0" fontId="140" fillId="0" borderId="0" xfId="7" applyFont="1" applyBorder="1"/>
    <xf numFmtId="0" fontId="140" fillId="0" borderId="0" xfId="7" applyFont="1" applyFill="1" applyBorder="1" applyAlignment="1">
      <alignment horizontal="left" indent="4"/>
    </xf>
    <xf numFmtId="189" fontId="214" fillId="0" borderId="0" xfId="1573" applyNumberFormat="1" applyFont="1" applyFill="1" applyAlignment="1">
      <alignment horizontal="right"/>
    </xf>
    <xf numFmtId="0" fontId="214" fillId="0" borderId="0" xfId="7" applyFont="1" applyFill="1" applyBorder="1" applyAlignment="1">
      <alignment horizontal="left" vertical="center" wrapText="1"/>
    </xf>
    <xf numFmtId="189" fontId="214" fillId="0" borderId="0" xfId="1573" applyNumberFormat="1" applyFont="1" applyFill="1" applyBorder="1" applyAlignment="1">
      <alignment horizontal="right" vertical="center" indent="1"/>
    </xf>
    <xf numFmtId="189" fontId="147" fillId="0" borderId="0" xfId="1573" applyNumberFormat="1" applyFont="1"/>
    <xf numFmtId="0" fontId="214" fillId="0" borderId="0" xfId="7" applyFont="1" applyFill="1" applyBorder="1" applyAlignment="1">
      <alignment horizontal="left" vertical="center"/>
    </xf>
    <xf numFmtId="0" fontId="140" fillId="0" borderId="22" xfId="7" applyFont="1" applyFill="1" applyBorder="1" applyAlignment="1">
      <alignment horizontal="left" indent="4"/>
    </xf>
    <xf numFmtId="0" fontId="175" fillId="0" borderId="0" xfId="7" applyFont="1" applyFill="1" applyAlignment="1"/>
    <xf numFmtId="0" fontId="221" fillId="0" borderId="0" xfId="7" applyFont="1" applyFill="1" applyAlignment="1">
      <alignment horizontal="right"/>
    </xf>
    <xf numFmtId="0" fontId="221" fillId="0" borderId="0" xfId="7" applyFont="1" applyFill="1" applyAlignment="1">
      <alignment horizontal="right" vertical="center"/>
    </xf>
    <xf numFmtId="0" fontId="132" fillId="0" borderId="23" xfId="7" applyFont="1" applyFill="1" applyBorder="1" applyAlignment="1">
      <alignment horizontal="right" vertical="center"/>
    </xf>
    <xf numFmtId="3" fontId="220" fillId="0" borderId="0" xfId="7" applyNumberFormat="1" applyFont="1" applyFill="1" applyBorder="1" applyAlignment="1">
      <alignment horizontal="left"/>
    </xf>
    <xf numFmtId="3" fontId="220" fillId="0" borderId="25" xfId="7" applyNumberFormat="1" applyFont="1" applyFill="1" applyBorder="1" applyAlignment="1">
      <alignment horizontal="right"/>
    </xf>
    <xf numFmtId="3" fontId="221" fillId="0" borderId="0" xfId="7" applyNumberFormat="1" applyFont="1" applyFill="1" applyBorder="1" applyAlignment="1">
      <alignment horizontal="right"/>
    </xf>
    <xf numFmtId="3" fontId="136" fillId="0" borderId="0" xfId="7" applyNumberFormat="1" applyFont="1" applyFill="1" applyBorder="1" applyAlignment="1">
      <alignment horizontal="right"/>
    </xf>
    <xf numFmtId="3" fontId="221" fillId="0" borderId="22" xfId="7" applyNumberFormat="1" applyFont="1" applyFill="1" applyBorder="1" applyAlignment="1">
      <alignment horizontal="left"/>
    </xf>
    <xf numFmtId="3" fontId="221" fillId="0" borderId="22" xfId="7" applyNumberFormat="1" applyFont="1" applyFill="1" applyBorder="1" applyAlignment="1">
      <alignment horizontal="right"/>
    </xf>
    <xf numFmtId="3" fontId="136" fillId="0" borderId="22" xfId="7" applyNumberFormat="1" applyFont="1" applyFill="1" applyBorder="1" applyAlignment="1">
      <alignment horizontal="right"/>
    </xf>
    <xf numFmtId="0" fontId="230" fillId="0" borderId="0" xfId="7" applyFont="1" applyFill="1" applyBorder="1" applyAlignment="1"/>
    <xf numFmtId="0" fontId="221" fillId="0" borderId="0" xfId="7" applyFont="1" applyFill="1"/>
    <xf numFmtId="0" fontId="231" fillId="0" borderId="0" xfId="7" applyFont="1" applyFill="1" applyBorder="1" applyAlignment="1"/>
    <xf numFmtId="0" fontId="150" fillId="0" borderId="0" xfId="7" applyFont="1" applyFill="1" applyBorder="1" applyAlignment="1">
      <alignment vertical="center"/>
    </xf>
    <xf numFmtId="2" fontId="214" fillId="0" borderId="0" xfId="7" applyNumberFormat="1" applyFont="1" applyFill="1" applyBorder="1" applyAlignment="1">
      <alignment horizontal="right"/>
    </xf>
    <xf numFmtId="2" fontId="214" fillId="0" borderId="22" xfId="7" applyNumberFormat="1" applyFont="1" applyFill="1" applyBorder="1" applyAlignment="1">
      <alignment horizontal="right"/>
    </xf>
    <xf numFmtId="0" fontId="214" fillId="0" borderId="0" xfId="7" applyFont="1" applyFill="1" applyBorder="1" applyAlignment="1"/>
    <xf numFmtId="173" fontId="165" fillId="0" borderId="0" xfId="3729" applyNumberFormat="1" applyFont="1" applyFill="1" applyBorder="1" applyAlignment="1">
      <alignment horizontal="right" vertical="center"/>
    </xf>
    <xf numFmtId="173" fontId="140" fillId="0" borderId="0" xfId="3729" applyNumberFormat="1" applyFont="1" applyFill="1" applyBorder="1" applyAlignment="1">
      <alignment horizontal="right"/>
    </xf>
    <xf numFmtId="173" fontId="140" fillId="0" borderId="22" xfId="3729" applyNumberFormat="1" applyFont="1" applyFill="1" applyBorder="1" applyAlignment="1">
      <alignment horizontal="right"/>
    </xf>
    <xf numFmtId="173" fontId="139" fillId="0" borderId="22" xfId="3729" applyNumberFormat="1" applyFont="1" applyFill="1" applyBorder="1" applyAlignment="1">
      <alignment horizontal="right"/>
    </xf>
    <xf numFmtId="0" fontId="224" fillId="0" borderId="25" xfId="7" applyFont="1" applyFill="1" applyBorder="1" applyAlignment="1">
      <alignment horizontal="left"/>
    </xf>
    <xf numFmtId="0" fontId="224" fillId="0" borderId="0" xfId="7" applyFont="1" applyFill="1" applyBorder="1" applyAlignment="1"/>
    <xf numFmtId="173" fontId="165" fillId="0" borderId="0" xfId="3729" applyNumberFormat="1" applyFont="1" applyFill="1" applyBorder="1" applyAlignment="1">
      <alignment horizontal="right"/>
    </xf>
    <xf numFmtId="173" fontId="139" fillId="0" borderId="0" xfId="3729" applyNumberFormat="1" applyFont="1" applyFill="1" applyBorder="1" applyAlignment="1">
      <alignment horizontal="right" vertical="center"/>
    </xf>
    <xf numFmtId="3" fontId="139" fillId="0" borderId="0" xfId="0" applyNumberFormat="1" applyFont="1" applyFill="1" applyBorder="1" applyAlignment="1"/>
    <xf numFmtId="196" fontId="139" fillId="0" borderId="0" xfId="3729" applyNumberFormat="1" applyFont="1" applyFill="1" applyBorder="1" applyAlignment="1">
      <alignment horizontal="right" vertical="center"/>
    </xf>
    <xf numFmtId="3" fontId="139" fillId="0" borderId="0" xfId="0" applyNumberFormat="1" applyFont="1" applyBorder="1" applyAlignment="1"/>
    <xf numFmtId="196" fontId="139" fillId="0" borderId="22" xfId="3729" applyNumberFormat="1" applyFont="1" applyFill="1" applyBorder="1" applyAlignment="1">
      <alignment horizontal="right" vertical="center"/>
    </xf>
    <xf numFmtId="3" fontId="139" fillId="0" borderId="22" xfId="0" applyNumberFormat="1" applyFont="1" applyFill="1" applyBorder="1" applyAlignment="1"/>
    <xf numFmtId="3" fontId="139" fillId="0" borderId="22" xfId="0" applyNumberFormat="1" applyFont="1" applyBorder="1" applyAlignment="1"/>
    <xf numFmtId="173" fontId="140" fillId="0" borderId="25" xfId="3729" applyNumberFormat="1" applyFont="1" applyFill="1" applyBorder="1" applyAlignment="1">
      <alignment horizontal="right"/>
    </xf>
    <xf numFmtId="173" fontId="214" fillId="0" borderId="0" xfId="109" applyNumberFormat="1" applyFont="1" applyFill="1" applyBorder="1" applyAlignment="1">
      <alignment horizontal="right"/>
    </xf>
    <xf numFmtId="173" fontId="165" fillId="0" borderId="25" xfId="3729" applyNumberFormat="1" applyFont="1" applyFill="1" applyBorder="1" applyAlignment="1">
      <alignment horizontal="right"/>
    </xf>
    <xf numFmtId="173" fontId="140" fillId="0" borderId="0" xfId="3729" applyNumberFormat="1" applyFont="1" applyFill="1" applyBorder="1" applyAlignment="1">
      <alignment horizontal="right" vertical="center"/>
    </xf>
    <xf numFmtId="173" fontId="140" fillId="0" borderId="22" xfId="3729" applyNumberFormat="1" applyFont="1" applyFill="1" applyBorder="1" applyAlignment="1">
      <alignment horizontal="right" vertical="center"/>
    </xf>
    <xf numFmtId="173" fontId="139" fillId="0" borderId="22" xfId="3729" applyNumberFormat="1" applyFont="1" applyFill="1" applyBorder="1" applyAlignment="1">
      <alignment horizontal="right" vertical="center"/>
    </xf>
    <xf numFmtId="196" fontId="165" fillId="0" borderId="0" xfId="3729" applyNumberFormat="1" applyFont="1" applyFill="1" applyBorder="1" applyAlignment="1">
      <alignment horizontal="right"/>
    </xf>
    <xf numFmtId="173" fontId="140" fillId="0" borderId="0" xfId="7" applyNumberFormat="1" applyFont="1" applyFill="1"/>
    <xf numFmtId="196" fontId="139" fillId="0" borderId="0" xfId="3729" applyNumberFormat="1" applyFont="1" applyFill="1" applyBorder="1" applyAlignment="1">
      <alignment horizontal="right"/>
    </xf>
    <xf numFmtId="1" fontId="140" fillId="0" borderId="0" xfId="7" applyNumberFormat="1" applyFont="1" applyFill="1"/>
    <xf numFmtId="1" fontId="140" fillId="0" borderId="22" xfId="7" applyNumberFormat="1" applyFont="1" applyFill="1" applyBorder="1"/>
    <xf numFmtId="196" fontId="139" fillId="0" borderId="22" xfId="3729" applyNumberFormat="1" applyFont="1" applyFill="1" applyBorder="1" applyAlignment="1">
      <alignment horizontal="right"/>
    </xf>
    <xf numFmtId="0" fontId="233" fillId="0" borderId="22" xfId="7" applyFont="1" applyFill="1" applyBorder="1" applyAlignment="1"/>
    <xf numFmtId="0" fontId="222" fillId="0" borderId="0" xfId="7" applyFont="1" applyFill="1" applyBorder="1" applyAlignment="1">
      <alignment horizontal="right"/>
    </xf>
    <xf numFmtId="3" fontId="220" fillId="0" borderId="0" xfId="7" applyNumberFormat="1" applyFont="1" applyFill="1" applyBorder="1" applyAlignment="1">
      <alignment horizontal="right"/>
    </xf>
    <xf numFmtId="0" fontId="234" fillId="0" borderId="0" xfId="0" applyFont="1" applyFill="1"/>
    <xf numFmtId="0" fontId="205" fillId="0" borderId="0" xfId="7" applyFont="1"/>
    <xf numFmtId="173" fontId="165" fillId="0" borderId="0" xfId="3729" applyNumberFormat="1" applyFont="1" applyAlignment="1">
      <alignment horizontal="right"/>
    </xf>
    <xf numFmtId="0" fontId="235" fillId="0" borderId="22" xfId="7" applyFont="1" applyFill="1" applyBorder="1" applyAlignment="1"/>
    <xf numFmtId="0" fontId="219" fillId="0" borderId="23" xfId="7" applyFont="1" applyFill="1" applyBorder="1" applyAlignment="1">
      <alignment horizontal="right" vertical="center" wrapText="1"/>
    </xf>
    <xf numFmtId="172" fontId="165" fillId="0" borderId="0" xfId="7" applyNumberFormat="1" applyFont="1" applyFill="1" applyAlignment="1">
      <alignment horizontal="right"/>
    </xf>
    <xf numFmtId="172" fontId="140" fillId="0" borderId="0" xfId="7" applyNumberFormat="1" applyFont="1" applyFill="1" applyBorder="1"/>
    <xf numFmtId="172" fontId="139" fillId="0" borderId="0" xfId="7" applyNumberFormat="1" applyFont="1" applyFill="1" applyBorder="1"/>
    <xf numFmtId="3" fontId="140" fillId="0" borderId="0" xfId="7" applyNumberFormat="1" applyFont="1" applyFill="1" applyBorder="1" applyAlignment="1">
      <alignment horizontal="left"/>
    </xf>
    <xf numFmtId="172" fontId="214" fillId="0" borderId="25" xfId="7" applyNumberFormat="1" applyFont="1" applyFill="1" applyBorder="1" applyAlignment="1">
      <alignment horizontal="right"/>
    </xf>
    <xf numFmtId="0" fontId="214" fillId="0" borderId="23" xfId="7" applyFont="1" applyFill="1" applyBorder="1"/>
    <xf numFmtId="0" fontId="217" fillId="0" borderId="0" xfId="7" applyFont="1" applyFill="1" applyBorder="1"/>
    <xf numFmtId="3" fontId="214" fillId="0" borderId="25" xfId="7" applyNumberFormat="1" applyFont="1" applyFill="1" applyBorder="1"/>
    <xf numFmtId="183" fontId="165" fillId="0" borderId="25" xfId="3729" applyNumberFormat="1" applyFont="1" applyFill="1" applyBorder="1" applyAlignment="1"/>
    <xf numFmtId="172" fontId="217" fillId="0" borderId="0" xfId="7" applyNumberFormat="1" applyFont="1" applyFill="1" applyBorder="1" applyAlignment="1">
      <alignment horizontal="right" vertical="center"/>
    </xf>
    <xf numFmtId="183" fontId="139" fillId="0" borderId="0" xfId="3729" applyNumberFormat="1" applyFont="1" applyFill="1" applyBorder="1" applyAlignment="1">
      <alignment horizontal="right"/>
    </xf>
    <xf numFmtId="172" fontId="215" fillId="0" borderId="0" xfId="7" applyNumberFormat="1" applyFont="1" applyFill="1" applyBorder="1" applyAlignment="1">
      <alignment horizontal="right" vertical="center"/>
    </xf>
    <xf numFmtId="0" fontId="214" fillId="0" borderId="22" xfId="7" applyFont="1" applyFill="1" applyBorder="1" applyAlignment="1">
      <alignment vertical="center"/>
    </xf>
    <xf numFmtId="3" fontId="214" fillId="0" borderId="0" xfId="7" applyNumberFormat="1" applyFont="1" applyFill="1" applyBorder="1"/>
    <xf numFmtId="0" fontId="140" fillId="0" borderId="0" xfId="0" applyFont="1" applyFill="1"/>
    <xf numFmtId="0" fontId="214" fillId="0" borderId="25" xfId="7" applyFont="1" applyFill="1" applyBorder="1"/>
    <xf numFmtId="183" fontId="214" fillId="0" borderId="25" xfId="3729" applyNumberFormat="1" applyFont="1" applyFill="1" applyBorder="1" applyAlignment="1">
      <alignment horizontal="right"/>
    </xf>
    <xf numFmtId="197" fontId="165" fillId="0" borderId="25" xfId="3729" applyNumberFormat="1" applyFont="1" applyFill="1" applyBorder="1" applyAlignment="1">
      <alignment horizontal="right"/>
    </xf>
    <xf numFmtId="183" fontId="140" fillId="0" borderId="0" xfId="3729" applyNumberFormat="1" applyFont="1" applyFill="1" applyAlignment="1">
      <alignment horizontal="right"/>
    </xf>
    <xf numFmtId="183" fontId="140" fillId="0" borderId="0" xfId="3729" applyNumberFormat="1" applyFont="1" applyFill="1" applyBorder="1" applyAlignment="1">
      <alignment horizontal="right"/>
    </xf>
    <xf numFmtId="197" fontId="139" fillId="0" borderId="0" xfId="3729" applyNumberFormat="1" applyFont="1" applyFill="1" applyBorder="1" applyAlignment="1">
      <alignment horizontal="right"/>
    </xf>
    <xf numFmtId="183" fontId="140" fillId="0" borderId="22" xfId="3729" applyNumberFormat="1" applyFont="1" applyFill="1" applyBorder="1" applyAlignment="1">
      <alignment horizontal="right"/>
    </xf>
    <xf numFmtId="197" fontId="139" fillId="0" borderId="22" xfId="3729" applyNumberFormat="1" applyFont="1" applyFill="1" applyBorder="1" applyAlignment="1">
      <alignment horizontal="right"/>
    </xf>
    <xf numFmtId="183" fontId="214" fillId="0" borderId="25" xfId="7" applyNumberFormat="1" applyFont="1" applyFill="1" applyBorder="1" applyAlignment="1">
      <alignment horizontal="right"/>
    </xf>
    <xf numFmtId="0" fontId="214" fillId="0" borderId="22" xfId="7" applyFont="1" applyFill="1" applyBorder="1" applyAlignment="1"/>
    <xf numFmtId="0" fontId="214" fillId="0" borderId="23" xfId="7" applyFont="1" applyFill="1" applyBorder="1" applyAlignment="1"/>
    <xf numFmtId="0" fontId="214" fillId="0" borderId="0" xfId="7" applyFont="1" applyFill="1" applyBorder="1"/>
    <xf numFmtId="173" fontId="214" fillId="0" borderId="25" xfId="3729" applyNumberFormat="1" applyFont="1" applyFill="1" applyBorder="1" applyAlignment="1"/>
    <xf numFmtId="173" fontId="140" fillId="0" borderId="0" xfId="3729" applyNumberFormat="1" applyFont="1" applyFill="1" applyBorder="1" applyAlignment="1"/>
    <xf numFmtId="173" fontId="140" fillId="0" borderId="22" xfId="3729" applyNumberFormat="1" applyFont="1" applyFill="1" applyBorder="1" applyAlignment="1"/>
    <xf numFmtId="0" fontId="140" fillId="0" borderId="0" xfId="7" applyFont="1" applyFill="1" applyAlignment="1"/>
    <xf numFmtId="0" fontId="205" fillId="0" borderId="0" xfId="7" applyFont="1" applyFill="1" applyBorder="1" applyAlignment="1"/>
    <xf numFmtId="0" fontId="140" fillId="0" borderId="0" xfId="7" applyFont="1" applyFill="1" applyAlignment="1">
      <alignment vertical="center"/>
    </xf>
    <xf numFmtId="0" fontId="214" fillId="0" borderId="25" xfId="7" applyFont="1" applyFill="1" applyBorder="1" applyAlignment="1"/>
    <xf numFmtId="173" fontId="140" fillId="0" borderId="0" xfId="3729" applyNumberFormat="1" applyFont="1" applyFill="1" applyAlignment="1"/>
    <xf numFmtId="173" fontId="214" fillId="0" borderId="25" xfId="3729" applyNumberFormat="1" applyFont="1" applyFill="1" applyBorder="1" applyAlignment="1">
      <alignment horizontal="left"/>
    </xf>
    <xf numFmtId="173" fontId="140" fillId="0" borderId="0" xfId="3729" applyNumberFormat="1" applyFont="1" applyFill="1" applyBorder="1" applyAlignment="1">
      <alignment horizontal="left"/>
    </xf>
    <xf numFmtId="173" fontId="140" fillId="0" borderId="22" xfId="3729" applyNumberFormat="1" applyFont="1" applyFill="1" applyBorder="1" applyAlignment="1">
      <alignment horizontal="left"/>
    </xf>
    <xf numFmtId="0" fontId="214" fillId="0" borderId="0" xfId="7" applyFont="1" applyFill="1" applyAlignment="1">
      <alignment horizontal="left"/>
    </xf>
    <xf numFmtId="0" fontId="220" fillId="0" borderId="0" xfId="7" applyFont="1" applyFill="1" applyBorder="1" applyAlignment="1"/>
    <xf numFmtId="0" fontId="237" fillId="0" borderId="0" xfId="7" applyFont="1" applyFill="1" applyBorder="1" applyAlignment="1"/>
    <xf numFmtId="0" fontId="237" fillId="0" borderId="0" xfId="7" applyFont="1" applyFill="1" applyBorder="1" applyAlignment="1">
      <alignment vertical="center" wrapText="1"/>
    </xf>
    <xf numFmtId="3" fontId="237" fillId="0" borderId="0" xfId="7" applyNumberFormat="1" applyFont="1" applyFill="1" applyBorder="1" applyAlignment="1">
      <alignment horizontal="left"/>
    </xf>
    <xf numFmtId="3" fontId="238" fillId="0" borderId="0" xfId="7" applyNumberFormat="1" applyFont="1" applyFill="1" applyBorder="1" applyAlignment="1">
      <alignment horizontal="left"/>
    </xf>
    <xf numFmtId="0" fontId="136" fillId="0" borderId="0" xfId="0" applyFont="1" applyFill="1" applyBorder="1"/>
    <xf numFmtId="0" fontId="238" fillId="0" borderId="0" xfId="7" applyFont="1" applyFill="1" applyBorder="1" applyAlignment="1"/>
    <xf numFmtId="0" fontId="221" fillId="0" borderId="0" xfId="7" applyFont="1" applyFill="1" applyBorder="1" applyAlignment="1">
      <alignment horizontal="right" vertical="center"/>
    </xf>
    <xf numFmtId="0" fontId="237" fillId="0" borderId="0" xfId="7" applyFont="1" applyFill="1" applyAlignment="1"/>
    <xf numFmtId="0" fontId="220" fillId="0" borderId="23" xfId="7" applyFont="1" applyFill="1" applyBorder="1" applyAlignment="1">
      <alignment horizontal="left" vertical="center" wrapText="1"/>
    </xf>
    <xf numFmtId="3" fontId="214" fillId="0" borderId="0" xfId="7" applyNumberFormat="1" applyFont="1" applyAlignment="1">
      <alignment horizontal="right"/>
    </xf>
    <xf numFmtId="3" fontId="210" fillId="0" borderId="22" xfId="0" applyNumberFormat="1" applyFont="1" applyBorder="1" applyAlignment="1">
      <alignment horizontal="right" vertical="center"/>
    </xf>
    <xf numFmtId="0" fontId="55" fillId="0" borderId="0" xfId="0" applyFont="1" applyFill="1"/>
    <xf numFmtId="3" fontId="136" fillId="0" borderId="0" xfId="0" applyNumberFormat="1" applyFont="1" applyFill="1"/>
    <xf numFmtId="0" fontId="222" fillId="0" borderId="0" xfId="7" applyFont="1" applyFill="1" applyAlignment="1"/>
    <xf numFmtId="3" fontId="221" fillId="0" borderId="0" xfId="0" applyNumberFormat="1" applyFont="1" applyFill="1" applyBorder="1" applyAlignment="1">
      <alignment horizontal="right" vertical="center"/>
    </xf>
    <xf numFmtId="3" fontId="221" fillId="0" borderId="22" xfId="0" applyNumberFormat="1" applyFont="1" applyFill="1" applyBorder="1" applyAlignment="1">
      <alignment horizontal="right" vertical="center"/>
    </xf>
    <xf numFmtId="173" fontId="139" fillId="0" borderId="22" xfId="3729" applyNumberFormat="1" applyFont="1" applyBorder="1" applyAlignment="1">
      <alignment horizontal="right"/>
    </xf>
    <xf numFmtId="173" fontId="139" fillId="0" borderId="0" xfId="3729" applyNumberFormat="1" applyFont="1" applyAlignment="1">
      <alignment horizontal="right"/>
    </xf>
    <xf numFmtId="3" fontId="214" fillId="0" borderId="0" xfId="7" applyNumberFormat="1" applyFont="1" applyFill="1" applyAlignment="1">
      <alignment horizontal="right" vertical="center"/>
    </xf>
    <xf numFmtId="170" fontId="214" fillId="0" borderId="0" xfId="7" applyNumberFormat="1" applyFont="1" applyFill="1" applyAlignment="1">
      <alignment horizontal="right"/>
    </xf>
    <xf numFmtId="170" fontId="165" fillId="0" borderId="0" xfId="7" applyNumberFormat="1" applyFont="1" applyAlignment="1">
      <alignment horizontal="right"/>
    </xf>
    <xf numFmtId="3" fontId="140" fillId="0" borderId="0" xfId="7" applyNumberFormat="1" applyFont="1" applyFill="1" applyAlignment="1">
      <alignment horizontal="right" vertical="center"/>
    </xf>
    <xf numFmtId="170" fontId="140" fillId="0" borderId="0" xfId="7" applyNumberFormat="1" applyFont="1" applyFill="1" applyAlignment="1">
      <alignment horizontal="right"/>
    </xf>
    <xf numFmtId="3" fontId="139" fillId="0" borderId="0" xfId="7" applyNumberFormat="1" applyFont="1" applyAlignment="1">
      <alignment horizontal="right"/>
    </xf>
    <xf numFmtId="170" fontId="139" fillId="0" borderId="0" xfId="7" applyNumberFormat="1" applyFont="1" applyAlignment="1">
      <alignment horizontal="right"/>
    </xf>
    <xf numFmtId="3" fontId="140" fillId="0" borderId="22" xfId="7" applyNumberFormat="1" applyFont="1" applyFill="1" applyBorder="1" applyAlignment="1">
      <alignment horizontal="left"/>
    </xf>
    <xf numFmtId="3" fontId="140" fillId="0" borderId="22" xfId="7" applyNumberFormat="1" applyFont="1" applyFill="1" applyBorder="1" applyAlignment="1">
      <alignment horizontal="right" vertical="center"/>
    </xf>
    <xf numFmtId="170" fontId="140" fillId="0" borderId="22" xfId="7" applyNumberFormat="1" applyFont="1" applyFill="1" applyBorder="1" applyAlignment="1">
      <alignment horizontal="right"/>
    </xf>
    <xf numFmtId="3" fontId="139" fillId="0" borderId="22" xfId="7" applyNumberFormat="1" applyFont="1" applyBorder="1" applyAlignment="1">
      <alignment horizontal="right"/>
    </xf>
    <xf numFmtId="170" fontId="139" fillId="0" borderId="22" xfId="7" applyNumberFormat="1" applyFont="1" applyBorder="1" applyAlignment="1">
      <alignment horizontal="right"/>
    </xf>
    <xf numFmtId="172" fontId="214" fillId="0" borderId="0" xfId="7" applyNumberFormat="1" applyFont="1" applyFill="1" applyBorder="1" applyAlignment="1">
      <alignment horizontal="right"/>
    </xf>
    <xf numFmtId="0" fontId="220" fillId="0" borderId="23" xfId="7" applyFont="1" applyFill="1" applyBorder="1" applyAlignment="1">
      <alignment horizontal="left"/>
    </xf>
    <xf numFmtId="0" fontId="220" fillId="0" borderId="23" xfId="7" applyFont="1" applyFill="1" applyBorder="1" applyAlignment="1">
      <alignment horizontal="right"/>
    </xf>
    <xf numFmtId="0" fontId="220" fillId="0" borderId="0" xfId="7" applyFont="1" applyFill="1" applyBorder="1"/>
    <xf numFmtId="3" fontId="220" fillId="0" borderId="0" xfId="7" applyNumberFormat="1" applyFont="1" applyFill="1" applyAlignment="1">
      <alignment horizontal="right" vertical="center"/>
    </xf>
    <xf numFmtId="0" fontId="221" fillId="0" borderId="0" xfId="7" applyFont="1" applyFill="1" applyAlignment="1">
      <alignment horizontal="left"/>
    </xf>
    <xf numFmtId="3" fontId="221" fillId="0" borderId="0" xfId="7" applyNumberFormat="1" applyFont="1" applyFill="1" applyAlignment="1">
      <alignment horizontal="right" vertical="center"/>
    </xf>
    <xf numFmtId="0" fontId="221" fillId="0" borderId="22" xfId="7" applyFont="1" applyFill="1" applyBorder="1" applyAlignment="1">
      <alignment horizontal="left"/>
    </xf>
    <xf numFmtId="3" fontId="221" fillId="0" borderId="22" xfId="7" applyNumberFormat="1" applyFont="1" applyFill="1" applyBorder="1" applyAlignment="1">
      <alignment horizontal="right" vertical="center"/>
    </xf>
    <xf numFmtId="3" fontId="139" fillId="0" borderId="0" xfId="7" applyNumberFormat="1" applyFont="1" applyFill="1" applyAlignment="1">
      <alignment horizontal="right"/>
    </xf>
    <xf numFmtId="3" fontId="240" fillId="0" borderId="25" xfId="7" applyNumberFormat="1" applyFont="1" applyFill="1" applyBorder="1" applyAlignment="1">
      <alignment horizontal="right"/>
    </xf>
    <xf numFmtId="0" fontId="240" fillId="0" borderId="0" xfId="7" applyFont="1" applyFill="1" applyBorder="1" applyAlignment="1"/>
    <xf numFmtId="0" fontId="241" fillId="0" borderId="0" xfId="7" applyFont="1" applyFill="1" applyBorder="1" applyAlignment="1">
      <alignment horizontal="right"/>
    </xf>
    <xf numFmtId="0" fontId="241" fillId="0" borderId="0" xfId="7" applyFont="1" applyFill="1" applyBorder="1" applyAlignment="1">
      <alignment horizontal="right" vertical="center"/>
    </xf>
    <xf numFmtId="189" fontId="165" fillId="0" borderId="0" xfId="7" applyNumberFormat="1" applyFont="1" applyFill="1" applyBorder="1" applyAlignment="1">
      <alignment horizontal="right"/>
    </xf>
    <xf numFmtId="3" fontId="140" fillId="0" borderId="0" xfId="7" applyNumberFormat="1" applyFont="1" applyFill="1" applyBorder="1" applyAlignment="1">
      <alignment horizontal="right" vertical="center"/>
    </xf>
    <xf numFmtId="189" fontId="139" fillId="0" borderId="0" xfId="7" applyNumberFormat="1" applyFont="1" applyFill="1" applyBorder="1" applyAlignment="1">
      <alignment horizontal="right"/>
    </xf>
    <xf numFmtId="189" fontId="139" fillId="0" borderId="22" xfId="7" applyNumberFormat="1" applyFont="1" applyFill="1" applyBorder="1" applyAlignment="1">
      <alignment horizontal="right"/>
    </xf>
    <xf numFmtId="3" fontId="165" fillId="0" borderId="25" xfId="7" applyNumberFormat="1" applyFont="1" applyFill="1" applyBorder="1" applyAlignment="1">
      <alignment horizontal="right"/>
    </xf>
    <xf numFmtId="0" fontId="140" fillId="0" borderId="0" xfId="7" applyFont="1" applyFill="1" applyBorder="1" applyAlignment="1">
      <alignment horizontal="left" wrapText="1"/>
    </xf>
    <xf numFmtId="3" fontId="139" fillId="0" borderId="0" xfId="7" applyNumberFormat="1" applyFont="1" applyFill="1" applyBorder="1" applyAlignment="1">
      <alignment horizontal="right" vertical="center"/>
    </xf>
    <xf numFmtId="0" fontId="140" fillId="0" borderId="22" xfId="7" applyFont="1" applyFill="1" applyBorder="1" applyAlignment="1">
      <alignment horizontal="left" wrapText="1"/>
    </xf>
    <xf numFmtId="0" fontId="156" fillId="0" borderId="0" xfId="7" applyFont="1" applyFill="1" applyAlignment="1">
      <alignment vertical="center"/>
    </xf>
    <xf numFmtId="0" fontId="242" fillId="0" borderId="0" xfId="7" applyFont="1" applyFill="1" applyAlignment="1">
      <alignment horizontal="right" vertical="center"/>
    </xf>
    <xf numFmtId="0" fontId="242" fillId="0" borderId="0" xfId="7" applyFont="1" applyFill="1" applyAlignment="1">
      <alignment horizontal="right" vertical="center" wrapText="1"/>
    </xf>
    <xf numFmtId="0" fontId="3" fillId="0" borderId="0" xfId="7" applyFont="1" applyFill="1"/>
    <xf numFmtId="0" fontId="245" fillId="0" borderId="0" xfId="7" applyFont="1" applyFill="1" applyAlignment="1">
      <alignment vertical="center"/>
    </xf>
    <xf numFmtId="0" fontId="3" fillId="0" borderId="0" xfId="7" applyFont="1" applyFill="1" applyAlignment="1">
      <alignment horizontal="right"/>
    </xf>
    <xf numFmtId="0" fontId="3" fillId="0" borderId="0" xfId="7" applyFont="1" applyFill="1" applyAlignment="1">
      <alignment horizontal="right" wrapText="1"/>
    </xf>
    <xf numFmtId="0" fontId="220" fillId="0" borderId="0" xfId="7" applyFont="1" applyFill="1" applyBorder="1" applyAlignment="1">
      <alignment horizontal="right" vertical="center" wrapText="1"/>
    </xf>
    <xf numFmtId="0" fontId="146" fillId="0" borderId="0" xfId="7" applyFont="1" applyFill="1" applyAlignment="1"/>
    <xf numFmtId="0" fontId="146" fillId="0" borderId="0" xfId="7" applyFont="1" applyFill="1" applyAlignment="1">
      <alignment horizontal="right"/>
    </xf>
    <xf numFmtId="0" fontId="146" fillId="0" borderId="0" xfId="7" applyFont="1" applyFill="1" applyAlignment="1">
      <alignment horizontal="right" wrapText="1"/>
    </xf>
    <xf numFmtId="0" fontId="247" fillId="0" borderId="23" xfId="7" applyFont="1" applyFill="1" applyBorder="1" applyAlignment="1">
      <alignment horizontal="left" vertical="center"/>
    </xf>
    <xf numFmtId="0" fontId="247" fillId="0" borderId="23" xfId="7" applyFont="1" applyFill="1" applyBorder="1" applyAlignment="1">
      <alignment horizontal="right" vertical="center"/>
    </xf>
    <xf numFmtId="0" fontId="247" fillId="0" borderId="23" xfId="7" applyFont="1" applyFill="1" applyBorder="1" applyAlignment="1">
      <alignment horizontal="right" vertical="center" wrapText="1"/>
    </xf>
    <xf numFmtId="0" fontId="247" fillId="0" borderId="25" xfId="7" applyFont="1" applyFill="1" applyBorder="1"/>
    <xf numFmtId="4" fontId="247" fillId="0" borderId="25" xfId="7" applyNumberFormat="1" applyFont="1" applyFill="1" applyBorder="1" applyAlignment="1">
      <alignment horizontal="right"/>
    </xf>
    <xf numFmtId="189" fontId="247" fillId="0" borderId="25" xfId="1573" applyNumberFormat="1" applyFont="1" applyFill="1" applyBorder="1" applyAlignment="1">
      <alignment horizontal="right" wrapText="1"/>
    </xf>
    <xf numFmtId="0" fontId="247" fillId="0" borderId="25" xfId="7" applyFont="1" applyFill="1" applyBorder="1" applyAlignment="1">
      <alignment horizontal="right"/>
    </xf>
    <xf numFmtId="0" fontId="143" fillId="0" borderId="0" xfId="7" applyFont="1" applyFill="1" applyBorder="1"/>
    <xf numFmtId="4" fontId="221" fillId="0" borderId="0" xfId="13" applyNumberFormat="1" applyFont="1" applyFill="1" applyBorder="1" applyAlignment="1">
      <alignment horizontal="right"/>
    </xf>
    <xf numFmtId="3" fontId="143" fillId="0" borderId="0" xfId="7" applyNumberFormat="1" applyFont="1" applyFill="1" applyBorder="1" applyAlignment="1">
      <alignment horizontal="right" wrapText="1"/>
    </xf>
    <xf numFmtId="2" fontId="143" fillId="0" borderId="0" xfId="18" applyNumberFormat="1" applyFont="1" applyFill="1" applyBorder="1" applyAlignment="1">
      <alignment horizontal="right"/>
    </xf>
    <xf numFmtId="0" fontId="221" fillId="0" borderId="0" xfId="7" applyFont="1" applyFill="1" applyBorder="1"/>
    <xf numFmtId="4" fontId="221" fillId="0" borderId="0" xfId="16" applyNumberFormat="1" applyFont="1" applyFill="1" applyBorder="1" applyAlignment="1">
      <alignment horizontal="right"/>
    </xf>
    <xf numFmtId="3" fontId="221" fillId="0" borderId="0" xfId="7" applyNumberFormat="1" applyFont="1" applyFill="1" applyBorder="1" applyAlignment="1">
      <alignment horizontal="right" wrapText="1"/>
    </xf>
    <xf numFmtId="2" fontId="221" fillId="0" borderId="0" xfId="7" applyNumberFormat="1" applyFont="1" applyFill="1" applyBorder="1" applyAlignment="1">
      <alignment horizontal="right"/>
    </xf>
    <xf numFmtId="0" fontId="143" fillId="0" borderId="22" xfId="7" applyFont="1" applyFill="1" applyBorder="1"/>
    <xf numFmtId="4" fontId="221" fillId="0" borderId="22" xfId="13" applyNumberFormat="1" applyFont="1" applyFill="1" applyBorder="1" applyAlignment="1">
      <alignment horizontal="right"/>
    </xf>
    <xf numFmtId="3" fontId="143" fillId="0" borderId="22" xfId="7" applyNumberFormat="1" applyFont="1" applyFill="1" applyBorder="1" applyAlignment="1">
      <alignment horizontal="right" wrapText="1"/>
    </xf>
    <xf numFmtId="2" fontId="143" fillId="0" borderId="22" xfId="18" applyNumberFormat="1" applyFont="1" applyFill="1" applyBorder="1" applyAlignment="1">
      <alignment horizontal="right"/>
    </xf>
    <xf numFmtId="0" fontId="248" fillId="0" borderId="0" xfId="7" applyFont="1" applyFill="1" applyBorder="1"/>
    <xf numFmtId="0" fontId="249" fillId="0" borderId="0" xfId="7" applyFont="1" applyFill="1" applyBorder="1"/>
    <xf numFmtId="0" fontId="175" fillId="0" borderId="0" xfId="7" applyFont="1" applyFill="1"/>
    <xf numFmtId="0" fontId="250" fillId="0" borderId="0" xfId="7" applyFont="1" applyFill="1" applyAlignment="1">
      <alignment vertical="center" wrapText="1"/>
    </xf>
    <xf numFmtId="0" fontId="245" fillId="0" borderId="0" xfId="7" applyFont="1" applyFill="1"/>
    <xf numFmtId="0" fontId="150" fillId="0" borderId="0" xfId="7" applyFont="1" applyFill="1" applyBorder="1" applyAlignment="1">
      <alignment horizontal="right" vertical="center"/>
    </xf>
    <xf numFmtId="0" fontId="150" fillId="0" borderId="0" xfId="7" applyFont="1" applyFill="1" applyBorder="1" applyAlignment="1">
      <alignment horizontal="right" vertical="center" wrapText="1"/>
    </xf>
    <xf numFmtId="0" fontId="121" fillId="0" borderId="0" xfId="7" applyFont="1" applyFill="1" applyAlignment="1">
      <alignment horizontal="right"/>
    </xf>
    <xf numFmtId="170" fontId="3" fillId="0" borderId="0" xfId="7" applyNumberFormat="1" applyFont="1" applyFill="1"/>
    <xf numFmtId="170" fontId="221" fillId="0" borderId="22" xfId="7" applyNumberFormat="1" applyFont="1" applyFill="1" applyBorder="1" applyAlignment="1">
      <alignment horizontal="right"/>
    </xf>
    <xf numFmtId="170" fontId="3" fillId="0" borderId="22" xfId="7" applyNumberFormat="1" applyFont="1" applyFill="1" applyBorder="1"/>
    <xf numFmtId="170" fontId="221" fillId="0" borderId="0" xfId="7" applyNumberFormat="1" applyFont="1" applyFill="1"/>
    <xf numFmtId="0" fontId="250" fillId="0" borderId="0" xfId="7" applyFont="1" applyFill="1"/>
    <xf numFmtId="0" fontId="150" fillId="0" borderId="0" xfId="7" applyFont="1" applyFill="1" applyAlignment="1">
      <alignment horizontal="right"/>
    </xf>
    <xf numFmtId="0" fontId="150" fillId="0" borderId="0" xfId="7" applyFont="1" applyFill="1" applyAlignment="1">
      <alignment horizontal="right" wrapText="1"/>
    </xf>
    <xf numFmtId="0" fontId="252" fillId="0" borderId="22" xfId="7" applyFont="1" applyFill="1" applyBorder="1" applyAlignment="1"/>
    <xf numFmtId="0" fontId="121" fillId="0" borderId="0" xfId="7" applyFont="1" applyFill="1" applyBorder="1" applyAlignment="1">
      <alignment horizontal="right"/>
    </xf>
    <xf numFmtId="0" fontId="121" fillId="0" borderId="0" xfId="7" applyFont="1" applyFill="1" applyBorder="1" applyAlignment="1">
      <alignment horizontal="right" wrapText="1"/>
    </xf>
    <xf numFmtId="0" fontId="220" fillId="0" borderId="23" xfId="7" applyFont="1" applyFill="1" applyBorder="1" applyAlignment="1">
      <alignment horizontal="left" vertical="center"/>
    </xf>
    <xf numFmtId="0" fontId="253" fillId="0" borderId="23" xfId="7" applyFont="1" applyFill="1" applyBorder="1" applyAlignment="1">
      <alignment horizontal="right" vertical="top" wrapText="1"/>
    </xf>
    <xf numFmtId="170" fontId="221" fillId="0" borderId="22" xfId="7" applyNumberFormat="1" applyFont="1" applyFill="1" applyBorder="1"/>
    <xf numFmtId="0" fontId="250" fillId="0" borderId="25" xfId="7" applyFont="1" applyFill="1" applyBorder="1" applyAlignment="1"/>
    <xf numFmtId="0" fontId="254" fillId="0" borderId="0" xfId="7" applyFont="1" applyAlignment="1">
      <alignment horizontal="left" readingOrder="1"/>
    </xf>
    <xf numFmtId="0" fontId="3" fillId="0" borderId="0" xfId="7" applyFont="1" applyFill="1" applyBorder="1" applyAlignment="1">
      <alignment horizontal="right"/>
    </xf>
    <xf numFmtId="0" fontId="3" fillId="0" borderId="0" xfId="7" applyFont="1" applyFill="1" applyBorder="1" applyAlignment="1">
      <alignment horizontal="right" wrapText="1"/>
    </xf>
    <xf numFmtId="0" fontId="150" fillId="0" borderId="0" xfId="7" applyFont="1" applyFill="1" applyBorder="1" applyAlignment="1">
      <alignment horizontal="right"/>
    </xf>
    <xf numFmtId="0" fontId="150" fillId="0" borderId="0" xfId="7" applyFont="1" applyFill="1" applyBorder="1" applyAlignment="1">
      <alignment horizontal="right" wrapText="1"/>
    </xf>
    <xf numFmtId="0" fontId="250" fillId="0" borderId="0" xfId="7" applyFont="1" applyFill="1" applyBorder="1" applyAlignment="1"/>
    <xf numFmtId="170" fontId="221" fillId="0" borderId="0" xfId="7" applyNumberFormat="1" applyFont="1" applyFill="1" applyBorder="1" applyAlignment="1">
      <alignment horizontal="right"/>
    </xf>
    <xf numFmtId="0" fontId="235" fillId="0" borderId="0" xfId="7" applyFont="1" applyFill="1" applyBorder="1" applyAlignment="1"/>
    <xf numFmtId="0" fontId="3" fillId="0" borderId="0" xfId="7" applyFont="1" applyBorder="1"/>
    <xf numFmtId="0" fontId="258" fillId="0" borderId="0" xfId="7" applyFont="1" applyFill="1" applyAlignment="1">
      <alignment horizontal="right"/>
    </xf>
    <xf numFmtId="0" fontId="3" fillId="0" borderId="0" xfId="7" applyFont="1"/>
    <xf numFmtId="0" fontId="146" fillId="0" borderId="0" xfId="7" applyFont="1" applyFill="1" applyAlignment="1">
      <alignment wrapText="1"/>
    </xf>
    <xf numFmtId="0" fontId="3" fillId="0" borderId="0" xfId="7" applyFont="1" applyAlignment="1">
      <alignment horizontal="right"/>
    </xf>
    <xf numFmtId="0" fontId="220" fillId="0" borderId="25" xfId="7" applyFont="1" applyFill="1" applyBorder="1" applyAlignment="1">
      <alignment vertical="center"/>
    </xf>
    <xf numFmtId="0" fontId="220" fillId="0" borderId="22" xfId="7" applyFont="1" applyFill="1" applyBorder="1" applyAlignment="1">
      <alignment vertical="center"/>
    </xf>
    <xf numFmtId="0" fontId="220" fillId="0" borderId="23" xfId="7" applyFont="1" applyFill="1" applyBorder="1" applyAlignment="1">
      <alignment horizontal="right" wrapText="1"/>
    </xf>
    <xf numFmtId="170" fontId="221" fillId="0" borderId="25" xfId="7" applyNumberFormat="1" applyFont="1" applyFill="1" applyBorder="1"/>
    <xf numFmtId="170" fontId="221" fillId="0" borderId="0" xfId="7" applyNumberFormat="1" applyFont="1" applyFill="1" applyBorder="1"/>
    <xf numFmtId="170" fontId="3" fillId="0" borderId="25" xfId="7" applyNumberFormat="1" applyFont="1" applyBorder="1"/>
    <xf numFmtId="170" fontId="3" fillId="0" borderId="0" xfId="7" applyNumberFormat="1" applyFont="1"/>
    <xf numFmtId="170" fontId="3" fillId="0" borderId="0" xfId="7" applyNumberFormat="1" applyFont="1" applyBorder="1"/>
    <xf numFmtId="170" fontId="3" fillId="0" borderId="0" xfId="7" applyNumberFormat="1" applyFont="1" applyFill="1" applyBorder="1"/>
    <xf numFmtId="0" fontId="250" fillId="0" borderId="25" xfId="7" applyFont="1" applyFill="1" applyBorder="1" applyAlignment="1">
      <alignment vertical="center"/>
    </xf>
    <xf numFmtId="0" fontId="252" fillId="0" borderId="0" xfId="7" applyFont="1" applyAlignment="1">
      <alignment horizontal="left" readingOrder="1"/>
    </xf>
    <xf numFmtId="0" fontId="220" fillId="0" borderId="23" xfId="7" applyFont="1" applyFill="1" applyBorder="1" applyAlignment="1">
      <alignment horizontal="right" vertical="top" wrapText="1"/>
    </xf>
    <xf numFmtId="190" fontId="3" fillId="0" borderId="0" xfId="1573" applyNumberFormat="1" applyFont="1" applyFill="1"/>
    <xf numFmtId="172" fontId="3" fillId="0" borderId="0" xfId="7" applyNumberFormat="1" applyFont="1" applyFill="1"/>
    <xf numFmtId="190" fontId="3" fillId="0" borderId="22" xfId="1573" applyNumberFormat="1" applyFont="1" applyFill="1" applyBorder="1"/>
    <xf numFmtId="0" fontId="252" fillId="0" borderId="0" xfId="7" applyFont="1" applyAlignment="1">
      <alignment horizontal="left" readingOrder="2"/>
    </xf>
    <xf numFmtId="172" fontId="3" fillId="0" borderId="0" xfId="7" applyNumberFormat="1" applyFont="1" applyFill="1" applyBorder="1" applyAlignment="1">
      <alignment vertical="center"/>
    </xf>
    <xf numFmtId="172" fontId="3" fillId="0" borderId="0" xfId="7" applyNumberFormat="1" applyFont="1" applyFill="1" applyAlignment="1">
      <alignment horizontal="right" vertical="center"/>
    </xf>
    <xf numFmtId="172" fontId="3" fillId="0" borderId="0" xfId="7" applyNumberFormat="1" applyFont="1" applyFill="1" applyAlignment="1"/>
    <xf numFmtId="172" fontId="3" fillId="0" borderId="0" xfId="7" applyNumberFormat="1" applyFont="1" applyFill="1" applyBorder="1" applyAlignment="1"/>
    <xf numFmtId="172" fontId="3" fillId="0" borderId="22" xfId="7" applyNumberFormat="1" applyFont="1" applyFill="1" applyBorder="1" applyAlignment="1">
      <alignment horizontal="right" vertical="center"/>
    </xf>
    <xf numFmtId="172" fontId="3" fillId="0" borderId="22" xfId="7" applyNumberFormat="1" applyFont="1" applyFill="1" applyBorder="1" applyAlignment="1">
      <alignment vertical="center"/>
    </xf>
    <xf numFmtId="172" fontId="3" fillId="0" borderId="22" xfId="7" applyNumberFormat="1" applyFont="1" applyFill="1" applyBorder="1" applyAlignment="1"/>
    <xf numFmtId="4" fontId="250" fillId="0" borderId="0" xfId="7" applyNumberFormat="1" applyFont="1" applyFill="1" applyBorder="1" applyAlignment="1">
      <alignment horizontal="right"/>
    </xf>
    <xf numFmtId="170" fontId="3" fillId="0" borderId="0" xfId="7" applyNumberFormat="1" applyFont="1" applyFill="1" applyAlignment="1">
      <alignment horizontal="right"/>
    </xf>
    <xf numFmtId="172" fontId="3" fillId="0" borderId="0" xfId="7" applyNumberFormat="1" applyFont="1" applyFill="1" applyAlignment="1">
      <alignment horizontal="right"/>
    </xf>
    <xf numFmtId="170" fontId="121" fillId="0" borderId="0" xfId="7" applyNumberFormat="1" applyFont="1" applyFill="1" applyBorder="1"/>
    <xf numFmtId="170" fontId="121" fillId="0" borderId="0" xfId="7" applyNumberFormat="1" applyFont="1" applyFill="1" applyBorder="1" applyAlignment="1">
      <alignment wrapText="1"/>
    </xf>
    <xf numFmtId="0" fontId="252" fillId="0" borderId="0" xfId="7" applyFont="1" applyAlignment="1">
      <alignment horizontal="left"/>
    </xf>
    <xf numFmtId="0" fontId="251" fillId="0" borderId="0" xfId="7" applyFont="1" applyFill="1" applyBorder="1" applyAlignment="1"/>
    <xf numFmtId="0" fontId="146" fillId="0" borderId="0" xfId="7" applyFont="1" applyFill="1" applyAlignment="1">
      <alignment vertical="center"/>
    </xf>
    <xf numFmtId="0" fontId="261" fillId="0" borderId="0" xfId="7" applyFont="1" applyAlignment="1">
      <alignment horizontal="right" vertical="top" wrapText="1" readingOrder="1"/>
    </xf>
    <xf numFmtId="0" fontId="247" fillId="0" borderId="23" xfId="7" applyFont="1" applyFill="1" applyBorder="1" applyAlignment="1">
      <alignment vertical="center"/>
    </xf>
    <xf numFmtId="0" fontId="143" fillId="0" borderId="25" xfId="7" applyFont="1" applyFill="1" applyBorder="1"/>
    <xf numFmtId="189" fontId="3" fillId="0" borderId="0" xfId="1573" applyNumberFormat="1" applyFont="1" applyFill="1"/>
    <xf numFmtId="189" fontId="3" fillId="0" borderId="22" xfId="1573" applyNumberFormat="1" applyFont="1" applyFill="1" applyBorder="1"/>
    <xf numFmtId="0" fontId="260" fillId="0" borderId="0" xfId="7" applyFont="1" applyBorder="1" applyAlignment="1">
      <alignment horizontal="right" vertical="top" readingOrder="1"/>
    </xf>
    <xf numFmtId="0" fontId="261" fillId="0" borderId="0" xfId="7" applyFont="1" applyBorder="1" applyAlignment="1">
      <alignment horizontal="right" readingOrder="1"/>
    </xf>
    <xf numFmtId="0" fontId="220" fillId="0" borderId="23" xfId="7" applyFont="1" applyFill="1" applyBorder="1" applyAlignment="1">
      <alignment horizontal="right" vertical="center"/>
    </xf>
    <xf numFmtId="0" fontId="260" fillId="0" borderId="0" xfId="7" applyFont="1" applyBorder="1" applyAlignment="1">
      <alignment horizontal="left" vertical="top" readingOrder="1"/>
    </xf>
    <xf numFmtId="0" fontId="3" fillId="0" borderId="0" xfId="7" applyFont="1" applyAlignment="1">
      <alignment horizontal="right" wrapText="1"/>
    </xf>
    <xf numFmtId="0" fontId="143" fillId="0" borderId="0" xfId="7" applyFont="1" applyFill="1" applyBorder="1" applyAlignment="1">
      <alignment horizontal="left"/>
    </xf>
    <xf numFmtId="0" fontId="254" fillId="0" borderId="0" xfId="7" applyFont="1" applyAlignment="1">
      <alignment wrapText="1" readingOrder="1"/>
    </xf>
    <xf numFmtId="0" fontId="245" fillId="0" borderId="0" xfId="7" applyFont="1"/>
    <xf numFmtId="0" fontId="175" fillId="0" borderId="0" xfId="7" applyFont="1" applyFill="1" applyBorder="1" applyAlignment="1">
      <alignment horizontal="right" vertical="center"/>
    </xf>
    <xf numFmtId="0" fontId="3" fillId="39" borderId="0" xfId="7" applyFont="1" applyFill="1"/>
    <xf numFmtId="0" fontId="250" fillId="0" borderId="22" xfId="7" applyFont="1" applyFill="1" applyBorder="1" applyAlignment="1"/>
    <xf numFmtId="0" fontId="175" fillId="0" borderId="22" xfId="7" applyFont="1" applyFill="1" applyBorder="1" applyAlignment="1">
      <alignment horizontal="right" vertical="center"/>
    </xf>
    <xf numFmtId="0" fontId="220" fillId="0" borderId="22" xfId="7" applyFont="1" applyFill="1" applyBorder="1" applyAlignment="1">
      <alignment horizontal="right" vertical="center"/>
    </xf>
    <xf numFmtId="0" fontId="220" fillId="0" borderId="22" xfId="7" applyFont="1" applyFill="1" applyBorder="1" applyAlignment="1">
      <alignment horizontal="right" vertical="center" wrapText="1"/>
    </xf>
    <xf numFmtId="3" fontId="221" fillId="0" borderId="0" xfId="7" applyNumberFormat="1" applyFont="1" applyFill="1" applyBorder="1" applyAlignment="1" applyProtection="1">
      <alignment horizontal="right"/>
    </xf>
    <xf numFmtId="3" fontId="221" fillId="0" borderId="0" xfId="7" applyNumberFormat="1" applyFont="1" applyFill="1" applyAlignment="1">
      <alignment horizontal="right"/>
    </xf>
    <xf numFmtId="0" fontId="221" fillId="0" borderId="22" xfId="7" applyFont="1" applyFill="1" applyBorder="1" applyAlignment="1"/>
    <xf numFmtId="3" fontId="221" fillId="0" borderId="22" xfId="7" applyNumberFormat="1" applyFont="1" applyBorder="1" applyAlignment="1">
      <alignment horizontal="right"/>
    </xf>
    <xf numFmtId="3" fontId="221" fillId="0" borderId="0" xfId="7" applyNumberFormat="1" applyFont="1" applyBorder="1" applyAlignment="1">
      <alignment horizontal="right"/>
    </xf>
    <xf numFmtId="0" fontId="250" fillId="0" borderId="0" xfId="7" applyFont="1" applyFill="1" applyAlignment="1">
      <alignment horizontal="right"/>
    </xf>
    <xf numFmtId="0" fontId="3" fillId="0" borderId="0" xfId="7" applyFont="1" applyBorder="1" applyAlignment="1">
      <alignment horizontal="right"/>
    </xf>
    <xf numFmtId="0" fontId="3" fillId="0" borderId="22" xfId="7" applyFont="1" applyBorder="1" applyAlignment="1">
      <alignment horizontal="right"/>
    </xf>
    <xf numFmtId="0" fontId="220" fillId="0" borderId="25" xfId="7" applyFont="1" applyFill="1" applyBorder="1" applyAlignment="1"/>
    <xf numFmtId="1" fontId="221" fillId="0" borderId="0" xfId="7" applyNumberFormat="1" applyFont="1" applyFill="1" applyBorder="1" applyAlignment="1">
      <alignment horizontal="right"/>
    </xf>
    <xf numFmtId="1" fontId="221" fillId="0" borderId="0" xfId="7" applyNumberFormat="1" applyFont="1" applyFill="1" applyAlignment="1">
      <alignment horizontal="right"/>
    </xf>
    <xf numFmtId="1" fontId="221" fillId="0" borderId="0" xfId="7" applyNumberFormat="1" applyFont="1" applyAlignment="1">
      <alignment horizontal="right"/>
    </xf>
    <xf numFmtId="170" fontId="221" fillId="0" borderId="0" xfId="7" applyNumberFormat="1" applyFont="1" applyBorder="1" applyAlignment="1">
      <alignment horizontal="right"/>
    </xf>
    <xf numFmtId="0" fontId="221" fillId="0" borderId="0" xfId="7" applyFont="1" applyFill="1" applyBorder="1" applyAlignment="1">
      <alignment horizontal="left" indent="2"/>
    </xf>
    <xf numFmtId="1" fontId="140" fillId="0" borderId="0" xfId="7" applyNumberFormat="1" applyFont="1" applyFill="1" applyBorder="1" applyAlignment="1">
      <alignment horizontal="right"/>
    </xf>
    <xf numFmtId="0" fontId="221" fillId="0" borderId="0" xfId="7" applyFont="1" applyFill="1" applyBorder="1" applyAlignment="1">
      <alignment horizontal="left" wrapText="1" indent="2"/>
    </xf>
    <xf numFmtId="1" fontId="221" fillId="0" borderId="0" xfId="7" applyNumberFormat="1" applyFont="1" applyFill="1"/>
    <xf numFmtId="1" fontId="140" fillId="0" borderId="0" xfId="7" applyNumberFormat="1" applyFont="1" applyFill="1" applyAlignment="1">
      <alignment horizontal="right"/>
    </xf>
    <xf numFmtId="1" fontId="140" fillId="0" borderId="0" xfId="7" applyNumberFormat="1" applyFont="1" applyAlignment="1">
      <alignment horizontal="right"/>
    </xf>
    <xf numFmtId="0" fontId="221" fillId="0" borderId="22" xfId="7" applyFont="1" applyFill="1" applyBorder="1" applyAlignment="1">
      <alignment horizontal="left" indent="2"/>
    </xf>
    <xf numFmtId="1" fontId="221" fillId="0" borderId="22" xfId="7" applyNumberFormat="1" applyFont="1" applyFill="1" applyBorder="1" applyAlignment="1">
      <alignment horizontal="right"/>
    </xf>
    <xf numFmtId="1" fontId="140" fillId="0" borderId="22" xfId="7" applyNumberFormat="1" applyFont="1" applyBorder="1" applyAlignment="1">
      <alignment horizontal="right"/>
    </xf>
    <xf numFmtId="1" fontId="221" fillId="0" borderId="22" xfId="7" applyNumberFormat="1" applyFont="1" applyBorder="1" applyAlignment="1">
      <alignment horizontal="right"/>
    </xf>
    <xf numFmtId="0" fontId="141" fillId="0" borderId="0" xfId="7" applyFont="1" applyFill="1" applyBorder="1" applyAlignment="1"/>
    <xf numFmtId="0" fontId="175" fillId="0" borderId="0" xfId="7" applyFont="1" applyAlignment="1">
      <alignment horizontal="left" readingOrder="1"/>
    </xf>
    <xf numFmtId="4" fontId="220" fillId="0" borderId="25" xfId="7" applyNumberFormat="1" applyFont="1" applyFill="1" applyBorder="1" applyAlignment="1">
      <alignment horizontal="right"/>
    </xf>
    <xf numFmtId="0" fontId="221" fillId="0" borderId="0" xfId="7" applyFont="1" applyAlignment="1">
      <alignment horizontal="right"/>
    </xf>
    <xf numFmtId="3" fontId="221" fillId="0" borderId="0" xfId="7" applyNumberFormat="1" applyFont="1" applyAlignment="1">
      <alignment horizontal="right"/>
    </xf>
    <xf numFmtId="3" fontId="221" fillId="0" borderId="0" xfId="7" applyNumberFormat="1" applyFont="1" applyFill="1"/>
    <xf numFmtId="172" fontId="220" fillId="0" borderId="25" xfId="7" applyNumberFormat="1" applyFont="1" applyFill="1" applyBorder="1" applyAlignment="1">
      <alignment horizontal="right"/>
    </xf>
    <xf numFmtId="2" fontId="3" fillId="0" borderId="0" xfId="7" applyNumberFormat="1" applyFont="1" applyAlignment="1">
      <alignment horizontal="right"/>
    </xf>
    <xf numFmtId="1" fontId="221" fillId="0" borderId="0" xfId="7" applyNumberFormat="1" applyFont="1" applyBorder="1" applyAlignment="1">
      <alignment horizontal="right"/>
    </xf>
    <xf numFmtId="170" fontId="3" fillId="0" borderId="0" xfId="7" applyNumberFormat="1" applyFont="1" applyAlignment="1">
      <alignment horizontal="right"/>
    </xf>
    <xf numFmtId="170" fontId="221" fillId="0" borderId="0" xfId="7" applyNumberFormat="1" applyFont="1" applyAlignment="1">
      <alignment horizontal="right"/>
    </xf>
    <xf numFmtId="170" fontId="221" fillId="0" borderId="0" xfId="0" applyNumberFormat="1" applyFont="1" applyAlignment="1">
      <alignment horizontal="right"/>
    </xf>
    <xf numFmtId="170" fontId="221" fillId="0" borderId="0" xfId="7" applyNumberFormat="1" applyFont="1" applyFill="1" applyAlignment="1">
      <alignment horizontal="right"/>
    </xf>
    <xf numFmtId="170" fontId="221" fillId="0" borderId="22" xfId="7" applyNumberFormat="1" applyFont="1" applyBorder="1" applyAlignment="1">
      <alignment horizontal="right"/>
    </xf>
    <xf numFmtId="0" fontId="231" fillId="0" borderId="0" xfId="7" applyFont="1" applyFill="1" applyAlignment="1">
      <alignment horizontal="right"/>
    </xf>
    <xf numFmtId="0" fontId="266" fillId="0" borderId="0" xfId="7" applyFont="1" applyAlignment="1">
      <alignment horizontal="left" readingOrder="1"/>
    </xf>
    <xf numFmtId="3" fontId="220" fillId="0" borderId="0" xfId="7" applyNumberFormat="1" applyFont="1" applyFill="1" applyAlignment="1">
      <alignment horizontal="right"/>
    </xf>
    <xf numFmtId="0" fontId="221" fillId="0" borderId="0" xfId="7" applyFont="1" applyFill="1" applyBorder="1" applyAlignment="1">
      <alignment horizontal="left"/>
    </xf>
    <xf numFmtId="3" fontId="140" fillId="0" borderId="0" xfId="7" applyNumberFormat="1" applyFont="1" applyBorder="1" applyAlignment="1">
      <alignment horizontal="right"/>
    </xf>
    <xf numFmtId="3" fontId="205" fillId="0" borderId="0" xfId="7" applyNumberFormat="1" applyFont="1" applyBorder="1" applyAlignment="1">
      <alignment horizontal="right"/>
    </xf>
    <xf numFmtId="3" fontId="140" fillId="0" borderId="0" xfId="7" applyNumberFormat="1" applyFont="1" applyAlignment="1">
      <alignment horizontal="right"/>
    </xf>
    <xf numFmtId="3" fontId="205" fillId="0" borderId="0" xfId="7" applyNumberFormat="1" applyFont="1" applyFill="1" applyAlignment="1">
      <alignment horizontal="right"/>
    </xf>
    <xf numFmtId="3" fontId="140" fillId="0" borderId="22" xfId="7" applyNumberFormat="1" applyFont="1" applyBorder="1" applyAlignment="1">
      <alignment horizontal="right"/>
    </xf>
    <xf numFmtId="0" fontId="231" fillId="0" borderId="25" xfId="7" applyFont="1" applyFill="1" applyBorder="1" applyAlignment="1"/>
    <xf numFmtId="1" fontId="3" fillId="0" borderId="0" xfId="7" applyNumberFormat="1" applyFont="1" applyAlignment="1">
      <alignment horizontal="right"/>
    </xf>
    <xf numFmtId="3" fontId="220" fillId="0" borderId="0" xfId="7" applyNumberFormat="1" applyFont="1" applyAlignment="1">
      <alignment horizontal="right"/>
    </xf>
    <xf numFmtId="3" fontId="147" fillId="0" borderId="0" xfId="7" applyNumberFormat="1" applyFont="1" applyFill="1" applyAlignment="1">
      <alignment horizontal="right"/>
    </xf>
    <xf numFmtId="3" fontId="3" fillId="0" borderId="0" xfId="7" applyNumberFormat="1" applyFont="1" applyBorder="1" applyAlignment="1">
      <alignment horizontal="right"/>
    </xf>
    <xf numFmtId="0" fontId="3" fillId="0" borderId="0" xfId="7" applyFont="1" applyFill="1" applyAlignment="1">
      <alignment horizontal="center"/>
    </xf>
    <xf numFmtId="3" fontId="214" fillId="0" borderId="0" xfId="7" applyNumberFormat="1" applyFont="1" applyBorder="1" applyAlignment="1">
      <alignment horizontal="right"/>
    </xf>
    <xf numFmtId="0" fontId="266" fillId="0" borderId="0" xfId="7" applyFont="1" applyFill="1"/>
    <xf numFmtId="3" fontId="3" fillId="0" borderId="0" xfId="7" applyNumberFormat="1" applyFont="1" applyFill="1" applyAlignment="1">
      <alignment horizontal="right"/>
    </xf>
    <xf numFmtId="0" fontId="220" fillId="0" borderId="23" xfId="7" applyFont="1" applyFill="1" applyBorder="1" applyAlignment="1">
      <alignment vertical="center"/>
    </xf>
    <xf numFmtId="194" fontId="3" fillId="0" borderId="0" xfId="7" applyNumberFormat="1" applyFont="1"/>
    <xf numFmtId="0" fontId="150" fillId="0" borderId="0" xfId="7" applyFont="1" applyFill="1" applyAlignment="1">
      <alignment horizontal="left" readingOrder="1"/>
    </xf>
    <xf numFmtId="198" fontId="3" fillId="0" borderId="0" xfId="7" applyNumberFormat="1" applyFont="1" applyAlignment="1">
      <alignment horizontal="right"/>
    </xf>
    <xf numFmtId="4" fontId="220" fillId="0" borderId="0" xfId="7" applyNumberFormat="1" applyFont="1" applyFill="1" applyAlignment="1">
      <alignment horizontal="right"/>
    </xf>
    <xf numFmtId="4" fontId="214" fillId="0" borderId="0" xfId="7" applyNumberFormat="1" applyFont="1" applyFill="1" applyAlignment="1">
      <alignment horizontal="right"/>
    </xf>
    <xf numFmtId="4" fontId="221" fillId="0" borderId="0" xfId="7" applyNumberFormat="1" applyFont="1" applyFill="1" applyAlignment="1">
      <alignment horizontal="right"/>
    </xf>
    <xf numFmtId="4" fontId="140" fillId="0" borderId="0" xfId="7" applyNumberFormat="1" applyFont="1" applyFill="1"/>
    <xf numFmtId="4" fontId="221" fillId="0" borderId="0" xfId="7" applyNumberFormat="1" applyFont="1" applyFill="1" applyBorder="1" applyAlignment="1">
      <alignment horizontal="right"/>
    </xf>
    <xf numFmtId="4" fontId="221" fillId="0" borderId="22" xfId="7" applyNumberFormat="1" applyFont="1" applyFill="1" applyBorder="1" applyAlignment="1">
      <alignment horizontal="right"/>
    </xf>
    <xf numFmtId="4" fontId="140" fillId="0" borderId="22" xfId="7" applyNumberFormat="1" applyFont="1" applyFill="1" applyBorder="1" applyAlignment="1">
      <alignment horizontal="right"/>
    </xf>
    <xf numFmtId="0" fontId="175" fillId="0" borderId="0" xfId="7" applyFont="1" applyFill="1" applyAlignment="1">
      <alignment horizontal="left" vertical="top" readingOrder="1"/>
    </xf>
    <xf numFmtId="170" fontId="220" fillId="0" borderId="0" xfId="7" applyNumberFormat="1" applyFont="1" applyFill="1" applyBorder="1" applyAlignment="1">
      <alignment horizontal="right"/>
    </xf>
    <xf numFmtId="170" fontId="220" fillId="0" borderId="0" xfId="7" applyNumberFormat="1" applyFont="1" applyBorder="1"/>
    <xf numFmtId="170" fontId="221" fillId="0" borderId="0" xfId="7" applyNumberFormat="1" applyFont="1" applyBorder="1"/>
    <xf numFmtId="170" fontId="221" fillId="0" borderId="0" xfId="7" applyNumberFormat="1" applyFont="1"/>
    <xf numFmtId="170" fontId="221" fillId="0" borderId="22" xfId="7" applyNumberFormat="1" applyFont="1" applyBorder="1"/>
    <xf numFmtId="170" fontId="3" fillId="0" borderId="22" xfId="7" applyNumberFormat="1" applyFont="1" applyBorder="1"/>
    <xf numFmtId="170" fontId="220" fillId="0" borderId="25" xfId="7" applyNumberFormat="1" applyFont="1" applyFill="1" applyBorder="1" applyAlignment="1">
      <alignment horizontal="right"/>
    </xf>
    <xf numFmtId="170" fontId="220" fillId="0" borderId="0" xfId="7" applyNumberFormat="1" applyFont="1" applyFill="1"/>
    <xf numFmtId="170" fontId="275" fillId="0" borderId="0" xfId="7" applyNumberFormat="1" applyFont="1"/>
    <xf numFmtId="170" fontId="275" fillId="0" borderId="22" xfId="7" applyNumberFormat="1" applyFont="1" applyBorder="1"/>
    <xf numFmtId="0" fontId="220" fillId="0" borderId="23" xfId="0" applyNumberFormat="1" applyFont="1" applyFill="1" applyBorder="1" applyAlignment="1"/>
    <xf numFmtId="172" fontId="220" fillId="0" borderId="0" xfId="0" applyNumberFormat="1" applyFont="1" applyFill="1" applyBorder="1" applyAlignment="1"/>
    <xf numFmtId="172" fontId="221" fillId="0" borderId="0" xfId="0" applyNumberFormat="1" applyFont="1" applyFill="1" applyBorder="1" applyAlignment="1"/>
    <xf numFmtId="0" fontId="221" fillId="0" borderId="0" xfId="7" applyFont="1" applyFill="1" applyBorder="1" applyAlignment="1">
      <alignment horizontal="left" vertical="center" wrapText="1"/>
    </xf>
    <xf numFmtId="172" fontId="221" fillId="0" borderId="0" xfId="0" applyNumberFormat="1" applyFont="1" applyFill="1" applyBorder="1" applyAlignment="1">
      <alignment horizontal="right"/>
    </xf>
    <xf numFmtId="172" fontId="221" fillId="0" borderId="22" xfId="0" applyNumberFormat="1" applyFont="1" applyFill="1" applyBorder="1" applyAlignment="1">
      <alignment horizontal="right"/>
    </xf>
    <xf numFmtId="172" fontId="221" fillId="0" borderId="22" xfId="0" applyNumberFormat="1" applyFont="1" applyFill="1" applyBorder="1" applyAlignment="1"/>
    <xf numFmtId="0" fontId="93" fillId="0" borderId="0" xfId="0" applyFont="1" applyFill="1"/>
    <xf numFmtId="0" fontId="220" fillId="0" borderId="23" xfId="0" applyNumberFormat="1" applyFont="1" applyFill="1" applyBorder="1" applyAlignment="1">
      <alignment horizontal="right"/>
    </xf>
    <xf numFmtId="4" fontId="220" fillId="0" borderId="0" xfId="0" applyNumberFormat="1" applyFont="1" applyFill="1" applyBorder="1" applyAlignment="1">
      <alignment horizontal="right"/>
    </xf>
    <xf numFmtId="4" fontId="214" fillId="0" borderId="0" xfId="0" applyNumberFormat="1" applyFont="1" applyFill="1" applyBorder="1" applyAlignment="1"/>
    <xf numFmtId="4" fontId="221" fillId="0" borderId="0" xfId="0" applyNumberFormat="1" applyFont="1" applyFill="1" applyBorder="1" applyAlignment="1">
      <alignment horizontal="right"/>
    </xf>
    <xf numFmtId="4" fontId="221" fillId="0" borderId="0" xfId="0" applyNumberFormat="1" applyFont="1" applyFill="1" applyBorder="1" applyAlignment="1"/>
    <xf numFmtId="4" fontId="3" fillId="0" borderId="0" xfId="7" applyNumberFormat="1" applyFont="1"/>
    <xf numFmtId="4" fontId="221" fillId="0" borderId="22" xfId="0" applyNumberFormat="1" applyFont="1" applyFill="1" applyBorder="1" applyAlignment="1">
      <alignment horizontal="right"/>
    </xf>
    <xf numFmtId="0" fontId="220" fillId="0" borderId="25" xfId="0" applyFont="1" applyFill="1" applyBorder="1" applyAlignment="1">
      <alignment horizontal="right"/>
    </xf>
    <xf numFmtId="0" fontId="220" fillId="0" borderId="23" xfId="0" applyFont="1" applyFill="1" applyBorder="1" applyAlignment="1">
      <alignment horizontal="right"/>
    </xf>
    <xf numFmtId="172" fontId="220" fillId="0" borderId="25" xfId="0" applyNumberFormat="1" applyFont="1" applyFill="1" applyBorder="1" applyAlignment="1">
      <alignment horizontal="right"/>
    </xf>
    <xf numFmtId="172" fontId="220" fillId="0" borderId="0" xfId="0" applyNumberFormat="1" applyFont="1" applyFill="1" applyBorder="1" applyAlignment="1">
      <alignment horizontal="right"/>
    </xf>
    <xf numFmtId="0" fontId="0" fillId="0" borderId="0" xfId="0" applyFill="1" applyAlignment="1">
      <alignment vertical="center"/>
    </xf>
    <xf numFmtId="0" fontId="277" fillId="0" borderId="0" xfId="0" applyFont="1"/>
    <xf numFmtId="0" fontId="0" fillId="0" borderId="0" xfId="0" applyAlignment="1">
      <alignment vertical="center"/>
    </xf>
    <xf numFmtId="0" fontId="278" fillId="0" borderId="0" xfId="0" applyFont="1" applyAlignment="1"/>
    <xf numFmtId="0" fontId="279" fillId="0" borderId="0" xfId="0" applyFont="1"/>
    <xf numFmtId="0" fontId="220" fillId="0" borderId="25" xfId="0" applyFont="1" applyBorder="1" applyAlignment="1">
      <alignment horizontal="right"/>
    </xf>
    <xf numFmtId="172" fontId="221" fillId="0" borderId="0" xfId="0" applyNumberFormat="1" applyFont="1" applyBorder="1" applyAlignment="1">
      <alignment horizontal="right"/>
    </xf>
    <xf numFmtId="172" fontId="221" fillId="0" borderId="22" xfId="0" applyNumberFormat="1" applyFont="1" applyBorder="1" applyAlignment="1">
      <alignment horizontal="right"/>
    </xf>
    <xf numFmtId="0" fontId="136" fillId="0" borderId="0" xfId="0" applyFont="1"/>
    <xf numFmtId="0" fontId="150" fillId="0" borderId="0" xfId="7" applyFont="1" applyAlignment="1">
      <alignment horizontal="left" readingOrder="1"/>
    </xf>
    <xf numFmtId="0" fontId="220" fillId="0" borderId="23" xfId="0" applyFont="1" applyBorder="1" applyAlignment="1">
      <alignment horizontal="right" vertical="center"/>
    </xf>
    <xf numFmtId="172" fontId="220" fillId="0" borderId="0" xfId="0" applyNumberFormat="1" applyFont="1" applyBorder="1" applyAlignment="1">
      <alignment horizontal="right"/>
    </xf>
    <xf numFmtId="172" fontId="3" fillId="0" borderId="0" xfId="7" applyNumberFormat="1" applyFont="1"/>
    <xf numFmtId="4" fontId="0" fillId="0" borderId="0" xfId="0" applyNumberFormat="1"/>
    <xf numFmtId="0" fontId="175" fillId="0" borderId="0" xfId="7" applyFont="1" applyFill="1" applyAlignment="1">
      <alignment horizontal="left" readingOrder="1"/>
    </xf>
    <xf numFmtId="0" fontId="94" fillId="0" borderId="23" xfId="0" applyFont="1" applyBorder="1"/>
    <xf numFmtId="0" fontId="220" fillId="0" borderId="23" xfId="0" applyFont="1" applyBorder="1" applyAlignment="1">
      <alignment horizontal="right"/>
    </xf>
    <xf numFmtId="4" fontId="221" fillId="0" borderId="0" xfId="0" applyNumberFormat="1" applyFont="1" applyBorder="1" applyAlignment="1">
      <alignment horizontal="right"/>
    </xf>
    <xf numFmtId="4" fontId="3" fillId="0" borderId="0" xfId="1573" applyNumberFormat="1" applyFont="1" applyAlignment="1">
      <alignment horizontal="right"/>
    </xf>
    <xf numFmtId="4" fontId="3" fillId="0" borderId="0" xfId="7" applyNumberFormat="1" applyFont="1" applyAlignment="1">
      <alignment horizontal="right"/>
    </xf>
    <xf numFmtId="4" fontId="221" fillId="0" borderId="22" xfId="0" applyNumberFormat="1" applyFont="1" applyBorder="1" applyAlignment="1">
      <alignment horizontal="right"/>
    </xf>
    <xf numFmtId="0" fontId="245" fillId="0" borderId="0" xfId="7" applyFont="1" applyFill="1" applyBorder="1" applyAlignment="1">
      <alignment horizontal="left"/>
    </xf>
    <xf numFmtId="0" fontId="250" fillId="0" borderId="0" xfId="7" applyFont="1" applyFill="1" applyAlignment="1">
      <alignment horizontal="left"/>
    </xf>
    <xf numFmtId="0" fontId="175" fillId="0" borderId="0" xfId="7" applyFont="1" applyFill="1" applyAlignment="1">
      <alignment vertical="center"/>
    </xf>
    <xf numFmtId="0" fontId="141" fillId="0" borderId="0" xfId="7" applyFont="1" applyFill="1" applyAlignment="1">
      <alignment horizontal="right"/>
    </xf>
    <xf numFmtId="0" fontId="121" fillId="0" borderId="0" xfId="7" applyFont="1" applyFill="1" applyAlignment="1">
      <alignment horizontal="center"/>
    </xf>
    <xf numFmtId="0" fontId="252" fillId="0" borderId="22" xfId="7" applyFont="1" applyFill="1" applyBorder="1" applyAlignment="1">
      <alignment horizontal="right"/>
    </xf>
    <xf numFmtId="0" fontId="220" fillId="0" borderId="23" xfId="7" applyFont="1" applyBorder="1" applyAlignment="1">
      <alignment horizontal="right"/>
    </xf>
    <xf numFmtId="172" fontId="221" fillId="0" borderId="0" xfId="7" applyNumberFormat="1" applyFont="1" applyFill="1" applyBorder="1" applyAlignment="1">
      <alignment horizontal="right"/>
    </xf>
    <xf numFmtId="172" fontId="221" fillId="0" borderId="22" xfId="7" applyNumberFormat="1" applyFont="1" applyFill="1" applyBorder="1" applyAlignment="1">
      <alignment horizontal="right"/>
    </xf>
    <xf numFmtId="172" fontId="250" fillId="0" borderId="0" xfId="7" applyNumberFormat="1" applyFont="1" applyFill="1" applyAlignment="1">
      <alignment horizontal="right"/>
    </xf>
    <xf numFmtId="0" fontId="146" fillId="0" borderId="0" xfId="7" applyFont="1" applyFill="1" applyAlignment="1">
      <alignment horizontal="right" vertical="center"/>
    </xf>
    <xf numFmtId="0" fontId="253" fillId="0" borderId="22" xfId="7" applyFont="1" applyFill="1" applyBorder="1" applyAlignment="1">
      <alignment horizontal="right"/>
    </xf>
    <xf numFmtId="172" fontId="253" fillId="0" borderId="0" xfId="7" applyNumberFormat="1" applyFont="1" applyFill="1" applyAlignment="1">
      <alignment horizontal="right"/>
    </xf>
    <xf numFmtId="0" fontId="281" fillId="0" borderId="0" xfId="7" applyFont="1" applyAlignment="1">
      <alignment horizontal="left" readingOrder="1"/>
    </xf>
    <xf numFmtId="1" fontId="220" fillId="0" borderId="0" xfId="7" applyNumberFormat="1" applyFont="1" applyAlignment="1">
      <alignment horizontal="right"/>
    </xf>
    <xf numFmtId="170" fontId="220" fillId="0" borderId="0" xfId="7" applyNumberFormat="1" applyFont="1" applyAlignment="1">
      <alignment horizontal="right"/>
    </xf>
    <xf numFmtId="170" fontId="214" fillId="0" borderId="0" xfId="7" applyNumberFormat="1" applyFont="1" applyAlignment="1">
      <alignment horizontal="right"/>
    </xf>
    <xf numFmtId="170" fontId="140" fillId="0" borderId="0" xfId="7" applyNumberFormat="1" applyFont="1" applyAlignment="1">
      <alignment horizontal="right"/>
    </xf>
    <xf numFmtId="170" fontId="140" fillId="0" borderId="22" xfId="7" applyNumberFormat="1" applyFont="1" applyBorder="1" applyAlignment="1">
      <alignment horizontal="right"/>
    </xf>
    <xf numFmtId="0" fontId="250" fillId="0" borderId="0" xfId="7" applyFont="1" applyAlignment="1">
      <alignment horizontal="left" readingOrder="1"/>
    </xf>
    <xf numFmtId="172" fontId="220" fillId="0" borderId="0" xfId="7" applyNumberFormat="1" applyFont="1" applyAlignment="1">
      <alignment horizontal="right"/>
    </xf>
    <xf numFmtId="172" fontId="214" fillId="0" borderId="0" xfId="7" applyNumberFormat="1" applyFont="1" applyAlignment="1">
      <alignment horizontal="right"/>
    </xf>
    <xf numFmtId="172" fontId="221" fillId="0" borderId="0" xfId="7" applyNumberFormat="1" applyFont="1" applyAlignment="1">
      <alignment horizontal="right"/>
    </xf>
    <xf numFmtId="172" fontId="140" fillId="0" borderId="0" xfId="7" applyNumberFormat="1" applyFont="1" applyAlignment="1">
      <alignment horizontal="right"/>
    </xf>
    <xf numFmtId="172" fontId="221" fillId="0" borderId="22" xfId="7" applyNumberFormat="1" applyFont="1" applyBorder="1" applyAlignment="1">
      <alignment horizontal="right"/>
    </xf>
    <xf numFmtId="172" fontId="140" fillId="0" borderId="22" xfId="7" applyNumberFormat="1" applyFont="1" applyBorder="1" applyAlignment="1">
      <alignment horizontal="right"/>
    </xf>
    <xf numFmtId="172" fontId="220" fillId="0" borderId="0" xfId="7" applyNumberFormat="1" applyFont="1" applyFill="1" applyAlignment="1">
      <alignment horizontal="right"/>
    </xf>
    <xf numFmtId="0" fontId="253" fillId="0" borderId="0" xfId="7" applyFont="1" applyFill="1" applyAlignment="1">
      <alignment horizontal="right"/>
    </xf>
    <xf numFmtId="0" fontId="221" fillId="0" borderId="0" xfId="7" applyFont="1" applyFill="1" applyAlignment="1">
      <alignment readingOrder="1"/>
    </xf>
    <xf numFmtId="0" fontId="245" fillId="0" borderId="0" xfId="7" applyFont="1" applyAlignment="1">
      <alignment horizontal="left" readingOrder="2"/>
    </xf>
    <xf numFmtId="0" fontId="175" fillId="0" borderId="0" xfId="7" applyFont="1" applyFill="1" applyAlignment="1">
      <alignment horizontal="right" vertical="center"/>
    </xf>
    <xf numFmtId="0" fontId="3" fillId="42" borderId="0" xfId="7" applyFont="1" applyFill="1"/>
    <xf numFmtId="0" fontId="220" fillId="0" borderId="0" xfId="7" applyFont="1" applyFill="1" applyBorder="1" applyAlignment="1">
      <alignment readingOrder="1"/>
    </xf>
    <xf numFmtId="189" fontId="165" fillId="0" borderId="0" xfId="1573" applyNumberFormat="1" applyFont="1" applyFill="1" applyAlignment="1">
      <alignment horizontal="right"/>
    </xf>
    <xf numFmtId="0" fontId="221" fillId="0" borderId="0" xfId="7" applyFont="1" applyFill="1" applyBorder="1" applyAlignment="1">
      <alignment readingOrder="1"/>
    </xf>
    <xf numFmtId="189" fontId="214" fillId="0" borderId="22" xfId="1573" applyNumberFormat="1" applyFont="1" applyFill="1" applyBorder="1" applyAlignment="1">
      <alignment horizontal="right"/>
    </xf>
    <xf numFmtId="0" fontId="164" fillId="0" borderId="0" xfId="0" applyFont="1" applyFill="1" applyBorder="1"/>
    <xf numFmtId="0" fontId="245" fillId="0" borderId="0" xfId="7" applyFont="1" applyFill="1" applyBorder="1" applyAlignment="1"/>
    <xf numFmtId="0" fontId="175" fillId="0" borderId="0" xfId="7" applyFont="1" applyFill="1" applyAlignment="1">
      <alignment horizontal="right"/>
    </xf>
    <xf numFmtId="0" fontId="220" fillId="0" borderId="23" xfId="3" applyFont="1" applyFill="1" applyBorder="1" applyAlignment="1">
      <alignment horizontal="left" vertical="center"/>
    </xf>
    <xf numFmtId="0" fontId="220" fillId="0" borderId="23" xfId="3" applyFont="1" applyFill="1" applyBorder="1" applyAlignment="1">
      <alignment horizontal="right"/>
    </xf>
    <xf numFmtId="0" fontId="220" fillId="0" borderId="0" xfId="3" applyFont="1" applyFill="1" applyBorder="1" applyAlignment="1"/>
    <xf numFmtId="189" fontId="220" fillId="0" borderId="0" xfId="1573" applyNumberFormat="1" applyFont="1" applyFill="1" applyBorder="1" applyAlignment="1">
      <alignment horizontal="right" indent="2"/>
    </xf>
    <xf numFmtId="0" fontId="221" fillId="0" borderId="0" xfId="3" applyFont="1" applyFill="1" applyBorder="1" applyAlignment="1">
      <alignment horizontal="left"/>
    </xf>
    <xf numFmtId="0" fontId="221" fillId="0" borderId="0" xfId="3" applyFont="1" applyFill="1" applyBorder="1" applyAlignment="1">
      <alignment horizontal="right"/>
    </xf>
    <xf numFmtId="0" fontId="221" fillId="0" borderId="22" xfId="3" applyFont="1" applyFill="1" applyBorder="1" applyAlignment="1">
      <alignment horizontal="left"/>
    </xf>
    <xf numFmtId="0" fontId="221" fillId="0" borderId="22" xfId="3" applyFont="1" applyFill="1" applyBorder="1" applyAlignment="1">
      <alignment horizontal="right"/>
    </xf>
    <xf numFmtId="0" fontId="250" fillId="0" borderId="0" xfId="3" applyFont="1" applyFill="1" applyBorder="1" applyAlignment="1">
      <alignment horizontal="left"/>
    </xf>
    <xf numFmtId="0" fontId="0" fillId="0" borderId="0" xfId="0" applyNumberFormat="1" applyAlignment="1">
      <alignment horizontal="right"/>
    </xf>
    <xf numFmtId="0" fontId="241" fillId="0" borderId="0" xfId="7" applyFont="1" applyFill="1" applyBorder="1" applyAlignment="1"/>
    <xf numFmtId="4" fontId="241" fillId="0" borderId="0" xfId="7" applyNumberFormat="1" applyFont="1" applyFill="1" applyBorder="1" applyAlignment="1"/>
    <xf numFmtId="3" fontId="241" fillId="0" borderId="0" xfId="7" applyNumberFormat="1" applyFont="1" applyFill="1" applyBorder="1" applyAlignment="1"/>
    <xf numFmtId="0" fontId="266" fillId="0" borderId="0" xfId="7" applyFont="1" applyFill="1" applyAlignment="1">
      <alignment horizontal="left" readingOrder="1"/>
    </xf>
    <xf numFmtId="0" fontId="221" fillId="0" borderId="0" xfId="7" applyFont="1" applyFill="1" applyBorder="1" applyAlignment="1">
      <alignment horizontal="right"/>
    </xf>
    <xf numFmtId="0" fontId="250" fillId="0" borderId="0" xfId="7" applyFont="1" applyFill="1" applyAlignment="1">
      <alignment horizontal="left" readingOrder="2"/>
    </xf>
    <xf numFmtId="0" fontId="221" fillId="0" borderId="0" xfId="7" applyFont="1" applyFill="1" applyAlignment="1">
      <alignment horizontal="left" readingOrder="1"/>
    </xf>
    <xf numFmtId="0" fontId="175" fillId="0" borderId="0" xfId="7" applyFont="1" applyFill="1" applyBorder="1" applyAlignment="1">
      <alignment readingOrder="1"/>
    </xf>
    <xf numFmtId="0" fontId="221" fillId="0" borderId="0" xfId="7" applyFont="1" applyFill="1" applyBorder="1" applyAlignment="1">
      <alignment horizontal="left" wrapText="1"/>
    </xf>
    <xf numFmtId="0" fontId="221" fillId="0" borderId="0" xfId="7" applyFont="1" applyFill="1" applyBorder="1" applyAlignment="1">
      <alignment wrapText="1"/>
    </xf>
    <xf numFmtId="189" fontId="221" fillId="0" borderId="0" xfId="1573" applyNumberFormat="1" applyFont="1" applyFill="1" applyBorder="1" applyAlignment="1">
      <alignment wrapText="1"/>
    </xf>
    <xf numFmtId="189" fontId="221" fillId="0" borderId="0" xfId="1573" applyNumberFormat="1" applyFont="1" applyFill="1" applyBorder="1" applyAlignment="1"/>
    <xf numFmtId="189" fontId="221" fillId="0" borderId="0" xfId="1573" applyNumberFormat="1" applyFont="1" applyFill="1" applyAlignment="1">
      <alignment horizontal="right"/>
    </xf>
    <xf numFmtId="0" fontId="221" fillId="0" borderId="22" xfId="7" applyFont="1" applyFill="1" applyBorder="1" applyAlignment="1">
      <alignment horizontal="right"/>
    </xf>
    <xf numFmtId="189" fontId="221" fillId="0" borderId="22" xfId="1573" applyNumberFormat="1" applyFont="1" applyFill="1" applyBorder="1" applyAlignment="1"/>
    <xf numFmtId="189" fontId="221" fillId="0" borderId="22" xfId="1573" applyNumberFormat="1" applyFont="1" applyFill="1" applyBorder="1" applyAlignment="1">
      <alignment horizontal="right"/>
    </xf>
    <xf numFmtId="0" fontId="250" fillId="0" borderId="0" xfId="7" applyFont="1" applyFill="1" applyBorder="1" applyAlignment="1">
      <alignment horizontal="left" readingOrder="2"/>
    </xf>
    <xf numFmtId="0" fontId="251" fillId="0" borderId="0" xfId="7" applyFont="1" applyFill="1"/>
    <xf numFmtId="0" fontId="284" fillId="0" borderId="0" xfId="7" applyFont="1" applyFill="1"/>
    <xf numFmtId="0" fontId="285" fillId="0" borderId="0" xfId="7" applyFont="1" applyFill="1" applyAlignment="1">
      <alignment horizontal="right"/>
    </xf>
    <xf numFmtId="0" fontId="286" fillId="0" borderId="23" xfId="7" applyFont="1" applyFill="1" applyBorder="1" applyAlignment="1">
      <alignment horizontal="right" vertical="center"/>
    </xf>
    <xf numFmtId="0" fontId="287" fillId="0" borderId="0" xfId="7" applyFont="1" applyFill="1" applyBorder="1" applyAlignment="1">
      <alignment horizontal="left" wrapText="1"/>
    </xf>
    <xf numFmtId="170" fontId="287" fillId="0" borderId="0" xfId="7" applyNumberFormat="1" applyFont="1" applyFill="1" applyAlignment="1">
      <alignment horizontal="right"/>
    </xf>
    <xf numFmtId="170" fontId="221" fillId="0" borderId="0" xfId="7" applyNumberFormat="1" applyFont="1" applyFill="1" applyBorder="1" applyAlignment="1">
      <alignment wrapText="1"/>
    </xf>
    <xf numFmtId="0" fontId="287" fillId="0" borderId="0" xfId="7" applyFont="1" applyFill="1" applyBorder="1" applyAlignment="1">
      <alignment horizontal="left"/>
    </xf>
    <xf numFmtId="170" fontId="221" fillId="0" borderId="0" xfId="7" applyNumberFormat="1" applyFont="1" applyFill="1" applyBorder="1" applyAlignment="1"/>
    <xf numFmtId="0" fontId="287" fillId="0" borderId="22" xfId="7" applyFont="1" applyFill="1" applyBorder="1" applyAlignment="1">
      <alignment horizontal="left"/>
    </xf>
    <xf numFmtId="170" fontId="287" fillId="0" borderId="22" xfId="7" applyNumberFormat="1" applyFont="1" applyFill="1" applyBorder="1" applyAlignment="1">
      <alignment horizontal="right"/>
    </xf>
    <xf numFmtId="170" fontId="221" fillId="0" borderId="22" xfId="7" applyNumberFormat="1" applyFont="1" applyFill="1" applyBorder="1" applyAlignment="1"/>
    <xf numFmtId="0" fontId="289" fillId="0" borderId="0" xfId="7" applyFont="1" applyFill="1" applyBorder="1" applyAlignment="1">
      <alignment horizontal="left" readingOrder="2"/>
    </xf>
    <xf numFmtId="0" fontId="150" fillId="0" borderId="0" xfId="7" applyFont="1" applyFill="1" applyBorder="1" applyAlignment="1">
      <alignment readingOrder="1"/>
    </xf>
    <xf numFmtId="0" fontId="140" fillId="0" borderId="22" xfId="7" applyFont="1" applyFill="1" applyBorder="1" applyAlignment="1">
      <alignment horizontal="right"/>
    </xf>
    <xf numFmtId="0" fontId="231" fillId="0" borderId="0" xfId="7" applyFont="1" applyFill="1" applyAlignment="1">
      <alignment vertical="top" readingOrder="1"/>
    </xf>
    <xf numFmtId="0" fontId="141" fillId="0" borderId="0" xfId="7" applyFont="1" applyFill="1"/>
    <xf numFmtId="0" fontId="150" fillId="0" borderId="22" xfId="7" applyFont="1" applyFill="1" applyBorder="1" applyAlignment="1">
      <alignment readingOrder="1"/>
    </xf>
    <xf numFmtId="170" fontId="221" fillId="0" borderId="0" xfId="7" applyNumberFormat="1" applyFont="1" applyFill="1" applyAlignment="1">
      <alignment horizontal="right" vertical="center" readingOrder="2"/>
    </xf>
    <xf numFmtId="170" fontId="221" fillId="0" borderId="0" xfId="7" applyNumberFormat="1" applyFont="1" applyFill="1" applyBorder="1" applyAlignment="1">
      <alignment horizontal="right" vertical="center" readingOrder="2"/>
    </xf>
    <xf numFmtId="170" fontId="221" fillId="0" borderId="22" xfId="7" applyNumberFormat="1" applyFont="1" applyFill="1" applyBorder="1" applyAlignment="1">
      <alignment horizontal="right" vertical="center" readingOrder="2"/>
    </xf>
    <xf numFmtId="170" fontId="3" fillId="0" borderId="22" xfId="7" applyNumberFormat="1" applyFont="1" applyFill="1" applyBorder="1" applyAlignment="1">
      <alignment horizontal="right" vertical="center" readingOrder="2"/>
    </xf>
    <xf numFmtId="0" fontId="250" fillId="0" borderId="0" xfId="7" applyFont="1" applyFill="1" applyAlignment="1">
      <alignment vertical="top" readingOrder="1"/>
    </xf>
    <xf numFmtId="0" fontId="127" fillId="0" borderId="0" xfId="24" applyFont="1" applyFill="1" applyAlignment="1">
      <alignment horizontal="left" vertical="center" wrapText="1"/>
    </xf>
    <xf numFmtId="0" fontId="145" fillId="0" borderId="0" xfId="24" applyFont="1" applyFill="1" applyBorder="1" applyAlignment="1">
      <alignment horizontal="left" vertical="center" wrapText="1"/>
    </xf>
    <xf numFmtId="0" fontId="149" fillId="0" borderId="22" xfId="24" applyFont="1" applyFill="1" applyBorder="1" applyAlignment="1">
      <alignment horizontal="left" vertical="center" wrapText="1"/>
    </xf>
    <xf numFmtId="0" fontId="149" fillId="0" borderId="0" xfId="24" applyFont="1" applyFill="1" applyAlignment="1">
      <alignment horizontal="left" vertical="center" wrapText="1"/>
    </xf>
    <xf numFmtId="0" fontId="121" fillId="0" borderId="0" xfId="24" applyFont="1" applyFill="1" applyBorder="1" applyAlignment="1">
      <alignment horizontal="justify" vertical="center" wrapText="1"/>
    </xf>
    <xf numFmtId="0" fontId="119" fillId="0" borderId="0" xfId="24" applyFont="1" applyFill="1" applyBorder="1" applyAlignment="1">
      <alignment horizontal="justify" vertical="center" wrapText="1"/>
    </xf>
    <xf numFmtId="0" fontId="124" fillId="0" borderId="0" xfId="24" applyFont="1" applyFill="1" applyBorder="1" applyAlignment="1">
      <alignment horizontal="center" vertical="center" textRotation="90" wrapText="1"/>
    </xf>
    <xf numFmtId="0" fontId="1" fillId="0" borderId="0" xfId="24" applyFont="1" applyFill="1" applyBorder="1" applyAlignment="1">
      <alignment horizontal="justify" vertical="center" wrapText="1"/>
    </xf>
    <xf numFmtId="0" fontId="127" fillId="0" borderId="0" xfId="24" applyFont="1" applyFill="1" applyBorder="1" applyAlignment="1">
      <alignment horizontal="left" vertical="center" wrapText="1"/>
    </xf>
    <xf numFmtId="0" fontId="145" fillId="0" borderId="0" xfId="0" applyFont="1" applyFill="1" applyAlignment="1">
      <alignment horizontal="left" vertical="center"/>
    </xf>
    <xf numFmtId="0" fontId="161" fillId="0" borderId="25" xfId="0" applyFont="1" applyFill="1" applyBorder="1" applyAlignment="1">
      <alignment horizontal="left" vertical="center"/>
    </xf>
    <xf numFmtId="0" fontId="161" fillId="0" borderId="22" xfId="0" applyFont="1" applyFill="1" applyBorder="1" applyAlignment="1">
      <alignment horizontal="left" vertical="center"/>
    </xf>
    <xf numFmtId="0" fontId="161" fillId="0" borderId="27" xfId="0" applyFont="1" applyFill="1" applyBorder="1" applyAlignment="1">
      <alignment horizontal="center" vertical="center"/>
    </xf>
    <xf numFmtId="0" fontId="161" fillId="0" borderId="28" xfId="0" applyFont="1" applyFill="1" applyBorder="1" applyAlignment="1">
      <alignment horizontal="center" vertical="center"/>
    </xf>
    <xf numFmtId="0" fontId="161" fillId="0" borderId="29" xfId="0" applyFont="1" applyFill="1" applyBorder="1" applyAlignment="1">
      <alignment horizontal="center" vertical="center"/>
    </xf>
    <xf numFmtId="0" fontId="145" fillId="0" borderId="0" xfId="0" applyFont="1" applyFill="1" applyBorder="1" applyAlignment="1">
      <alignment horizontal="left" vertical="center"/>
    </xf>
    <xf numFmtId="0" fontId="145" fillId="0" borderId="0" xfId="0" applyFont="1" applyFill="1" applyAlignment="1">
      <alignment horizontal="left" vertical="center" wrapText="1"/>
    </xf>
    <xf numFmtId="0" fontId="165" fillId="0" borderId="25" xfId="0" applyFont="1" applyFill="1" applyBorder="1" applyAlignment="1">
      <alignment horizontal="left" vertical="center"/>
    </xf>
    <xf numFmtId="0" fontId="165" fillId="0" borderId="22" xfId="0" applyFont="1" applyFill="1" applyBorder="1" applyAlignment="1">
      <alignment horizontal="left" vertical="center"/>
    </xf>
    <xf numFmtId="0" fontId="162" fillId="0" borderId="27" xfId="0" applyFont="1" applyFill="1" applyBorder="1" applyAlignment="1">
      <alignment horizontal="center" vertical="center"/>
    </xf>
    <xf numFmtId="0" fontId="162" fillId="0" borderId="28" xfId="0" applyFont="1" applyFill="1" applyBorder="1" applyAlignment="1">
      <alignment horizontal="center" vertical="center"/>
    </xf>
    <xf numFmtId="0" fontId="162" fillId="0" borderId="29" xfId="0" applyFont="1" applyFill="1" applyBorder="1" applyAlignment="1">
      <alignment horizontal="center" vertical="center"/>
    </xf>
    <xf numFmtId="0" fontId="149" fillId="0" borderId="0" xfId="0" applyFont="1" applyFill="1" applyAlignment="1">
      <alignment horizontal="left" vertical="center"/>
    </xf>
    <xf numFmtId="0" fontId="157" fillId="0" borderId="0" xfId="0" applyFont="1" applyFill="1" applyBorder="1" applyAlignment="1">
      <alignment horizontal="left" vertical="center" wrapText="1"/>
    </xf>
    <xf numFmtId="0" fontId="158" fillId="0" borderId="22" xfId="0" applyFont="1" applyFill="1" applyBorder="1" applyAlignment="1">
      <alignment horizontal="left" vertical="center"/>
    </xf>
    <xf numFmtId="0" fontId="145" fillId="0" borderId="0" xfId="0" applyFont="1" applyFill="1" applyAlignment="1">
      <alignment vertical="center" wrapText="1"/>
    </xf>
    <xf numFmtId="0" fontId="149" fillId="0" borderId="0" xfId="0" applyFont="1" applyFill="1" applyAlignment="1">
      <alignment horizontal="left" vertical="center" wrapText="1"/>
    </xf>
    <xf numFmtId="0" fontId="157" fillId="0" borderId="0" xfId="0" applyFont="1" applyFill="1" applyBorder="1" applyAlignment="1">
      <alignment horizontal="left" vertical="center"/>
    </xf>
    <xf numFmtId="0" fontId="119" fillId="0" borderId="0" xfId="0" applyFont="1" applyFill="1" applyBorder="1" applyAlignment="1">
      <alignment horizontal="justify" vertical="center"/>
    </xf>
    <xf numFmtId="0" fontId="5" fillId="0" borderId="0" xfId="0" applyFont="1" applyFill="1" applyBorder="1" applyAlignment="1">
      <alignment horizontal="justify" vertical="center" wrapText="1"/>
    </xf>
    <xf numFmtId="0" fontId="157" fillId="0" borderId="0" xfId="0" applyFont="1" applyFill="1" applyBorder="1" applyAlignment="1">
      <alignment horizontal="justify" vertical="center" wrapText="1"/>
    </xf>
    <xf numFmtId="0" fontId="149" fillId="0" borderId="0" xfId="0" applyFont="1" applyFill="1" applyBorder="1" applyAlignment="1">
      <alignment horizontal="left" vertical="center"/>
    </xf>
    <xf numFmtId="0" fontId="149" fillId="0" borderId="0" xfId="0" applyFont="1" applyFill="1" applyBorder="1" applyAlignment="1">
      <alignment horizontal="left" vertical="center" wrapText="1"/>
    </xf>
    <xf numFmtId="0" fontId="165" fillId="0" borderId="25" xfId="0" applyFont="1" applyFill="1" applyBorder="1" applyAlignment="1">
      <alignment horizontal="right" vertical="center" wrapText="1"/>
    </xf>
    <xf numFmtId="0" fontId="165" fillId="0" borderId="22" xfId="0" applyFont="1" applyFill="1" applyBorder="1" applyAlignment="1">
      <alignment horizontal="right" vertical="center" wrapText="1"/>
    </xf>
    <xf numFmtId="0" fontId="160" fillId="0" borderId="25" xfId="0" applyFont="1" applyFill="1" applyBorder="1" applyAlignment="1">
      <alignment horizontal="left" vertical="center"/>
    </xf>
    <xf numFmtId="0" fontId="149" fillId="0" borderId="22" xfId="0" applyFont="1" applyFill="1" applyBorder="1" applyAlignment="1">
      <alignment horizontal="left" vertical="center"/>
    </xf>
    <xf numFmtId="0" fontId="165" fillId="0" borderId="25" xfId="0" applyFont="1" applyFill="1" applyBorder="1" applyAlignment="1">
      <alignment horizontal="left" vertical="center" wrapText="1"/>
    </xf>
    <xf numFmtId="0" fontId="165" fillId="0" borderId="22" xfId="0" applyFont="1" applyFill="1" applyBorder="1" applyAlignment="1">
      <alignment horizontal="left" vertical="center" wrapText="1"/>
    </xf>
    <xf numFmtId="0" fontId="160" fillId="0" borderId="25" xfId="0" applyFont="1" applyFill="1" applyBorder="1" applyAlignment="1">
      <alignment horizontal="left"/>
    </xf>
    <xf numFmtId="0" fontId="160" fillId="0" borderId="0" xfId="0" applyFont="1" applyFill="1" applyBorder="1" applyAlignment="1">
      <alignment horizontal="left"/>
    </xf>
    <xf numFmtId="0" fontId="165" fillId="0" borderId="22" xfId="0" applyFont="1" applyFill="1" applyBorder="1" applyAlignment="1">
      <alignment horizontal="center"/>
    </xf>
    <xf numFmtId="0" fontId="119" fillId="0" borderId="0" xfId="0" applyNumberFormat="1" applyFont="1" applyFill="1" applyAlignment="1">
      <alignment horizontal="justify" vertical="center" wrapText="1"/>
    </xf>
    <xf numFmtId="0" fontId="149" fillId="0" borderId="0" xfId="0" applyFont="1" applyFill="1" applyAlignment="1">
      <alignment horizontal="left" wrapText="1"/>
    </xf>
    <xf numFmtId="0" fontId="165" fillId="0" borderId="23" xfId="0" applyFont="1" applyFill="1" applyBorder="1" applyAlignment="1">
      <alignment horizontal="center" vertical="center" wrapText="1"/>
    </xf>
    <xf numFmtId="0" fontId="157" fillId="0" borderId="0" xfId="24" applyFont="1" applyFill="1" applyBorder="1" applyAlignment="1">
      <alignment horizontal="justify" vertical="center" wrapText="1"/>
    </xf>
    <xf numFmtId="0" fontId="157" fillId="0" borderId="0" xfId="24" applyFont="1" applyFill="1" applyBorder="1" applyAlignment="1">
      <alignment horizontal="justify" vertical="center"/>
    </xf>
    <xf numFmtId="0" fontId="159" fillId="0" borderId="0" xfId="24" applyFont="1" applyFill="1" applyBorder="1" applyAlignment="1">
      <alignment horizontal="left" vertical="center"/>
    </xf>
    <xf numFmtId="0" fontId="145" fillId="0" borderId="22" xfId="24" applyFont="1" applyFill="1" applyBorder="1" applyAlignment="1">
      <alignment horizontal="left" vertical="center"/>
    </xf>
    <xf numFmtId="0" fontId="157" fillId="0" borderId="0" xfId="0" applyFont="1" applyFill="1" applyBorder="1" applyAlignment="1">
      <alignment horizontal="justify" vertical="center"/>
    </xf>
    <xf numFmtId="0" fontId="159" fillId="0" borderId="0" xfId="0" applyFont="1" applyFill="1" applyBorder="1" applyAlignment="1">
      <alignment horizontal="left" vertical="center"/>
    </xf>
    <xf numFmtId="0" fontId="145" fillId="0" borderId="0" xfId="0" applyFont="1" applyFill="1" applyBorder="1" applyAlignment="1">
      <alignment horizontal="left" vertical="center" wrapText="1" readingOrder="1"/>
    </xf>
    <xf numFmtId="0" fontId="145" fillId="0" borderId="0" xfId="0" applyFont="1" applyFill="1" applyBorder="1" applyAlignment="1">
      <alignment horizontal="left" vertical="center" readingOrder="1"/>
    </xf>
    <xf numFmtId="0" fontId="119" fillId="0" borderId="0" xfId="0" applyFont="1" applyFill="1" applyBorder="1" applyAlignment="1">
      <alignment horizontal="justify" vertical="center" wrapText="1" readingOrder="1"/>
    </xf>
    <xf numFmtId="0" fontId="119" fillId="0" borderId="0" xfId="0" applyFont="1" applyFill="1" applyBorder="1" applyAlignment="1">
      <alignment horizontal="justify" vertical="center" readingOrder="1"/>
    </xf>
    <xf numFmtId="0" fontId="119" fillId="0" borderId="0" xfId="0" applyFont="1" applyFill="1" applyBorder="1" applyAlignment="1">
      <alignment horizontal="justify" vertical="top" wrapText="1" readingOrder="1"/>
    </xf>
    <xf numFmtId="0" fontId="161" fillId="0" borderId="27" xfId="0" applyFont="1" applyFill="1" applyBorder="1" applyAlignment="1">
      <alignment horizontal="center" vertical="center" readingOrder="1"/>
    </xf>
    <xf numFmtId="0" fontId="161" fillId="0" borderId="28" xfId="0" applyFont="1" applyFill="1" applyBorder="1" applyAlignment="1">
      <alignment horizontal="center" vertical="center" readingOrder="1"/>
    </xf>
    <xf numFmtId="0" fontId="161" fillId="0" borderId="28" xfId="0" applyFont="1" applyFill="1" applyBorder="1" applyAlignment="1">
      <alignment horizontal="center" vertical="center" wrapText="1" readingOrder="1"/>
    </xf>
    <xf numFmtId="0" fontId="161" fillId="0" borderId="29" xfId="0" applyFont="1" applyFill="1" applyBorder="1" applyAlignment="1">
      <alignment horizontal="center" vertical="center" wrapText="1" readingOrder="1"/>
    </xf>
    <xf numFmtId="0" fontId="127" fillId="0" borderId="22" xfId="0" applyFont="1" applyFill="1" applyBorder="1" applyAlignment="1">
      <alignment horizontal="left" vertical="center" wrapText="1"/>
    </xf>
    <xf numFmtId="0" fontId="127" fillId="0" borderId="0" xfId="0" applyFont="1" applyFill="1" applyBorder="1" applyAlignment="1">
      <alignment horizontal="left" vertical="center"/>
    </xf>
    <xf numFmtId="0" fontId="121" fillId="0" borderId="0" xfId="0" applyFont="1" applyFill="1" applyBorder="1" applyAlignment="1">
      <alignment horizontal="justify" vertical="center" wrapText="1"/>
    </xf>
    <xf numFmtId="0" fontId="62" fillId="0" borderId="0" xfId="0" applyFont="1" applyFill="1" applyBorder="1" applyAlignment="1">
      <alignment horizontal="justify" vertical="center" wrapText="1"/>
    </xf>
    <xf numFmtId="0" fontId="185" fillId="0" borderId="0" xfId="0" applyFont="1" applyFill="1" applyBorder="1" applyAlignment="1">
      <alignment horizontal="center" vertical="center" textRotation="90"/>
    </xf>
    <xf numFmtId="0" fontId="119" fillId="0" borderId="0" xfId="0" applyFont="1" applyFill="1" applyBorder="1" applyAlignment="1">
      <alignment horizontal="justify" vertical="center" wrapText="1"/>
    </xf>
    <xf numFmtId="0" fontId="161" fillId="0" borderId="0" xfId="0" applyFont="1" applyFill="1" applyBorder="1" applyAlignment="1">
      <alignment horizontal="center" vertical="center" wrapText="1"/>
    </xf>
    <xf numFmtId="0" fontId="145" fillId="0" borderId="0" xfId="0" applyFont="1" applyFill="1" applyBorder="1" applyAlignment="1">
      <alignment horizontal="left" vertical="center" wrapText="1"/>
    </xf>
    <xf numFmtId="171" fontId="145" fillId="0" borderId="22" xfId="0" applyNumberFormat="1" applyFont="1" applyFill="1" applyBorder="1" applyAlignment="1">
      <alignment horizontal="left" vertical="center" wrapText="1"/>
    </xf>
    <xf numFmtId="0" fontId="159" fillId="0" borderId="25" xfId="0" applyFont="1" applyFill="1" applyBorder="1" applyAlignment="1">
      <alignment horizontal="left" vertical="center" wrapText="1"/>
    </xf>
    <xf numFmtId="0" fontId="159" fillId="0" borderId="0" xfId="0" applyFont="1" applyFill="1" applyBorder="1" applyAlignment="1">
      <alignment horizontal="left" vertical="center" wrapText="1"/>
    </xf>
    <xf numFmtId="171" fontId="145" fillId="0" borderId="0" xfId="0" applyNumberFormat="1" applyFont="1" applyFill="1" applyBorder="1" applyAlignment="1">
      <alignment horizontal="left" vertical="center" wrapText="1"/>
    </xf>
    <xf numFmtId="0" fontId="161" fillId="0" borderId="25" xfId="0" applyFont="1" applyFill="1" applyBorder="1" applyAlignment="1">
      <alignment horizontal="left" vertical="center" wrapText="1"/>
    </xf>
    <xf numFmtId="0" fontId="161" fillId="0" borderId="22" xfId="0" applyFont="1" applyFill="1" applyBorder="1" applyAlignment="1">
      <alignment horizontal="left" vertical="center" wrapText="1"/>
    </xf>
    <xf numFmtId="0" fontId="161" fillId="0" borderId="23" xfId="0" applyFont="1" applyFill="1" applyBorder="1" applyAlignment="1">
      <alignment horizontal="center" vertical="center" wrapText="1" readingOrder="1"/>
    </xf>
    <xf numFmtId="0" fontId="161" fillId="0" borderId="27" xfId="0" applyFont="1" applyFill="1" applyBorder="1" applyAlignment="1">
      <alignment horizontal="center" vertical="center" wrapText="1" readingOrder="1"/>
    </xf>
    <xf numFmtId="0" fontId="161" fillId="0" borderId="23" xfId="0" applyFont="1" applyFill="1" applyBorder="1" applyAlignment="1">
      <alignment horizontal="center" vertical="center"/>
    </xf>
    <xf numFmtId="0" fontId="191" fillId="0" borderId="0" xfId="0" applyFont="1" applyFill="1" applyBorder="1" applyAlignment="1">
      <alignment horizontal="justify" vertical="center" wrapText="1"/>
    </xf>
    <xf numFmtId="0" fontId="145" fillId="0" borderId="22" xfId="0" applyFont="1" applyFill="1" applyBorder="1" applyAlignment="1">
      <alignment horizontal="left" vertical="center"/>
    </xf>
    <xf numFmtId="0" fontId="159" fillId="0" borderId="25" xfId="0" applyFont="1" applyFill="1" applyBorder="1" applyAlignment="1">
      <alignment horizontal="left" vertical="center"/>
    </xf>
    <xf numFmtId="0" fontId="145" fillId="0" borderId="0" xfId="3721" applyFont="1" applyFill="1" applyAlignment="1">
      <alignment horizontal="left" vertical="center"/>
    </xf>
    <xf numFmtId="0" fontId="62" fillId="0" borderId="0" xfId="0" applyFont="1" applyFill="1" applyBorder="1" applyAlignment="1">
      <alignment horizontal="center" vertical="center" wrapText="1"/>
    </xf>
    <xf numFmtId="0" fontId="164" fillId="0" borderId="0" xfId="0" applyFont="1" applyFill="1" applyBorder="1" applyAlignment="1">
      <alignment horizontal="left" vertical="center" wrapText="1"/>
    </xf>
    <xf numFmtId="0" fontId="203" fillId="0" borderId="0" xfId="0" applyFont="1" applyFill="1" applyBorder="1" applyAlignment="1">
      <alignment horizontal="center" vertical="center" wrapText="1"/>
    </xf>
    <xf numFmtId="0" fontId="121" fillId="0" borderId="0" xfId="0" applyFont="1" applyFill="1" applyBorder="1" applyAlignment="1">
      <alignment horizontal="justify" vertical="center" wrapText="1" readingOrder="1"/>
    </xf>
    <xf numFmtId="0" fontId="170" fillId="0" borderId="0" xfId="0" applyFont="1" applyFill="1" applyBorder="1" applyAlignment="1">
      <alignment horizontal="left" vertical="center" wrapText="1"/>
    </xf>
    <xf numFmtId="0" fontId="165" fillId="0" borderId="25" xfId="24" applyFont="1" applyFill="1" applyBorder="1" applyAlignment="1">
      <alignment horizontal="left" vertical="center"/>
    </xf>
    <xf numFmtId="0" fontId="165" fillId="0" borderId="22" xfId="24" applyFont="1" applyFill="1" applyBorder="1" applyAlignment="1">
      <alignment horizontal="left" vertical="center"/>
    </xf>
    <xf numFmtId="0" fontId="165" fillId="0" borderId="23" xfId="24" applyFont="1" applyFill="1" applyBorder="1" applyAlignment="1">
      <alignment horizontal="center" vertical="center" wrapText="1"/>
    </xf>
    <xf numFmtId="0" fontId="7" fillId="0" borderId="0" xfId="24" applyFont="1" applyFill="1" applyBorder="1" applyAlignment="1">
      <alignment horizontal="justify" vertical="center" wrapText="1"/>
    </xf>
    <xf numFmtId="3" fontId="142" fillId="0" borderId="0" xfId="4" applyNumberFormat="1" applyFont="1" applyFill="1" applyBorder="1" applyAlignment="1">
      <alignment horizontal="center" vertical="center"/>
    </xf>
    <xf numFmtId="3" fontId="142" fillId="0" borderId="22" xfId="4" applyNumberFormat="1" applyFont="1" applyFill="1" applyBorder="1" applyAlignment="1">
      <alignment horizontal="center" vertical="center"/>
    </xf>
    <xf numFmtId="0" fontId="161" fillId="0" borderId="23" xfId="0" applyFont="1" applyFill="1" applyBorder="1" applyAlignment="1">
      <alignment horizontal="center" vertical="center" wrapText="1"/>
    </xf>
    <xf numFmtId="3" fontId="161" fillId="0" borderId="25" xfId="4" applyNumberFormat="1" applyFont="1" applyFill="1" applyBorder="1" applyAlignment="1">
      <alignment horizontal="center" vertical="center"/>
    </xf>
    <xf numFmtId="0" fontId="161" fillId="0" borderId="25" xfId="0" applyFont="1" applyFill="1" applyBorder="1" applyAlignment="1">
      <alignment vertical="center"/>
    </xf>
    <xf numFmtId="0" fontId="161" fillId="0" borderId="22" xfId="0" applyFont="1" applyFill="1" applyBorder="1" applyAlignment="1">
      <alignment vertical="center"/>
    </xf>
    <xf numFmtId="0" fontId="161" fillId="0" borderId="31" xfId="0" applyFont="1" applyFill="1" applyBorder="1" applyAlignment="1">
      <alignment horizontal="right" vertical="center"/>
    </xf>
    <xf numFmtId="0" fontId="161" fillId="0" borderId="32" xfId="0" applyFont="1" applyFill="1" applyBorder="1" applyAlignment="1">
      <alignment horizontal="right" vertical="center"/>
    </xf>
    <xf numFmtId="3" fontId="145" fillId="36" borderId="0" xfId="0" applyNumberFormat="1" applyFont="1" applyFill="1" applyBorder="1" applyAlignment="1">
      <alignment horizontal="left" vertical="center" wrapText="1"/>
    </xf>
    <xf numFmtId="0" fontId="119" fillId="0" borderId="0" xfId="0" applyFont="1" applyFill="1" applyBorder="1" applyAlignment="1">
      <alignment horizontal="left" vertical="center" wrapText="1"/>
    </xf>
    <xf numFmtId="0" fontId="119" fillId="0" borderId="0" xfId="0" applyFont="1" applyFill="1" applyBorder="1" applyAlignment="1">
      <alignment horizontal="left" vertical="center"/>
    </xf>
    <xf numFmtId="0" fontId="145" fillId="0" borderId="22" xfId="3" applyFont="1" applyFill="1" applyBorder="1" applyAlignment="1">
      <alignment horizontal="left" vertical="center"/>
    </xf>
    <xf numFmtId="0" fontId="65" fillId="0" borderId="0" xfId="0" applyFont="1" applyFill="1" applyBorder="1" applyAlignment="1">
      <alignment horizontal="justify" vertical="center" wrapText="1"/>
    </xf>
    <xf numFmtId="0" fontId="75" fillId="0" borderId="0" xfId="0" applyFont="1" applyFill="1" applyAlignment="1">
      <alignment horizontal="center" vertical="center" textRotation="90"/>
    </xf>
    <xf numFmtId="0" fontId="42" fillId="0" borderId="0" xfId="0" applyFont="1" applyFill="1" applyBorder="1" applyAlignment="1">
      <alignment horizontal="left" vertical="center" wrapText="1"/>
    </xf>
    <xf numFmtId="0" fontId="40" fillId="0" borderId="0" xfId="0" applyFont="1" applyAlignment="1">
      <alignment horizontal="left" wrapText="1"/>
    </xf>
    <xf numFmtId="0" fontId="40" fillId="0" borderId="0" xfId="0" applyFont="1" applyAlignment="1">
      <alignment horizontal="left"/>
    </xf>
    <xf numFmtId="0" fontId="42" fillId="0" borderId="0" xfId="0" applyFont="1" applyFill="1" applyAlignment="1">
      <alignment horizontal="left" wrapText="1"/>
    </xf>
    <xf numFmtId="0" fontId="42" fillId="0" borderId="0" xfId="0" applyFont="1" applyFill="1" applyBorder="1" applyAlignment="1">
      <alignment horizontal="left" vertical="top"/>
    </xf>
    <xf numFmtId="0" fontId="42" fillId="0" borderId="0" xfId="0" applyFont="1" applyFill="1" applyBorder="1" applyAlignment="1">
      <alignment horizontal="left" vertical="center"/>
    </xf>
    <xf numFmtId="0" fontId="42" fillId="0" borderId="0" xfId="0" applyFont="1" applyFill="1" applyAlignment="1">
      <alignment horizontal="left" vertical="center" wrapText="1"/>
    </xf>
    <xf numFmtId="0" fontId="40" fillId="0" borderId="0" xfId="0" applyFont="1" applyAlignment="1">
      <alignment horizontal="left" vertical="top" wrapText="1"/>
    </xf>
    <xf numFmtId="0" fontId="38" fillId="0" borderId="0" xfId="0" applyFont="1" applyFill="1" applyBorder="1" applyAlignment="1">
      <alignment horizontal="left" wrapText="1"/>
    </xf>
    <xf numFmtId="0" fontId="41" fillId="0" borderId="0" xfId="0" applyFont="1" applyBorder="1" applyAlignment="1">
      <alignment horizontal="justify" vertical="center" wrapText="1"/>
    </xf>
    <xf numFmtId="0" fontId="79" fillId="0" borderId="0" xfId="0" applyNumberFormat="1" applyFont="1" applyFill="1" applyBorder="1" applyAlignment="1">
      <alignment horizontal="right" vertical="center" textRotation="90"/>
    </xf>
    <xf numFmtId="0" fontId="41" fillId="0" borderId="0" xfId="0" applyFont="1" applyBorder="1" applyAlignment="1">
      <alignment horizontal="left" vertical="center" wrapText="1"/>
    </xf>
    <xf numFmtId="3" fontId="41" fillId="0" borderId="0" xfId="0" applyNumberFormat="1" applyFont="1" applyFill="1" applyBorder="1" applyAlignment="1">
      <alignment horizontal="left" vertical="top" wrapText="1"/>
    </xf>
    <xf numFmtId="0" fontId="45" fillId="25" borderId="0" xfId="0" applyFont="1" applyFill="1" applyBorder="1" applyAlignment="1">
      <alignment horizontal="left"/>
    </xf>
    <xf numFmtId="0" fontId="42" fillId="0" borderId="0" xfId="0" applyFont="1" applyFill="1" applyAlignment="1">
      <alignment vertical="center" wrapText="1"/>
    </xf>
    <xf numFmtId="170" fontId="45" fillId="25" borderId="0" xfId="0" applyNumberFormat="1" applyFont="1" applyFill="1" applyBorder="1" applyAlignment="1">
      <alignment horizontal="right"/>
    </xf>
    <xf numFmtId="0" fontId="36" fillId="28" borderId="0" xfId="37" applyFont="1" applyFill="1" applyBorder="1" applyAlignment="1">
      <alignment horizontal="center" vertical="center"/>
    </xf>
    <xf numFmtId="0" fontId="38" fillId="0" borderId="0" xfId="0" applyFont="1" applyFill="1" applyBorder="1" applyAlignment="1">
      <alignment horizontal="left" vertical="center" wrapText="1"/>
    </xf>
    <xf numFmtId="0" fontId="36" fillId="28" borderId="0" xfId="43" applyFont="1" applyFill="1" applyBorder="1" applyAlignment="1">
      <alignment horizontal="right" vertical="center"/>
    </xf>
    <xf numFmtId="170" fontId="41" fillId="0" borderId="0" xfId="0" applyNumberFormat="1" applyFont="1" applyAlignment="1">
      <alignment horizontal="right"/>
    </xf>
    <xf numFmtId="170" fontId="41" fillId="0" borderId="0" xfId="0" applyNumberFormat="1" applyFont="1" applyBorder="1" applyAlignment="1">
      <alignment horizontal="right"/>
    </xf>
    <xf numFmtId="0" fontId="43" fillId="0" borderId="0" xfId="0" applyFont="1" applyFill="1" applyBorder="1" applyAlignment="1">
      <alignment horizontal="left" wrapText="1"/>
    </xf>
    <xf numFmtId="0" fontId="89" fillId="0" borderId="0" xfId="0" applyFont="1" applyFill="1" applyAlignment="1">
      <alignment horizontal="left" wrapText="1"/>
    </xf>
    <xf numFmtId="0" fontId="41" fillId="0" borderId="0" xfId="0" applyFont="1" applyFill="1" applyBorder="1" applyAlignment="1">
      <alignment horizontal="left"/>
    </xf>
    <xf numFmtId="0" fontId="41" fillId="0" borderId="0" xfId="0" applyFont="1" applyFill="1" applyBorder="1" applyAlignment="1">
      <alignment horizontal="left" vertical="center" wrapText="1"/>
    </xf>
    <xf numFmtId="0" fontId="88" fillId="0" borderId="0" xfId="0" applyFont="1" applyBorder="1" applyAlignment="1">
      <alignment horizontal="right" vertical="center" textRotation="90"/>
    </xf>
    <xf numFmtId="0" fontId="89" fillId="0" borderId="0" xfId="3" applyFont="1" applyFill="1" applyBorder="1" applyAlignment="1">
      <alignment horizontal="left" wrapText="1"/>
    </xf>
    <xf numFmtId="0" fontId="36" fillId="28" borderId="0" xfId="0" applyFont="1" applyFill="1" applyBorder="1" applyAlignment="1">
      <alignment horizontal="left" vertical="center"/>
    </xf>
    <xf numFmtId="0" fontId="36" fillId="28" borderId="0" xfId="38" applyFont="1" applyFill="1" applyBorder="1" applyAlignment="1">
      <alignment horizontal="left" vertical="center"/>
    </xf>
    <xf numFmtId="0" fontId="36" fillId="28" borderId="0" xfId="38" applyFont="1" applyFill="1" applyBorder="1" applyAlignment="1">
      <alignment horizontal="center" vertical="center"/>
    </xf>
    <xf numFmtId="0" fontId="41" fillId="0" borderId="0" xfId="0" applyFont="1" applyFill="1" applyBorder="1" applyAlignment="1">
      <alignment horizontal="left" vertical="center"/>
    </xf>
    <xf numFmtId="0" fontId="36" fillId="28" borderId="0" xfId="0" applyFont="1" applyFill="1" applyBorder="1" applyAlignment="1">
      <alignment horizontal="right" vertical="center"/>
    </xf>
    <xf numFmtId="0" fontId="36" fillId="28" borderId="0" xfId="0" applyFont="1" applyFill="1" applyBorder="1" applyAlignment="1">
      <alignment horizontal="center" vertical="center"/>
    </xf>
    <xf numFmtId="0" fontId="42" fillId="0" borderId="0" xfId="0" applyFont="1" applyFill="1" applyBorder="1" applyAlignment="1">
      <alignment horizontal="left" vertical="top" wrapText="1"/>
    </xf>
    <xf numFmtId="0" fontId="42" fillId="0" borderId="0" xfId="0" applyFont="1" applyFill="1" applyAlignment="1">
      <alignment horizontal="left" vertical="top" wrapText="1"/>
    </xf>
    <xf numFmtId="0" fontId="41" fillId="0" borderId="0" xfId="0" applyFont="1" applyBorder="1" applyAlignment="1">
      <alignment horizontal="justify" vertical="center"/>
    </xf>
    <xf numFmtId="0" fontId="48" fillId="0" borderId="0" xfId="37" applyFont="1" applyAlignment="1">
      <alignment horizontal="left"/>
    </xf>
    <xf numFmtId="0" fontId="50" fillId="0" borderId="0" xfId="37" applyFont="1" applyAlignment="1">
      <alignment horizontal="left" indent="6"/>
    </xf>
    <xf numFmtId="0" fontId="50" fillId="0" borderId="0" xfId="37" applyFont="1" applyAlignment="1">
      <alignment horizontal="left" wrapText="1" indent="6"/>
    </xf>
    <xf numFmtId="0" fontId="104" fillId="0" borderId="0" xfId="38" applyFont="1" applyFill="1" applyBorder="1" applyAlignment="1">
      <alignment horizontal="left" vertical="center" wrapText="1"/>
    </xf>
    <xf numFmtId="0" fontId="41" fillId="0" borderId="0" xfId="38" applyFont="1" applyFill="1" applyAlignment="1">
      <alignment horizontal="left" vertical="center" wrapText="1"/>
    </xf>
    <xf numFmtId="0" fontId="101" fillId="0" borderId="0" xfId="38" applyFont="1" applyFill="1" applyBorder="1" applyAlignment="1">
      <alignment horizontal="center" vertical="center" textRotation="90"/>
    </xf>
    <xf numFmtId="0" fontId="58" fillId="0" borderId="0" xfId="38" applyFont="1" applyFill="1" applyAlignment="1">
      <alignment horizontal="left" vertical="center" wrapText="1" readingOrder="1"/>
    </xf>
    <xf numFmtId="0" fontId="42" fillId="0" borderId="26" xfId="0" applyFont="1" applyFill="1" applyBorder="1" applyAlignment="1">
      <alignment horizontal="left" vertical="top"/>
    </xf>
    <xf numFmtId="0" fontId="105" fillId="0" borderId="0" xfId="38" applyFont="1" applyFill="1" applyBorder="1" applyAlignment="1">
      <alignment horizontal="left" vertical="center" wrapText="1"/>
    </xf>
    <xf numFmtId="0" fontId="58" fillId="0" borderId="0" xfId="38" applyFont="1" applyFill="1" applyAlignment="1">
      <alignment horizontal="left" vertical="top" wrapText="1"/>
    </xf>
    <xf numFmtId="0" fontId="45" fillId="0" borderId="0" xfId="38" applyFont="1" applyFill="1" applyAlignment="1">
      <alignment horizontal="left" vertical="top" wrapText="1"/>
    </xf>
    <xf numFmtId="0" fontId="45" fillId="0" borderId="14" xfId="0" applyFont="1" applyFill="1" applyBorder="1" applyAlignment="1">
      <alignment horizontal="left" vertical="top" wrapText="1"/>
    </xf>
    <xf numFmtId="0" fontId="45" fillId="0" borderId="15" xfId="0" applyFont="1" applyFill="1" applyBorder="1" applyAlignment="1">
      <alignment horizontal="left" vertical="top" wrapText="1"/>
    </xf>
    <xf numFmtId="0" fontId="45" fillId="0" borderId="16" xfId="0" applyFont="1" applyFill="1" applyBorder="1" applyAlignment="1">
      <alignment horizontal="left" vertical="top" wrapText="1"/>
    </xf>
    <xf numFmtId="0" fontId="58" fillId="0" borderId="0" xfId="38" applyFont="1" applyFill="1" applyAlignment="1">
      <alignment horizontal="left" vertical="center" wrapText="1"/>
    </xf>
    <xf numFmtId="0" fontId="140" fillId="0" borderId="0" xfId="7" applyFont="1" applyFill="1" applyAlignment="1">
      <alignment horizontal="left" vertical="top" wrapText="1"/>
    </xf>
    <xf numFmtId="0" fontId="140" fillId="0" borderId="0" xfId="7" applyFont="1" applyFill="1" applyAlignment="1">
      <alignment horizontal="left" vertical="top"/>
    </xf>
    <xf numFmtId="0" fontId="140" fillId="0" borderId="0" xfId="7" applyFont="1" applyFill="1" applyAlignment="1">
      <alignment horizontal="left" vertical="center" wrapText="1"/>
    </xf>
    <xf numFmtId="0" fontId="140" fillId="0" borderId="0" xfId="7" applyFont="1" applyFill="1" applyAlignment="1">
      <alignment horizontal="left" vertical="center"/>
    </xf>
    <xf numFmtId="0" fontId="214" fillId="0" borderId="25" xfId="7" applyFont="1" applyFill="1" applyBorder="1" applyAlignment="1">
      <alignment horizontal="left" vertical="center"/>
    </xf>
    <xf numFmtId="0" fontId="214" fillId="0" borderId="22" xfId="7" applyFont="1" applyFill="1" applyBorder="1" applyAlignment="1">
      <alignment horizontal="left" vertical="center"/>
    </xf>
    <xf numFmtId="0" fontId="214" fillId="0" borderId="23" xfId="7" applyFont="1" applyFill="1" applyBorder="1" applyAlignment="1">
      <alignment horizontal="center"/>
    </xf>
    <xf numFmtId="0" fontId="221" fillId="0" borderId="25" xfId="7" applyFont="1" applyFill="1" applyBorder="1" applyAlignment="1">
      <alignment horizontal="left"/>
    </xf>
    <xf numFmtId="0" fontId="214" fillId="0" borderId="22" xfId="7" applyFont="1" applyFill="1" applyBorder="1" applyAlignment="1">
      <alignment horizontal="left" vertical="center" wrapText="1"/>
    </xf>
    <xf numFmtId="0" fontId="214" fillId="0" borderId="0" xfId="7" applyFont="1" applyFill="1" applyAlignment="1">
      <alignment horizontal="left" wrapText="1"/>
    </xf>
    <xf numFmtId="0" fontId="214" fillId="0" borderId="25" xfId="7" applyFont="1" applyFill="1" applyBorder="1" applyAlignment="1">
      <alignment horizontal="center" vertical="center"/>
    </xf>
    <xf numFmtId="0" fontId="214" fillId="0" borderId="22" xfId="7" applyFont="1" applyFill="1" applyBorder="1" applyAlignment="1">
      <alignment horizontal="center" vertical="center"/>
    </xf>
    <xf numFmtId="0" fontId="140" fillId="0" borderId="0" xfId="7" applyFont="1" applyFill="1" applyBorder="1" applyAlignment="1">
      <alignment horizontal="justify" vertical="center" wrapText="1"/>
    </xf>
    <xf numFmtId="0" fontId="140" fillId="0" borderId="0" xfId="7" applyFont="1" applyFill="1" applyBorder="1" applyAlignment="1">
      <alignment horizontal="justify" vertical="center"/>
    </xf>
    <xf numFmtId="0" fontId="140" fillId="0" borderId="0" xfId="7" applyFont="1" applyFill="1" applyBorder="1" applyAlignment="1">
      <alignment horizontal="justify" vertical="center" wrapText="1" readingOrder="1"/>
    </xf>
    <xf numFmtId="0" fontId="140" fillId="0" borderId="0" xfId="0" applyFont="1" applyFill="1" applyBorder="1" applyAlignment="1">
      <alignment horizontal="justify" vertical="center" readingOrder="1"/>
    </xf>
    <xf numFmtId="0" fontId="140" fillId="0" borderId="0" xfId="7" applyFont="1" applyFill="1" applyBorder="1" applyAlignment="1">
      <alignment horizontal="left" vertical="center" wrapText="1" readingOrder="1"/>
    </xf>
    <xf numFmtId="0" fontId="220" fillId="0" borderId="23" xfId="7" applyFont="1" applyFill="1" applyBorder="1" applyAlignment="1">
      <alignment horizontal="center" vertical="center"/>
    </xf>
    <xf numFmtId="0" fontId="146" fillId="0" borderId="0" xfId="7" applyFont="1" applyFill="1" applyAlignment="1">
      <alignment horizontal="left" vertical="top" wrapText="1"/>
    </xf>
    <xf numFmtId="0" fontId="3" fillId="0" borderId="0" xfId="7" applyFont="1" applyFill="1" applyBorder="1" applyAlignment="1">
      <alignment horizontal="left" vertical="top" wrapText="1" readingOrder="1"/>
    </xf>
    <xf numFmtId="0" fontId="3" fillId="0" borderId="0" xfId="7" applyFont="1" applyFill="1" applyAlignment="1">
      <alignment horizontal="left" vertical="center" wrapText="1"/>
    </xf>
    <xf numFmtId="0" fontId="3" fillId="0" borderId="0" xfId="7" applyFont="1" applyFill="1" applyAlignment="1">
      <alignment horizontal="left" vertical="center"/>
    </xf>
    <xf numFmtId="0" fontId="3" fillId="0" borderId="0" xfId="7" applyFont="1" applyFill="1" applyBorder="1" applyAlignment="1">
      <alignment horizontal="justify" vertical="center" wrapText="1"/>
    </xf>
    <xf numFmtId="0" fontId="3" fillId="0" borderId="0" xfId="7" applyFont="1" applyFill="1" applyBorder="1" applyAlignment="1">
      <alignment horizontal="justify" vertical="center"/>
    </xf>
    <xf numFmtId="0" fontId="146" fillId="0" borderId="0" xfId="7" applyFont="1" applyFill="1" applyAlignment="1">
      <alignment horizontal="left" vertical="top"/>
    </xf>
    <xf numFmtId="0" fontId="3" fillId="0" borderId="0" xfId="7" applyFont="1" applyFill="1" applyBorder="1" applyAlignment="1">
      <alignment horizontal="left" vertical="center" wrapText="1"/>
    </xf>
    <xf numFmtId="0" fontId="250" fillId="0" borderId="0" xfId="7" applyFont="1" applyFill="1" applyAlignment="1">
      <alignment horizontal="center"/>
    </xf>
    <xf numFmtId="0" fontId="175" fillId="0" borderId="0" xfId="7" applyFont="1" applyFill="1" applyBorder="1" applyAlignment="1">
      <alignment horizontal="left" vertical="top" wrapText="1"/>
    </xf>
    <xf numFmtId="0" fontId="221" fillId="0" borderId="0" xfId="7" applyFont="1" applyFill="1" applyBorder="1" applyAlignment="1">
      <alignment horizontal="left" vertical="center" wrapText="1" readingOrder="1"/>
    </xf>
    <xf numFmtId="0" fontId="3" fillId="0" borderId="0" xfId="7" applyFont="1" applyBorder="1" applyAlignment="1">
      <alignment horizontal="left" vertical="center" wrapText="1"/>
    </xf>
    <xf numFmtId="0" fontId="220" fillId="0" borderId="0" xfId="7" applyFont="1" applyFill="1" applyBorder="1" applyAlignment="1">
      <alignment horizontal="left" vertical="center"/>
    </xf>
    <xf numFmtId="0" fontId="220" fillId="0" borderId="22" xfId="7" applyFont="1" applyFill="1" applyBorder="1" applyAlignment="1">
      <alignment horizontal="left" vertical="center"/>
    </xf>
    <xf numFmtId="200" fontId="3" fillId="0" borderId="0" xfId="7" applyNumberFormat="1" applyFont="1" applyFill="1"/>
    <xf numFmtId="200" fontId="3" fillId="0" borderId="0" xfId="7" applyNumberFormat="1" applyFont="1" applyFill="1" applyAlignment="1">
      <alignment horizontal="right"/>
    </xf>
    <xf numFmtId="200" fontId="3" fillId="0" borderId="0" xfId="7" applyNumberFormat="1" applyFont="1" applyProtection="1">
      <protection hidden="1"/>
    </xf>
    <xf numFmtId="200" fontId="175" fillId="0" borderId="0" xfId="7" applyNumberFormat="1" applyFont="1" applyFill="1" applyBorder="1" applyAlignment="1" applyProtection="1">
      <alignment vertical="center"/>
      <protection hidden="1"/>
    </xf>
    <xf numFmtId="200" fontId="175" fillId="0" borderId="0" xfId="7" applyNumberFormat="1" applyFont="1" applyFill="1" applyBorder="1" applyAlignment="1" applyProtection="1">
      <alignment horizontal="right" vertical="center"/>
      <protection hidden="1"/>
    </xf>
    <xf numFmtId="200" fontId="175" fillId="29" borderId="0" xfId="7" applyNumberFormat="1" applyFont="1" applyFill="1" applyBorder="1" applyAlignment="1" applyProtection="1">
      <alignment horizontal="right" vertical="center"/>
      <protection hidden="1"/>
    </xf>
    <xf numFmtId="200" fontId="3" fillId="39" borderId="0" xfId="7" applyNumberFormat="1" applyFont="1" applyFill="1" applyProtection="1">
      <protection hidden="1"/>
    </xf>
    <xf numFmtId="200" fontId="252" fillId="0" borderId="0" xfId="7" applyNumberFormat="1" applyFont="1" applyFill="1" applyBorder="1" applyAlignment="1" applyProtection="1">
      <protection hidden="1"/>
    </xf>
    <xf numFmtId="200" fontId="220" fillId="0" borderId="0" xfId="7" applyNumberFormat="1" applyFont="1" applyFill="1" applyBorder="1" applyAlignment="1" applyProtection="1">
      <alignment horizontal="left" vertical="center"/>
      <protection hidden="1"/>
    </xf>
    <xf numFmtId="200" fontId="220" fillId="0" borderId="0" xfId="7" applyNumberFormat="1" applyFont="1" applyFill="1" applyBorder="1" applyAlignment="1" applyProtection="1">
      <alignment horizontal="center" vertical="center"/>
      <protection hidden="1"/>
    </xf>
    <xf numFmtId="200" fontId="220" fillId="0" borderId="0" xfId="7" applyNumberFormat="1" applyFont="1" applyFill="1" applyBorder="1" applyAlignment="1" applyProtection="1">
      <alignment horizontal="right" vertical="center"/>
      <protection hidden="1"/>
    </xf>
    <xf numFmtId="200" fontId="220" fillId="0" borderId="0" xfId="7" applyNumberFormat="1" applyFont="1" applyFill="1" applyBorder="1" applyAlignment="1" applyProtection="1">
      <alignment horizontal="right" vertical="center" wrapText="1"/>
      <protection hidden="1"/>
    </xf>
    <xf numFmtId="200" fontId="255" fillId="0" borderId="0" xfId="7" applyNumberFormat="1" applyFont="1" applyFill="1" applyBorder="1" applyAlignment="1" applyProtection="1">
      <alignment horizontal="right"/>
      <protection hidden="1"/>
    </xf>
    <xf numFmtId="200" fontId="255" fillId="0" borderId="0" xfId="7" applyNumberFormat="1" applyFont="1" applyFill="1" applyAlignment="1" applyProtection="1">
      <alignment horizontal="right"/>
      <protection hidden="1"/>
    </xf>
    <xf numFmtId="200" fontId="221" fillId="0" borderId="0" xfId="7" applyNumberFormat="1" applyFont="1" applyFill="1" applyBorder="1" applyProtection="1">
      <protection hidden="1"/>
    </xf>
    <xf numFmtId="200" fontId="221" fillId="0" borderId="0" xfId="7" applyNumberFormat="1" applyFont="1" applyFill="1" applyBorder="1" applyAlignment="1" applyProtection="1">
      <alignment horizontal="right"/>
      <protection hidden="1"/>
    </xf>
    <xf numFmtId="200" fontId="221" fillId="0" borderId="0" xfId="7" applyNumberFormat="1" applyFont="1" applyFill="1" applyBorder="1" applyAlignment="1" applyProtection="1">
      <alignment horizontal="right" wrapText="1"/>
      <protection hidden="1"/>
    </xf>
    <xf numFmtId="200" fontId="3" fillId="39" borderId="0" xfId="7" applyNumberFormat="1" applyFont="1" applyFill="1" applyBorder="1" applyProtection="1">
      <protection hidden="1"/>
    </xf>
    <xf numFmtId="200" fontId="221" fillId="0" borderId="0" xfId="7" applyNumberFormat="1" applyFont="1" applyFill="1" applyBorder="1" applyAlignment="1" applyProtection="1">
      <protection hidden="1"/>
    </xf>
    <xf numFmtId="200" fontId="221" fillId="0" borderId="0" xfId="7" applyNumberFormat="1" applyFont="1" applyBorder="1" applyAlignment="1" applyProtection="1">
      <alignment horizontal="right"/>
      <protection hidden="1"/>
    </xf>
    <xf numFmtId="200" fontId="250" fillId="0" borderId="0" xfId="7" applyNumberFormat="1" applyFont="1" applyFill="1" applyBorder="1" applyAlignment="1" applyProtection="1">
      <protection hidden="1"/>
    </xf>
    <xf numFmtId="200" fontId="250" fillId="0" borderId="0" xfId="7" applyNumberFormat="1" applyFont="1" applyFill="1" applyBorder="1" applyAlignment="1" applyProtection="1">
      <alignment horizontal="right"/>
      <protection hidden="1"/>
    </xf>
    <xf numFmtId="200" fontId="3" fillId="0" borderId="0" xfId="7" applyNumberFormat="1" applyFont="1" applyFill="1" applyBorder="1" applyProtection="1">
      <protection hidden="1"/>
    </xf>
    <xf numFmtId="200" fontId="175" fillId="0" borderId="0" xfId="7" applyNumberFormat="1" applyFont="1" applyFill="1" applyBorder="1" applyAlignment="1" applyProtection="1">
      <alignment horizontal="left" vertical="top" wrapText="1"/>
      <protection hidden="1"/>
    </xf>
    <xf numFmtId="200" fontId="3" fillId="0" borderId="0" xfId="7" applyNumberFormat="1" applyFont="1" applyBorder="1" applyAlignment="1" applyProtection="1">
      <alignment horizontal="right"/>
      <protection hidden="1"/>
    </xf>
    <xf numFmtId="200" fontId="220" fillId="0" borderId="0" xfId="7" applyNumberFormat="1" applyFont="1" applyFill="1" applyBorder="1" applyAlignment="1" applyProtection="1">
      <alignment horizontal="right"/>
      <protection hidden="1"/>
    </xf>
    <xf numFmtId="200" fontId="175" fillId="0" borderId="0" xfId="7" applyNumberFormat="1" applyFont="1" applyBorder="1" applyAlignment="1" applyProtection="1">
      <alignment horizontal="left" readingOrder="1"/>
      <protection hidden="1"/>
    </xf>
    <xf numFmtId="200" fontId="221" fillId="0" borderId="0" xfId="7" applyNumberFormat="1" applyFont="1" applyFill="1" applyBorder="1" applyAlignment="1" applyProtection="1">
      <alignment horizontal="left"/>
      <protection hidden="1"/>
    </xf>
    <xf numFmtId="200" fontId="3" fillId="0" borderId="0" xfId="7" applyNumberFormat="1" applyFont="1" applyAlignment="1" applyProtection="1">
      <alignment horizontal="right"/>
      <protection hidden="1"/>
    </xf>
    <xf numFmtId="200" fontId="221" fillId="0" borderId="0" xfId="7" applyNumberFormat="1" applyFont="1" applyAlignment="1" applyProtection="1">
      <alignment horizontal="right"/>
      <protection hidden="1"/>
    </xf>
    <xf numFmtId="200" fontId="255" fillId="0" borderId="0" xfId="7" applyNumberFormat="1" applyFont="1" applyAlignment="1" applyProtection="1">
      <alignment horizontal="right"/>
      <protection hidden="1"/>
    </xf>
    <xf numFmtId="200" fontId="221" fillId="0" borderId="0" xfId="0" applyNumberFormat="1" applyFont="1" applyBorder="1" applyAlignment="1" applyProtection="1">
      <alignment horizontal="right"/>
      <protection hidden="1"/>
    </xf>
    <xf numFmtId="200" fontId="3" fillId="0" borderId="0" xfId="7" applyNumberFormat="1" applyFont="1" applyFill="1" applyProtection="1">
      <protection hidden="1"/>
    </xf>
    <xf numFmtId="200" fontId="267" fillId="0" borderId="0" xfId="7" applyNumberFormat="1" applyFont="1" applyBorder="1" applyAlignment="1" applyProtection="1">
      <alignment horizontal="center" vertical="center"/>
      <protection hidden="1"/>
    </xf>
    <xf numFmtId="200" fontId="192" fillId="0" borderId="0" xfId="7" applyNumberFormat="1" applyFont="1" applyBorder="1" applyAlignment="1" applyProtection="1">
      <alignment horizontal="center" vertical="center"/>
      <protection hidden="1"/>
    </xf>
    <xf numFmtId="200" fontId="268" fillId="0" borderId="35" xfId="0" applyNumberFormat="1" applyFont="1" applyBorder="1" applyAlignment="1" applyProtection="1">
      <alignment horizontal="center" vertical="center"/>
      <protection hidden="1"/>
    </xf>
    <xf numFmtId="200" fontId="268" fillId="0" borderId="36" xfId="0" applyNumberFormat="1" applyFont="1" applyBorder="1" applyAlignment="1" applyProtection="1">
      <alignment horizontal="center" vertical="center"/>
      <protection hidden="1"/>
    </xf>
    <xf numFmtId="200" fontId="269" fillId="0" borderId="0" xfId="0" applyNumberFormat="1" applyFont="1" applyBorder="1" applyProtection="1">
      <protection hidden="1"/>
    </xf>
    <xf numFmtId="200" fontId="175" fillId="0" borderId="0" xfId="7" applyNumberFormat="1" applyFont="1" applyFill="1" applyAlignment="1" applyProtection="1">
      <alignment horizontal="right"/>
      <protection hidden="1"/>
    </xf>
    <xf numFmtId="200" fontId="150" fillId="0" borderId="0" xfId="7" applyNumberFormat="1" applyFont="1" applyAlignment="1" applyProtection="1">
      <alignment horizontal="right"/>
      <protection hidden="1"/>
    </xf>
    <xf numFmtId="200" fontId="150" fillId="0" borderId="0" xfId="7" applyNumberFormat="1" applyFont="1" applyFill="1" applyAlignment="1" applyProtection="1">
      <alignment horizontal="right"/>
      <protection hidden="1"/>
    </xf>
    <xf numFmtId="200" fontId="175" fillId="0" borderId="0" xfId="7" applyNumberFormat="1" applyFont="1" applyAlignment="1" applyProtection="1">
      <alignment horizontal="right"/>
      <protection hidden="1"/>
    </xf>
    <xf numFmtId="200" fontId="175" fillId="0" borderId="0" xfId="7" applyNumberFormat="1" applyFont="1" applyFill="1" applyBorder="1" applyAlignment="1" applyProtection="1">
      <alignment horizontal="right"/>
      <protection hidden="1"/>
    </xf>
    <xf numFmtId="200" fontId="254" fillId="0" borderId="0" xfId="7" applyNumberFormat="1" applyFont="1" applyFill="1" applyBorder="1" applyAlignment="1" applyProtection="1">
      <protection hidden="1"/>
    </xf>
    <xf numFmtId="200" fontId="270" fillId="0" borderId="0" xfId="7" applyNumberFormat="1" applyFont="1" applyFill="1" applyBorder="1" applyAlignment="1" applyProtection="1">
      <alignment horizontal="left"/>
      <protection hidden="1"/>
    </xf>
    <xf numFmtId="200" fontId="3" fillId="0" borderId="0" xfId="7" applyNumberFormat="1" applyFont="1" applyFill="1" applyAlignment="1" applyProtection="1">
      <alignment horizontal="center"/>
      <protection hidden="1"/>
    </xf>
    <xf numFmtId="200" fontId="266" fillId="0" borderId="0" xfId="0" applyNumberFormat="1" applyFont="1" applyBorder="1" applyAlignment="1" applyProtection="1">
      <alignment horizontal="right" vertical="top" readingOrder="2"/>
      <protection hidden="1"/>
    </xf>
    <xf numFmtId="200" fontId="272" fillId="0" borderId="0" xfId="0" applyNumberFormat="1" applyFont="1" applyFill="1" applyBorder="1" applyAlignment="1" applyProtection="1">
      <alignment horizontal="right" vertical="top" readingOrder="2"/>
      <protection hidden="1"/>
    </xf>
    <xf numFmtId="200" fontId="266" fillId="0" borderId="0" xfId="0" applyNumberFormat="1" applyFont="1" applyFill="1" applyBorder="1" applyAlignment="1" applyProtection="1">
      <alignment horizontal="right" vertical="top" readingOrder="2"/>
      <protection hidden="1"/>
    </xf>
    <xf numFmtId="200" fontId="3" fillId="0" borderId="0" xfId="7" applyNumberFormat="1" applyFont="1" applyFill="1" applyAlignment="1" applyProtection="1">
      <alignment horizontal="right"/>
      <protection hidden="1"/>
    </xf>
    <xf numFmtId="200" fontId="3" fillId="0" borderId="0" xfId="7" applyNumberFormat="1" applyFont="1" applyBorder="1" applyProtection="1">
      <protection hidden="1"/>
    </xf>
    <xf numFmtId="200" fontId="221" fillId="0" borderId="0" xfId="7" applyNumberFormat="1" applyFont="1" applyProtection="1">
      <protection hidden="1"/>
    </xf>
    <xf numFmtId="200" fontId="296" fillId="0" borderId="0" xfId="7" applyNumberFormat="1" applyFont="1" applyBorder="1" applyProtection="1">
      <protection hidden="1"/>
    </xf>
    <xf numFmtId="200" fontId="297" fillId="0" borderId="0" xfId="7" applyNumberFormat="1" applyFont="1" applyBorder="1" applyProtection="1">
      <protection hidden="1"/>
    </xf>
    <xf numFmtId="200" fontId="215" fillId="0" borderId="0" xfId="7" applyNumberFormat="1" applyFont="1" applyFill="1" applyBorder="1" applyAlignment="1" applyProtection="1">
      <alignment horizontal="right"/>
      <protection hidden="1"/>
    </xf>
    <xf numFmtId="200" fontId="215" fillId="0" borderId="0" xfId="7" applyNumberFormat="1" applyFont="1" applyBorder="1" applyProtection="1">
      <protection hidden="1"/>
    </xf>
    <xf numFmtId="200" fontId="127" fillId="0" borderId="0" xfId="0" applyNumberFormat="1" applyFont="1" applyAlignment="1" applyProtection="1">
      <alignment horizontal="left"/>
      <protection hidden="1"/>
    </xf>
    <xf numFmtId="200" fontId="175" fillId="40" borderId="0" xfId="7" applyNumberFormat="1" applyFont="1" applyFill="1" applyAlignment="1" applyProtection="1">
      <alignment horizontal="right"/>
      <protection hidden="1"/>
    </xf>
    <xf numFmtId="200" fontId="140" fillId="0" borderId="0" xfId="7" applyNumberFormat="1" applyFont="1" applyFill="1" applyBorder="1" applyAlignment="1" applyProtection="1">
      <alignment horizontal="right"/>
      <protection hidden="1"/>
    </xf>
    <xf numFmtId="200" fontId="214" fillId="0" borderId="0" xfId="7" applyNumberFormat="1" applyFont="1" applyFill="1" applyBorder="1" applyAlignment="1" applyProtection="1">
      <alignment horizontal="right"/>
      <protection hidden="1"/>
    </xf>
    <xf numFmtId="200" fontId="175" fillId="0" borderId="0" xfId="7" applyNumberFormat="1" applyFont="1" applyBorder="1" applyProtection="1">
      <protection hidden="1"/>
    </xf>
    <xf numFmtId="200" fontId="3" fillId="0" borderId="0" xfId="7" applyNumberFormat="1" applyFont="1" applyBorder="1" applyAlignment="1" applyProtection="1">
      <alignment horizontal="left"/>
      <protection hidden="1"/>
    </xf>
    <xf numFmtId="200" fontId="274" fillId="0" borderId="0" xfId="0" applyNumberFormat="1" applyFont="1" applyBorder="1" applyAlignment="1" applyProtection="1">
      <alignment horizontal="center" vertical="center"/>
      <protection hidden="1"/>
    </xf>
    <xf numFmtId="200" fontId="221" fillId="0" borderId="0" xfId="7" applyNumberFormat="1" applyFont="1" applyFill="1" applyProtection="1">
      <protection hidden="1"/>
    </xf>
    <xf numFmtId="200" fontId="0" fillId="0" borderId="0" xfId="0" applyNumberFormat="1" applyFill="1" applyProtection="1">
      <protection hidden="1"/>
    </xf>
    <xf numFmtId="200" fontId="276" fillId="41" borderId="0" xfId="0" applyNumberFormat="1" applyFont="1" applyFill="1" applyBorder="1" applyAlignment="1" applyProtection="1">
      <alignment horizontal="right" vertical="top" readingOrder="2"/>
      <protection hidden="1"/>
    </xf>
    <xf numFmtId="200" fontId="266" fillId="0" borderId="0" xfId="0" applyNumberFormat="1" applyFont="1" applyBorder="1" applyAlignment="1" applyProtection="1">
      <alignment horizontal="right" readingOrder="2"/>
      <protection hidden="1"/>
    </xf>
    <xf numFmtId="200" fontId="272" fillId="0" borderId="0" xfId="0" applyNumberFormat="1" applyFont="1" applyBorder="1" applyAlignment="1" applyProtection="1">
      <alignment horizontal="right" readingOrder="2"/>
      <protection hidden="1"/>
    </xf>
    <xf numFmtId="200" fontId="150" fillId="0" borderId="0" xfId="7" applyNumberFormat="1" applyFont="1" applyFill="1" applyAlignment="1" applyProtection="1">
      <alignment horizontal="left" readingOrder="1"/>
      <protection hidden="1"/>
    </xf>
    <xf numFmtId="200" fontId="0" fillId="0" borderId="0" xfId="0" applyNumberFormat="1" applyFill="1" applyAlignment="1" applyProtection="1">
      <alignment vertical="center"/>
      <protection hidden="1"/>
    </xf>
    <xf numFmtId="200" fontId="0" fillId="0" borderId="0" xfId="0" applyNumberFormat="1" applyAlignment="1" applyProtection="1">
      <alignment vertical="center"/>
      <protection hidden="1"/>
    </xf>
    <xf numFmtId="200" fontId="278" fillId="0" borderId="0" xfId="0" applyNumberFormat="1" applyFont="1" applyAlignment="1" applyProtection="1">
      <protection hidden="1"/>
    </xf>
    <xf numFmtId="200" fontId="279" fillId="0" borderId="0" xfId="0" applyNumberFormat="1" applyFont="1" applyProtection="1">
      <protection hidden="1"/>
    </xf>
    <xf numFmtId="200" fontId="136" fillId="0" borderId="0" xfId="0" applyNumberFormat="1" applyFont="1" applyProtection="1">
      <protection hidden="1"/>
    </xf>
    <xf numFmtId="200" fontId="215" fillId="0" borderId="0" xfId="7" applyNumberFormat="1" applyFont="1" applyFill="1" applyBorder="1" applyAlignment="1" applyProtection="1">
      <alignment horizontal="left" vertical="center" wrapText="1"/>
      <protection hidden="1"/>
    </xf>
    <xf numFmtId="200" fontId="215" fillId="0" borderId="0" xfId="0" applyNumberFormat="1" applyFont="1" applyBorder="1" applyAlignment="1" applyProtection="1">
      <protection hidden="1"/>
    </xf>
    <xf numFmtId="200" fontId="296" fillId="0" borderId="0" xfId="7" applyNumberFormat="1" applyFont="1" applyBorder="1" applyAlignment="1" applyProtection="1">
      <protection hidden="1"/>
    </xf>
    <xf numFmtId="200" fontId="215" fillId="0" borderId="0" xfId="0" applyNumberFormat="1" applyFont="1" applyFill="1" applyBorder="1" applyAlignment="1" applyProtection="1">
      <protection hidden="1"/>
    </xf>
    <xf numFmtId="200" fontId="215" fillId="0" borderId="0" xfId="7" applyNumberFormat="1" applyFont="1" applyFill="1" applyBorder="1" applyAlignment="1" applyProtection="1">
      <alignment horizontal="left"/>
      <protection hidden="1"/>
    </xf>
    <xf numFmtId="200" fontId="296" fillId="0" borderId="0" xfId="1573" applyNumberFormat="1" applyFont="1" applyBorder="1" applyAlignment="1" applyProtection="1">
      <protection hidden="1"/>
    </xf>
    <xf numFmtId="200" fontId="3" fillId="0" borderId="0" xfId="7" applyNumberFormat="1" applyFont="1" applyBorder="1" applyAlignment="1" applyProtection="1">
      <alignment horizontal="center" vertical="center"/>
      <protection hidden="1"/>
    </xf>
    <xf numFmtId="200" fontId="0" fillId="0" borderId="0" xfId="0" applyNumberFormat="1" applyProtection="1">
      <protection hidden="1"/>
    </xf>
    <xf numFmtId="200" fontId="221" fillId="0" borderId="0" xfId="7" applyNumberFormat="1" applyFont="1" applyFill="1" applyBorder="1" applyAlignment="1" applyProtection="1">
      <alignment horizontal="left" vertical="center" wrapText="1"/>
      <protection hidden="1"/>
    </xf>
    <xf numFmtId="200" fontId="276" fillId="41" borderId="0" xfId="0" applyNumberFormat="1" applyFont="1" applyFill="1" applyBorder="1" applyAlignment="1" applyProtection="1">
      <alignment horizontal="center" vertical="center" readingOrder="2"/>
      <protection hidden="1"/>
    </xf>
    <xf numFmtId="200" fontId="276" fillId="41" borderId="0" xfId="0" applyNumberFormat="1" applyFont="1" applyFill="1" applyBorder="1" applyAlignment="1" applyProtection="1">
      <alignment horizontal="right" readingOrder="2"/>
      <protection hidden="1"/>
    </xf>
    <xf numFmtId="200" fontId="266" fillId="0" borderId="0" xfId="0" applyNumberFormat="1" applyFont="1" applyBorder="1" applyAlignment="1" applyProtection="1">
      <alignment horizontal="center" vertical="center" readingOrder="2"/>
      <protection hidden="1"/>
    </xf>
    <xf numFmtId="200" fontId="3" fillId="0" borderId="0" xfId="7" applyNumberFormat="1" applyFont="1" applyFill="1" applyBorder="1" applyAlignment="1" applyProtection="1">
      <alignment horizontal="right"/>
      <protection hidden="1"/>
    </xf>
    <xf numFmtId="200" fontId="250" fillId="0" borderId="0" xfId="7" applyNumberFormat="1" applyFont="1" applyFill="1" applyAlignment="1" applyProtection="1">
      <alignment horizontal="left"/>
      <protection hidden="1"/>
    </xf>
    <xf numFmtId="200" fontId="161" fillId="0" borderId="0" xfId="0" applyNumberFormat="1" applyFont="1" applyAlignment="1" applyProtection="1">
      <alignment horizontal="right"/>
      <protection hidden="1"/>
    </xf>
    <xf numFmtId="200" fontId="250" fillId="0" borderId="0" xfId="7" applyNumberFormat="1" applyFont="1" applyFill="1" applyAlignment="1" applyProtection="1">
      <alignment horizontal="right"/>
      <protection hidden="1"/>
    </xf>
    <xf numFmtId="200" fontId="146" fillId="0" borderId="0" xfId="7" applyNumberFormat="1" applyFont="1" applyFill="1" applyBorder="1" applyAlignment="1" applyProtection="1">
      <alignment vertical="center"/>
      <protection hidden="1"/>
    </xf>
    <xf numFmtId="200" fontId="220" fillId="0" borderId="0" xfId="7" applyNumberFormat="1" applyFont="1" applyFill="1" applyBorder="1" applyAlignment="1" applyProtection="1">
      <alignment vertical="center"/>
      <protection hidden="1"/>
    </xf>
    <xf numFmtId="200" fontId="220" fillId="0" borderId="0" xfId="7" applyNumberFormat="1" applyFont="1" applyFill="1" applyBorder="1" applyAlignment="1" applyProtection="1">
      <protection hidden="1"/>
    </xf>
    <xf numFmtId="200" fontId="250" fillId="0" borderId="0" xfId="7" applyNumberFormat="1" applyFont="1" applyFill="1" applyBorder="1" applyAlignment="1" applyProtection="1">
      <alignment horizontal="left"/>
      <protection hidden="1"/>
    </xf>
    <xf numFmtId="200" fontId="255" fillId="0" borderId="0" xfId="7" applyNumberFormat="1" applyFont="1" applyProtection="1">
      <protection hidden="1"/>
    </xf>
    <xf numFmtId="200" fontId="220" fillId="0" borderId="0" xfId="7" applyNumberFormat="1" applyFont="1" applyBorder="1" applyAlignment="1" applyProtection="1">
      <alignment horizontal="right"/>
      <protection hidden="1"/>
    </xf>
    <xf numFmtId="200" fontId="214" fillId="0" borderId="0" xfId="7" applyNumberFormat="1" applyFont="1" applyBorder="1" applyAlignment="1" applyProtection="1">
      <alignment horizontal="right"/>
      <protection hidden="1"/>
    </xf>
    <xf numFmtId="200" fontId="140" fillId="0" borderId="0" xfId="7" applyNumberFormat="1" applyFont="1" applyBorder="1" applyAlignment="1" applyProtection="1">
      <alignment horizontal="right"/>
      <protection hidden="1"/>
    </xf>
    <xf numFmtId="200" fontId="250" fillId="0" borderId="0" xfId="7" applyNumberFormat="1" applyFont="1" applyBorder="1" applyAlignment="1" applyProtection="1">
      <alignment horizontal="left" readingOrder="1"/>
      <protection hidden="1"/>
    </xf>
    <xf numFmtId="200" fontId="3" fillId="42" borderId="0" xfId="7" applyNumberFormat="1" applyFont="1" applyFill="1" applyProtection="1">
      <protection hidden="1"/>
    </xf>
    <xf numFmtId="200" fontId="253" fillId="0" borderId="0" xfId="7" applyNumberFormat="1" applyFont="1" applyFill="1" applyBorder="1" applyAlignment="1" applyProtection="1">
      <alignment horizontal="right"/>
      <protection hidden="1"/>
    </xf>
    <xf numFmtId="200" fontId="220" fillId="0" borderId="0" xfId="7" applyNumberFormat="1" applyFont="1" applyFill="1" applyBorder="1" applyAlignment="1" applyProtection="1">
      <alignment readingOrder="1"/>
      <protection hidden="1"/>
    </xf>
    <xf numFmtId="200" fontId="165" fillId="0" borderId="0" xfId="1573" applyNumberFormat="1" applyFont="1" applyFill="1" applyBorder="1" applyAlignment="1" applyProtection="1">
      <alignment horizontal="right"/>
      <protection hidden="1"/>
    </xf>
    <xf numFmtId="200" fontId="165" fillId="0" borderId="0" xfId="0" applyNumberFormat="1" applyFont="1" applyFill="1" applyBorder="1" applyAlignment="1" applyProtection="1">
      <alignment horizontal="right"/>
      <protection hidden="1"/>
    </xf>
    <xf numFmtId="200" fontId="220" fillId="0" borderId="0" xfId="1573" applyNumberFormat="1" applyFont="1" applyFill="1" applyBorder="1" applyAlignment="1" applyProtection="1">
      <alignment horizontal="right"/>
      <protection hidden="1"/>
    </xf>
    <xf numFmtId="200" fontId="221" fillId="0" borderId="0" xfId="7" applyNumberFormat="1" applyFont="1" applyFill="1" applyBorder="1" applyAlignment="1" applyProtection="1">
      <alignment readingOrder="1"/>
      <protection hidden="1"/>
    </xf>
    <xf numFmtId="200" fontId="3" fillId="0" borderId="0" xfId="2" applyNumberFormat="1" applyFont="1" applyFill="1" applyProtection="1">
      <protection hidden="1"/>
    </xf>
    <xf numFmtId="200" fontId="247" fillId="0" borderId="0" xfId="1573" applyNumberFormat="1" applyFont="1" applyFill="1" applyBorder="1" applyAlignment="1" applyProtection="1">
      <alignment horizontal="right"/>
      <protection hidden="1"/>
    </xf>
    <xf numFmtId="200" fontId="164" fillId="0" borderId="0" xfId="0" applyNumberFormat="1" applyFont="1" applyFill="1" applyBorder="1" applyProtection="1">
      <protection hidden="1"/>
    </xf>
    <xf numFmtId="200" fontId="150" fillId="0" borderId="0" xfId="7" applyNumberFormat="1" applyFont="1" applyFill="1" applyBorder="1" applyAlignment="1" applyProtection="1">
      <protection hidden="1"/>
    </xf>
    <xf numFmtId="200" fontId="150" fillId="0" borderId="0" xfId="7" applyNumberFormat="1" applyFont="1" applyFill="1" applyBorder="1" applyAlignment="1" applyProtection="1">
      <alignment horizontal="right"/>
      <protection hidden="1"/>
    </xf>
    <xf numFmtId="200" fontId="175" fillId="0" borderId="0" xfId="7" applyNumberFormat="1" applyFont="1" applyFill="1" applyBorder="1" applyAlignment="1" applyProtection="1">
      <alignment horizontal="right" vertical="center" wrapText="1"/>
      <protection hidden="1"/>
    </xf>
    <xf numFmtId="200" fontId="0" fillId="0" borderId="0" xfId="0" applyNumberFormat="1" applyBorder="1" applyAlignment="1" applyProtection="1">
      <alignment horizontal="right"/>
      <protection hidden="1"/>
    </xf>
    <xf numFmtId="200" fontId="241" fillId="0" borderId="0" xfId="7" applyNumberFormat="1" applyFont="1" applyFill="1" applyBorder="1" applyAlignment="1" applyProtection="1">
      <protection hidden="1"/>
    </xf>
    <xf numFmtId="200" fontId="270" fillId="0" borderId="0" xfId="0" applyNumberFormat="1" applyFont="1" applyBorder="1" applyAlignment="1" applyProtection="1">
      <alignment vertical="center"/>
      <protection hidden="1"/>
    </xf>
    <xf numFmtId="200" fontId="267" fillId="0" borderId="0" xfId="0" applyNumberFormat="1" applyFont="1" applyBorder="1" applyAlignment="1" applyProtection="1">
      <alignment vertical="center"/>
      <protection hidden="1"/>
    </xf>
    <xf numFmtId="200" fontId="270" fillId="0" borderId="0" xfId="0" applyNumberFormat="1" applyFont="1" applyBorder="1" applyAlignment="1" applyProtection="1">
      <alignment horizontal="center" vertical="center"/>
      <protection hidden="1"/>
    </xf>
    <xf numFmtId="200" fontId="270" fillId="0" borderId="0" xfId="0" applyNumberFormat="1" applyFont="1" applyFill="1" applyBorder="1" applyAlignment="1" applyProtection="1">
      <alignment vertical="center"/>
      <protection hidden="1"/>
    </xf>
    <xf numFmtId="200" fontId="0" fillId="0" borderId="0" xfId="0" quotePrefix="1" applyNumberFormat="1" applyBorder="1" applyAlignment="1" applyProtection="1">
      <alignment horizontal="center"/>
      <protection hidden="1"/>
    </xf>
    <xf numFmtId="200" fontId="3" fillId="0" borderId="0" xfId="7" applyNumberFormat="1" applyFont="1" applyBorder="1" applyAlignment="1" applyProtection="1">
      <alignment horizontal="center"/>
      <protection hidden="1"/>
    </xf>
    <xf numFmtId="200" fontId="242" fillId="0" borderId="0" xfId="7" applyNumberFormat="1" applyFont="1" applyFill="1" applyAlignment="1" applyProtection="1">
      <alignment vertical="center"/>
      <protection hidden="1"/>
    </xf>
    <xf numFmtId="200" fontId="5" fillId="0" borderId="0" xfId="7" applyNumberFormat="1" applyFont="1" applyFill="1" applyBorder="1" applyAlignment="1" applyProtection="1">
      <alignment vertical="justify" readingOrder="1"/>
      <protection hidden="1"/>
    </xf>
    <xf numFmtId="200" fontId="3" fillId="0" borderId="0" xfId="7" applyNumberFormat="1" applyFont="1" applyFill="1" applyAlignment="1" applyProtection="1">
      <alignment wrapText="1"/>
      <protection hidden="1"/>
    </xf>
    <xf numFmtId="200" fontId="296" fillId="0" borderId="0" xfId="7" applyNumberFormat="1" applyFont="1" applyFill="1" applyBorder="1" applyProtection="1">
      <protection hidden="1"/>
    </xf>
    <xf numFmtId="200" fontId="297" fillId="0" borderId="0" xfId="7" applyNumberFormat="1" applyFont="1" applyFill="1" applyBorder="1" applyAlignment="1" applyProtection="1">
      <alignment horizontal="center" vertical="center"/>
      <protection hidden="1"/>
    </xf>
    <xf numFmtId="200" fontId="217" fillId="0" borderId="0" xfId="7" applyNumberFormat="1" applyFont="1" applyFill="1" applyBorder="1" applyAlignment="1" applyProtection="1">
      <alignment horizontal="left" vertical="center"/>
      <protection hidden="1"/>
    </xf>
    <xf numFmtId="200" fontId="217" fillId="0" borderId="0" xfId="7" applyNumberFormat="1" applyFont="1" applyFill="1" applyBorder="1" applyAlignment="1" applyProtection="1">
      <alignment horizontal="center" vertical="top" wrapText="1"/>
      <protection hidden="1"/>
    </xf>
    <xf numFmtId="200" fontId="215" fillId="0" borderId="0" xfId="7" applyNumberFormat="1" applyFont="1" applyFill="1" applyBorder="1" applyAlignment="1" applyProtection="1">
      <protection hidden="1"/>
    </xf>
    <xf numFmtId="200" fontId="120" fillId="38" borderId="0" xfId="0" applyNumberFormat="1" applyFont="1" applyFill="1" applyBorder="1" applyProtection="1">
      <protection hidden="1"/>
    </xf>
    <xf numFmtId="200" fontId="215" fillId="0" borderId="0" xfId="7" applyNumberFormat="1" applyFont="1" applyFill="1" applyBorder="1" applyProtection="1">
      <protection hidden="1"/>
    </xf>
    <xf numFmtId="200" fontId="150" fillId="0" borderId="0" xfId="7" applyNumberFormat="1" applyFont="1" applyFill="1" applyAlignment="1" applyProtection="1">
      <protection hidden="1"/>
    </xf>
    <xf numFmtId="200" fontId="297" fillId="0" borderId="0" xfId="7" applyNumberFormat="1" applyFont="1" applyFill="1" applyBorder="1" applyAlignment="1" applyProtection="1">
      <protection hidden="1"/>
    </xf>
    <xf numFmtId="200" fontId="121" fillId="0" borderId="0" xfId="7" applyNumberFormat="1" applyFont="1" applyFill="1" applyProtection="1">
      <protection hidden="1"/>
    </xf>
    <xf numFmtId="200" fontId="296" fillId="0" borderId="0" xfId="7" applyNumberFormat="1" applyFont="1" applyFill="1" applyBorder="1" applyAlignment="1" applyProtection="1">
      <protection hidden="1"/>
    </xf>
    <xf numFmtId="200" fontId="296" fillId="29" borderId="0" xfId="7" applyNumberFormat="1" applyFont="1" applyFill="1" applyBorder="1" applyProtection="1">
      <protection hidden="1"/>
    </xf>
    <xf numFmtId="200" fontId="217" fillId="0" borderId="0" xfId="7" applyNumberFormat="1" applyFont="1" applyFill="1" applyBorder="1" applyAlignment="1" applyProtection="1">
      <alignment horizontal="left" vertical="top"/>
      <protection hidden="1"/>
    </xf>
    <xf numFmtId="200" fontId="217" fillId="0" borderId="0" xfId="7" applyNumberFormat="1" applyFont="1" applyFill="1" applyBorder="1" applyAlignment="1" applyProtection="1">
      <alignment horizontal="right" vertical="center" wrapText="1"/>
      <protection hidden="1"/>
    </xf>
    <xf numFmtId="200" fontId="215" fillId="0" borderId="0" xfId="7" applyNumberFormat="1" applyFont="1" applyFill="1" applyBorder="1" applyAlignment="1" applyProtection="1">
      <alignment horizontal="left" indent="2"/>
      <protection hidden="1"/>
    </xf>
    <xf numFmtId="200" fontId="215" fillId="0" borderId="0" xfId="7" applyNumberFormat="1" applyFont="1" applyFill="1" applyBorder="1" applyAlignment="1" applyProtection="1">
      <alignment horizontal="right" wrapText="1"/>
      <protection hidden="1"/>
    </xf>
    <xf numFmtId="200" fontId="256" fillId="0" borderId="0" xfId="7" applyNumberFormat="1" applyFont="1" applyFill="1" applyBorder="1" applyAlignment="1" applyProtection="1">
      <alignment horizontal="right" vertical="center" wrapText="1"/>
      <protection hidden="1"/>
    </xf>
    <xf numFmtId="200" fontId="215" fillId="0" borderId="0" xfId="7" applyNumberFormat="1" applyFont="1" applyFill="1" applyBorder="1" applyAlignment="1" applyProtection="1">
      <alignment horizontal="center"/>
      <protection hidden="1"/>
    </xf>
    <xf numFmtId="200" fontId="257" fillId="0" borderId="0" xfId="7" applyNumberFormat="1" applyFont="1" applyFill="1" applyBorder="1" applyAlignment="1" applyProtection="1">
      <alignment horizontal="right"/>
      <protection hidden="1"/>
    </xf>
    <xf numFmtId="200" fontId="296" fillId="0" borderId="0" xfId="7" applyNumberFormat="1" applyFont="1" applyFill="1" applyBorder="1" applyAlignment="1" applyProtection="1">
      <alignment horizontal="center"/>
      <protection hidden="1"/>
    </xf>
    <xf numFmtId="200" fontId="250" fillId="0" borderId="0" xfId="7" applyNumberFormat="1" applyFont="1" applyFill="1" applyBorder="1" applyAlignment="1" applyProtection="1">
      <alignment horizontal="left" indent="2"/>
      <protection hidden="1"/>
    </xf>
    <xf numFmtId="200" fontId="298" fillId="0" borderId="0" xfId="7" applyNumberFormat="1" applyFont="1" applyFill="1" applyBorder="1" applyAlignment="1" applyProtection="1">
      <alignment horizontal="left" indent="2"/>
      <protection hidden="1"/>
    </xf>
    <xf numFmtId="200" fontId="220" fillId="0" borderId="0" xfId="7" applyNumberFormat="1" applyFont="1" applyFill="1" applyBorder="1" applyAlignment="1" applyProtection="1">
      <alignment horizontal="left" vertical="center"/>
      <protection hidden="1"/>
    </xf>
    <xf numFmtId="200" fontId="296" fillId="0" borderId="0" xfId="7" applyNumberFormat="1" applyFont="1" applyFill="1" applyBorder="1" applyAlignment="1" applyProtection="1">
      <alignment horizontal="right"/>
      <protection hidden="1"/>
    </xf>
    <xf numFmtId="200" fontId="0" fillId="38" borderId="0" xfId="0" applyNumberFormat="1" applyFill="1" applyBorder="1" applyProtection="1">
      <protection hidden="1"/>
    </xf>
    <xf numFmtId="200" fontId="298" fillId="0" borderId="0" xfId="7" applyNumberFormat="1" applyFont="1" applyFill="1" applyBorder="1" applyProtection="1">
      <protection hidden="1"/>
    </xf>
    <xf numFmtId="200" fontId="298" fillId="0" borderId="0" xfId="7" applyNumberFormat="1" applyFont="1" applyFill="1" applyBorder="1" applyAlignment="1" applyProtection="1">
      <alignment wrapText="1"/>
      <protection hidden="1"/>
    </xf>
    <xf numFmtId="200" fontId="296" fillId="0" borderId="0" xfId="7" applyNumberFormat="1" applyFont="1" applyFill="1" applyBorder="1" applyAlignment="1" applyProtection="1">
      <alignment wrapText="1"/>
      <protection hidden="1"/>
    </xf>
    <xf numFmtId="200" fontId="299" fillId="0" borderId="0" xfId="7" applyNumberFormat="1" applyFont="1" applyBorder="1" applyAlignment="1" applyProtection="1">
      <alignment horizontal="left" readingOrder="1"/>
      <protection hidden="1"/>
    </xf>
    <xf numFmtId="200" fontId="296" fillId="0" borderId="0" xfId="7" applyNumberFormat="1" applyFont="1" applyBorder="1" applyAlignment="1" applyProtection="1">
      <alignment horizontal="left"/>
      <protection hidden="1"/>
    </xf>
    <xf numFmtId="200" fontId="146" fillId="0" borderId="0" xfId="7" applyNumberFormat="1" applyFont="1" applyFill="1" applyAlignment="1" applyProtection="1">
      <alignment vertical="center"/>
      <protection hidden="1"/>
    </xf>
    <xf numFmtId="200" fontId="297" fillId="0" borderId="0" xfId="7" applyNumberFormat="1" applyFont="1" applyFill="1" applyBorder="1" applyAlignment="1" applyProtection="1">
      <alignment vertical="center"/>
      <protection hidden="1"/>
    </xf>
    <xf numFmtId="200" fontId="146" fillId="0" borderId="0" xfId="7" applyNumberFormat="1" applyFont="1" applyFill="1" applyAlignment="1" applyProtection="1">
      <protection hidden="1"/>
    </xf>
    <xf numFmtId="200" fontId="215" fillId="0" borderId="0" xfId="7" applyNumberFormat="1" applyFont="1" applyBorder="1" applyAlignment="1" applyProtection="1">
      <alignment horizontal="right"/>
      <protection hidden="1"/>
    </xf>
    <xf numFmtId="200" fontId="215" fillId="34" borderId="0" xfId="7" applyNumberFormat="1" applyFont="1" applyFill="1" applyBorder="1" applyAlignment="1" applyProtection="1">
      <alignment horizontal="right"/>
      <protection hidden="1"/>
    </xf>
    <xf numFmtId="200" fontId="205" fillId="34" borderId="0" xfId="7" applyNumberFormat="1" applyFont="1" applyFill="1" applyBorder="1" applyAlignment="1" applyProtection="1">
      <alignment horizontal="right"/>
      <protection hidden="1"/>
    </xf>
    <xf numFmtId="200" fontId="140" fillId="0" borderId="0" xfId="7" applyNumberFormat="1" applyFont="1" applyProtection="1">
      <protection hidden="1"/>
    </xf>
    <xf numFmtId="200" fontId="215" fillId="0" borderId="0" xfId="7" applyNumberFormat="1" applyFont="1" applyBorder="1" applyAlignment="1" applyProtection="1">
      <alignment horizontal="justify" vertical="center" wrapText="1"/>
      <protection hidden="1"/>
    </xf>
    <xf numFmtId="200" fontId="215" fillId="34" borderId="0" xfId="7" applyNumberFormat="1" applyFont="1" applyFill="1" applyBorder="1" applyAlignment="1" applyProtection="1">
      <alignment horizontal="justify" vertical="center" wrapText="1"/>
      <protection hidden="1"/>
    </xf>
    <xf numFmtId="200" fontId="205" fillId="34" borderId="0" xfId="7" applyNumberFormat="1" applyFont="1" applyFill="1" applyBorder="1" applyAlignment="1" applyProtection="1">
      <alignment horizontal="justify" vertical="center" wrapText="1"/>
      <protection hidden="1"/>
    </xf>
    <xf numFmtId="200" fontId="215" fillId="0" borderId="0" xfId="7" applyNumberFormat="1" applyFont="1" applyBorder="1" applyAlignment="1" applyProtection="1">
      <alignment vertical="center"/>
      <protection hidden="1"/>
    </xf>
    <xf numFmtId="200" fontId="216" fillId="0" borderId="0" xfId="0" applyNumberFormat="1" applyFont="1" applyFill="1" applyAlignment="1" applyProtection="1">
      <alignment horizontal="right" vertical="center"/>
      <protection hidden="1"/>
    </xf>
    <xf numFmtId="200" fontId="215" fillId="34" borderId="0" xfId="7" applyNumberFormat="1" applyFont="1" applyFill="1" applyBorder="1" applyAlignment="1" applyProtection="1">
      <alignment vertical="center" textRotation="90"/>
      <protection hidden="1"/>
    </xf>
    <xf numFmtId="200" fontId="205" fillId="34" borderId="0" xfId="7" applyNumberFormat="1" applyFont="1" applyFill="1" applyBorder="1" applyAlignment="1" applyProtection="1">
      <alignment vertical="center" textRotation="90"/>
      <protection hidden="1"/>
    </xf>
    <xf numFmtId="200" fontId="215" fillId="0" borderId="0" xfId="7" applyNumberFormat="1" applyFont="1" applyFill="1" applyBorder="1" applyAlignment="1" applyProtection="1">
      <alignment vertical="center" textRotation="90"/>
      <protection hidden="1"/>
    </xf>
    <xf numFmtId="200" fontId="215" fillId="0" borderId="0" xfId="7" applyNumberFormat="1" applyFont="1" applyFill="1" applyBorder="1" applyAlignment="1" applyProtection="1">
      <alignment vertical="justify"/>
      <protection hidden="1"/>
    </xf>
    <xf numFmtId="200" fontId="215" fillId="0" borderId="0" xfId="7" applyNumberFormat="1" applyFont="1" applyProtection="1">
      <protection hidden="1"/>
    </xf>
    <xf numFmtId="200" fontId="215" fillId="0" borderId="0" xfId="7" applyNumberFormat="1" applyFont="1" applyFill="1" applyBorder="1" applyAlignment="1" applyProtection="1">
      <alignment horizontal="right" vertical="center" wrapText="1"/>
      <protection hidden="1"/>
    </xf>
    <xf numFmtId="200" fontId="215" fillId="34" borderId="0" xfId="7" applyNumberFormat="1" applyFont="1" applyFill="1" applyBorder="1" applyAlignment="1" applyProtection="1">
      <alignment horizontal="right" vertical="center" wrapText="1"/>
      <protection hidden="1"/>
    </xf>
    <xf numFmtId="200" fontId="205" fillId="34" borderId="0" xfId="7" applyNumberFormat="1" applyFont="1" applyFill="1" applyBorder="1" applyAlignment="1" applyProtection="1">
      <alignment horizontal="right" vertical="center" wrapText="1"/>
      <protection hidden="1"/>
    </xf>
    <xf numFmtId="200" fontId="217" fillId="0" borderId="0" xfId="7" applyNumberFormat="1" applyFont="1" applyFill="1" applyBorder="1" applyAlignment="1" applyProtection="1">
      <alignment vertical="center"/>
      <protection hidden="1"/>
    </xf>
    <xf numFmtId="200" fontId="215" fillId="0" borderId="0" xfId="7" applyNumberFormat="1" applyFont="1" applyFill="1" applyProtection="1">
      <protection hidden="1"/>
    </xf>
    <xf numFmtId="200" fontId="140" fillId="0" borderId="0" xfId="7" applyNumberFormat="1" applyFont="1" applyFill="1" applyProtection="1">
      <protection hidden="1"/>
    </xf>
    <xf numFmtId="200" fontId="215" fillId="0" borderId="0" xfId="7" applyNumberFormat="1" applyFont="1" applyFill="1" applyBorder="1" applyAlignment="1" applyProtection="1">
      <alignment horizontal="right" vertical="center"/>
      <protection hidden="1"/>
    </xf>
    <xf numFmtId="200" fontId="215" fillId="34" borderId="0" xfId="7" applyNumberFormat="1" applyFont="1" applyFill="1" applyBorder="1" applyAlignment="1" applyProtection="1">
      <alignment horizontal="right" vertical="center"/>
      <protection hidden="1"/>
    </xf>
    <xf numFmtId="200" fontId="205" fillId="34" borderId="0" xfId="7" applyNumberFormat="1" applyFont="1" applyFill="1" applyBorder="1" applyAlignment="1" applyProtection="1">
      <alignment horizontal="right" vertical="center"/>
      <protection hidden="1"/>
    </xf>
    <xf numFmtId="200" fontId="215" fillId="0" borderId="0" xfId="3" applyNumberFormat="1" applyFont="1" applyFill="1" applyBorder="1" applyAlignment="1" applyProtection="1">
      <alignment horizontal="right" vertical="center"/>
      <protection hidden="1"/>
    </xf>
    <xf numFmtId="200" fontId="215" fillId="34" borderId="0" xfId="3" applyNumberFormat="1" applyFont="1" applyFill="1" applyBorder="1" applyAlignment="1" applyProtection="1">
      <alignment horizontal="right" vertical="center"/>
      <protection hidden="1"/>
    </xf>
    <xf numFmtId="200" fontId="205" fillId="34" borderId="0" xfId="3" applyNumberFormat="1" applyFont="1" applyFill="1" applyBorder="1" applyAlignment="1" applyProtection="1">
      <alignment horizontal="right" vertical="center"/>
      <protection hidden="1"/>
    </xf>
    <xf numFmtId="200" fontId="215" fillId="0" borderId="0" xfId="0" applyNumberFormat="1" applyFont="1" applyBorder="1" applyAlignment="1" applyProtection="1">
      <alignment horizontal="justify" vertical="center" readingOrder="1"/>
      <protection hidden="1"/>
    </xf>
    <xf numFmtId="200" fontId="215" fillId="34" borderId="0" xfId="0" applyNumberFormat="1" applyFont="1" applyFill="1" applyBorder="1" applyAlignment="1" applyProtection="1">
      <alignment horizontal="justify" vertical="center" readingOrder="1"/>
      <protection hidden="1"/>
    </xf>
    <xf numFmtId="200" fontId="205" fillId="34" borderId="0" xfId="0" applyNumberFormat="1" applyFont="1" applyFill="1" applyBorder="1" applyAlignment="1" applyProtection="1">
      <alignment horizontal="justify" vertical="center" readingOrder="1"/>
      <protection hidden="1"/>
    </xf>
    <xf numFmtId="200" fontId="215" fillId="0" borderId="0" xfId="7" applyNumberFormat="1" applyFont="1" applyBorder="1" applyAlignment="1" applyProtection="1">
      <alignment vertical="center" wrapText="1" readingOrder="1"/>
      <protection hidden="1"/>
    </xf>
    <xf numFmtId="200" fontId="215" fillId="34" borderId="0" xfId="7" applyNumberFormat="1" applyFont="1" applyFill="1" applyBorder="1" applyAlignment="1" applyProtection="1">
      <alignment vertical="center" wrapText="1" readingOrder="1"/>
      <protection hidden="1"/>
    </xf>
    <xf numFmtId="200" fontId="205" fillId="34" borderId="0" xfId="7" applyNumberFormat="1" applyFont="1" applyFill="1" applyBorder="1" applyAlignment="1" applyProtection="1">
      <alignment vertical="center" wrapText="1" readingOrder="1"/>
      <protection hidden="1"/>
    </xf>
    <xf numFmtId="200" fontId="215" fillId="0" borderId="0" xfId="7" applyNumberFormat="1" applyFont="1" applyBorder="1" applyAlignment="1" applyProtection="1">
      <alignment horizontal="left" vertical="center" wrapText="1" readingOrder="1"/>
      <protection hidden="1"/>
    </xf>
    <xf numFmtId="200" fontId="215" fillId="34" borderId="0" xfId="7" applyNumberFormat="1" applyFont="1" applyFill="1" applyBorder="1" applyAlignment="1" applyProtection="1">
      <alignment horizontal="left" vertical="center" wrapText="1" readingOrder="1"/>
      <protection hidden="1"/>
    </xf>
    <xf numFmtId="200" fontId="205" fillId="34" borderId="0" xfId="7" applyNumberFormat="1" applyFont="1" applyFill="1" applyBorder="1" applyAlignment="1" applyProtection="1">
      <alignment horizontal="left" vertical="center" wrapText="1" readingOrder="1"/>
      <protection hidden="1"/>
    </xf>
    <xf numFmtId="200" fontId="217" fillId="0" borderId="0" xfId="7" applyNumberFormat="1" applyFont="1" applyFill="1" applyBorder="1" applyAlignment="1" applyProtection="1">
      <alignment horizontal="right"/>
      <protection hidden="1"/>
    </xf>
    <xf numFmtId="200" fontId="217" fillId="34" borderId="0" xfId="7" applyNumberFormat="1" applyFont="1" applyFill="1" applyBorder="1" applyAlignment="1" applyProtection="1">
      <alignment horizontal="right"/>
      <protection hidden="1"/>
    </xf>
    <xf numFmtId="200" fontId="219" fillId="34" borderId="0" xfId="7" applyNumberFormat="1" applyFont="1" applyFill="1" applyBorder="1" applyAlignment="1" applyProtection="1">
      <alignment horizontal="right"/>
      <protection hidden="1"/>
    </xf>
    <xf numFmtId="200" fontId="215" fillId="34" borderId="0" xfId="7" applyNumberFormat="1" applyFont="1" applyFill="1" applyBorder="1" applyProtection="1">
      <protection hidden="1"/>
    </xf>
    <xf numFmtId="200" fontId="205" fillId="34" borderId="0" xfId="7" applyNumberFormat="1" applyFont="1" applyFill="1" applyBorder="1" applyProtection="1">
      <protection hidden="1"/>
    </xf>
    <xf numFmtId="200" fontId="208" fillId="0" borderId="0" xfId="1573" applyNumberFormat="1" applyFont="1" applyFill="1" applyBorder="1" applyProtection="1">
      <protection hidden="1"/>
    </xf>
    <xf numFmtId="200" fontId="217" fillId="34" borderId="0" xfId="1573" applyNumberFormat="1" applyFont="1" applyFill="1" applyBorder="1" applyProtection="1">
      <protection hidden="1"/>
    </xf>
    <xf numFmtId="200" fontId="219" fillId="34" borderId="0" xfId="1573" applyNumberFormat="1" applyFont="1" applyFill="1" applyBorder="1" applyProtection="1">
      <protection hidden="1"/>
    </xf>
    <xf numFmtId="200" fontId="217" fillId="0" borderId="0" xfId="1573" applyNumberFormat="1" applyFont="1" applyFill="1" applyBorder="1" applyProtection="1">
      <protection hidden="1"/>
    </xf>
    <xf numFmtId="200" fontId="135" fillId="34" borderId="0" xfId="1573" applyNumberFormat="1" applyFont="1" applyFill="1" applyBorder="1" applyProtection="1">
      <protection hidden="1"/>
    </xf>
    <xf numFmtId="200" fontId="147" fillId="34" borderId="0" xfId="1573" applyNumberFormat="1" applyFont="1" applyFill="1" applyBorder="1" applyProtection="1">
      <protection hidden="1"/>
    </xf>
    <xf numFmtId="200" fontId="135" fillId="0" borderId="0" xfId="1573" applyNumberFormat="1" applyFont="1" applyFill="1" applyBorder="1" applyProtection="1">
      <protection hidden="1"/>
    </xf>
    <xf numFmtId="200" fontId="215" fillId="34" borderId="0" xfId="1573" applyNumberFormat="1" applyFont="1" applyFill="1" applyBorder="1" applyProtection="1">
      <protection hidden="1"/>
    </xf>
    <xf numFmtId="200" fontId="205" fillId="34" borderId="0" xfId="1573" applyNumberFormat="1" applyFont="1" applyFill="1" applyBorder="1" applyProtection="1">
      <protection hidden="1"/>
    </xf>
    <xf numFmtId="200" fontId="215" fillId="0" borderId="0" xfId="1573" applyNumberFormat="1" applyFont="1" applyFill="1" applyBorder="1" applyProtection="1">
      <protection hidden="1"/>
    </xf>
    <xf numFmtId="200" fontId="217" fillId="34" borderId="0" xfId="7" applyNumberFormat="1" applyFont="1" applyFill="1" applyBorder="1" applyAlignment="1" applyProtection="1">
      <alignment horizontal="left" vertical="center" wrapText="1"/>
      <protection hidden="1"/>
    </xf>
    <xf numFmtId="200" fontId="217" fillId="0" borderId="0" xfId="7" applyNumberFormat="1" applyFont="1" applyFill="1" applyBorder="1" applyAlignment="1" applyProtection="1">
      <protection hidden="1"/>
    </xf>
    <xf numFmtId="200" fontId="217" fillId="34" borderId="0" xfId="7" applyNumberFormat="1" applyFont="1" applyFill="1" applyBorder="1" applyAlignment="1" applyProtection="1">
      <alignment horizontal="right" vertical="center" wrapText="1"/>
      <protection hidden="1"/>
    </xf>
    <xf numFmtId="200" fontId="219" fillId="34" borderId="0" xfId="7" applyNumberFormat="1" applyFont="1" applyFill="1" applyBorder="1" applyAlignment="1" applyProtection="1">
      <alignment horizontal="right" vertical="center" wrapText="1"/>
      <protection hidden="1"/>
    </xf>
    <xf numFmtId="200" fontId="217" fillId="0" borderId="0" xfId="7" applyNumberFormat="1" applyFont="1" applyBorder="1" applyProtection="1">
      <protection hidden="1"/>
    </xf>
    <xf numFmtId="200" fontId="217" fillId="0" borderId="0" xfId="7" applyNumberFormat="1" applyFont="1" applyProtection="1">
      <protection hidden="1"/>
    </xf>
    <xf numFmtId="200" fontId="214" fillId="0" borderId="0" xfId="7" applyNumberFormat="1" applyFont="1" applyProtection="1">
      <protection hidden="1"/>
    </xf>
    <xf numFmtId="200" fontId="215" fillId="0" borderId="0" xfId="109" applyNumberFormat="1" applyFont="1" applyBorder="1" applyAlignment="1" applyProtection="1">
      <protection hidden="1"/>
    </xf>
    <xf numFmtId="200" fontId="215" fillId="0" borderId="0" xfId="109" applyNumberFormat="1" applyFont="1" applyFill="1" applyBorder="1" applyAlignment="1" applyProtection="1">
      <protection hidden="1"/>
    </xf>
    <xf numFmtId="200" fontId="217" fillId="0" borderId="0" xfId="7" applyNumberFormat="1" applyFont="1" applyBorder="1" applyAlignment="1" applyProtection="1">
      <alignment horizontal="right"/>
      <protection hidden="1"/>
    </xf>
    <xf numFmtId="200" fontId="215" fillId="34" borderId="0" xfId="7" applyNumberFormat="1" applyFont="1" applyFill="1" applyBorder="1" applyAlignment="1" applyProtection="1">
      <alignment horizontal="left"/>
      <protection hidden="1"/>
    </xf>
    <xf numFmtId="200" fontId="208" fillId="0" borderId="0" xfId="7" applyNumberFormat="1" applyFont="1" applyFill="1" applyBorder="1" applyAlignment="1" applyProtection="1">
      <alignment horizontal="right"/>
      <protection hidden="1"/>
    </xf>
    <xf numFmtId="200" fontId="208" fillId="34" borderId="0" xfId="7" applyNumberFormat="1" applyFont="1" applyFill="1" applyBorder="1" applyAlignment="1" applyProtection="1">
      <alignment horizontal="right"/>
      <protection hidden="1"/>
    </xf>
    <xf numFmtId="200" fontId="225" fillId="34" borderId="0" xfId="7" applyNumberFormat="1" applyFont="1" applyFill="1" applyBorder="1" applyAlignment="1" applyProtection="1">
      <alignment horizontal="right"/>
      <protection hidden="1"/>
    </xf>
    <xf numFmtId="200" fontId="135" fillId="0" borderId="0" xfId="7" applyNumberFormat="1" applyFont="1" applyFill="1" applyBorder="1" applyProtection="1">
      <protection hidden="1"/>
    </xf>
    <xf numFmtId="200" fontId="135" fillId="34" borderId="0" xfId="7" applyNumberFormat="1" applyFont="1" applyFill="1" applyBorder="1" applyProtection="1">
      <protection hidden="1"/>
    </xf>
    <xf numFmtId="200" fontId="147" fillId="34" borderId="0" xfId="7" applyNumberFormat="1" applyFont="1" applyFill="1" applyBorder="1" applyProtection="1">
      <protection hidden="1"/>
    </xf>
    <xf numFmtId="200" fontId="215" fillId="0" borderId="0" xfId="0" applyNumberFormat="1" applyFont="1" applyFill="1" applyBorder="1" applyProtection="1">
      <protection hidden="1"/>
    </xf>
    <xf numFmtId="200" fontId="135" fillId="0" borderId="0" xfId="7" applyNumberFormat="1" applyFont="1" applyFill="1" applyBorder="1" applyAlignment="1" applyProtection="1">
      <alignment horizontal="right"/>
      <protection hidden="1"/>
    </xf>
    <xf numFmtId="200" fontId="135" fillId="34" borderId="0" xfId="7" applyNumberFormat="1" applyFont="1" applyFill="1" applyBorder="1" applyAlignment="1" applyProtection="1">
      <alignment horizontal="right"/>
      <protection hidden="1"/>
    </xf>
    <xf numFmtId="200" fontId="147" fillId="34" borderId="0" xfId="7" applyNumberFormat="1" applyFont="1" applyFill="1" applyBorder="1" applyAlignment="1" applyProtection="1">
      <alignment horizontal="right"/>
      <protection hidden="1"/>
    </xf>
    <xf numFmtId="200" fontId="217" fillId="29" borderId="0" xfId="7" applyNumberFormat="1" applyFont="1" applyFill="1" applyBorder="1" applyAlignment="1" applyProtection="1">
      <alignment horizontal="right"/>
      <protection hidden="1"/>
    </xf>
    <xf numFmtId="200" fontId="215" fillId="29" borderId="0" xfId="7" applyNumberFormat="1" applyFont="1" applyFill="1" applyBorder="1" applyProtection="1">
      <protection hidden="1"/>
    </xf>
    <xf numFmtId="200" fontId="215" fillId="29" borderId="0" xfId="7" applyNumberFormat="1" applyFont="1" applyFill="1" applyProtection="1">
      <protection hidden="1"/>
    </xf>
    <xf numFmtId="200" fontId="135" fillId="0" borderId="0" xfId="7" applyNumberFormat="1" applyFont="1" applyFill="1" applyBorder="1" applyAlignment="1" applyProtection="1">
      <alignment horizontal="right" vertical="center"/>
      <protection hidden="1"/>
    </xf>
    <xf numFmtId="200" fontId="140" fillId="29" borderId="0" xfId="7" applyNumberFormat="1" applyFont="1" applyFill="1" applyProtection="1">
      <protection hidden="1"/>
    </xf>
    <xf numFmtId="200" fontId="217" fillId="34" borderId="0" xfId="7" applyNumberFormat="1" applyFont="1" applyFill="1" applyBorder="1" applyAlignment="1" applyProtection="1">
      <protection hidden="1"/>
    </xf>
    <xf numFmtId="200" fontId="217" fillId="34" borderId="0" xfId="7" applyNumberFormat="1" applyFont="1" applyFill="1" applyBorder="1" applyAlignment="1" applyProtection="1">
      <alignment horizontal="right" vertical="center"/>
      <protection hidden="1"/>
    </xf>
    <xf numFmtId="200" fontId="226" fillId="34" borderId="0" xfId="7" applyNumberFormat="1" applyFont="1" applyFill="1" applyBorder="1" applyAlignment="1" applyProtection="1">
      <alignment vertical="center"/>
      <protection hidden="1"/>
    </xf>
    <xf numFmtId="200" fontId="217" fillId="34" borderId="0" xfId="7" applyNumberFormat="1" applyFont="1" applyFill="1" applyBorder="1" applyAlignment="1" applyProtection="1">
      <alignment vertical="center"/>
      <protection hidden="1"/>
    </xf>
    <xf numFmtId="200" fontId="215" fillId="34" borderId="0" xfId="7" applyNumberFormat="1" applyFont="1" applyFill="1" applyBorder="1" applyAlignment="1" applyProtection="1">
      <alignment horizontal="center"/>
      <protection hidden="1"/>
    </xf>
    <xf numFmtId="200" fontId="227" fillId="34" borderId="0" xfId="1573" applyNumberFormat="1" applyFont="1" applyFill="1" applyBorder="1" applyAlignment="1" applyProtection="1">
      <alignment horizontal="right" indent="2"/>
      <protection hidden="1"/>
    </xf>
    <xf numFmtId="200" fontId="217" fillId="34" borderId="0" xfId="1573" applyNumberFormat="1" applyFont="1" applyFill="1" applyBorder="1" applyAlignment="1" applyProtection="1">
      <alignment horizontal="right"/>
      <protection hidden="1"/>
    </xf>
    <xf numFmtId="200" fontId="217" fillId="0" borderId="0" xfId="1573" applyNumberFormat="1" applyFont="1" applyBorder="1" applyAlignment="1" applyProtection="1">
      <alignment horizontal="right"/>
      <protection hidden="1"/>
    </xf>
    <xf numFmtId="200" fontId="208" fillId="0" borderId="0" xfId="1573" applyNumberFormat="1" applyFont="1" applyBorder="1" applyAlignment="1" applyProtection="1">
      <alignment horizontal="right"/>
      <protection hidden="1"/>
    </xf>
    <xf numFmtId="200" fontId="217" fillId="34" borderId="0" xfId="1573" applyNumberFormat="1" applyFont="1" applyFill="1" applyBorder="1" applyAlignment="1" applyProtection="1">
      <alignment horizontal="right" vertical="center" indent="1"/>
      <protection hidden="1"/>
    </xf>
    <xf numFmtId="200" fontId="215" fillId="34" borderId="0" xfId="1573" applyNumberFormat="1" applyFont="1" applyFill="1" applyBorder="1" applyAlignment="1" applyProtection="1">
      <alignment horizontal="right"/>
      <protection hidden="1"/>
    </xf>
    <xf numFmtId="200" fontId="135" fillId="0" borderId="0" xfId="1573" applyNumberFormat="1" applyFont="1" applyBorder="1" applyProtection="1">
      <protection hidden="1"/>
    </xf>
    <xf numFmtId="200" fontId="228" fillId="34" borderId="0" xfId="1573" applyNumberFormat="1" applyFont="1" applyFill="1" applyBorder="1" applyAlignment="1" applyProtection="1">
      <alignment horizontal="right" indent="2"/>
      <protection hidden="1"/>
    </xf>
    <xf numFmtId="200" fontId="215" fillId="0" borderId="0" xfId="1573" applyNumberFormat="1" applyFont="1" applyFill="1" applyBorder="1" applyAlignment="1" applyProtection="1">
      <alignment horizontal="right"/>
      <protection hidden="1"/>
    </xf>
    <xf numFmtId="200" fontId="135" fillId="0" borderId="0" xfId="1573" applyNumberFormat="1" applyFont="1" applyFill="1" applyBorder="1" applyAlignment="1" applyProtection="1">
      <alignment horizontal="right"/>
      <protection hidden="1"/>
    </xf>
    <xf numFmtId="200" fontId="217" fillId="34" borderId="0" xfId="7" applyNumberFormat="1" applyFont="1" applyFill="1" applyBorder="1" applyAlignment="1" applyProtection="1">
      <alignment horizontal="left" vertical="center"/>
      <protection hidden="1"/>
    </xf>
    <xf numFmtId="200" fontId="217" fillId="34" borderId="0" xfId="1573" applyNumberFormat="1" applyFont="1" applyFill="1" applyBorder="1" applyAlignment="1" applyProtection="1">
      <alignment horizontal="right" vertical="center" wrapText="1" indent="1"/>
      <protection hidden="1"/>
    </xf>
    <xf numFmtId="200" fontId="217" fillId="0" borderId="0" xfId="7" applyNumberFormat="1" applyFont="1" applyFill="1" applyBorder="1" applyAlignment="1" applyProtection="1">
      <alignment horizontal="right" vertical="center"/>
      <protection hidden="1"/>
    </xf>
    <xf numFmtId="200" fontId="217" fillId="0" borderId="0" xfId="7" applyNumberFormat="1" applyFont="1" applyFill="1" applyBorder="1" applyAlignment="1" applyProtection="1">
      <alignment horizontal="center"/>
      <protection hidden="1"/>
    </xf>
    <xf numFmtId="200" fontId="217" fillId="34" borderId="0" xfId="7" applyNumberFormat="1" applyFont="1" applyFill="1" applyBorder="1" applyAlignment="1" applyProtection="1">
      <alignment horizontal="center"/>
      <protection hidden="1"/>
    </xf>
    <xf numFmtId="200" fontId="219" fillId="34" borderId="0" xfId="7" applyNumberFormat="1" applyFont="1" applyFill="1" applyBorder="1" applyAlignment="1" applyProtection="1">
      <alignment horizontal="center"/>
      <protection hidden="1"/>
    </xf>
    <xf numFmtId="200" fontId="208" fillId="0" borderId="0" xfId="3729" applyNumberFormat="1" applyFont="1" applyFill="1" applyBorder="1" applyAlignment="1" applyProtection="1">
      <alignment horizontal="right" vertical="center"/>
      <protection hidden="1"/>
    </xf>
    <xf numFmtId="200" fontId="208" fillId="34" borderId="0" xfId="3729" applyNumberFormat="1" applyFont="1" applyFill="1" applyBorder="1" applyAlignment="1" applyProtection="1">
      <alignment horizontal="right" vertical="center"/>
      <protection hidden="1"/>
    </xf>
    <xf numFmtId="200" fontId="225" fillId="34" borderId="0" xfId="3729" applyNumberFormat="1" applyFont="1" applyFill="1" applyBorder="1" applyAlignment="1" applyProtection="1">
      <alignment horizontal="right" vertical="center"/>
      <protection hidden="1"/>
    </xf>
    <xf numFmtId="200" fontId="215" fillId="0" borderId="0" xfId="3729" applyNumberFormat="1" applyFont="1" applyFill="1" applyBorder="1" applyAlignment="1" applyProtection="1">
      <alignment horizontal="right"/>
      <protection hidden="1"/>
    </xf>
    <xf numFmtId="200" fontId="215" fillId="34" borderId="0" xfId="3729" applyNumberFormat="1" applyFont="1" applyFill="1" applyBorder="1" applyAlignment="1" applyProtection="1">
      <alignment horizontal="right"/>
      <protection hidden="1"/>
    </xf>
    <xf numFmtId="200" fontId="205" fillId="34" borderId="0" xfId="3729" applyNumberFormat="1" applyFont="1" applyFill="1" applyBorder="1" applyAlignment="1" applyProtection="1">
      <alignment horizontal="right"/>
      <protection hidden="1"/>
    </xf>
    <xf numFmtId="200" fontId="208" fillId="0" borderId="0" xfId="3729" applyNumberFormat="1" applyFont="1" applyFill="1" applyBorder="1" applyAlignment="1" applyProtection="1">
      <alignment horizontal="right"/>
      <protection hidden="1"/>
    </xf>
    <xf numFmtId="200" fontId="208" fillId="34" borderId="0" xfId="3729" applyNumberFormat="1" applyFont="1" applyFill="1" applyBorder="1" applyAlignment="1" applyProtection="1">
      <alignment horizontal="right"/>
      <protection hidden="1"/>
    </xf>
    <xf numFmtId="200" fontId="225" fillId="34" borderId="0" xfId="3729" applyNumberFormat="1" applyFont="1" applyFill="1" applyBorder="1" applyAlignment="1" applyProtection="1">
      <alignment horizontal="right"/>
      <protection hidden="1"/>
    </xf>
    <xf numFmtId="200" fontId="135" fillId="0" borderId="0" xfId="0" applyNumberFormat="1" applyFont="1" applyBorder="1" applyAlignment="1" applyProtection="1">
      <protection hidden="1"/>
    </xf>
    <xf numFmtId="200" fontId="135" fillId="34" borderId="0" xfId="0" applyNumberFormat="1" applyFont="1" applyFill="1" applyBorder="1" applyAlignment="1" applyProtection="1">
      <protection hidden="1"/>
    </xf>
    <xf numFmtId="200" fontId="147" fillId="34" borderId="0" xfId="0" applyNumberFormat="1" applyFont="1" applyFill="1" applyBorder="1" applyAlignment="1" applyProtection="1">
      <protection hidden="1"/>
    </xf>
    <xf numFmtId="200" fontId="135" fillId="0" borderId="0" xfId="0" applyNumberFormat="1" applyFont="1" applyFill="1" applyBorder="1" applyAlignment="1" applyProtection="1">
      <protection hidden="1"/>
    </xf>
    <xf numFmtId="200" fontId="217" fillId="0" borderId="0" xfId="109" applyNumberFormat="1" applyFont="1" applyFill="1" applyBorder="1" applyAlignment="1" applyProtection="1">
      <alignment horizontal="right"/>
      <protection hidden="1"/>
    </xf>
    <xf numFmtId="200" fontId="217" fillId="34" borderId="0" xfId="109" applyNumberFormat="1" applyFont="1" applyFill="1" applyBorder="1" applyAlignment="1" applyProtection="1">
      <alignment horizontal="right"/>
      <protection hidden="1"/>
    </xf>
    <xf numFmtId="200" fontId="219" fillId="34" borderId="0" xfId="109" applyNumberFormat="1" applyFont="1" applyFill="1" applyBorder="1" applyAlignment="1" applyProtection="1">
      <alignment horizontal="right"/>
      <protection hidden="1"/>
    </xf>
    <xf numFmtId="200" fontId="215" fillId="0" borderId="0" xfId="3729" applyNumberFormat="1" applyFont="1" applyFill="1" applyBorder="1" applyAlignment="1" applyProtection="1">
      <alignment horizontal="right" vertical="center"/>
      <protection hidden="1"/>
    </xf>
    <xf numFmtId="200" fontId="215" fillId="34" borderId="0" xfId="3729" applyNumberFormat="1" applyFont="1" applyFill="1" applyBorder="1" applyAlignment="1" applyProtection="1">
      <alignment horizontal="right" vertical="center"/>
      <protection hidden="1"/>
    </xf>
    <xf numFmtId="200" fontId="205" fillId="34" borderId="0" xfId="3729" applyNumberFormat="1" applyFont="1" applyFill="1" applyBorder="1" applyAlignment="1" applyProtection="1">
      <alignment horizontal="right" vertical="center"/>
      <protection hidden="1"/>
    </xf>
    <xf numFmtId="200" fontId="205" fillId="0" borderId="0" xfId="7" applyNumberFormat="1" applyFont="1" applyProtection="1">
      <protection hidden="1"/>
    </xf>
    <xf numFmtId="200" fontId="217" fillId="0" borderId="0" xfId="7" applyNumberFormat="1" applyFont="1" applyFill="1" applyBorder="1" applyAlignment="1" applyProtection="1">
      <alignment horizontal="left" wrapText="1"/>
      <protection hidden="1"/>
    </xf>
    <xf numFmtId="200" fontId="217" fillId="34" borderId="0" xfId="7" applyNumberFormat="1" applyFont="1" applyFill="1" applyBorder="1" applyAlignment="1" applyProtection="1">
      <alignment horizontal="left" wrapText="1"/>
      <protection hidden="1"/>
    </xf>
    <xf numFmtId="200" fontId="219" fillId="34" borderId="0" xfId="7" applyNumberFormat="1" applyFont="1" applyFill="1" applyBorder="1" applyAlignment="1" applyProtection="1">
      <alignment horizontal="left" wrapText="1"/>
      <protection hidden="1"/>
    </xf>
    <xf numFmtId="200" fontId="219" fillId="34" borderId="0" xfId="7" applyNumberFormat="1" applyFont="1" applyFill="1" applyBorder="1" applyAlignment="1" applyProtection="1">
      <alignment horizontal="right" vertical="center"/>
      <protection hidden="1"/>
    </xf>
    <xf numFmtId="200" fontId="217" fillId="0" borderId="0" xfId="7" applyNumberFormat="1" applyFont="1" applyFill="1" applyBorder="1" applyProtection="1">
      <protection hidden="1"/>
    </xf>
    <xf numFmtId="200" fontId="217" fillId="34" borderId="0" xfId="7" applyNumberFormat="1" applyFont="1" applyFill="1" applyBorder="1" applyProtection="1">
      <protection hidden="1"/>
    </xf>
    <xf numFmtId="200" fontId="219" fillId="34" borderId="0" xfId="7" applyNumberFormat="1" applyFont="1" applyFill="1" applyBorder="1" applyProtection="1">
      <protection hidden="1"/>
    </xf>
    <xf numFmtId="200" fontId="217" fillId="31" borderId="0" xfId="7" applyNumberFormat="1" applyFont="1" applyFill="1" applyBorder="1" applyAlignment="1" applyProtection="1">
      <alignment horizontal="right"/>
      <protection hidden="1"/>
    </xf>
    <xf numFmtId="200" fontId="215" fillId="31" borderId="0" xfId="7" applyNumberFormat="1" applyFont="1" applyFill="1" applyBorder="1" applyProtection="1">
      <protection hidden="1"/>
    </xf>
    <xf numFmtId="200" fontId="215" fillId="0" borderId="0" xfId="7" applyNumberFormat="1" applyFont="1" applyFill="1" applyBorder="1" applyAlignment="1" applyProtection="1">
      <alignment horizontal="left" vertical="center"/>
      <protection hidden="1"/>
    </xf>
    <xf numFmtId="200" fontId="215" fillId="34" borderId="0" xfId="7" applyNumberFormat="1" applyFont="1" applyFill="1" applyBorder="1" applyAlignment="1" applyProtection="1">
      <alignment horizontal="left" vertical="center"/>
      <protection hidden="1"/>
    </xf>
    <xf numFmtId="200" fontId="205" fillId="34" borderId="0" xfId="7" applyNumberFormat="1" applyFont="1" applyFill="1" applyBorder="1" applyAlignment="1" applyProtection="1">
      <alignment horizontal="left" vertical="center"/>
      <protection hidden="1"/>
    </xf>
    <xf numFmtId="200" fontId="219" fillId="34" borderId="0" xfId="7" applyNumberFormat="1" applyFont="1" applyFill="1" applyBorder="1" applyAlignment="1" applyProtection="1">
      <protection hidden="1"/>
    </xf>
    <xf numFmtId="200" fontId="217" fillId="0" borderId="0" xfId="3729" applyNumberFormat="1" applyFont="1" applyFill="1" applyBorder="1" applyAlignment="1" applyProtection="1">
      <protection hidden="1"/>
    </xf>
    <xf numFmtId="200" fontId="217" fillId="34" borderId="0" xfId="3729" applyNumberFormat="1" applyFont="1" applyFill="1" applyBorder="1" applyAlignment="1" applyProtection="1">
      <protection hidden="1"/>
    </xf>
    <xf numFmtId="200" fontId="219" fillId="34" borderId="0" xfId="3729" applyNumberFormat="1" applyFont="1" applyFill="1" applyBorder="1" applyAlignment="1" applyProtection="1">
      <protection hidden="1"/>
    </xf>
    <xf numFmtId="200" fontId="215" fillId="0" borderId="0" xfId="3729" applyNumberFormat="1" applyFont="1" applyFill="1" applyBorder="1" applyAlignment="1" applyProtection="1">
      <protection hidden="1"/>
    </xf>
    <xf numFmtId="200" fontId="215" fillId="34" borderId="0" xfId="3729" applyNumberFormat="1" applyFont="1" applyFill="1" applyBorder="1" applyAlignment="1" applyProtection="1">
      <protection hidden="1"/>
    </xf>
    <xf numFmtId="200" fontId="205" fillId="34" borderId="0" xfId="3729" applyNumberFormat="1" applyFont="1" applyFill="1" applyBorder="1" applyAlignment="1" applyProtection="1">
      <protection hidden="1"/>
    </xf>
    <xf numFmtId="200" fontId="215" fillId="34" borderId="0" xfId="7" applyNumberFormat="1" applyFont="1" applyFill="1" applyBorder="1" applyAlignment="1" applyProtection="1">
      <protection hidden="1"/>
    </xf>
    <xf numFmtId="200" fontId="205" fillId="34" borderId="0" xfId="7" applyNumberFormat="1" applyFont="1" applyFill="1" applyBorder="1" applyAlignment="1" applyProtection="1">
      <protection hidden="1"/>
    </xf>
    <xf numFmtId="200" fontId="215" fillId="0" borderId="0" xfId="7" applyNumberFormat="1" applyFont="1" applyBorder="1" applyAlignment="1" applyProtection="1">
      <protection hidden="1"/>
    </xf>
    <xf numFmtId="200" fontId="215" fillId="0" borderId="0" xfId="7" applyNumberFormat="1" applyFont="1" applyFill="1" applyBorder="1" applyAlignment="1" applyProtection="1">
      <alignment vertical="center"/>
      <protection hidden="1"/>
    </xf>
    <xf numFmtId="200" fontId="217" fillId="34" borderId="0" xfId="3729" applyNumberFormat="1" applyFont="1" applyFill="1" applyBorder="1" applyAlignment="1" applyProtection="1">
      <alignment horizontal="right"/>
      <protection hidden="1"/>
    </xf>
    <xf numFmtId="200" fontId="217" fillId="0" borderId="0" xfId="3729" applyNumberFormat="1" applyFont="1" applyFill="1" applyBorder="1" applyAlignment="1" applyProtection="1">
      <alignment horizontal="right" vertical="center"/>
      <protection hidden="1"/>
    </xf>
    <xf numFmtId="200" fontId="217" fillId="0" borderId="0" xfId="3729" applyNumberFormat="1" applyFont="1" applyFill="1" applyBorder="1" applyAlignment="1" applyProtection="1">
      <alignment horizontal="right"/>
      <protection hidden="1"/>
    </xf>
    <xf numFmtId="200" fontId="208" fillId="0" borderId="0" xfId="3729" applyNumberFormat="1" applyFont="1" applyBorder="1" applyAlignment="1" applyProtection="1">
      <protection hidden="1"/>
    </xf>
    <xf numFmtId="200" fontId="135" fillId="0" borderId="0" xfId="3729" applyNumberFormat="1" applyFont="1" applyFill="1" applyBorder="1" applyAlignment="1" applyProtection="1">
      <alignment horizontal="right" vertical="center"/>
      <protection hidden="1"/>
    </xf>
    <xf numFmtId="200" fontId="217" fillId="0" borderId="0" xfId="3729" applyNumberFormat="1" applyFont="1" applyBorder="1" applyAlignment="1" applyProtection="1">
      <protection hidden="1"/>
    </xf>
    <xf numFmtId="200" fontId="215" fillId="0" borderId="0" xfId="3729" applyNumberFormat="1" applyFont="1" applyBorder="1" applyAlignment="1" applyProtection="1">
      <protection hidden="1"/>
    </xf>
    <xf numFmtId="200" fontId="215" fillId="0" borderId="0" xfId="3729" applyNumberFormat="1" applyFont="1" applyFill="1" applyBorder="1" applyAlignment="1" applyProtection="1">
      <alignment vertical="center"/>
      <protection hidden="1"/>
    </xf>
    <xf numFmtId="200" fontId="215" fillId="34" borderId="0" xfId="3729" applyNumberFormat="1" applyFont="1" applyFill="1" applyBorder="1" applyAlignment="1" applyProtection="1">
      <alignment vertical="center"/>
      <protection hidden="1"/>
    </xf>
    <xf numFmtId="200" fontId="215" fillId="34" borderId="0" xfId="7" applyNumberFormat="1" applyFont="1" applyFill="1" applyProtection="1">
      <protection hidden="1"/>
    </xf>
    <xf numFmtId="200" fontId="215" fillId="29" borderId="0" xfId="7" applyNumberFormat="1" applyFont="1" applyFill="1" applyBorder="1" applyAlignment="1" applyProtection="1">
      <alignment horizontal="right"/>
      <protection hidden="1"/>
    </xf>
    <xf numFmtId="200" fontId="217" fillId="0" borderId="0" xfId="7" applyNumberFormat="1" applyFont="1" applyFill="1" applyBorder="1" applyAlignment="1" applyProtection="1">
      <alignment horizontal="left" vertical="center" wrapText="1"/>
      <protection hidden="1"/>
    </xf>
    <xf numFmtId="200" fontId="219" fillId="34" borderId="0" xfId="7" applyNumberFormat="1" applyFont="1" applyFill="1" applyBorder="1" applyAlignment="1" applyProtection="1">
      <alignment horizontal="left" vertical="center" wrapText="1"/>
      <protection hidden="1"/>
    </xf>
    <xf numFmtId="200" fontId="208" fillId="0" borderId="0" xfId="7" applyNumberFormat="1" applyFont="1" applyFill="1" applyBorder="1" applyAlignment="1" applyProtection="1">
      <alignment horizontal="right" readingOrder="2"/>
      <protection hidden="1"/>
    </xf>
    <xf numFmtId="200" fontId="208" fillId="0" borderId="0" xfId="34" applyNumberFormat="1" applyFont="1" applyFill="1" applyBorder="1" applyAlignment="1" applyProtection="1">
      <alignment vertical="center"/>
      <protection hidden="1"/>
    </xf>
    <xf numFmtId="200" fontId="208" fillId="0" borderId="0" xfId="7" applyNumberFormat="1" applyFont="1" applyFill="1" applyBorder="1" applyProtection="1">
      <protection hidden="1"/>
    </xf>
    <xf numFmtId="200" fontId="135" fillId="0" borderId="0" xfId="34" applyNumberFormat="1" applyFont="1" applyFill="1" applyBorder="1" applyAlignment="1" applyProtection="1">
      <protection hidden="1"/>
    </xf>
    <xf numFmtId="200" fontId="228" fillId="0" borderId="0" xfId="7" applyNumberFormat="1" applyFont="1" applyFill="1" applyBorder="1" applyAlignment="1" applyProtection="1">
      <alignment horizontal="right"/>
      <protection hidden="1"/>
    </xf>
    <xf numFmtId="200" fontId="228" fillId="34" borderId="0" xfId="7" applyNumberFormat="1" applyFont="1" applyFill="1" applyBorder="1" applyAlignment="1" applyProtection="1">
      <alignment horizontal="right"/>
      <protection hidden="1"/>
    </xf>
    <xf numFmtId="200" fontId="229" fillId="34" borderId="0" xfId="7" applyNumberFormat="1" applyFont="1" applyFill="1" applyBorder="1" applyAlignment="1" applyProtection="1">
      <alignment horizontal="right"/>
      <protection hidden="1"/>
    </xf>
    <xf numFmtId="200" fontId="227" fillId="0" borderId="0" xfId="7" applyNumberFormat="1" applyFont="1" applyFill="1" applyBorder="1" applyAlignment="1" applyProtection="1">
      <alignment horizontal="right"/>
      <protection hidden="1"/>
    </xf>
    <xf numFmtId="200" fontId="227" fillId="34" borderId="0" xfId="7" applyNumberFormat="1" applyFont="1" applyFill="1" applyBorder="1" applyAlignment="1" applyProtection="1">
      <alignment horizontal="right"/>
      <protection hidden="1"/>
    </xf>
    <xf numFmtId="200" fontId="98" fillId="34" borderId="0" xfId="7" applyNumberFormat="1" applyFont="1" applyFill="1" applyBorder="1" applyAlignment="1" applyProtection="1">
      <alignment horizontal="right"/>
      <protection hidden="1"/>
    </xf>
    <xf numFmtId="200" fontId="215" fillId="0" borderId="0" xfId="7" applyNumberFormat="1" applyFont="1" applyFill="1" applyBorder="1" applyAlignment="1" applyProtection="1">
      <alignment horizontal="left" vertical="top"/>
      <protection hidden="1"/>
    </xf>
    <xf numFmtId="200" fontId="215" fillId="34" borderId="0" xfId="7" applyNumberFormat="1" applyFont="1" applyFill="1" applyBorder="1" applyAlignment="1" applyProtection="1">
      <alignment horizontal="left" vertical="top"/>
      <protection hidden="1"/>
    </xf>
    <xf numFmtId="200" fontId="205" fillId="34" borderId="0" xfId="7" applyNumberFormat="1" applyFont="1" applyFill="1" applyBorder="1" applyAlignment="1" applyProtection="1">
      <alignment horizontal="left" vertical="top"/>
      <protection hidden="1"/>
    </xf>
    <xf numFmtId="200" fontId="217" fillId="34" borderId="0" xfId="7" applyNumberFormat="1" applyFont="1" applyFill="1" applyBorder="1" applyAlignment="1" applyProtection="1">
      <alignment horizontal="left"/>
      <protection hidden="1"/>
    </xf>
    <xf numFmtId="200" fontId="215" fillId="34" borderId="0" xfId="7" applyNumberFormat="1" applyFont="1" applyFill="1" applyBorder="1" applyAlignment="1" applyProtection="1">
      <alignment vertical="center" wrapText="1"/>
      <protection hidden="1"/>
    </xf>
    <xf numFmtId="200" fontId="41" fillId="0" borderId="0" xfId="38" applyNumberFormat="1" applyFont="1" applyProtection="1">
      <protection hidden="1"/>
    </xf>
    <xf numFmtId="200" fontId="102" fillId="0" borderId="0" xfId="0" applyNumberFormat="1" applyFont="1" applyProtection="1">
      <protection hidden="1"/>
    </xf>
    <xf numFmtId="200" fontId="45" fillId="0" borderId="0" xfId="1" applyNumberFormat="1" applyFont="1" applyProtection="1">
      <protection hidden="1"/>
    </xf>
    <xf numFmtId="200" fontId="45" fillId="0" borderId="0" xfId="38" applyNumberFormat="1" applyFont="1" applyFill="1" applyBorder="1" applyAlignment="1" applyProtection="1">
      <alignment vertical="center" wrapText="1"/>
      <protection hidden="1"/>
    </xf>
    <xf numFmtId="200" fontId="52" fillId="0" borderId="0" xfId="38" applyNumberFormat="1" applyFont="1" applyFill="1" applyBorder="1" applyAlignment="1" applyProtection="1">
      <alignment vertical="center" wrapText="1"/>
      <protection hidden="1"/>
    </xf>
    <xf numFmtId="200" fontId="137" fillId="0" borderId="0" xfId="38" applyNumberFormat="1" applyFont="1" applyProtection="1">
      <protection hidden="1"/>
    </xf>
    <xf numFmtId="200" fontId="291" fillId="0" borderId="0" xfId="0" applyNumberFormat="1" applyFont="1" applyBorder="1" applyAlignment="1" applyProtection="1">
      <alignment horizontal="right" vertical="center"/>
      <protection hidden="1"/>
    </xf>
    <xf numFmtId="200" fontId="137" fillId="0" borderId="0" xfId="38" applyNumberFormat="1" applyFont="1" applyBorder="1" applyProtection="1">
      <protection hidden="1"/>
    </xf>
    <xf numFmtId="200" fontId="151" fillId="0" borderId="0" xfId="0" applyNumberFormat="1" applyFont="1" applyBorder="1" applyAlignment="1" applyProtection="1">
      <alignment horizontal="right" vertical="center"/>
      <protection hidden="1"/>
    </xf>
    <xf numFmtId="200" fontId="55" fillId="0" borderId="0" xfId="0" applyNumberFormat="1" applyFont="1" applyFill="1" applyBorder="1" applyProtection="1">
      <protection hidden="1"/>
    </xf>
    <xf numFmtId="200" fontId="107" fillId="0" borderId="0" xfId="0" applyNumberFormat="1" applyFont="1" applyFill="1" applyBorder="1" applyAlignment="1" applyProtection="1">
      <alignment horizontal="center" vertical="center" wrapText="1" readingOrder="2"/>
      <protection hidden="1"/>
    </xf>
    <xf numFmtId="200" fontId="107" fillId="0" borderId="0" xfId="0" applyNumberFormat="1" applyFont="1" applyFill="1" applyBorder="1" applyAlignment="1" applyProtection="1">
      <alignment vertical="center"/>
      <protection hidden="1"/>
    </xf>
    <xf numFmtId="200" fontId="107" fillId="0" borderId="0" xfId="0" applyNumberFormat="1" applyFont="1" applyFill="1" applyBorder="1" applyAlignment="1" applyProtection="1">
      <alignment horizontal="center" vertical="center"/>
      <protection hidden="1"/>
    </xf>
    <xf numFmtId="200" fontId="107" fillId="0" borderId="0" xfId="0" applyNumberFormat="1" applyFont="1" applyFill="1" applyBorder="1" applyAlignment="1" applyProtection="1">
      <alignment vertical="center"/>
      <protection hidden="1"/>
    </xf>
    <xf numFmtId="200" fontId="108" fillId="0" borderId="0" xfId="0" applyNumberFormat="1" applyFont="1" applyFill="1" applyBorder="1" applyAlignment="1" applyProtection="1">
      <alignment horizontal="right" vertical="center"/>
      <protection hidden="1"/>
    </xf>
    <xf numFmtId="200" fontId="108" fillId="0" borderId="0" xfId="0" applyNumberFormat="1" applyFont="1" applyFill="1" applyBorder="1" applyAlignment="1" applyProtection="1">
      <alignment horizontal="left" vertical="center" readingOrder="2"/>
      <protection hidden="1"/>
    </xf>
    <xf numFmtId="200" fontId="41" fillId="30" borderId="0" xfId="38" applyNumberFormat="1" applyFont="1" applyFill="1" applyProtection="1">
      <protection hidden="1"/>
    </xf>
    <xf numFmtId="200" fontId="41" fillId="0" borderId="0" xfId="38" applyNumberFormat="1" applyFont="1" applyFill="1" applyProtection="1">
      <protection hidden="1"/>
    </xf>
    <xf numFmtId="200" fontId="41" fillId="0" borderId="0" xfId="38" applyNumberFormat="1" applyFont="1" applyFill="1" applyBorder="1" applyProtection="1">
      <protection hidden="1"/>
    </xf>
    <xf numFmtId="200" fontId="41" fillId="0" borderId="0" xfId="38" applyNumberFormat="1" applyFont="1" applyBorder="1" applyProtection="1">
      <protection hidden="1"/>
    </xf>
    <xf numFmtId="200" fontId="45" fillId="0" borderId="0" xfId="38" applyNumberFormat="1" applyFont="1" applyProtection="1">
      <protection hidden="1"/>
    </xf>
    <xf numFmtId="200" fontId="207" fillId="27" borderId="0" xfId="38" applyNumberFormat="1" applyFont="1" applyFill="1" applyBorder="1" applyAlignment="1" applyProtection="1">
      <alignment vertical="center"/>
      <protection hidden="1"/>
    </xf>
    <xf numFmtId="200" fontId="207" fillId="25" borderId="0" xfId="0" applyNumberFormat="1" applyFont="1" applyFill="1" applyBorder="1" applyProtection="1">
      <protection hidden="1"/>
    </xf>
    <xf numFmtId="200" fontId="207" fillId="25" borderId="0" xfId="0" applyNumberFormat="1" applyFont="1" applyFill="1" applyBorder="1" applyAlignment="1" applyProtection="1">
      <alignment horizontal="right"/>
      <protection hidden="1"/>
    </xf>
    <xf numFmtId="200" fontId="137" fillId="0" borderId="0" xfId="0" applyNumberFormat="1" applyFont="1" applyAlignment="1" applyProtection="1">
      <alignment horizontal="left" indent="1"/>
      <protection hidden="1"/>
    </xf>
    <xf numFmtId="200" fontId="41" fillId="0" borderId="0" xfId="3155" applyNumberFormat="1" applyFont="1" applyFill="1" applyBorder="1" applyAlignment="1" applyProtection="1">
      <alignment horizontal="right"/>
      <protection hidden="1"/>
    </xf>
    <xf numFmtId="200" fontId="45" fillId="0" borderId="0" xfId="38" applyNumberFormat="1" applyFont="1" applyFill="1" applyBorder="1" applyAlignment="1" applyProtection="1">
      <alignment wrapText="1"/>
      <protection hidden="1"/>
    </xf>
    <xf numFmtId="200" fontId="36" fillId="0" borderId="0" xfId="38" applyNumberFormat="1" applyFont="1" applyFill="1" applyBorder="1" applyAlignment="1" applyProtection="1">
      <alignment horizontal="right" readingOrder="2"/>
      <protection hidden="1"/>
    </xf>
    <xf numFmtId="200" fontId="45" fillId="0" borderId="0" xfId="38" applyNumberFormat="1" applyFont="1" applyFill="1" applyProtection="1">
      <protection hidden="1"/>
    </xf>
    <xf numFmtId="200" fontId="137" fillId="0" borderId="0" xfId="38" applyNumberFormat="1" applyFont="1" applyFill="1" applyProtection="1">
      <protection hidden="1"/>
    </xf>
    <xf numFmtId="200" fontId="41" fillId="0" borderId="0" xfId="1573" applyNumberFormat="1" applyFont="1" applyProtection="1">
      <protection hidden="1"/>
    </xf>
    <xf numFmtId="200" fontId="207" fillId="0" borderId="0" xfId="38" applyNumberFormat="1" applyFont="1" applyProtection="1">
      <protection hidden="1"/>
    </xf>
    <xf numFmtId="200" fontId="207" fillId="27" borderId="0" xfId="38" applyNumberFormat="1" applyFont="1" applyFill="1" applyBorder="1" applyAlignment="1" applyProtection="1">
      <protection hidden="1"/>
    </xf>
    <xf numFmtId="200" fontId="207" fillId="27" borderId="0" xfId="38" applyNumberFormat="1" applyFont="1" applyFill="1" applyBorder="1" applyAlignment="1" applyProtection="1">
      <alignment horizontal="right"/>
      <protection hidden="1"/>
    </xf>
    <xf numFmtId="200" fontId="295" fillId="0" borderId="0" xfId="0" applyNumberFormat="1" applyFont="1" applyAlignment="1" applyProtection="1">
      <alignment horizontal="left" indent="1"/>
      <protection hidden="1"/>
    </xf>
    <xf numFmtId="200" fontId="295" fillId="0" borderId="0" xfId="3155" applyNumberFormat="1" applyFont="1" applyFill="1" applyBorder="1" applyAlignment="1" applyProtection="1">
      <alignment horizontal="right"/>
      <protection hidden="1"/>
    </xf>
    <xf numFmtId="200" fontId="207" fillId="0" borderId="0" xfId="0" applyNumberFormat="1" applyFont="1" applyFill="1" applyBorder="1" applyAlignment="1" applyProtection="1">
      <alignment horizontal="center" vertical="center"/>
      <protection hidden="1"/>
    </xf>
    <xf numFmtId="200" fontId="207" fillId="0" borderId="0" xfId="38" applyNumberFormat="1" applyFont="1" applyFill="1" applyProtection="1">
      <protection hidden="1"/>
    </xf>
    <xf numFmtId="200" fontId="103" fillId="0" borderId="0" xfId="0" applyNumberFormat="1" applyFont="1" applyAlignment="1" applyProtection="1">
      <alignment horizontal="left" indent="1"/>
      <protection hidden="1"/>
    </xf>
    <xf numFmtId="200" fontId="55" fillId="0" borderId="0" xfId="0" applyNumberFormat="1" applyFont="1" applyProtection="1">
      <protection hidden="1"/>
    </xf>
    <xf numFmtId="200" fontId="27" fillId="0" borderId="0" xfId="37" applyNumberFormat="1" applyFont="1" applyProtection="1">
      <protection hidden="1"/>
    </xf>
    <xf numFmtId="200" fontId="40" fillId="0" borderId="0" xfId="0" applyNumberFormat="1" applyFont="1"/>
    <xf numFmtId="200" fontId="41" fillId="0" borderId="0" xfId="0" applyNumberFormat="1" applyFont="1"/>
    <xf numFmtId="200" fontId="40" fillId="0" borderId="0" xfId="0" applyNumberFormat="1" applyFont="1" applyProtection="1">
      <protection hidden="1"/>
    </xf>
    <xf numFmtId="200" fontId="40" fillId="0" borderId="0" xfId="0" applyNumberFormat="1" applyFont="1" applyFill="1" applyProtection="1">
      <protection hidden="1"/>
    </xf>
    <xf numFmtId="200" fontId="290" fillId="0" borderId="0" xfId="0" applyNumberFormat="1" applyFont="1" applyFill="1" applyBorder="1" applyAlignment="1" applyProtection="1">
      <alignment vertical="center"/>
      <protection hidden="1"/>
    </xf>
    <xf numFmtId="200" fontId="290" fillId="0" borderId="0" xfId="0" applyNumberFormat="1" applyFont="1" applyFill="1" applyBorder="1" applyAlignment="1" applyProtection="1">
      <alignment horizontal="right" vertical="center"/>
      <protection hidden="1"/>
    </xf>
    <xf numFmtId="200" fontId="137" fillId="0" borderId="0" xfId="0" applyNumberFormat="1" applyFont="1" applyFill="1" applyBorder="1" applyAlignment="1" applyProtection="1">
      <alignment horizontal="left" indent="2"/>
      <protection hidden="1"/>
    </xf>
    <xf numFmtId="200" fontId="137" fillId="0" borderId="0" xfId="0" applyNumberFormat="1" applyFont="1" applyFill="1" applyBorder="1" applyProtection="1">
      <protection hidden="1"/>
    </xf>
    <xf numFmtId="200" fontId="41" fillId="0" borderId="0" xfId="0" applyNumberFormat="1" applyFont="1" applyFill="1" applyBorder="1" applyAlignment="1" applyProtection="1">
      <alignment horizontal="left" indent="2"/>
      <protection hidden="1"/>
    </xf>
    <xf numFmtId="200" fontId="41" fillId="0" borderId="0" xfId="0" applyNumberFormat="1" applyFont="1" applyFill="1" applyBorder="1" applyProtection="1">
      <protection hidden="1"/>
    </xf>
    <xf numFmtId="200" fontId="151" fillId="0" borderId="0" xfId="0" applyNumberFormat="1" applyFont="1" applyFill="1" applyBorder="1" applyAlignment="1" applyProtection="1">
      <protection hidden="1"/>
    </xf>
    <xf numFmtId="200" fontId="291" fillId="0" borderId="0" xfId="0" applyNumberFormat="1" applyFont="1" applyFill="1" applyBorder="1" applyAlignment="1" applyProtection="1">
      <protection hidden="1"/>
    </xf>
    <xf numFmtId="200" fontId="49" fillId="0" borderId="0" xfId="0" applyNumberFormat="1" applyFont="1" applyBorder="1" applyProtection="1">
      <protection hidden="1"/>
    </xf>
    <xf numFmtId="200" fontId="41" fillId="0" borderId="0" xfId="0" applyNumberFormat="1" applyFont="1" applyProtection="1">
      <protection hidden="1"/>
    </xf>
    <xf numFmtId="200" fontId="41" fillId="0" borderId="0" xfId="0" applyNumberFormat="1" applyFont="1" applyBorder="1" applyProtection="1">
      <protection hidden="1"/>
    </xf>
    <xf numFmtId="200" fontId="40" fillId="0" borderId="0" xfId="0" applyNumberFormat="1" applyFont="1" applyBorder="1" applyProtection="1">
      <protection hidden="1"/>
    </xf>
    <xf numFmtId="200" fontId="45" fillId="0" borderId="0" xfId="0" applyNumberFormat="1" applyFont="1" applyFill="1" applyBorder="1" applyAlignment="1" applyProtection="1">
      <alignment vertical="center"/>
      <protection hidden="1"/>
    </xf>
    <xf numFmtId="200" fontId="45" fillId="0" borderId="0" xfId="0" applyNumberFormat="1" applyFont="1" applyFill="1" applyBorder="1" applyAlignment="1" applyProtection="1">
      <alignment horizontal="right" vertical="center"/>
      <protection hidden="1"/>
    </xf>
    <xf numFmtId="200" fontId="42" fillId="0" borderId="0" xfId="0" applyNumberFormat="1" applyFont="1" applyFill="1" applyAlignment="1" applyProtection="1">
      <alignment vertical="center"/>
      <protection hidden="1"/>
    </xf>
    <xf numFmtId="200" fontId="42" fillId="0" borderId="0" xfId="0" applyNumberFormat="1" applyFont="1" applyFill="1" applyAlignment="1" applyProtection="1">
      <protection hidden="1"/>
    </xf>
    <xf numFmtId="200" fontId="41" fillId="29" borderId="0" xfId="0" applyNumberFormat="1" applyFont="1" applyFill="1" applyBorder="1" applyProtection="1">
      <protection hidden="1"/>
    </xf>
    <xf numFmtId="200" fontId="43" fillId="0" borderId="0" xfId="0" applyNumberFormat="1" applyFont="1" applyFill="1" applyAlignment="1" applyProtection="1">
      <protection hidden="1"/>
    </xf>
    <xf numFmtId="200" fontId="43" fillId="0" borderId="0" xfId="0" applyNumberFormat="1" applyFont="1" applyFill="1" applyAlignment="1" applyProtection="1">
      <alignment horizontal="left"/>
      <protection hidden="1"/>
    </xf>
    <xf numFmtId="200" fontId="42" fillId="0" borderId="0" xfId="0" applyNumberFormat="1" applyFont="1" applyFill="1" applyAlignment="1" applyProtection="1">
      <alignment vertical="top" wrapText="1"/>
      <protection hidden="1"/>
    </xf>
    <xf numFmtId="200" fontId="42" fillId="0" borderId="0" xfId="0" applyNumberFormat="1" applyFont="1" applyFill="1" applyAlignment="1" applyProtection="1">
      <alignment horizontal="left" vertical="top" wrapText="1"/>
      <protection hidden="1"/>
    </xf>
    <xf numFmtId="200" fontId="45" fillId="0" borderId="0" xfId="0" applyNumberFormat="1" applyFont="1" applyFill="1" applyBorder="1" applyProtection="1">
      <protection hidden="1"/>
    </xf>
    <xf numFmtId="200" fontId="42" fillId="0" borderId="0" xfId="0" applyNumberFormat="1" applyFont="1" applyFill="1" applyBorder="1" applyAlignment="1" applyProtection="1">
      <alignment vertical="center"/>
      <protection hidden="1"/>
    </xf>
    <xf numFmtId="200" fontId="42" fillId="0" borderId="0" xfId="0" applyNumberFormat="1" applyFont="1" applyFill="1" applyBorder="1" applyAlignment="1" applyProtection="1">
      <alignment horizontal="center" vertical="center"/>
      <protection hidden="1"/>
    </xf>
    <xf numFmtId="200" fontId="42" fillId="0" borderId="0" xfId="0" applyNumberFormat="1" applyFont="1" applyFill="1" applyBorder="1" applyAlignment="1" applyProtection="1">
      <alignment horizontal="right" vertical="center"/>
      <protection hidden="1"/>
    </xf>
    <xf numFmtId="200" fontId="42" fillId="0" borderId="0" xfId="0" applyNumberFormat="1" applyFont="1" applyBorder="1" applyProtection="1">
      <protection hidden="1"/>
    </xf>
    <xf numFmtId="200" fontId="98" fillId="0" borderId="0" xfId="0" applyNumberFormat="1" applyFont="1" applyFill="1" applyBorder="1" applyAlignment="1" applyProtection="1">
      <alignment horizontal="center"/>
      <protection hidden="1"/>
    </xf>
    <xf numFmtId="200" fontId="40" fillId="0" borderId="0" xfId="0" applyNumberFormat="1" applyFont="1" applyFill="1" applyBorder="1" applyProtection="1">
      <protection hidden="1"/>
    </xf>
    <xf numFmtId="200" fontId="43" fillId="0" borderId="0" xfId="0" applyNumberFormat="1" applyFont="1" applyFill="1" applyBorder="1" applyAlignment="1" applyProtection="1">
      <protection hidden="1"/>
    </xf>
    <xf numFmtId="200" fontId="44" fillId="0" borderId="0" xfId="0" applyNumberFormat="1" applyFont="1" applyFill="1" applyBorder="1" applyAlignment="1" applyProtection="1">
      <protection hidden="1"/>
    </xf>
    <xf numFmtId="0" fontId="217" fillId="0" borderId="0" xfId="7" applyNumberFormat="1" applyFont="1" applyFill="1" applyBorder="1" applyAlignment="1" applyProtection="1">
      <alignment horizontal="right"/>
      <protection hidden="1"/>
    </xf>
    <xf numFmtId="0" fontId="215" fillId="0" borderId="0" xfId="7" applyNumberFormat="1" applyFont="1" applyFill="1" applyBorder="1" applyProtection="1">
      <protection hidden="1"/>
    </xf>
    <xf numFmtId="0" fontId="217" fillId="0" borderId="0" xfId="7" applyNumberFormat="1" applyFont="1" applyFill="1" applyBorder="1" applyAlignment="1" applyProtection="1">
      <alignment horizontal="right" vertical="center" wrapText="1"/>
      <protection hidden="1"/>
    </xf>
    <xf numFmtId="0" fontId="208" fillId="0" borderId="0" xfId="7" applyNumberFormat="1" applyFont="1" applyFill="1" applyBorder="1" applyAlignment="1" applyProtection="1">
      <alignment horizontal="right"/>
      <protection hidden="1"/>
    </xf>
    <xf numFmtId="0" fontId="135" fillId="0" borderId="0" xfId="7" applyNumberFormat="1" applyFont="1" applyFill="1" applyBorder="1" applyAlignment="1" applyProtection="1">
      <alignment horizontal="right"/>
      <protection hidden="1"/>
    </xf>
    <xf numFmtId="0" fontId="215" fillId="0" borderId="0" xfId="7" applyNumberFormat="1" applyFont="1" applyBorder="1" applyProtection="1">
      <protection hidden="1"/>
    </xf>
    <xf numFmtId="0" fontId="215" fillId="0" borderId="0" xfId="1573" applyNumberFormat="1" applyFont="1" applyFill="1" applyBorder="1" applyAlignment="1" applyProtection="1">
      <alignment horizontal="right"/>
      <protection hidden="1"/>
    </xf>
    <xf numFmtId="0" fontId="217" fillId="0" borderId="0" xfId="7" applyNumberFormat="1" applyFont="1" applyFill="1" applyBorder="1" applyAlignment="1" applyProtection="1">
      <alignment horizontal="right" vertical="center"/>
      <protection hidden="1"/>
    </xf>
    <xf numFmtId="0" fontId="217" fillId="0" borderId="0" xfId="7" applyNumberFormat="1" applyFont="1" applyFill="1" applyBorder="1" applyAlignment="1" applyProtection="1">
      <protection hidden="1"/>
    </xf>
    <xf numFmtId="0" fontId="215" fillId="0" borderId="0" xfId="3729" applyNumberFormat="1" applyFont="1" applyFill="1" applyBorder="1" applyAlignment="1" applyProtection="1">
      <protection hidden="1"/>
    </xf>
    <xf numFmtId="0" fontId="215" fillId="0" borderId="0" xfId="7" applyNumberFormat="1" applyFont="1" applyFill="1" applyBorder="1" applyAlignment="1" applyProtection="1">
      <protection hidden="1"/>
    </xf>
    <xf numFmtId="0" fontId="215" fillId="0" borderId="0" xfId="7" applyNumberFormat="1" applyFont="1" applyFill="1" applyProtection="1">
      <protection hidden="1"/>
    </xf>
    <xf numFmtId="0" fontId="135" fillId="0" borderId="0" xfId="7" applyNumberFormat="1" applyFont="1" applyFill="1" applyBorder="1" applyAlignment="1" applyProtection="1">
      <alignment horizontal="right" vertical="center"/>
      <protection hidden="1"/>
    </xf>
    <xf numFmtId="0" fontId="140" fillId="0" borderId="0" xfId="7" applyNumberFormat="1" applyFont="1" applyProtection="1">
      <protection hidden="1"/>
    </xf>
    <xf numFmtId="0" fontId="215" fillId="0" borderId="0" xfId="7" applyNumberFormat="1" applyFont="1" applyProtection="1">
      <protection hidden="1"/>
    </xf>
    <xf numFmtId="0" fontId="217" fillId="0" borderId="0" xfId="7" applyNumberFormat="1" applyFont="1" applyBorder="1" applyProtection="1">
      <protection hidden="1"/>
    </xf>
    <xf numFmtId="0" fontId="217" fillId="0" borderId="0" xfId="7" applyNumberFormat="1" applyFont="1" applyProtection="1">
      <protection hidden="1"/>
    </xf>
    <xf numFmtId="0" fontId="208" fillId="0" borderId="0" xfId="34" applyNumberFormat="1" applyFont="1" applyFill="1" applyBorder="1" applyAlignment="1" applyProtection="1">
      <alignment horizontal="right" vertical="center" wrapText="1"/>
      <protection hidden="1"/>
    </xf>
    <xf numFmtId="0" fontId="208" fillId="0" borderId="0" xfId="7" applyNumberFormat="1" applyFont="1" applyFill="1" applyBorder="1" applyAlignment="1" applyProtection="1">
      <alignment horizontal="right" vertical="center" wrapText="1"/>
      <protection hidden="1"/>
    </xf>
    <xf numFmtId="0" fontId="215" fillId="29" borderId="0" xfId="7" applyNumberFormat="1" applyFont="1" applyFill="1" applyBorder="1" applyProtection="1">
      <protection hidden="1"/>
    </xf>
    <xf numFmtId="0" fontId="215" fillId="29" borderId="0" xfId="7" applyNumberFormat="1" applyFont="1" applyFill="1" applyProtection="1">
      <protection hidden="1"/>
    </xf>
    <xf numFmtId="0" fontId="135" fillId="0" borderId="0" xfId="1573" applyNumberFormat="1" applyFont="1" applyFill="1" applyBorder="1" applyAlignment="1" applyProtection="1">
      <alignment horizontal="right" vertical="center"/>
      <protection hidden="1"/>
    </xf>
    <xf numFmtId="0" fontId="215" fillId="0" borderId="0" xfId="7" applyNumberFormat="1" applyFont="1" applyFill="1" applyBorder="1" applyAlignment="1" applyProtection="1">
      <alignment horizontal="left" indent="4"/>
      <protection hidden="1"/>
    </xf>
    <xf numFmtId="0" fontId="228" fillId="0" borderId="0" xfId="1573" applyNumberFormat="1" applyFont="1" applyFill="1" applyBorder="1" applyAlignment="1" applyProtection="1">
      <alignment horizontal="right" indent="2"/>
      <protection hidden="1"/>
    </xf>
    <xf numFmtId="0" fontId="217" fillId="0" borderId="0" xfId="7" applyNumberFormat="1" applyFont="1" applyFill="1" applyBorder="1" applyAlignment="1" applyProtection="1">
      <alignment horizontal="center"/>
      <protection hidden="1"/>
    </xf>
    <xf numFmtId="0" fontId="215" fillId="31" borderId="0" xfId="7" applyNumberFormat="1" applyFont="1" applyFill="1" applyBorder="1" applyProtection="1">
      <protection hidden="1"/>
    </xf>
    <xf numFmtId="0" fontId="215" fillId="31" borderId="0" xfId="7" applyNumberFormat="1" applyFont="1" applyFill="1" applyProtection="1">
      <protection hidden="1"/>
    </xf>
    <xf numFmtId="0" fontId="236" fillId="0" borderId="0" xfId="7" applyNumberFormat="1" applyFont="1" applyProtection="1">
      <protection hidden="1"/>
    </xf>
    <xf numFmtId="0" fontId="208" fillId="0" borderId="0" xfId="7" applyNumberFormat="1" applyFont="1" applyFill="1" applyBorder="1" applyAlignment="1" applyProtection="1">
      <alignment horizontal="right" readingOrder="2"/>
      <protection hidden="1"/>
    </xf>
    <xf numFmtId="0" fontId="239" fillId="0" borderId="0" xfId="7" applyNumberFormat="1" applyFont="1" applyFill="1" applyBorder="1" applyAlignment="1" applyProtection="1">
      <alignment horizontal="right" readingOrder="2"/>
      <protection hidden="1"/>
    </xf>
    <xf numFmtId="0" fontId="208" fillId="0" borderId="0" xfId="34" applyNumberFormat="1" applyFont="1" applyFill="1" applyBorder="1" applyAlignment="1" applyProtection="1">
      <alignment horizontal="right" vertical="center"/>
      <protection hidden="1"/>
    </xf>
    <xf numFmtId="200" fontId="41" fillId="0" borderId="0" xfId="0" applyNumberFormat="1" applyFont="1" applyFill="1" applyBorder="1" applyAlignment="1" applyProtection="1">
      <alignment horizontal="right"/>
      <protection hidden="1"/>
    </xf>
    <xf numFmtId="200" fontId="43" fillId="0" borderId="0" xfId="0" applyNumberFormat="1" applyFont="1" applyFill="1" applyBorder="1" applyAlignment="1" applyProtection="1">
      <alignment horizontal="left"/>
      <protection hidden="1"/>
    </xf>
    <xf numFmtId="200" fontId="290" fillId="0" borderId="0" xfId="0" applyNumberFormat="1" applyFont="1" applyFill="1" applyAlignment="1" applyProtection="1">
      <alignment vertical="center"/>
      <protection hidden="1"/>
    </xf>
    <xf numFmtId="200" fontId="49" fillId="0" borderId="0" xfId="0" applyNumberFormat="1" applyFont="1" applyProtection="1">
      <protection hidden="1"/>
    </xf>
    <xf numFmtId="200" fontId="49" fillId="0" borderId="0" xfId="2" applyNumberFormat="1" applyFont="1" applyProtection="1">
      <protection hidden="1"/>
    </xf>
    <xf numFmtId="200" fontId="40" fillId="0" borderId="0" xfId="2" applyNumberFormat="1" applyFont="1" applyProtection="1">
      <protection hidden="1"/>
    </xf>
    <xf numFmtId="200" fontId="95" fillId="0" borderId="0" xfId="7" applyNumberFormat="1" applyFont="1" applyFill="1" applyBorder="1" applyAlignment="1" applyProtection="1">
      <alignment horizontal="right" indent="2"/>
      <protection hidden="1"/>
    </xf>
    <xf numFmtId="200" fontId="45" fillId="25" borderId="0" xfId="0" applyNumberFormat="1" applyFont="1" applyFill="1" applyBorder="1" applyProtection="1">
      <protection hidden="1"/>
    </xf>
    <xf numFmtId="200" fontId="40" fillId="0" borderId="0" xfId="0" applyNumberFormat="1" applyFont="1" applyAlignment="1" applyProtection="1">
      <alignment horizontal="right"/>
      <protection hidden="1"/>
    </xf>
    <xf numFmtId="200" fontId="41" fillId="0" borderId="0" xfId="23" applyNumberFormat="1" applyFont="1" applyAlignment="1" applyProtection="1">
      <alignment horizontal="right"/>
      <protection hidden="1"/>
    </xf>
    <xf numFmtId="200" fontId="41" fillId="0" borderId="0" xfId="33" applyNumberFormat="1" applyFont="1" applyAlignment="1" applyProtection="1">
      <alignment horizontal="right"/>
      <protection hidden="1"/>
    </xf>
    <xf numFmtId="200" fontId="290" fillId="0" borderId="0" xfId="0" applyNumberFormat="1" applyFont="1" applyFill="1" applyBorder="1" applyAlignment="1" applyProtection="1">
      <alignment horizontal="left" vertical="center"/>
      <protection hidden="1"/>
    </xf>
    <xf numFmtId="200" fontId="290" fillId="0" borderId="0" xfId="0" applyNumberFormat="1" applyFont="1" applyFill="1" applyBorder="1" applyAlignment="1" applyProtection="1">
      <alignment horizontal="left" vertical="center" wrapText="1"/>
      <protection hidden="1"/>
    </xf>
    <xf numFmtId="200" fontId="41" fillId="0" borderId="0" xfId="0" applyNumberFormat="1" applyFont="1" applyAlignment="1" applyProtection="1">
      <alignment horizontal="right"/>
      <protection hidden="1"/>
    </xf>
    <xf numFmtId="200" fontId="41" fillId="0" borderId="0" xfId="51" applyNumberFormat="1" applyFont="1" applyFill="1" applyBorder="1" applyAlignment="1" applyProtection="1">
      <alignment horizontal="right"/>
      <protection hidden="1"/>
    </xf>
    <xf numFmtId="200" fontId="41" fillId="0" borderId="0" xfId="3" applyNumberFormat="1" applyFont="1" applyFill="1" applyBorder="1" applyAlignment="1" applyProtection="1">
      <protection hidden="1"/>
    </xf>
    <xf numFmtId="200" fontId="40" fillId="0" borderId="0" xfId="0" applyNumberFormat="1" applyFont="1" applyFill="1" applyBorder="1" applyAlignment="1" applyProtection="1">
      <alignment horizontal="center" vertical="center"/>
      <protection hidden="1"/>
    </xf>
    <xf numFmtId="200" fontId="41" fillId="0" borderId="0" xfId="3" applyNumberFormat="1" applyFont="1" applyFill="1" applyBorder="1" applyAlignment="1" applyProtection="1">
      <alignment horizontal="left"/>
      <protection hidden="1"/>
    </xf>
    <xf numFmtId="200" fontId="41" fillId="0" borderId="0" xfId="0" applyNumberFormat="1" applyFont="1" applyFill="1" applyBorder="1" applyAlignment="1" applyProtection="1">
      <alignment horizontal="center" vertical="center"/>
      <protection hidden="1"/>
    </xf>
    <xf numFmtId="200" fontId="45" fillId="0" borderId="0" xfId="28" applyNumberFormat="1" applyFont="1" applyFill="1" applyBorder="1" applyAlignment="1" applyProtection="1">
      <alignment horizontal="right" vertical="center"/>
      <protection hidden="1"/>
    </xf>
    <xf numFmtId="200" fontId="45" fillId="0" borderId="0" xfId="28" applyNumberFormat="1" applyFont="1" applyFill="1" applyBorder="1" applyAlignment="1" applyProtection="1">
      <alignment horizontal="right" vertical="center"/>
      <protection hidden="1"/>
    </xf>
    <xf numFmtId="200" fontId="41" fillId="0" borderId="0" xfId="28" applyNumberFormat="1" applyFont="1" applyFill="1" applyBorder="1" applyAlignment="1" applyProtection="1">
      <protection hidden="1"/>
    </xf>
    <xf numFmtId="200" fontId="41" fillId="0" borderId="0" xfId="24" applyNumberFormat="1" applyFont="1" applyFill="1" applyBorder="1" applyAlignment="1" applyProtection="1">
      <alignment horizontal="right"/>
      <protection hidden="1"/>
    </xf>
    <xf numFmtId="200" fontId="41" fillId="0" borderId="0" xfId="28" applyNumberFormat="1" applyFont="1" applyFill="1" applyBorder="1" applyAlignment="1" applyProtection="1">
      <alignment vertical="center" wrapText="1"/>
      <protection hidden="1"/>
    </xf>
    <xf numFmtId="200" fontId="41" fillId="0" borderId="0" xfId="28" applyNumberFormat="1" applyFont="1" applyFill="1" applyBorder="1" applyAlignment="1" applyProtection="1">
      <alignment horizontal="right"/>
      <protection hidden="1"/>
    </xf>
    <xf numFmtId="200" fontId="41" fillId="0" borderId="0" xfId="28" applyNumberFormat="1" applyFont="1" applyFill="1" applyBorder="1" applyAlignment="1" applyProtection="1">
      <alignment horizontal="right" wrapText="1"/>
      <protection hidden="1"/>
    </xf>
    <xf numFmtId="200" fontId="45" fillId="0" borderId="0" xfId="0" applyNumberFormat="1" applyFont="1" applyFill="1" applyBorder="1" applyAlignment="1" applyProtection="1">
      <protection hidden="1"/>
    </xf>
    <xf numFmtId="200" fontId="47" fillId="0" borderId="0" xfId="0" applyNumberFormat="1" applyFont="1" applyFill="1" applyBorder="1" applyProtection="1">
      <protection hidden="1"/>
    </xf>
    <xf numFmtId="200" fontId="44" fillId="0" borderId="0" xfId="0" applyNumberFormat="1" applyFont="1" applyFill="1" applyBorder="1" applyAlignment="1" applyProtection="1">
      <alignment horizontal="right"/>
      <protection hidden="1"/>
    </xf>
    <xf numFmtId="200" fontId="40" fillId="0" borderId="0" xfId="0" applyNumberFormat="1" applyFont="1" applyFill="1" applyAlignment="1" applyProtection="1">
      <alignment horizontal="right"/>
      <protection hidden="1"/>
    </xf>
    <xf numFmtId="200" fontId="91" fillId="0" borderId="0" xfId="1" applyNumberFormat="1" applyFont="1" applyFill="1" applyBorder="1" applyAlignment="1" applyProtection="1">
      <alignment horizontal="right"/>
      <protection hidden="1"/>
    </xf>
    <xf numFmtId="200" fontId="40" fillId="0" borderId="0" xfId="0" applyNumberFormat="1" applyFont="1" applyBorder="1" applyAlignment="1" applyProtection="1">
      <protection hidden="1"/>
    </xf>
    <xf numFmtId="200" fontId="92" fillId="0" borderId="0" xfId="1" applyNumberFormat="1" applyFont="1" applyFill="1" applyBorder="1" applyAlignment="1" applyProtection="1">
      <alignment horizontal="right"/>
      <protection hidden="1"/>
    </xf>
    <xf numFmtId="200" fontId="45" fillId="0" borderId="0" xfId="0" applyNumberFormat="1" applyFont="1" applyFill="1" applyBorder="1" applyAlignment="1" applyProtection="1">
      <alignment horizontal="right"/>
      <protection hidden="1"/>
    </xf>
    <xf numFmtId="200" fontId="91" fillId="0" borderId="0" xfId="0" applyNumberFormat="1" applyFont="1" applyFill="1" applyBorder="1" applyAlignment="1" applyProtection="1">
      <alignment horizontal="right"/>
      <protection hidden="1"/>
    </xf>
    <xf numFmtId="200" fontId="120" fillId="0" borderId="0" xfId="0" applyNumberFormat="1" applyFont="1" applyBorder="1" applyProtection="1">
      <protection hidden="1"/>
    </xf>
    <xf numFmtId="200" fontId="292" fillId="0" borderId="0" xfId="3160" applyNumberFormat="1" applyFont="1" applyFill="1" applyBorder="1" applyAlignment="1" applyProtection="1">
      <alignment horizontal="right" vertical="center"/>
      <protection hidden="1"/>
    </xf>
    <xf numFmtId="200" fontId="293" fillId="0" borderId="0" xfId="38" applyNumberFormat="1" applyFont="1" applyFill="1" applyBorder="1" applyAlignment="1" applyProtection="1">
      <alignment horizontal="left" indent="2"/>
      <protection hidden="1"/>
    </xf>
    <xf numFmtId="200" fontId="293" fillId="0" borderId="0" xfId="1" applyNumberFormat="1" applyFont="1" applyFill="1" applyBorder="1" applyAlignment="1" applyProtection="1">
      <alignment horizontal="right"/>
      <protection hidden="1"/>
    </xf>
    <xf numFmtId="200" fontId="294" fillId="0" borderId="0" xfId="1" applyNumberFormat="1" applyFont="1" applyFill="1" applyBorder="1" applyAlignment="1" applyProtection="1">
      <alignment horizontal="right"/>
      <protection hidden="1"/>
    </xf>
    <xf numFmtId="200" fontId="41" fillId="0" borderId="0" xfId="0" applyNumberFormat="1" applyFont="1" applyBorder="1" applyAlignment="1" applyProtection="1">
      <alignment horizontal="justify" vertical="center" wrapText="1"/>
      <protection hidden="1"/>
    </xf>
    <xf numFmtId="200" fontId="80" fillId="0" borderId="0" xfId="0" applyNumberFormat="1" applyFont="1" applyFill="1" applyBorder="1" applyAlignment="1" applyProtection="1">
      <alignment horizontal="center" vertical="center" textRotation="90"/>
      <protection hidden="1"/>
    </xf>
    <xf numFmtId="200" fontId="40" fillId="0" borderId="0" xfId="1" applyNumberFormat="1" applyFont="1" applyFill="1" applyBorder="1" applyProtection="1">
      <protection hidden="1"/>
    </xf>
    <xf numFmtId="200" fontId="41" fillId="0" borderId="0" xfId="0" applyNumberFormat="1" applyFont="1" applyBorder="1" applyAlignment="1" applyProtection="1">
      <alignment horizontal="justify" vertical="center"/>
      <protection hidden="1"/>
    </xf>
    <xf numFmtId="200" fontId="207" fillId="0" borderId="0" xfId="0" applyNumberFormat="1" applyFont="1" applyFill="1" applyBorder="1" applyAlignment="1" applyProtection="1">
      <alignment vertical="center"/>
      <protection hidden="1"/>
    </xf>
    <xf numFmtId="200" fontId="207" fillId="0" borderId="0" xfId="0" applyNumberFormat="1" applyFont="1" applyFill="1" applyBorder="1" applyAlignment="1" applyProtection="1">
      <alignment horizontal="right" vertical="center"/>
      <protection hidden="1"/>
    </xf>
    <xf numFmtId="200" fontId="207" fillId="0" borderId="0" xfId="0" applyNumberFormat="1" applyFont="1" applyBorder="1" applyProtection="1">
      <protection hidden="1"/>
    </xf>
    <xf numFmtId="200" fontId="207" fillId="0" borderId="0" xfId="0" applyNumberFormat="1" applyFont="1" applyBorder="1" applyAlignment="1" applyProtection="1">
      <alignment horizontal="right"/>
      <protection hidden="1"/>
    </xf>
    <xf numFmtId="200" fontId="137" fillId="0" borderId="0" xfId="0" applyNumberFormat="1" applyFont="1" applyBorder="1" applyAlignment="1" applyProtection="1">
      <alignment horizontal="left" indent="2"/>
      <protection hidden="1"/>
    </xf>
    <xf numFmtId="200" fontId="137" fillId="0" borderId="0" xfId="0" applyNumberFormat="1" applyFont="1" applyBorder="1" applyAlignment="1" applyProtection="1">
      <alignment horizontal="right"/>
      <protection hidden="1"/>
    </xf>
    <xf numFmtId="200" fontId="137" fillId="0" borderId="0" xfId="0" applyNumberFormat="1" applyFont="1" applyFill="1" applyBorder="1" applyAlignment="1" applyProtection="1">
      <alignment horizontal="right"/>
      <protection hidden="1"/>
    </xf>
    <xf numFmtId="200" fontId="151" fillId="0" borderId="0" xfId="0" applyNumberFormat="1" applyFont="1" applyBorder="1" applyAlignment="1" applyProtection="1">
      <protection hidden="1"/>
    </xf>
    <xf numFmtId="200" fontId="49" fillId="0" borderId="0" xfId="66" applyNumberFormat="1" applyFont="1" applyBorder="1" applyProtection="1">
      <protection hidden="1"/>
    </xf>
    <xf numFmtId="200" fontId="40" fillId="0" borderId="0" xfId="0" applyNumberFormat="1" applyFont="1" applyAlignment="1" applyProtection="1">
      <alignment horizontal="left"/>
      <protection hidden="1"/>
    </xf>
    <xf numFmtId="200" fontId="41" fillId="0" borderId="0" xfId="0" applyNumberFormat="1" applyFont="1" applyFill="1" applyBorder="1" applyAlignment="1" applyProtection="1">
      <alignment horizontal="center"/>
      <protection hidden="1"/>
    </xf>
    <xf numFmtId="200" fontId="47" fillId="0" borderId="0" xfId="0" applyNumberFormat="1" applyFont="1" applyFill="1" applyBorder="1" applyAlignment="1" applyProtection="1">
      <alignment horizontal="left" vertical="center" wrapText="1"/>
      <protection hidden="1"/>
    </xf>
    <xf numFmtId="200" fontId="47" fillId="0" borderId="0" xfId="0" applyNumberFormat="1" applyFont="1" applyFill="1" applyAlignment="1" applyProtection="1">
      <protection hidden="1"/>
    </xf>
    <xf numFmtId="200" fontId="44" fillId="0" borderId="0" xfId="0" applyNumberFormat="1" applyFont="1" applyFill="1" applyBorder="1" applyAlignment="1" applyProtection="1">
      <alignment horizontal="right" vertical="center" wrapText="1"/>
      <protection hidden="1"/>
    </xf>
    <xf numFmtId="200" fontId="41" fillId="0" borderId="0" xfId="0" applyNumberFormat="1" applyFont="1" applyFill="1" applyBorder="1" applyAlignment="1" applyProtection="1">
      <protection hidden="1"/>
    </xf>
    <xf numFmtId="200" fontId="44" fillId="0" borderId="0" xfId="0" applyNumberFormat="1" applyFont="1" applyFill="1" applyAlignment="1" applyProtection="1">
      <protection hidden="1"/>
    </xf>
    <xf numFmtId="200" fontId="47" fillId="0" borderId="0" xfId="0" applyNumberFormat="1" applyFont="1" applyFill="1" applyBorder="1" applyAlignment="1" applyProtection="1">
      <alignment horizontal="left"/>
      <protection hidden="1"/>
    </xf>
    <xf numFmtId="200" fontId="47" fillId="0" borderId="0" xfId="0" applyNumberFormat="1" applyFont="1" applyFill="1" applyAlignment="1" applyProtection="1">
      <alignment horizontal="left"/>
      <protection hidden="1"/>
    </xf>
    <xf numFmtId="200" fontId="44" fillId="0" borderId="0" xfId="0" applyNumberFormat="1" applyFont="1" applyFill="1" applyBorder="1" applyAlignment="1" applyProtection="1">
      <alignment horizontal="center" vertical="center" wrapText="1"/>
      <protection hidden="1"/>
    </xf>
    <xf numFmtId="200" fontId="45" fillId="0" borderId="0" xfId="35" applyNumberFormat="1" applyFont="1" applyFill="1" applyBorder="1" applyAlignment="1" applyProtection="1">
      <alignment horizontal="center" vertical="center"/>
      <protection hidden="1"/>
    </xf>
    <xf numFmtId="200" fontId="41" fillId="0" borderId="0" xfId="35" applyNumberFormat="1" applyFont="1" applyFill="1" applyBorder="1" applyAlignment="1" applyProtection="1">
      <alignment horizontal="center" vertical="center"/>
      <protection hidden="1"/>
    </xf>
    <xf numFmtId="200" fontId="40" fillId="0" borderId="0" xfId="66" applyNumberFormat="1" applyFont="1" applyProtection="1">
      <protection hidden="1"/>
    </xf>
    <xf numFmtId="200" fontId="207" fillId="0" borderId="0" xfId="0" applyNumberFormat="1" applyFont="1" applyFill="1" applyBorder="1" applyAlignment="1" applyProtection="1">
      <alignment horizontal="left" vertical="center"/>
      <protection hidden="1"/>
    </xf>
    <xf numFmtId="200" fontId="207" fillId="0" borderId="0" xfId="0" applyNumberFormat="1" applyFont="1" applyBorder="1" applyAlignment="1" applyProtection="1">
      <alignment horizontal="left"/>
      <protection hidden="1"/>
    </xf>
    <xf numFmtId="200" fontId="207" fillId="0" borderId="0" xfId="23" applyNumberFormat="1" applyFont="1" applyBorder="1" applyProtection="1">
      <protection hidden="1"/>
    </xf>
    <xf numFmtId="200" fontId="207" fillId="0" borderId="0" xfId="36" applyNumberFormat="1" applyFont="1" applyBorder="1" applyProtection="1">
      <protection hidden="1"/>
    </xf>
    <xf numFmtId="200" fontId="137" fillId="0" borderId="0" xfId="23" applyNumberFormat="1" applyFont="1" applyBorder="1" applyProtection="1">
      <protection hidden="1"/>
    </xf>
    <xf numFmtId="200" fontId="137" fillId="0" borderId="0" xfId="0" applyNumberFormat="1" applyFont="1" applyBorder="1" applyProtection="1">
      <protection hidden="1"/>
    </xf>
    <xf numFmtId="200" fontId="151" fillId="0" borderId="0" xfId="0" applyNumberFormat="1" applyFont="1" applyFill="1" applyAlignment="1" applyProtection="1">
      <protection hidden="1"/>
    </xf>
    <xf numFmtId="200" fontId="49" fillId="0" borderId="0" xfId="66" applyNumberFormat="1" applyFont="1" applyProtection="1">
      <protection hidden="1"/>
    </xf>
    <xf numFmtId="200" fontId="41" fillId="0" borderId="0" xfId="0" applyNumberFormat="1" applyFont="1" applyFill="1" applyBorder="1" applyAlignment="1" applyProtection="1">
      <alignment vertical="center" wrapText="1"/>
      <protection hidden="1"/>
    </xf>
    <xf numFmtId="200" fontId="42" fillId="0" borderId="0" xfId="3" applyNumberFormat="1" applyFont="1" applyFill="1" applyAlignment="1" applyProtection="1">
      <alignment horizontal="left" vertical="center" wrapText="1"/>
      <protection hidden="1"/>
    </xf>
    <xf numFmtId="200" fontId="44" fillId="0" borderId="0" xfId="3" applyNumberFormat="1" applyFont="1" applyFill="1" applyBorder="1" applyAlignment="1" applyProtection="1">
      <alignment horizontal="right" vertical="center"/>
      <protection hidden="1"/>
    </xf>
    <xf numFmtId="200" fontId="41" fillId="0" borderId="0" xfId="3" applyNumberFormat="1" applyFont="1" applyFill="1" applyProtection="1">
      <protection hidden="1"/>
    </xf>
    <xf numFmtId="200" fontId="42" fillId="0" borderId="0" xfId="0" applyNumberFormat="1" applyFont="1" applyFill="1" applyAlignment="1" applyProtection="1">
      <alignment horizontal="left" vertical="center" wrapText="1"/>
      <protection hidden="1"/>
    </xf>
    <xf numFmtId="200" fontId="41" fillId="0" borderId="0" xfId="0" applyNumberFormat="1" applyFont="1" applyFill="1" applyProtection="1">
      <protection hidden="1"/>
    </xf>
    <xf numFmtId="200" fontId="45" fillId="0" borderId="0" xfId="28" applyNumberFormat="1" applyFont="1" applyFill="1" applyProtection="1">
      <protection hidden="1"/>
    </xf>
    <xf numFmtId="200" fontId="41" fillId="0" borderId="0" xfId="28" applyNumberFormat="1" applyFont="1" applyFill="1" applyProtection="1">
      <protection hidden="1"/>
    </xf>
    <xf numFmtId="200" fontId="41" fillId="0" borderId="0" xfId="28" applyNumberFormat="1" applyFont="1" applyFill="1" applyBorder="1" applyProtection="1">
      <protection hidden="1"/>
    </xf>
    <xf numFmtId="200" fontId="45" fillId="0" borderId="0" xfId="28" applyNumberFormat="1" applyFont="1" applyFill="1" applyBorder="1" applyAlignment="1" applyProtection="1">
      <alignment horizontal="right" vertical="center" indent="2"/>
      <protection hidden="1"/>
    </xf>
    <xf numFmtId="200" fontId="41" fillId="0" borderId="0" xfId="28" applyNumberFormat="1" applyFont="1" applyFill="1" applyBorder="1" applyAlignment="1" applyProtection="1">
      <alignment horizontal="right" indent="4"/>
      <protection hidden="1"/>
    </xf>
    <xf numFmtId="200" fontId="45" fillId="0" borderId="0" xfId="28" applyNumberFormat="1" applyFont="1" applyFill="1" applyBorder="1" applyAlignment="1" applyProtection="1">
      <alignment horizontal="right"/>
      <protection hidden="1"/>
    </xf>
    <xf numFmtId="200" fontId="44" fillId="0" borderId="0" xfId="39" applyNumberFormat="1" applyFont="1" applyFill="1" applyBorder="1" applyAlignment="1" applyProtection="1">
      <alignment horizontal="left" vertical="center"/>
      <protection hidden="1"/>
    </xf>
    <xf numFmtId="200" fontId="42" fillId="0" borderId="0" xfId="45" applyNumberFormat="1" applyFont="1" applyProtection="1">
      <protection hidden="1"/>
    </xf>
    <xf numFmtId="200" fontId="290" fillId="0" borderId="0" xfId="46" applyNumberFormat="1" applyFont="1" applyFill="1" applyBorder="1" applyAlignment="1" applyProtection="1">
      <alignment vertical="center"/>
      <protection hidden="1"/>
    </xf>
    <xf numFmtId="200" fontId="207" fillId="0" borderId="0" xfId="46" applyNumberFormat="1" applyFont="1" applyFill="1" applyBorder="1" applyAlignment="1" applyProtection="1">
      <alignment vertical="center"/>
      <protection hidden="1"/>
    </xf>
    <xf numFmtId="200" fontId="290" fillId="0" borderId="0" xfId="46" applyNumberFormat="1" applyFont="1" applyFill="1" applyBorder="1" applyAlignment="1" applyProtection="1">
      <alignment horizontal="left" vertical="center"/>
      <protection hidden="1"/>
    </xf>
    <xf numFmtId="200" fontId="291" fillId="0" borderId="0" xfId="46" applyNumberFormat="1" applyFont="1" applyFill="1" applyBorder="1" applyAlignment="1" applyProtection="1">
      <alignment horizontal="left" vertical="center"/>
      <protection hidden="1"/>
    </xf>
    <xf numFmtId="200" fontId="207" fillId="0" borderId="0" xfId="46" applyNumberFormat="1" applyFont="1" applyBorder="1" applyAlignment="1" applyProtection="1">
      <alignment horizontal="left" indent="2"/>
      <protection hidden="1"/>
    </xf>
    <xf numFmtId="200" fontId="290" fillId="0" borderId="0" xfId="3156" applyNumberFormat="1" applyFont="1" applyBorder="1" applyAlignment="1" applyProtection="1">
      <alignment horizontal="left"/>
      <protection hidden="1"/>
    </xf>
    <xf numFmtId="200" fontId="290" fillId="0" borderId="0" xfId="66" applyNumberFormat="1" applyFont="1" applyBorder="1" applyAlignment="1" applyProtection="1">
      <alignment horizontal="left"/>
      <protection hidden="1"/>
    </xf>
    <xf numFmtId="200" fontId="137" fillId="0" borderId="0" xfId="46" applyNumberFormat="1" applyFont="1" applyBorder="1" applyAlignment="1" applyProtection="1">
      <alignment horizontal="left"/>
      <protection hidden="1"/>
    </xf>
    <xf numFmtId="200" fontId="137" fillId="0" borderId="0" xfId="3161" applyNumberFormat="1" applyFont="1" applyFill="1" applyBorder="1" applyAlignment="1" applyProtection="1">
      <alignment horizontal="left"/>
      <protection hidden="1"/>
    </xf>
    <xf numFmtId="200" fontId="151" fillId="0" borderId="0" xfId="46" applyNumberFormat="1" applyFont="1" applyFill="1" applyBorder="1" applyAlignment="1" applyProtection="1">
      <protection hidden="1"/>
    </xf>
    <xf numFmtId="200" fontId="49" fillId="0" borderId="0" xfId="3156" applyNumberFormat="1" applyFont="1" applyBorder="1" applyProtection="1">
      <protection hidden="1"/>
    </xf>
    <xf numFmtId="200" fontId="40" fillId="0" borderId="0" xfId="42" applyNumberFormat="1" applyFont="1" applyProtection="1">
      <protection hidden="1"/>
    </xf>
    <xf numFmtId="200" fontId="40" fillId="0" borderId="0" xfId="50" applyNumberFormat="1" applyFont="1" applyAlignment="1" applyProtection="1">
      <alignment horizontal="right"/>
      <protection hidden="1"/>
    </xf>
    <xf numFmtId="200" fontId="40" fillId="0" borderId="0" xfId="2" applyNumberFormat="1" applyFont="1" applyAlignment="1" applyProtection="1">
      <alignment horizontal="right"/>
      <protection hidden="1"/>
    </xf>
    <xf numFmtId="200" fontId="27" fillId="0" borderId="0" xfId="0" applyNumberFormat="1" applyFont="1" applyProtection="1">
      <protection hidden="1"/>
    </xf>
    <xf numFmtId="200" fontId="42" fillId="0" borderId="0" xfId="50" applyNumberFormat="1" applyFont="1" applyAlignment="1" applyProtection="1">
      <alignment horizontal="right"/>
      <protection hidden="1"/>
    </xf>
    <xf numFmtId="200" fontId="42" fillId="0" borderId="0" xfId="50" applyNumberFormat="1" applyFont="1" applyBorder="1" applyAlignment="1" applyProtection="1">
      <alignment horizontal="right"/>
      <protection hidden="1"/>
    </xf>
    <xf numFmtId="200" fontId="41" fillId="0" borderId="0" xfId="49" applyNumberFormat="1" applyFont="1" applyProtection="1">
      <protection hidden="1"/>
    </xf>
    <xf numFmtId="200" fontId="40" fillId="0" borderId="0" xfId="50" applyNumberFormat="1" applyFont="1" applyBorder="1" applyAlignment="1" applyProtection="1">
      <alignment horizontal="right"/>
      <protection hidden="1"/>
    </xf>
    <xf numFmtId="200" fontId="40" fillId="0" borderId="0" xfId="49" applyNumberFormat="1" applyFont="1" applyProtection="1">
      <protection hidden="1"/>
    </xf>
    <xf numFmtId="200" fontId="36" fillId="26" borderId="0" xfId="0" applyNumberFormat="1" applyFont="1" applyFill="1" applyBorder="1" applyAlignment="1" applyProtection="1">
      <alignment horizontal="right" vertical="center" wrapText="1"/>
      <protection hidden="1"/>
    </xf>
    <xf numFmtId="200" fontId="45" fillId="25" borderId="0" xfId="0" applyNumberFormat="1" applyFont="1" applyFill="1" applyProtection="1">
      <protection hidden="1"/>
    </xf>
    <xf numFmtId="200" fontId="40" fillId="0" borderId="0" xfId="0" applyNumberFormat="1" applyFont="1" applyAlignment="1" applyProtection="1">
      <alignment vertical="center" wrapText="1"/>
      <protection hidden="1"/>
    </xf>
    <xf numFmtId="200" fontId="65" fillId="0" borderId="0" xfId="0" applyNumberFormat="1" applyFont="1" applyProtection="1">
      <protection hidden="1"/>
    </xf>
    <xf numFmtId="200" fontId="119" fillId="0" borderId="0" xfId="0" applyNumberFormat="1" applyFont="1" applyFill="1" applyAlignment="1" applyProtection="1">
      <alignment vertical="center"/>
      <protection hidden="1"/>
    </xf>
    <xf numFmtId="200" fontId="119" fillId="0" borderId="0" xfId="0" applyNumberFormat="1" applyFont="1" applyFill="1" applyAlignment="1" applyProtection="1">
      <alignment horizontal="right" vertical="center"/>
      <protection hidden="1"/>
    </xf>
    <xf numFmtId="200" fontId="139" fillId="0" borderId="0" xfId="0" applyNumberFormat="1" applyFont="1" applyFill="1" applyBorder="1" applyAlignment="1" applyProtection="1">
      <alignment vertical="center"/>
      <protection hidden="1"/>
    </xf>
    <xf numFmtId="200" fontId="139" fillId="0" borderId="0" xfId="0" applyNumberFormat="1" applyFont="1" applyFill="1" applyAlignment="1" applyProtection="1">
      <alignment vertical="center"/>
      <protection hidden="1"/>
    </xf>
    <xf numFmtId="200" fontId="160" fillId="0" borderId="0" xfId="0" applyNumberFormat="1" applyFont="1" applyFill="1" applyAlignment="1" applyProtection="1">
      <alignment vertical="center"/>
      <protection hidden="1"/>
    </xf>
    <xf numFmtId="200" fontId="139" fillId="0" borderId="0" xfId="0" applyNumberFormat="1" applyFont="1" applyFill="1" applyBorder="1" applyAlignment="1" applyProtection="1">
      <alignment vertical="center" wrapText="1"/>
      <protection hidden="1"/>
    </xf>
    <xf numFmtId="200" fontId="139" fillId="0" borderId="0" xfId="0" applyNumberFormat="1" applyFont="1" applyFill="1" applyAlignment="1" applyProtection="1">
      <alignment vertical="center" wrapText="1"/>
      <protection hidden="1"/>
    </xf>
    <xf numFmtId="200" fontId="211" fillId="0" borderId="0" xfId="0" applyNumberFormat="1" applyFont="1" applyFill="1" applyBorder="1" applyAlignment="1" applyProtection="1">
      <alignment horizontal="right" vertical="center" readingOrder="2"/>
      <protection hidden="1"/>
    </xf>
    <xf numFmtId="200" fontId="160" fillId="0" borderId="0" xfId="0" applyNumberFormat="1" applyFont="1" applyFill="1" applyBorder="1" applyAlignment="1" applyProtection="1">
      <alignment vertical="center"/>
      <protection hidden="1"/>
    </xf>
    <xf numFmtId="200" fontId="149" fillId="0" borderId="0" xfId="0" applyNumberFormat="1" applyFont="1" applyFill="1" applyAlignment="1" applyProtection="1">
      <alignment vertical="center"/>
      <protection hidden="1"/>
    </xf>
    <xf numFmtId="200" fontId="165" fillId="0" borderId="0" xfId="0" applyNumberFormat="1" applyFont="1" applyFill="1" applyBorder="1" applyAlignment="1" applyProtection="1">
      <alignment vertical="center"/>
      <protection hidden="1"/>
    </xf>
    <xf numFmtId="200" fontId="119" fillId="0" borderId="0" xfId="0" applyNumberFormat="1" applyFont="1" applyFill="1" applyBorder="1" applyAlignment="1" applyProtection="1">
      <alignment vertical="center"/>
      <protection hidden="1"/>
    </xf>
    <xf numFmtId="200" fontId="135" fillId="0" borderId="0" xfId="0" applyNumberFormat="1" applyFont="1" applyFill="1" applyAlignment="1" applyProtection="1">
      <alignment vertical="center"/>
      <protection hidden="1"/>
    </xf>
    <xf numFmtId="200" fontId="0" fillId="0" borderId="0" xfId="0" applyNumberFormat="1" applyFont="1" applyFill="1" applyAlignment="1">
      <alignment vertical="center"/>
    </xf>
    <xf numFmtId="200" fontId="136" fillId="0" borderId="0" xfId="0" applyNumberFormat="1" applyFont="1" applyFill="1" applyAlignment="1">
      <alignment vertical="center"/>
    </xf>
    <xf numFmtId="200" fontId="130" fillId="0" borderId="0" xfId="0" applyNumberFormat="1" applyFont="1" applyFill="1" applyAlignment="1">
      <alignment vertical="center"/>
    </xf>
    <xf numFmtId="200" fontId="160" fillId="0" borderId="0" xfId="0" applyNumberFormat="1" applyFont="1" applyFill="1" applyAlignment="1">
      <alignment vertical="center"/>
    </xf>
    <xf numFmtId="200" fontId="0" fillId="0" borderId="0" xfId="0" applyNumberFormat="1" applyFont="1" applyFill="1" applyAlignment="1" applyProtection="1">
      <alignment vertical="center"/>
      <protection hidden="1"/>
    </xf>
    <xf numFmtId="200" fontId="136" fillId="0" borderId="0" xfId="0" applyNumberFormat="1" applyFont="1" applyFill="1" applyAlignment="1" applyProtection="1">
      <alignment vertical="center"/>
      <protection hidden="1"/>
    </xf>
    <xf numFmtId="200" fontId="136" fillId="0" borderId="0" xfId="2" applyNumberFormat="1" applyFont="1" applyFill="1" applyBorder="1" applyAlignment="1" applyProtection="1">
      <alignment vertical="center"/>
      <protection hidden="1"/>
    </xf>
    <xf numFmtId="200" fontId="136" fillId="0" borderId="0" xfId="2" applyNumberFormat="1" applyFont="1" applyFill="1" applyAlignment="1" applyProtection="1">
      <alignment vertical="center"/>
      <protection hidden="1"/>
    </xf>
    <xf numFmtId="200" fontId="130" fillId="0" borderId="0" xfId="0" applyNumberFormat="1" applyFont="1" applyFill="1" applyBorder="1" applyAlignment="1" applyProtection="1">
      <alignment vertical="center"/>
      <protection hidden="1"/>
    </xf>
    <xf numFmtId="200" fontId="130" fillId="0" borderId="0" xfId="0" applyNumberFormat="1" applyFont="1" applyFill="1" applyAlignment="1" applyProtection="1">
      <alignment vertical="center"/>
      <protection hidden="1"/>
    </xf>
    <xf numFmtId="200" fontId="127" fillId="0" borderId="0" xfId="0" applyNumberFormat="1" applyFont="1" applyFill="1" applyBorder="1" applyAlignment="1" applyProtection="1">
      <alignment vertical="center"/>
      <protection hidden="1"/>
    </xf>
    <xf numFmtId="200" fontId="132" fillId="0" borderId="0" xfId="0" applyNumberFormat="1" applyFont="1" applyFill="1" applyAlignment="1" applyProtection="1">
      <alignment vertical="center"/>
      <protection hidden="1"/>
    </xf>
    <xf numFmtId="200" fontId="208" fillId="35" borderId="0" xfId="0" applyNumberFormat="1" applyFont="1" applyFill="1" applyBorder="1" applyAlignment="1" applyProtection="1">
      <alignment vertical="center"/>
      <protection hidden="1"/>
    </xf>
    <xf numFmtId="200" fontId="136" fillId="0" borderId="0" xfId="0" applyNumberFormat="1" applyFont="1" applyFill="1" applyBorder="1" applyAlignment="1" applyProtection="1">
      <alignment vertical="center"/>
      <protection hidden="1"/>
    </xf>
    <xf numFmtId="200" fontId="132" fillId="0" borderId="0" xfId="0" applyNumberFormat="1" applyFont="1" applyFill="1" applyBorder="1" applyAlignment="1" applyProtection="1">
      <alignment vertical="center"/>
      <protection hidden="1"/>
    </xf>
    <xf numFmtId="200" fontId="130" fillId="0" borderId="0" xfId="0" applyNumberFormat="1" applyFont="1" applyFill="1" applyAlignment="1" applyProtection="1">
      <alignment horizontal="center" vertical="center"/>
      <protection hidden="1"/>
    </xf>
    <xf numFmtId="200" fontId="0" fillId="0" borderId="0" xfId="0" applyNumberFormat="1" applyFont="1" applyFill="1" applyProtection="1">
      <protection hidden="1"/>
    </xf>
    <xf numFmtId="200" fontId="136" fillId="0" borderId="0" xfId="0" applyNumberFormat="1" applyFont="1" applyFill="1" applyProtection="1">
      <protection hidden="1"/>
    </xf>
    <xf numFmtId="200" fontId="127" fillId="0" borderId="0" xfId="0" applyNumberFormat="1" applyFont="1" applyFill="1" applyBorder="1" applyAlignment="1" applyProtection="1">
      <alignment horizontal="left" vertical="center"/>
      <protection hidden="1"/>
    </xf>
    <xf numFmtId="200" fontId="132" fillId="0" borderId="0" xfId="0" applyNumberFormat="1" applyFont="1" applyFill="1" applyBorder="1" applyAlignment="1" applyProtection="1">
      <alignment horizontal="center" vertical="center" wrapText="1"/>
      <protection hidden="1"/>
    </xf>
    <xf numFmtId="200" fontId="136" fillId="0" borderId="0" xfId="0" applyNumberFormat="1" applyFont="1" applyFill="1" applyBorder="1" applyAlignment="1" applyProtection="1">
      <alignment vertical="center" wrapText="1"/>
      <protection hidden="1"/>
    </xf>
    <xf numFmtId="200" fontId="153" fillId="0" borderId="0" xfId="0" applyNumberFormat="1" applyFont="1" applyFill="1" applyBorder="1" applyAlignment="1" applyProtection="1">
      <alignment horizontal="left" vertical="center"/>
      <protection hidden="1"/>
    </xf>
    <xf numFmtId="200" fontId="153" fillId="0" borderId="0" xfId="0" applyNumberFormat="1" applyFont="1" applyFill="1" applyAlignment="1" applyProtection="1">
      <alignment vertical="center"/>
      <protection hidden="1"/>
    </xf>
    <xf numFmtId="200" fontId="0" fillId="0" borderId="0" xfId="0" applyNumberFormat="1" applyFont="1" applyFill="1" applyBorder="1" applyAlignment="1" applyProtection="1">
      <alignment vertical="center"/>
      <protection hidden="1"/>
    </xf>
    <xf numFmtId="200" fontId="139" fillId="0" borderId="0" xfId="0" applyNumberFormat="1" applyFont="1" applyFill="1" applyBorder="1" applyAlignment="1" applyProtection="1">
      <alignment horizontal="left" vertical="center"/>
      <protection hidden="1"/>
    </xf>
    <xf numFmtId="200" fontId="137" fillId="0" borderId="0" xfId="24" applyNumberFormat="1" applyFont="1" applyFill="1" applyAlignment="1" applyProtection="1">
      <alignment vertical="center"/>
      <protection hidden="1"/>
    </xf>
    <xf numFmtId="200" fontId="7" fillId="0" borderId="0" xfId="24" applyNumberFormat="1" applyFont="1" applyFill="1" applyAlignment="1" applyProtection="1">
      <alignment vertical="center"/>
      <protection hidden="1"/>
    </xf>
    <xf numFmtId="200" fontId="137" fillId="0" borderId="0" xfId="24" applyNumberFormat="1" applyFont="1" applyFill="1" applyBorder="1" applyAlignment="1" applyProtection="1">
      <alignment vertical="center"/>
      <protection hidden="1"/>
    </xf>
    <xf numFmtId="200" fontId="207" fillId="0" borderId="0" xfId="24" applyNumberFormat="1" applyFont="1" applyFill="1" applyAlignment="1" applyProtection="1">
      <alignment vertical="center"/>
      <protection hidden="1"/>
    </xf>
    <xf numFmtId="200" fontId="207" fillId="0" borderId="0" xfId="24" applyNumberFormat="1" applyFont="1" applyFill="1" applyAlignment="1" applyProtection="1">
      <alignment vertical="center" wrapText="1"/>
      <protection hidden="1"/>
    </xf>
    <xf numFmtId="200" fontId="207" fillId="0" borderId="0" xfId="24" applyNumberFormat="1" applyFont="1" applyFill="1" applyBorder="1" applyAlignment="1" applyProtection="1">
      <alignment vertical="center" wrapText="1"/>
      <protection hidden="1"/>
    </xf>
    <xf numFmtId="200" fontId="53" fillId="0" borderId="0" xfId="24" applyNumberFormat="1" applyFont="1" applyFill="1" applyAlignment="1" applyProtection="1">
      <alignment vertical="center"/>
      <protection hidden="1"/>
    </xf>
    <xf numFmtId="200" fontId="137" fillId="0" borderId="0" xfId="24" applyNumberFormat="1" applyFont="1" applyFill="1" applyBorder="1" applyAlignment="1" applyProtection="1">
      <alignment horizontal="left" vertical="center"/>
      <protection hidden="1"/>
    </xf>
    <xf numFmtId="200" fontId="130" fillId="0" borderId="0" xfId="0" applyNumberFormat="1" applyFont="1" applyAlignment="1" applyProtection="1">
      <alignment vertical="center"/>
      <protection hidden="1"/>
    </xf>
    <xf numFmtId="200" fontId="0" fillId="0" borderId="0" xfId="0" applyNumberFormat="1" applyFont="1" applyAlignment="1" applyProtection="1">
      <alignment vertical="center"/>
      <protection hidden="1"/>
    </xf>
    <xf numFmtId="200" fontId="136" fillId="29" borderId="0" xfId="0" applyNumberFormat="1" applyFont="1" applyFill="1" applyBorder="1" applyAlignment="1" applyProtection="1">
      <alignment horizontal="right" vertical="center"/>
      <protection hidden="1"/>
    </xf>
    <xf numFmtId="200" fontId="62" fillId="0" borderId="0" xfId="0" applyNumberFormat="1" applyFont="1" applyFill="1" applyAlignment="1" applyProtection="1">
      <alignment vertical="center"/>
      <protection hidden="1"/>
    </xf>
    <xf numFmtId="200" fontId="164" fillId="0" borderId="0" xfId="0" applyNumberFormat="1" applyFont="1" applyFill="1" applyAlignment="1" applyProtection="1">
      <alignment vertical="center"/>
      <protection hidden="1"/>
    </xf>
    <xf numFmtId="200" fontId="120" fillId="0" borderId="0" xfId="0" applyNumberFormat="1" applyFont="1" applyFill="1" applyAlignment="1" applyProtection="1">
      <alignment vertical="center" readingOrder="1"/>
      <protection hidden="1"/>
    </xf>
    <xf numFmtId="200" fontId="119" fillId="0" borderId="0" xfId="0" applyNumberFormat="1" applyFont="1" applyFill="1" applyAlignment="1" applyProtection="1">
      <alignment vertical="center" readingOrder="1"/>
      <protection hidden="1"/>
    </xf>
    <xf numFmtId="200" fontId="194" fillId="0" borderId="0" xfId="0" applyNumberFormat="1" applyFont="1" applyFill="1" applyAlignment="1" applyProtection="1">
      <alignment vertical="center"/>
      <protection hidden="1"/>
    </xf>
    <xf numFmtId="200" fontId="131" fillId="0" borderId="0" xfId="0" applyNumberFormat="1" applyFont="1" applyFill="1" applyAlignment="1" applyProtection="1">
      <alignment vertical="center"/>
      <protection hidden="1"/>
    </xf>
    <xf numFmtId="200" fontId="135" fillId="0" borderId="0" xfId="0" applyNumberFormat="1" applyFont="1" applyFill="1" applyBorder="1" applyAlignment="1" applyProtection="1">
      <alignment horizontal="right" vertical="center"/>
      <protection hidden="1"/>
    </xf>
    <xf numFmtId="200" fontId="120" fillId="0" borderId="0" xfId="0" applyNumberFormat="1" applyFont="1" applyFill="1" applyBorder="1" applyAlignment="1" applyProtection="1">
      <alignment horizontal="right" vertical="center"/>
      <protection hidden="1"/>
    </xf>
    <xf numFmtId="200" fontId="182" fillId="0" borderId="0" xfId="0" applyNumberFormat="1" applyFont="1" applyFill="1" applyAlignment="1" applyProtection="1">
      <alignment vertical="center"/>
      <protection hidden="1"/>
    </xf>
    <xf numFmtId="200" fontId="196" fillId="0" borderId="0" xfId="7" applyNumberFormat="1" applyFont="1" applyFill="1" applyProtection="1">
      <protection hidden="1"/>
    </xf>
    <xf numFmtId="200" fontId="197" fillId="0" borderId="0" xfId="0" applyNumberFormat="1" applyFont="1" applyFill="1" applyBorder="1" applyAlignment="1" applyProtection="1">
      <alignment horizontal="right" vertical="center"/>
      <protection hidden="1"/>
    </xf>
    <xf numFmtId="200" fontId="198" fillId="0" borderId="0" xfId="0" applyNumberFormat="1" applyFont="1" applyFill="1" applyBorder="1" applyAlignment="1" applyProtection="1">
      <alignment horizontal="right" vertical="center"/>
      <protection hidden="1"/>
    </xf>
    <xf numFmtId="200" fontId="166" fillId="0" borderId="0" xfId="0" applyNumberFormat="1" applyFont="1" applyFill="1" applyBorder="1" applyProtection="1">
      <protection hidden="1"/>
    </xf>
    <xf numFmtId="200" fontId="139" fillId="0" borderId="0" xfId="2" applyNumberFormat="1" applyFont="1" applyFill="1" applyAlignment="1" applyProtection="1">
      <alignment vertical="center"/>
      <protection hidden="1"/>
    </xf>
    <xf numFmtId="200" fontId="135" fillId="0" borderId="0" xfId="0" applyNumberFormat="1" applyFont="1" applyFill="1" applyBorder="1" applyAlignment="1" applyProtection="1">
      <alignment horizontal="left" vertical="center"/>
      <protection hidden="1"/>
    </xf>
    <xf numFmtId="200" fontId="131" fillId="0" borderId="0" xfId="2" applyNumberFormat="1" applyFont="1" applyFill="1" applyAlignment="1" applyProtection="1">
      <alignment vertical="center"/>
      <protection hidden="1"/>
    </xf>
    <xf numFmtId="200" fontId="135" fillId="0" borderId="0" xfId="0" applyNumberFormat="1" applyFont="1" applyFill="1" applyBorder="1" applyAlignment="1" applyProtection="1">
      <alignment vertical="center"/>
      <protection hidden="1"/>
    </xf>
    <xf numFmtId="200" fontId="195" fillId="0" borderId="0" xfId="0" applyNumberFormat="1" applyFont="1" applyFill="1" applyBorder="1" applyAlignment="1" applyProtection="1">
      <alignment horizontal="left" vertical="center"/>
      <protection hidden="1"/>
    </xf>
    <xf numFmtId="200" fontId="136" fillId="0" borderId="0" xfId="0" applyNumberFormat="1" applyFont="1" applyFill="1" applyBorder="1" applyAlignment="1" applyProtection="1">
      <alignment horizontal="left" vertical="center"/>
      <protection hidden="1"/>
    </xf>
    <xf numFmtId="200" fontId="136" fillId="0" borderId="0" xfId="0" applyNumberFormat="1" applyFont="1" applyFill="1" applyAlignment="1" applyProtection="1">
      <alignment vertical="center" wrapText="1"/>
      <protection hidden="1"/>
    </xf>
    <xf numFmtId="200" fontId="199" fillId="0" borderId="0" xfId="0" applyNumberFormat="1" applyFont="1" applyFill="1" applyAlignment="1" applyProtection="1">
      <alignment vertical="center"/>
      <protection hidden="1"/>
    </xf>
    <xf numFmtId="200" fontId="120" fillId="0" borderId="0" xfId="0" applyNumberFormat="1" applyFont="1" applyFill="1" applyAlignment="1" applyProtection="1">
      <alignment vertical="center"/>
      <protection hidden="1"/>
    </xf>
    <xf numFmtId="200" fontId="49" fillId="0" borderId="0" xfId="7" applyNumberFormat="1" applyFont="1" applyFill="1" applyProtection="1">
      <protection hidden="1"/>
    </xf>
    <xf numFmtId="200" fontId="120" fillId="0" borderId="0" xfId="0" applyNumberFormat="1" applyFont="1" applyFill="1" applyAlignment="1" applyProtection="1">
      <alignment horizontal="center" vertical="center"/>
      <protection hidden="1"/>
    </xf>
    <xf numFmtId="200" fontId="49" fillId="0" borderId="0" xfId="4" applyNumberFormat="1" applyFont="1" applyFill="1" applyProtection="1">
      <protection hidden="1"/>
    </xf>
    <xf numFmtId="200" fontId="228" fillId="0" borderId="0" xfId="20" applyNumberFormat="1" applyFont="1" applyFill="1" applyBorder="1" applyAlignment="1" applyProtection="1">
      <alignment horizontal="right" vertical="center"/>
      <protection hidden="1"/>
    </xf>
    <xf numFmtId="200" fontId="131" fillId="0" borderId="0" xfId="0" applyNumberFormat="1" applyFont="1" applyFill="1" applyBorder="1" applyAlignment="1" applyProtection="1">
      <alignment vertical="center"/>
      <protection hidden="1"/>
    </xf>
    <xf numFmtId="200" fontId="199" fillId="0" borderId="0" xfId="0" applyNumberFormat="1" applyFont="1" applyFill="1" applyAlignment="1" applyProtection="1">
      <alignment horizontal="center" vertical="center"/>
      <protection hidden="1"/>
    </xf>
    <xf numFmtId="200" fontId="0" fillId="0" borderId="0" xfId="0" applyNumberFormat="1" applyFont="1" applyFill="1" applyAlignment="1" applyProtection="1">
      <alignment vertical="center" wrapText="1"/>
      <protection hidden="1"/>
    </xf>
    <xf numFmtId="200" fontId="139" fillId="0" borderId="0" xfId="24" applyNumberFormat="1" applyFont="1" applyFill="1" applyAlignment="1" applyProtection="1">
      <alignment vertical="center"/>
      <protection hidden="1"/>
    </xf>
    <xf numFmtId="200" fontId="120" fillId="0" borderId="0" xfId="0" applyNumberFormat="1" applyFont="1" applyFill="1" applyAlignment="1">
      <alignment readingOrder="1"/>
    </xf>
    <xf numFmtId="200" fontId="119" fillId="0" borderId="0" xfId="0" applyNumberFormat="1" applyFont="1" applyFill="1" applyAlignment="1">
      <alignment readingOrder="1"/>
    </xf>
    <xf numFmtId="200" fontId="119" fillId="0" borderId="0" xfId="0" applyNumberFormat="1" applyFont="1" applyFill="1" applyAlignment="1">
      <alignment vertical="center" wrapText="1" readingOrder="1"/>
    </xf>
    <xf numFmtId="200" fontId="119" fillId="0" borderId="0" xfId="0" applyNumberFormat="1" applyFont="1" applyFill="1" applyAlignment="1">
      <alignment vertical="center" readingOrder="1"/>
    </xf>
    <xf numFmtId="200" fontId="120" fillId="0" borderId="0" xfId="0" applyNumberFormat="1" applyFont="1" applyFill="1" applyAlignment="1">
      <alignment vertical="center" readingOrder="1"/>
    </xf>
    <xf numFmtId="200" fontId="120" fillId="0" borderId="0" xfId="0" applyNumberFormat="1" applyFont="1" applyFill="1" applyAlignment="1">
      <alignment vertical="top" wrapText="1" readingOrder="1"/>
    </xf>
    <xf numFmtId="200" fontId="119" fillId="0" borderId="0" xfId="0" applyNumberFormat="1" applyFont="1" applyFill="1" applyAlignment="1">
      <alignment vertical="top" readingOrder="1"/>
    </xf>
    <xf numFmtId="200" fontId="131" fillId="0" borderId="0" xfId="0" applyNumberFormat="1" applyFont="1" applyFill="1" applyAlignment="1">
      <alignment vertical="center" readingOrder="1"/>
    </xf>
    <xf numFmtId="200" fontId="160" fillId="0" borderId="0" xfId="0" applyNumberFormat="1" applyFont="1" applyFill="1" applyAlignment="1">
      <alignment vertical="center" readingOrder="1"/>
    </xf>
    <xf numFmtId="200" fontId="135" fillId="0" borderId="0" xfId="0" applyNumberFormat="1" applyFont="1" applyFill="1" applyAlignment="1">
      <alignment vertical="center" readingOrder="1"/>
    </xf>
    <xf numFmtId="200" fontId="139" fillId="0" borderId="0" xfId="0" applyNumberFormat="1" applyFont="1" applyFill="1" applyAlignment="1">
      <alignment vertical="center" readingOrder="1"/>
    </xf>
    <xf numFmtId="200" fontId="131" fillId="0" borderId="0" xfId="0" applyNumberFormat="1" applyFont="1" applyFill="1" applyAlignment="1">
      <alignment vertical="center"/>
    </xf>
    <xf numFmtId="200" fontId="119" fillId="0" borderId="0" xfId="0" applyNumberFormat="1" applyFont="1" applyFill="1" applyAlignment="1">
      <alignment vertical="center"/>
    </xf>
    <xf numFmtId="200" fontId="181" fillId="0" borderId="0" xfId="0" applyNumberFormat="1" applyFont="1" applyFill="1" applyAlignment="1">
      <alignment vertical="center" readingOrder="1"/>
    </xf>
    <xf numFmtId="200" fontId="182" fillId="0" borderId="0" xfId="0" applyNumberFormat="1" applyFont="1" applyFill="1" applyAlignment="1">
      <alignment vertical="center"/>
    </xf>
    <xf numFmtId="200" fontId="182" fillId="0" borderId="0" xfId="0" applyNumberFormat="1" applyFont="1" applyFill="1" applyAlignment="1">
      <alignment vertical="center" readingOrder="1"/>
    </xf>
    <xf numFmtId="200" fontId="131" fillId="0" borderId="0" xfId="0" applyNumberFormat="1" applyFont="1" applyFill="1" applyAlignment="1">
      <alignment readingOrder="1"/>
    </xf>
    <xf numFmtId="200" fontId="160" fillId="0" borderId="0" xfId="0" applyNumberFormat="1" applyFont="1" applyFill="1" applyAlignment="1">
      <alignment readingOrder="1"/>
    </xf>
    <xf numFmtId="200" fontId="120" fillId="34" borderId="0" xfId="0" applyNumberFormat="1" applyFont="1" applyFill="1" applyAlignment="1">
      <alignment readingOrder="1"/>
    </xf>
    <xf numFmtId="200" fontId="183" fillId="0" borderId="0" xfId="0" applyNumberFormat="1" applyFont="1" applyFill="1" applyAlignment="1">
      <alignment readingOrder="1"/>
    </xf>
    <xf numFmtId="200" fontId="135" fillId="0" borderId="0" xfId="0" applyNumberFormat="1" applyFont="1" applyFill="1" applyBorder="1" applyAlignment="1">
      <alignment horizontal="left" vertical="center" readingOrder="1"/>
    </xf>
    <xf numFmtId="200" fontId="135" fillId="0" borderId="0" xfId="0" applyNumberFormat="1" applyFont="1" applyFill="1" applyBorder="1" applyAlignment="1">
      <alignment horizontal="right" vertical="center" readingOrder="1"/>
    </xf>
    <xf numFmtId="200" fontId="119" fillId="0" borderId="0" xfId="0" applyNumberFormat="1" applyFont="1" applyFill="1" applyBorder="1" applyAlignment="1">
      <alignment readingOrder="1"/>
    </xf>
    <xf numFmtId="200" fontId="157" fillId="0" borderId="0" xfId="0" applyNumberFormat="1" applyFont="1" applyFill="1" applyAlignment="1">
      <alignment readingOrder="1"/>
    </xf>
    <xf numFmtId="200" fontId="1" fillId="0" borderId="0" xfId="24" applyNumberFormat="1" applyFont="1" applyFill="1" applyAlignment="1" applyProtection="1">
      <alignment vertical="center" wrapText="1"/>
      <protection hidden="1"/>
    </xf>
    <xf numFmtId="200" fontId="130" fillId="0" borderId="0" xfId="24" applyNumberFormat="1" applyFont="1" applyFill="1" applyAlignment="1" applyProtection="1">
      <alignment vertical="center" wrapText="1"/>
      <protection hidden="1"/>
    </xf>
    <xf numFmtId="200" fontId="136" fillId="0" borderId="0" xfId="24" applyNumberFormat="1" applyFont="1" applyFill="1" applyAlignment="1" applyProtection="1">
      <alignment vertical="center" wrapText="1"/>
      <protection hidden="1"/>
    </xf>
    <xf numFmtId="200" fontId="55" fillId="0" borderId="0" xfId="0" applyNumberFormat="1" applyFont="1" applyFill="1" applyAlignment="1" applyProtection="1">
      <alignment vertical="center" wrapText="1"/>
      <protection hidden="1"/>
    </xf>
    <xf numFmtId="200" fontId="139" fillId="0" borderId="0" xfId="24" applyNumberFormat="1" applyFont="1" applyFill="1" applyAlignment="1" applyProtection="1">
      <alignment vertical="center" wrapText="1"/>
      <protection hidden="1"/>
    </xf>
    <xf numFmtId="200" fontId="119" fillId="0" borderId="0" xfId="0" applyNumberFormat="1" applyFont="1" applyFill="1" applyProtection="1">
      <protection hidden="1"/>
    </xf>
    <xf numFmtId="200" fontId="120" fillId="0" borderId="0" xfId="0" applyNumberFormat="1" applyFont="1" applyFill="1" applyProtection="1">
      <protection hidden="1"/>
    </xf>
    <xf numFmtId="200" fontId="120" fillId="0" borderId="0" xfId="0" applyNumberFormat="1" applyFont="1" applyFill="1" applyAlignment="1" applyProtection="1">
      <alignment horizontal="right" vertical="justify" wrapText="1"/>
      <protection hidden="1"/>
    </xf>
    <xf numFmtId="200" fontId="120" fillId="0" borderId="0" xfId="41" applyNumberFormat="1" applyFont="1" applyProtection="1">
      <protection hidden="1"/>
    </xf>
    <xf numFmtId="200" fontId="120" fillId="27" borderId="0" xfId="0" applyNumberFormat="1" applyFont="1" applyFill="1" applyProtection="1">
      <protection hidden="1"/>
    </xf>
    <xf numFmtId="200" fontId="119" fillId="27" borderId="0" xfId="0" applyNumberFormat="1" applyFont="1" applyFill="1" applyProtection="1">
      <protection hidden="1"/>
    </xf>
    <xf numFmtId="200" fontId="135" fillId="27" borderId="0" xfId="0" applyNumberFormat="1" applyFont="1" applyFill="1" applyBorder="1" applyProtection="1">
      <protection hidden="1"/>
    </xf>
    <xf numFmtId="200" fontId="120" fillId="27" borderId="0" xfId="0" applyNumberFormat="1" applyFont="1" applyFill="1" applyAlignment="1" applyProtection="1">
      <protection hidden="1"/>
    </xf>
    <xf numFmtId="200" fontId="120" fillId="27" borderId="0" xfId="0" applyNumberFormat="1" applyFont="1" applyFill="1" applyAlignment="1" applyProtection="1">
      <alignment horizontal="center"/>
      <protection hidden="1"/>
    </xf>
    <xf numFmtId="200" fontId="120" fillId="0" borderId="0" xfId="24" applyNumberFormat="1" applyFont="1" applyFill="1" applyAlignment="1" applyProtection="1">
      <alignment vertical="center" wrapText="1"/>
      <protection hidden="1"/>
    </xf>
    <xf numFmtId="200" fontId="119" fillId="0" borderId="0" xfId="24" applyNumberFormat="1" applyFont="1" applyFill="1" applyAlignment="1" applyProtection="1">
      <alignment vertical="center" wrapText="1"/>
      <protection hidden="1"/>
    </xf>
    <xf numFmtId="200" fontId="128" fillId="0" borderId="0" xfId="24" applyNumberFormat="1" applyFont="1" applyFill="1" applyAlignment="1" applyProtection="1">
      <alignment vertical="center" wrapText="1"/>
      <protection hidden="1"/>
    </xf>
    <xf numFmtId="200" fontId="131" fillId="0" borderId="0" xfId="24" applyNumberFormat="1" applyFont="1" applyFill="1" applyBorder="1" applyAlignment="1" applyProtection="1">
      <alignment vertical="center" wrapText="1"/>
      <protection hidden="1"/>
    </xf>
    <xf numFmtId="200" fontId="131" fillId="0" borderId="0" xfId="24" applyNumberFormat="1" applyFont="1" applyFill="1" applyAlignment="1" applyProtection="1">
      <alignment vertical="center" wrapText="1"/>
      <protection hidden="1"/>
    </xf>
    <xf numFmtId="200" fontId="135" fillId="0" borderId="0" xfId="24" applyNumberFormat="1" applyFont="1" applyFill="1" applyAlignment="1" applyProtection="1">
      <alignment vertical="center" wrapText="1"/>
      <protection hidden="1"/>
    </xf>
    <xf numFmtId="200" fontId="137" fillId="0" borderId="0" xfId="0" applyNumberFormat="1" applyFont="1" applyFill="1" applyAlignment="1" applyProtection="1">
      <alignment vertical="center" wrapText="1"/>
      <protection hidden="1"/>
    </xf>
    <xf numFmtId="200" fontId="135" fillId="0" borderId="0" xfId="24" applyNumberFormat="1" applyFont="1" applyFill="1" applyBorder="1" applyAlignment="1" applyProtection="1">
      <alignment vertical="center" wrapText="1"/>
      <protection hidden="1"/>
    </xf>
    <xf numFmtId="200" fontId="136" fillId="0" borderId="0" xfId="24" applyNumberFormat="1" applyFont="1" applyFill="1" applyBorder="1" applyAlignment="1" applyProtection="1">
      <alignment vertical="center" wrapText="1"/>
      <protection hidden="1"/>
    </xf>
    <xf numFmtId="200" fontId="130" fillId="0" borderId="0" xfId="24" applyNumberFormat="1" applyFont="1" applyFill="1" applyBorder="1" applyAlignment="1" applyProtection="1">
      <alignment vertical="center" wrapText="1"/>
      <protection hidden="1"/>
    </xf>
    <xf numFmtId="200" fontId="120" fillId="0" borderId="0" xfId="24" applyNumberFormat="1" applyFont="1" applyFill="1" applyBorder="1" applyAlignment="1" applyProtection="1">
      <alignment vertical="center" wrapText="1"/>
      <protection hidden="1"/>
    </xf>
    <xf numFmtId="200" fontId="1" fillId="0" borderId="0" xfId="24" applyNumberFormat="1" applyFont="1" applyFill="1" applyBorder="1" applyAlignment="1" applyProtection="1">
      <alignment vertical="center" wrapText="1"/>
      <protection hidden="1"/>
    </xf>
    <xf numFmtId="200" fontId="144" fillId="0" borderId="0" xfId="24" applyNumberFormat="1" applyFont="1" applyFill="1" applyAlignment="1" applyProtection="1">
      <alignment vertical="center" wrapText="1"/>
      <protection hidden="1"/>
    </xf>
    <xf numFmtId="200" fontId="62" fillId="0" borderId="0" xfId="24" applyNumberFormat="1" applyFont="1" applyFill="1" applyAlignment="1" applyProtection="1">
      <alignment vertical="center" wrapText="1"/>
      <protection hidden="1"/>
    </xf>
    <xf numFmtId="200" fontId="120" fillId="0" borderId="0" xfId="24" applyNumberFormat="1" applyFont="1" applyFill="1" applyAlignment="1" applyProtection="1">
      <alignment horizontal="right" vertical="center" wrapText="1"/>
      <protection hidden="1"/>
    </xf>
    <xf numFmtId="200" fontId="135" fillId="0" borderId="0" xfId="1" applyNumberFormat="1" applyFont="1" applyFill="1" applyAlignment="1" applyProtection="1">
      <alignment vertical="center" wrapText="1"/>
      <protection hidden="1"/>
    </xf>
    <xf numFmtId="200" fontId="147" fillId="0" borderId="0" xfId="24" applyNumberFormat="1" applyFont="1" applyFill="1" applyAlignment="1" applyProtection="1">
      <alignment vertical="center" wrapText="1"/>
      <protection hidden="1"/>
    </xf>
    <xf numFmtId="200" fontId="135" fillId="0" borderId="0" xfId="24" applyNumberFormat="1" applyFont="1" applyFill="1" applyBorder="1" applyAlignment="1" applyProtection="1">
      <alignment horizontal="right" vertical="center" wrapText="1" readingOrder="1"/>
      <protection hidden="1"/>
    </xf>
    <xf numFmtId="200" fontId="139" fillId="0" borderId="0" xfId="24" applyNumberFormat="1" applyFont="1" applyFill="1" applyAlignment="1" applyProtection="1">
      <alignment horizontal="left" vertical="center" wrapText="1"/>
      <protection hidden="1"/>
    </xf>
    <xf numFmtId="200" fontId="139" fillId="0" borderId="0" xfId="24" applyNumberFormat="1" applyFont="1" applyFill="1" applyAlignment="1" applyProtection="1">
      <alignment horizontal="right" vertical="center" wrapText="1"/>
      <protection hidden="1"/>
    </xf>
    <xf numFmtId="200" fontId="135" fillId="0" borderId="0" xfId="24" applyNumberFormat="1" applyFont="1" applyFill="1" applyBorder="1" applyAlignment="1" applyProtection="1">
      <alignment horizontal="left" vertical="center" wrapText="1"/>
      <protection hidden="1"/>
    </xf>
    <xf numFmtId="200" fontId="139" fillId="0" borderId="0" xfId="24" applyNumberFormat="1" applyFont="1" applyFill="1" applyBorder="1" applyAlignment="1" applyProtection="1">
      <alignment horizontal="right" vertical="center" wrapText="1" readingOrder="1"/>
      <protection hidden="1"/>
    </xf>
    <xf numFmtId="200" fontId="135" fillId="0" borderId="0" xfId="24" applyNumberFormat="1" applyFont="1" applyFill="1" applyBorder="1" applyAlignment="1" applyProtection="1">
      <alignment vertical="center" wrapText="1" readingOrder="1"/>
      <protection hidden="1"/>
    </xf>
    <xf numFmtId="200" fontId="135" fillId="0" borderId="0" xfId="24" applyNumberFormat="1" applyFont="1" applyFill="1" applyAlignment="1" applyProtection="1">
      <alignment horizontal="left" vertical="center" wrapText="1"/>
      <protection hidden="1"/>
    </xf>
    <xf numFmtId="200" fontId="49" fillId="0" borderId="0" xfId="0" applyNumberFormat="1" applyFont="1" applyFill="1" applyAlignment="1" applyProtection="1">
      <alignment vertical="center" wrapText="1"/>
      <protection hidden="1"/>
    </xf>
    <xf numFmtId="200" fontId="27" fillId="0" borderId="0" xfId="0" applyNumberFormat="1" applyFont="1" applyFill="1" applyAlignment="1" applyProtection="1">
      <alignment vertical="center" wrapText="1"/>
      <protection hidden="1"/>
    </xf>
    <xf numFmtId="200" fontId="151" fillId="0" borderId="0" xfId="0" applyNumberFormat="1" applyFont="1" applyFill="1" applyAlignment="1" applyProtection="1">
      <alignment vertical="center" wrapText="1"/>
      <protection hidden="1"/>
    </xf>
    <xf numFmtId="200" fontId="152" fillId="0" borderId="0" xfId="0" applyNumberFormat="1" applyFont="1" applyFill="1" applyAlignment="1" applyProtection="1">
      <alignment vertical="center" wrapText="1"/>
      <protection hidden="1"/>
    </xf>
    <xf numFmtId="200" fontId="138" fillId="0" borderId="0" xfId="24" applyNumberFormat="1" applyFont="1" applyFill="1" applyBorder="1" applyAlignment="1" applyProtection="1">
      <alignment horizontal="right" vertical="center" wrapText="1" readingOrder="1"/>
      <protection hidden="1"/>
    </xf>
  </cellXfs>
  <cellStyles count="3730">
    <cellStyle name="20% - Accent1 10" xfId="118"/>
    <cellStyle name="20% - Accent1 10 2" xfId="117"/>
    <cellStyle name="20% - Accent1 11" xfId="119"/>
    <cellStyle name="20% - Accent1 11 2" xfId="116"/>
    <cellStyle name="20% - Accent1 12" xfId="120"/>
    <cellStyle name="20% - Accent1 12 2" xfId="115"/>
    <cellStyle name="20% - Accent1 13" xfId="121"/>
    <cellStyle name="20% - Accent1 13 2" xfId="122"/>
    <cellStyle name="20% - Accent1 14" xfId="123"/>
    <cellStyle name="20% - Accent1 14 2" xfId="124"/>
    <cellStyle name="20% - Accent1 15" xfId="125"/>
    <cellStyle name="20% - Accent1 15 2" xfId="126"/>
    <cellStyle name="20% - Accent1 16" xfId="127"/>
    <cellStyle name="20% - Accent1 16 2" xfId="128"/>
    <cellStyle name="20% - Accent1 17" xfId="129"/>
    <cellStyle name="20% - Accent1 17 2" xfId="130"/>
    <cellStyle name="20% - Accent1 18" xfId="131"/>
    <cellStyle name="20% - Accent1 18 2" xfId="132"/>
    <cellStyle name="20% - Accent1 19" xfId="133"/>
    <cellStyle name="20% - Accent1 19 2" xfId="134"/>
    <cellStyle name="20% - Accent1 2" xfId="135"/>
    <cellStyle name="20% - Accent1 2 2" xfId="136"/>
    <cellStyle name="20% - Accent1 20" xfId="137"/>
    <cellStyle name="20% - Accent1 20 2" xfId="138"/>
    <cellStyle name="20% - Accent1 21" xfId="139"/>
    <cellStyle name="20% - Accent1 21 2" xfId="140"/>
    <cellStyle name="20% - Accent1 22" xfId="141"/>
    <cellStyle name="20% - Accent1 22 2" xfId="142"/>
    <cellStyle name="20% - Accent1 23" xfId="143"/>
    <cellStyle name="20% - Accent1 23 2" xfId="144"/>
    <cellStyle name="20% - Accent1 24" xfId="145"/>
    <cellStyle name="20% - Accent1 24 2" xfId="146"/>
    <cellStyle name="20% - Accent1 25" xfId="147"/>
    <cellStyle name="20% - Accent1 25 2" xfId="148"/>
    <cellStyle name="20% - Accent1 26" xfId="149"/>
    <cellStyle name="20% - Accent1 26 2" xfId="150"/>
    <cellStyle name="20% - Accent1 27" xfId="151"/>
    <cellStyle name="20% - Accent1 27 2" xfId="152"/>
    <cellStyle name="20% - Accent1 28" xfId="153"/>
    <cellStyle name="20% - Accent1 28 2" xfId="154"/>
    <cellStyle name="20% - Accent1 3" xfId="155"/>
    <cellStyle name="20% - Accent1 3 2" xfId="156"/>
    <cellStyle name="20% - Accent1 4" xfId="157"/>
    <cellStyle name="20% - Accent1 4 2" xfId="158"/>
    <cellStyle name="20% - Accent1 5" xfId="159"/>
    <cellStyle name="20% - Accent1 5 2" xfId="160"/>
    <cellStyle name="20% - Accent1 6" xfId="161"/>
    <cellStyle name="20% - Accent1 6 2" xfId="162"/>
    <cellStyle name="20% - Accent1 7" xfId="163"/>
    <cellStyle name="20% - Accent1 7 2" xfId="164"/>
    <cellStyle name="20% - Accent1 8" xfId="165"/>
    <cellStyle name="20% - Accent1 8 2" xfId="166"/>
    <cellStyle name="20% - Accent1 9" xfId="167"/>
    <cellStyle name="20% - Accent1 9 2" xfId="168"/>
    <cellStyle name="20% - Accent2 10" xfId="169"/>
    <cellStyle name="20% - Accent2 10 2" xfId="170"/>
    <cellStyle name="20% - Accent2 11" xfId="171"/>
    <cellStyle name="20% - Accent2 11 2" xfId="172"/>
    <cellStyle name="20% - Accent2 12" xfId="173"/>
    <cellStyle name="20% - Accent2 12 2" xfId="174"/>
    <cellStyle name="20% - Accent2 13" xfId="175"/>
    <cellStyle name="20% - Accent2 13 2" xfId="176"/>
    <cellStyle name="20% - Accent2 14" xfId="177"/>
    <cellStyle name="20% - Accent2 14 2" xfId="178"/>
    <cellStyle name="20% - Accent2 15" xfId="179"/>
    <cellStyle name="20% - Accent2 15 2" xfId="180"/>
    <cellStyle name="20% - Accent2 16" xfId="181"/>
    <cellStyle name="20% - Accent2 16 2" xfId="182"/>
    <cellStyle name="20% - Accent2 17" xfId="183"/>
    <cellStyle name="20% - Accent2 17 2" xfId="184"/>
    <cellStyle name="20% - Accent2 18" xfId="185"/>
    <cellStyle name="20% - Accent2 18 2" xfId="186"/>
    <cellStyle name="20% - Accent2 19" xfId="187"/>
    <cellStyle name="20% - Accent2 19 2" xfId="188"/>
    <cellStyle name="20% - Accent2 2" xfId="189"/>
    <cellStyle name="20% - Accent2 2 2" xfId="190"/>
    <cellStyle name="20% - Accent2 20" xfId="191"/>
    <cellStyle name="20% - Accent2 20 2" xfId="192"/>
    <cellStyle name="20% - Accent2 21" xfId="193"/>
    <cellStyle name="20% - Accent2 21 2" xfId="194"/>
    <cellStyle name="20% - Accent2 22" xfId="195"/>
    <cellStyle name="20% - Accent2 22 2" xfId="196"/>
    <cellStyle name="20% - Accent2 23" xfId="197"/>
    <cellStyle name="20% - Accent2 23 2" xfId="198"/>
    <cellStyle name="20% - Accent2 24" xfId="199"/>
    <cellStyle name="20% - Accent2 24 2" xfId="200"/>
    <cellStyle name="20% - Accent2 25" xfId="201"/>
    <cellStyle name="20% - Accent2 25 2" xfId="202"/>
    <cellStyle name="20% - Accent2 26" xfId="203"/>
    <cellStyle name="20% - Accent2 26 2" xfId="204"/>
    <cellStyle name="20% - Accent2 27" xfId="205"/>
    <cellStyle name="20% - Accent2 27 2" xfId="206"/>
    <cellStyle name="20% - Accent2 28" xfId="207"/>
    <cellStyle name="20% - Accent2 28 2" xfId="208"/>
    <cellStyle name="20% - Accent2 3" xfId="209"/>
    <cellStyle name="20% - Accent2 3 2" xfId="210"/>
    <cellStyle name="20% - Accent2 4" xfId="211"/>
    <cellStyle name="20% - Accent2 4 2" xfId="212"/>
    <cellStyle name="20% - Accent2 5" xfId="213"/>
    <cellStyle name="20% - Accent2 5 2" xfId="214"/>
    <cellStyle name="20% - Accent2 6" xfId="215"/>
    <cellStyle name="20% - Accent2 6 2" xfId="216"/>
    <cellStyle name="20% - Accent2 7" xfId="217"/>
    <cellStyle name="20% - Accent2 7 2" xfId="218"/>
    <cellStyle name="20% - Accent2 8" xfId="219"/>
    <cellStyle name="20% - Accent2 8 2" xfId="220"/>
    <cellStyle name="20% - Accent2 9" xfId="221"/>
    <cellStyle name="20% - Accent2 9 2" xfId="222"/>
    <cellStyle name="20% - Accent3 10" xfId="223"/>
    <cellStyle name="20% - Accent3 10 2" xfId="224"/>
    <cellStyle name="20% - Accent3 11" xfId="225"/>
    <cellStyle name="20% - Accent3 11 2" xfId="226"/>
    <cellStyle name="20% - Accent3 12" xfId="227"/>
    <cellStyle name="20% - Accent3 12 2" xfId="228"/>
    <cellStyle name="20% - Accent3 13" xfId="229"/>
    <cellStyle name="20% - Accent3 13 2" xfId="230"/>
    <cellStyle name="20% - Accent3 14" xfId="231"/>
    <cellStyle name="20% - Accent3 14 2" xfId="232"/>
    <cellStyle name="20% - Accent3 15" xfId="233"/>
    <cellStyle name="20% - Accent3 15 2" xfId="234"/>
    <cellStyle name="20% - Accent3 16" xfId="235"/>
    <cellStyle name="20% - Accent3 16 2" xfId="236"/>
    <cellStyle name="20% - Accent3 17" xfId="237"/>
    <cellStyle name="20% - Accent3 17 2" xfId="238"/>
    <cellStyle name="20% - Accent3 18" xfId="239"/>
    <cellStyle name="20% - Accent3 18 2" xfId="240"/>
    <cellStyle name="20% - Accent3 19" xfId="241"/>
    <cellStyle name="20% - Accent3 19 2" xfId="242"/>
    <cellStyle name="20% - Accent3 2" xfId="243"/>
    <cellStyle name="20% - Accent3 2 2" xfId="244"/>
    <cellStyle name="20% - Accent3 20" xfId="245"/>
    <cellStyle name="20% - Accent3 20 2" xfId="246"/>
    <cellStyle name="20% - Accent3 21" xfId="247"/>
    <cellStyle name="20% - Accent3 21 2" xfId="248"/>
    <cellStyle name="20% - Accent3 22" xfId="249"/>
    <cellStyle name="20% - Accent3 22 2" xfId="250"/>
    <cellStyle name="20% - Accent3 23" xfId="251"/>
    <cellStyle name="20% - Accent3 23 2" xfId="252"/>
    <cellStyle name="20% - Accent3 24" xfId="253"/>
    <cellStyle name="20% - Accent3 24 2" xfId="254"/>
    <cellStyle name="20% - Accent3 25" xfId="255"/>
    <cellStyle name="20% - Accent3 25 2" xfId="256"/>
    <cellStyle name="20% - Accent3 26" xfId="257"/>
    <cellStyle name="20% - Accent3 26 2" xfId="258"/>
    <cellStyle name="20% - Accent3 27" xfId="259"/>
    <cellStyle name="20% - Accent3 27 2" xfId="260"/>
    <cellStyle name="20% - Accent3 28" xfId="261"/>
    <cellStyle name="20% - Accent3 28 2" xfId="262"/>
    <cellStyle name="20% - Accent3 3" xfId="263"/>
    <cellStyle name="20% - Accent3 3 2" xfId="264"/>
    <cellStyle name="20% - Accent3 4" xfId="265"/>
    <cellStyle name="20% - Accent3 4 2" xfId="266"/>
    <cellStyle name="20% - Accent3 5" xfId="267"/>
    <cellStyle name="20% - Accent3 5 2" xfId="268"/>
    <cellStyle name="20% - Accent3 6" xfId="269"/>
    <cellStyle name="20% - Accent3 6 2" xfId="270"/>
    <cellStyle name="20% - Accent3 7" xfId="271"/>
    <cellStyle name="20% - Accent3 7 2" xfId="272"/>
    <cellStyle name="20% - Accent3 8" xfId="273"/>
    <cellStyle name="20% - Accent3 8 2" xfId="274"/>
    <cellStyle name="20% - Accent3 9" xfId="275"/>
    <cellStyle name="20% - Accent3 9 2" xfId="276"/>
    <cellStyle name="20% - Accent4 10" xfId="277"/>
    <cellStyle name="20% - Accent4 10 2" xfId="278"/>
    <cellStyle name="20% - Accent4 11" xfId="279"/>
    <cellStyle name="20% - Accent4 11 2" xfId="280"/>
    <cellStyle name="20% - Accent4 12" xfId="281"/>
    <cellStyle name="20% - Accent4 12 2" xfId="282"/>
    <cellStyle name="20% - Accent4 13" xfId="283"/>
    <cellStyle name="20% - Accent4 13 2" xfId="284"/>
    <cellStyle name="20% - Accent4 14" xfId="285"/>
    <cellStyle name="20% - Accent4 14 2" xfId="286"/>
    <cellStyle name="20% - Accent4 15" xfId="287"/>
    <cellStyle name="20% - Accent4 15 2" xfId="288"/>
    <cellStyle name="20% - Accent4 16" xfId="289"/>
    <cellStyle name="20% - Accent4 16 2" xfId="290"/>
    <cellStyle name="20% - Accent4 17" xfId="291"/>
    <cellStyle name="20% - Accent4 17 2" xfId="292"/>
    <cellStyle name="20% - Accent4 18" xfId="293"/>
    <cellStyle name="20% - Accent4 18 2" xfId="294"/>
    <cellStyle name="20% - Accent4 19" xfId="295"/>
    <cellStyle name="20% - Accent4 19 2" xfId="296"/>
    <cellStyle name="20% - Accent4 2" xfId="297"/>
    <cellStyle name="20% - Accent4 2 2" xfId="298"/>
    <cellStyle name="20% - Accent4 20" xfId="299"/>
    <cellStyle name="20% - Accent4 20 2" xfId="300"/>
    <cellStyle name="20% - Accent4 21" xfId="301"/>
    <cellStyle name="20% - Accent4 21 2" xfId="302"/>
    <cellStyle name="20% - Accent4 22" xfId="303"/>
    <cellStyle name="20% - Accent4 22 2" xfId="304"/>
    <cellStyle name="20% - Accent4 23" xfId="305"/>
    <cellStyle name="20% - Accent4 23 2" xfId="306"/>
    <cellStyle name="20% - Accent4 24" xfId="307"/>
    <cellStyle name="20% - Accent4 24 2" xfId="308"/>
    <cellStyle name="20% - Accent4 25" xfId="309"/>
    <cellStyle name="20% - Accent4 25 2" xfId="310"/>
    <cellStyle name="20% - Accent4 26" xfId="311"/>
    <cellStyle name="20% - Accent4 26 2" xfId="312"/>
    <cellStyle name="20% - Accent4 27" xfId="313"/>
    <cellStyle name="20% - Accent4 27 2" xfId="314"/>
    <cellStyle name="20% - Accent4 28" xfId="315"/>
    <cellStyle name="20% - Accent4 28 2" xfId="316"/>
    <cellStyle name="20% - Accent4 3" xfId="317"/>
    <cellStyle name="20% - Accent4 3 2" xfId="318"/>
    <cellStyle name="20% - Accent4 4" xfId="319"/>
    <cellStyle name="20% - Accent4 4 2" xfId="320"/>
    <cellStyle name="20% - Accent4 5" xfId="321"/>
    <cellStyle name="20% - Accent4 5 2" xfId="322"/>
    <cellStyle name="20% - Accent4 6" xfId="323"/>
    <cellStyle name="20% - Accent4 6 2" xfId="324"/>
    <cellStyle name="20% - Accent4 7" xfId="325"/>
    <cellStyle name="20% - Accent4 7 2" xfId="326"/>
    <cellStyle name="20% - Accent4 8" xfId="327"/>
    <cellStyle name="20% - Accent4 8 2" xfId="328"/>
    <cellStyle name="20% - Accent4 9" xfId="329"/>
    <cellStyle name="20% - Accent4 9 2" xfId="330"/>
    <cellStyle name="20% - Accent5 10" xfId="331"/>
    <cellStyle name="20% - Accent5 10 2" xfId="332"/>
    <cellStyle name="20% - Accent5 11" xfId="333"/>
    <cellStyle name="20% - Accent5 11 2" xfId="334"/>
    <cellStyle name="20% - Accent5 12" xfId="335"/>
    <cellStyle name="20% - Accent5 12 2" xfId="336"/>
    <cellStyle name="20% - Accent5 13" xfId="337"/>
    <cellStyle name="20% - Accent5 13 2" xfId="338"/>
    <cellStyle name="20% - Accent5 14" xfId="339"/>
    <cellStyle name="20% - Accent5 14 2" xfId="340"/>
    <cellStyle name="20% - Accent5 15" xfId="341"/>
    <cellStyle name="20% - Accent5 15 2" xfId="342"/>
    <cellStyle name="20% - Accent5 16" xfId="343"/>
    <cellStyle name="20% - Accent5 16 2" xfId="344"/>
    <cellStyle name="20% - Accent5 17" xfId="345"/>
    <cellStyle name="20% - Accent5 17 2" xfId="346"/>
    <cellStyle name="20% - Accent5 18" xfId="347"/>
    <cellStyle name="20% - Accent5 18 2" xfId="348"/>
    <cellStyle name="20% - Accent5 19" xfId="349"/>
    <cellStyle name="20% - Accent5 19 2" xfId="350"/>
    <cellStyle name="20% - Accent5 2" xfId="351"/>
    <cellStyle name="20% - Accent5 2 2" xfId="352"/>
    <cellStyle name="20% - Accent5 20" xfId="353"/>
    <cellStyle name="20% - Accent5 20 2" xfId="354"/>
    <cellStyle name="20% - Accent5 21" xfId="355"/>
    <cellStyle name="20% - Accent5 21 2" xfId="356"/>
    <cellStyle name="20% - Accent5 22" xfId="357"/>
    <cellStyle name="20% - Accent5 22 2" xfId="358"/>
    <cellStyle name="20% - Accent5 23" xfId="359"/>
    <cellStyle name="20% - Accent5 23 2" xfId="360"/>
    <cellStyle name="20% - Accent5 24" xfId="361"/>
    <cellStyle name="20% - Accent5 24 2" xfId="362"/>
    <cellStyle name="20% - Accent5 25" xfId="363"/>
    <cellStyle name="20% - Accent5 25 2" xfId="364"/>
    <cellStyle name="20% - Accent5 26" xfId="365"/>
    <cellStyle name="20% - Accent5 26 2" xfId="366"/>
    <cellStyle name="20% - Accent5 27" xfId="367"/>
    <cellStyle name="20% - Accent5 27 2" xfId="368"/>
    <cellStyle name="20% - Accent5 28" xfId="369"/>
    <cellStyle name="20% - Accent5 28 2" xfId="370"/>
    <cellStyle name="20% - Accent5 3" xfId="371"/>
    <cellStyle name="20% - Accent5 3 2" xfId="372"/>
    <cellStyle name="20% - Accent5 4" xfId="373"/>
    <cellStyle name="20% - Accent5 4 2" xfId="374"/>
    <cellStyle name="20% - Accent5 5" xfId="375"/>
    <cellStyle name="20% - Accent5 5 2" xfId="376"/>
    <cellStyle name="20% - Accent5 6" xfId="377"/>
    <cellStyle name="20% - Accent5 6 2" xfId="378"/>
    <cellStyle name="20% - Accent5 7" xfId="379"/>
    <cellStyle name="20% - Accent5 7 2" xfId="380"/>
    <cellStyle name="20% - Accent5 8" xfId="381"/>
    <cellStyle name="20% - Accent5 8 2" xfId="382"/>
    <cellStyle name="20% - Accent5 9" xfId="383"/>
    <cellStyle name="20% - Accent5 9 2" xfId="384"/>
    <cellStyle name="20% - Accent6 10" xfId="385"/>
    <cellStyle name="20% - Accent6 10 2" xfId="386"/>
    <cellStyle name="20% - Accent6 11" xfId="387"/>
    <cellStyle name="20% - Accent6 11 2" xfId="388"/>
    <cellStyle name="20% - Accent6 12" xfId="389"/>
    <cellStyle name="20% - Accent6 12 2" xfId="390"/>
    <cellStyle name="20% - Accent6 13" xfId="391"/>
    <cellStyle name="20% - Accent6 13 2" xfId="392"/>
    <cellStyle name="20% - Accent6 14" xfId="393"/>
    <cellStyle name="20% - Accent6 14 2" xfId="394"/>
    <cellStyle name="20% - Accent6 15" xfId="395"/>
    <cellStyle name="20% - Accent6 15 2" xfId="396"/>
    <cellStyle name="20% - Accent6 16" xfId="397"/>
    <cellStyle name="20% - Accent6 16 2" xfId="398"/>
    <cellStyle name="20% - Accent6 17" xfId="399"/>
    <cellStyle name="20% - Accent6 17 2" xfId="400"/>
    <cellStyle name="20% - Accent6 18" xfId="401"/>
    <cellStyle name="20% - Accent6 18 2" xfId="402"/>
    <cellStyle name="20% - Accent6 19" xfId="403"/>
    <cellStyle name="20% - Accent6 19 2" xfId="404"/>
    <cellStyle name="20% - Accent6 2" xfId="405"/>
    <cellStyle name="20% - Accent6 2 2" xfId="406"/>
    <cellStyle name="20% - Accent6 20" xfId="407"/>
    <cellStyle name="20% - Accent6 20 2" xfId="408"/>
    <cellStyle name="20% - Accent6 21" xfId="409"/>
    <cellStyle name="20% - Accent6 21 2" xfId="410"/>
    <cellStyle name="20% - Accent6 22" xfId="411"/>
    <cellStyle name="20% - Accent6 22 2" xfId="412"/>
    <cellStyle name="20% - Accent6 23" xfId="413"/>
    <cellStyle name="20% - Accent6 23 2" xfId="414"/>
    <cellStyle name="20% - Accent6 24" xfId="415"/>
    <cellStyle name="20% - Accent6 24 2" xfId="416"/>
    <cellStyle name="20% - Accent6 25" xfId="417"/>
    <cellStyle name="20% - Accent6 25 2" xfId="418"/>
    <cellStyle name="20% - Accent6 26" xfId="419"/>
    <cellStyle name="20% - Accent6 26 2" xfId="420"/>
    <cellStyle name="20% - Accent6 27" xfId="421"/>
    <cellStyle name="20% - Accent6 27 2" xfId="422"/>
    <cellStyle name="20% - Accent6 28" xfId="423"/>
    <cellStyle name="20% - Accent6 28 2" xfId="424"/>
    <cellStyle name="20% - Accent6 3" xfId="425"/>
    <cellStyle name="20% - Accent6 3 2" xfId="426"/>
    <cellStyle name="20% - Accent6 4" xfId="427"/>
    <cellStyle name="20% - Accent6 4 2" xfId="428"/>
    <cellStyle name="20% - Accent6 5" xfId="429"/>
    <cellStyle name="20% - Accent6 5 2" xfId="430"/>
    <cellStyle name="20% - Accent6 6" xfId="431"/>
    <cellStyle name="20% - Accent6 6 2" xfId="432"/>
    <cellStyle name="20% - Accent6 7" xfId="433"/>
    <cellStyle name="20% - Accent6 7 2" xfId="434"/>
    <cellStyle name="20% - Accent6 8" xfId="435"/>
    <cellStyle name="20% - Accent6 8 2" xfId="436"/>
    <cellStyle name="20% - Accent6 9" xfId="437"/>
    <cellStyle name="20% - Accent6 9 2" xfId="438"/>
    <cellStyle name="40% - Accent1 10" xfId="439"/>
    <cellStyle name="40% - Accent1 10 2" xfId="440"/>
    <cellStyle name="40% - Accent1 11" xfId="441"/>
    <cellStyle name="40% - Accent1 11 2" xfId="442"/>
    <cellStyle name="40% - Accent1 12" xfId="443"/>
    <cellStyle name="40% - Accent1 12 2" xfId="444"/>
    <cellStyle name="40% - Accent1 13" xfId="445"/>
    <cellStyle name="40% - Accent1 13 2" xfId="446"/>
    <cellStyle name="40% - Accent1 14" xfId="447"/>
    <cellStyle name="40% - Accent1 14 2" xfId="448"/>
    <cellStyle name="40% - Accent1 15" xfId="449"/>
    <cellStyle name="40% - Accent1 15 2" xfId="450"/>
    <cellStyle name="40% - Accent1 16" xfId="451"/>
    <cellStyle name="40% - Accent1 16 2" xfId="452"/>
    <cellStyle name="40% - Accent1 17" xfId="453"/>
    <cellStyle name="40% - Accent1 17 2" xfId="454"/>
    <cellStyle name="40% - Accent1 18" xfId="455"/>
    <cellStyle name="40% - Accent1 18 2" xfId="456"/>
    <cellStyle name="40% - Accent1 19" xfId="457"/>
    <cellStyle name="40% - Accent1 19 2" xfId="458"/>
    <cellStyle name="40% - Accent1 2" xfId="459"/>
    <cellStyle name="40% - Accent1 2 2" xfId="460"/>
    <cellStyle name="40% - Accent1 20" xfId="461"/>
    <cellStyle name="40% - Accent1 20 2" xfId="462"/>
    <cellStyle name="40% - Accent1 21" xfId="463"/>
    <cellStyle name="40% - Accent1 21 2" xfId="464"/>
    <cellStyle name="40% - Accent1 22" xfId="465"/>
    <cellStyle name="40% - Accent1 22 2" xfId="466"/>
    <cellStyle name="40% - Accent1 23" xfId="467"/>
    <cellStyle name="40% - Accent1 23 2" xfId="468"/>
    <cellStyle name="40% - Accent1 24" xfId="469"/>
    <cellStyle name="40% - Accent1 24 2" xfId="470"/>
    <cellStyle name="40% - Accent1 25" xfId="471"/>
    <cellStyle name="40% - Accent1 25 2" xfId="472"/>
    <cellStyle name="40% - Accent1 26" xfId="473"/>
    <cellStyle name="40% - Accent1 26 2" xfId="474"/>
    <cellStyle name="40% - Accent1 27" xfId="475"/>
    <cellStyle name="40% - Accent1 27 2" xfId="476"/>
    <cellStyle name="40% - Accent1 28" xfId="477"/>
    <cellStyle name="40% - Accent1 28 2" xfId="478"/>
    <cellStyle name="40% - Accent1 3" xfId="479"/>
    <cellStyle name="40% - Accent1 3 2" xfId="480"/>
    <cellStyle name="40% - Accent1 4" xfId="481"/>
    <cellStyle name="40% - Accent1 4 2" xfId="482"/>
    <cellStyle name="40% - Accent1 5" xfId="483"/>
    <cellStyle name="40% - Accent1 5 2" xfId="484"/>
    <cellStyle name="40% - Accent1 6" xfId="485"/>
    <cellStyle name="40% - Accent1 6 2" xfId="486"/>
    <cellStyle name="40% - Accent1 7" xfId="487"/>
    <cellStyle name="40% - Accent1 7 2" xfId="488"/>
    <cellStyle name="40% - Accent1 8" xfId="489"/>
    <cellStyle name="40% - Accent1 8 2" xfId="490"/>
    <cellStyle name="40% - Accent1 9" xfId="491"/>
    <cellStyle name="40% - Accent1 9 2" xfId="492"/>
    <cellStyle name="40% - Accent2 10" xfId="493"/>
    <cellStyle name="40% - Accent2 10 2" xfId="494"/>
    <cellStyle name="40% - Accent2 11" xfId="495"/>
    <cellStyle name="40% - Accent2 11 2" xfId="496"/>
    <cellStyle name="40% - Accent2 12" xfId="497"/>
    <cellStyle name="40% - Accent2 12 2" xfId="498"/>
    <cellStyle name="40% - Accent2 13" xfId="499"/>
    <cellStyle name="40% - Accent2 13 2" xfId="500"/>
    <cellStyle name="40% - Accent2 14" xfId="501"/>
    <cellStyle name="40% - Accent2 14 2" xfId="502"/>
    <cellStyle name="40% - Accent2 15" xfId="503"/>
    <cellStyle name="40% - Accent2 15 2" xfId="504"/>
    <cellStyle name="40% - Accent2 16" xfId="505"/>
    <cellStyle name="40% - Accent2 16 2" xfId="506"/>
    <cellStyle name="40% - Accent2 17" xfId="507"/>
    <cellStyle name="40% - Accent2 17 2" xfId="508"/>
    <cellStyle name="40% - Accent2 18" xfId="509"/>
    <cellStyle name="40% - Accent2 18 2" xfId="510"/>
    <cellStyle name="40% - Accent2 19" xfId="511"/>
    <cellStyle name="40% - Accent2 19 2" xfId="512"/>
    <cellStyle name="40% - Accent2 2" xfId="513"/>
    <cellStyle name="40% - Accent2 2 2" xfId="514"/>
    <cellStyle name="40% - Accent2 20" xfId="515"/>
    <cellStyle name="40% - Accent2 20 2" xfId="516"/>
    <cellStyle name="40% - Accent2 21" xfId="517"/>
    <cellStyle name="40% - Accent2 21 2" xfId="518"/>
    <cellStyle name="40% - Accent2 22" xfId="519"/>
    <cellStyle name="40% - Accent2 22 2" xfId="520"/>
    <cellStyle name="40% - Accent2 23" xfId="521"/>
    <cellStyle name="40% - Accent2 23 2" xfId="522"/>
    <cellStyle name="40% - Accent2 24" xfId="523"/>
    <cellStyle name="40% - Accent2 24 2" xfId="524"/>
    <cellStyle name="40% - Accent2 25" xfId="525"/>
    <cellStyle name="40% - Accent2 25 2" xfId="526"/>
    <cellStyle name="40% - Accent2 26" xfId="527"/>
    <cellStyle name="40% - Accent2 26 2" xfId="528"/>
    <cellStyle name="40% - Accent2 27" xfId="529"/>
    <cellStyle name="40% - Accent2 27 2" xfId="530"/>
    <cellStyle name="40% - Accent2 28" xfId="531"/>
    <cellStyle name="40% - Accent2 28 2" xfId="532"/>
    <cellStyle name="40% - Accent2 3" xfId="533"/>
    <cellStyle name="40% - Accent2 3 2" xfId="534"/>
    <cellStyle name="40% - Accent2 4" xfId="535"/>
    <cellStyle name="40% - Accent2 4 2" xfId="536"/>
    <cellStyle name="40% - Accent2 5" xfId="537"/>
    <cellStyle name="40% - Accent2 5 2" xfId="538"/>
    <cellStyle name="40% - Accent2 6" xfId="539"/>
    <cellStyle name="40% - Accent2 6 2" xfId="540"/>
    <cellStyle name="40% - Accent2 7" xfId="541"/>
    <cellStyle name="40% - Accent2 7 2" xfId="542"/>
    <cellStyle name="40% - Accent2 8" xfId="543"/>
    <cellStyle name="40% - Accent2 8 2" xfId="544"/>
    <cellStyle name="40% - Accent2 9" xfId="545"/>
    <cellStyle name="40% - Accent2 9 2" xfId="546"/>
    <cellStyle name="40% - Accent3 10" xfId="547"/>
    <cellStyle name="40% - Accent3 10 2" xfId="548"/>
    <cellStyle name="40% - Accent3 11" xfId="549"/>
    <cellStyle name="40% - Accent3 11 2" xfId="550"/>
    <cellStyle name="40% - Accent3 12" xfId="551"/>
    <cellStyle name="40% - Accent3 12 2" xfId="552"/>
    <cellStyle name="40% - Accent3 13" xfId="553"/>
    <cellStyle name="40% - Accent3 13 2" xfId="554"/>
    <cellStyle name="40% - Accent3 14" xfId="555"/>
    <cellStyle name="40% - Accent3 14 2" xfId="556"/>
    <cellStyle name="40% - Accent3 15" xfId="557"/>
    <cellStyle name="40% - Accent3 15 2" xfId="558"/>
    <cellStyle name="40% - Accent3 16" xfId="559"/>
    <cellStyle name="40% - Accent3 16 2" xfId="560"/>
    <cellStyle name="40% - Accent3 17" xfId="561"/>
    <cellStyle name="40% - Accent3 17 2" xfId="562"/>
    <cellStyle name="40% - Accent3 18" xfId="563"/>
    <cellStyle name="40% - Accent3 18 2" xfId="564"/>
    <cellStyle name="40% - Accent3 19" xfId="565"/>
    <cellStyle name="40% - Accent3 19 2" xfId="566"/>
    <cellStyle name="40% - Accent3 2" xfId="567"/>
    <cellStyle name="40% - Accent3 2 2" xfId="568"/>
    <cellStyle name="40% - Accent3 20" xfId="569"/>
    <cellStyle name="40% - Accent3 20 2" xfId="570"/>
    <cellStyle name="40% - Accent3 21" xfId="571"/>
    <cellStyle name="40% - Accent3 21 2" xfId="572"/>
    <cellStyle name="40% - Accent3 22" xfId="573"/>
    <cellStyle name="40% - Accent3 22 2" xfId="574"/>
    <cellStyle name="40% - Accent3 23" xfId="575"/>
    <cellStyle name="40% - Accent3 23 2" xfId="576"/>
    <cellStyle name="40% - Accent3 24" xfId="577"/>
    <cellStyle name="40% - Accent3 24 2" xfId="578"/>
    <cellStyle name="40% - Accent3 25" xfId="579"/>
    <cellStyle name="40% - Accent3 25 2" xfId="580"/>
    <cellStyle name="40% - Accent3 26" xfId="581"/>
    <cellStyle name="40% - Accent3 26 2" xfId="582"/>
    <cellStyle name="40% - Accent3 27" xfId="583"/>
    <cellStyle name="40% - Accent3 27 2" xfId="584"/>
    <cellStyle name="40% - Accent3 28" xfId="585"/>
    <cellStyle name="40% - Accent3 28 2" xfId="586"/>
    <cellStyle name="40% - Accent3 3" xfId="587"/>
    <cellStyle name="40% - Accent3 3 2" xfId="588"/>
    <cellStyle name="40% - Accent3 4" xfId="589"/>
    <cellStyle name="40% - Accent3 4 2" xfId="590"/>
    <cellStyle name="40% - Accent3 5" xfId="591"/>
    <cellStyle name="40% - Accent3 5 2" xfId="592"/>
    <cellStyle name="40% - Accent3 6" xfId="593"/>
    <cellStyle name="40% - Accent3 6 2" xfId="594"/>
    <cellStyle name="40% - Accent3 7" xfId="595"/>
    <cellStyle name="40% - Accent3 7 2" xfId="596"/>
    <cellStyle name="40% - Accent3 8" xfId="597"/>
    <cellStyle name="40% - Accent3 8 2" xfId="598"/>
    <cellStyle name="40% - Accent3 9" xfId="599"/>
    <cellStyle name="40% - Accent3 9 2" xfId="600"/>
    <cellStyle name="40% - Accent4 10" xfId="601"/>
    <cellStyle name="40% - Accent4 10 2" xfId="602"/>
    <cellStyle name="40% - Accent4 11" xfId="603"/>
    <cellStyle name="40% - Accent4 11 2" xfId="604"/>
    <cellStyle name="40% - Accent4 12" xfId="605"/>
    <cellStyle name="40% - Accent4 12 2" xfId="606"/>
    <cellStyle name="40% - Accent4 13" xfId="607"/>
    <cellStyle name="40% - Accent4 13 2" xfId="608"/>
    <cellStyle name="40% - Accent4 14" xfId="609"/>
    <cellStyle name="40% - Accent4 14 2" xfId="610"/>
    <cellStyle name="40% - Accent4 15" xfId="611"/>
    <cellStyle name="40% - Accent4 15 2" xfId="612"/>
    <cellStyle name="40% - Accent4 16" xfId="613"/>
    <cellStyle name="40% - Accent4 16 2" xfId="614"/>
    <cellStyle name="40% - Accent4 17" xfId="615"/>
    <cellStyle name="40% - Accent4 17 2" xfId="616"/>
    <cellStyle name="40% - Accent4 18" xfId="617"/>
    <cellStyle name="40% - Accent4 18 2" xfId="618"/>
    <cellStyle name="40% - Accent4 19" xfId="619"/>
    <cellStyle name="40% - Accent4 19 2" xfId="620"/>
    <cellStyle name="40% - Accent4 2" xfId="621"/>
    <cellStyle name="40% - Accent4 2 2" xfId="622"/>
    <cellStyle name="40% - Accent4 20" xfId="623"/>
    <cellStyle name="40% - Accent4 20 2" xfId="624"/>
    <cellStyle name="40% - Accent4 21" xfId="625"/>
    <cellStyle name="40% - Accent4 21 2" xfId="626"/>
    <cellStyle name="40% - Accent4 22" xfId="627"/>
    <cellStyle name="40% - Accent4 22 2" xfId="628"/>
    <cellStyle name="40% - Accent4 23" xfId="629"/>
    <cellStyle name="40% - Accent4 23 2" xfId="630"/>
    <cellStyle name="40% - Accent4 24" xfId="631"/>
    <cellStyle name="40% - Accent4 24 2" xfId="632"/>
    <cellStyle name="40% - Accent4 25" xfId="633"/>
    <cellStyle name="40% - Accent4 25 2" xfId="634"/>
    <cellStyle name="40% - Accent4 26" xfId="635"/>
    <cellStyle name="40% - Accent4 26 2" xfId="636"/>
    <cellStyle name="40% - Accent4 27" xfId="637"/>
    <cellStyle name="40% - Accent4 27 2" xfId="638"/>
    <cellStyle name="40% - Accent4 28" xfId="639"/>
    <cellStyle name="40% - Accent4 28 2" xfId="640"/>
    <cellStyle name="40% - Accent4 3" xfId="641"/>
    <cellStyle name="40% - Accent4 3 2" xfId="642"/>
    <cellStyle name="40% - Accent4 4" xfId="643"/>
    <cellStyle name="40% - Accent4 4 2" xfId="644"/>
    <cellStyle name="40% - Accent4 5" xfId="645"/>
    <cellStyle name="40% - Accent4 5 2" xfId="646"/>
    <cellStyle name="40% - Accent4 6" xfId="647"/>
    <cellStyle name="40% - Accent4 6 2" xfId="648"/>
    <cellStyle name="40% - Accent4 7" xfId="649"/>
    <cellStyle name="40% - Accent4 7 2" xfId="650"/>
    <cellStyle name="40% - Accent4 8" xfId="651"/>
    <cellStyle name="40% - Accent4 8 2" xfId="652"/>
    <cellStyle name="40% - Accent4 9" xfId="653"/>
    <cellStyle name="40% - Accent4 9 2" xfId="654"/>
    <cellStyle name="40% - Accent5 10" xfId="655"/>
    <cellStyle name="40% - Accent5 10 2" xfId="656"/>
    <cellStyle name="40% - Accent5 11" xfId="657"/>
    <cellStyle name="40% - Accent5 11 2" xfId="658"/>
    <cellStyle name="40% - Accent5 12" xfId="659"/>
    <cellStyle name="40% - Accent5 12 2" xfId="660"/>
    <cellStyle name="40% - Accent5 13" xfId="661"/>
    <cellStyle name="40% - Accent5 13 2" xfId="662"/>
    <cellStyle name="40% - Accent5 14" xfId="663"/>
    <cellStyle name="40% - Accent5 14 2" xfId="664"/>
    <cellStyle name="40% - Accent5 15" xfId="665"/>
    <cellStyle name="40% - Accent5 15 2" xfId="666"/>
    <cellStyle name="40% - Accent5 16" xfId="667"/>
    <cellStyle name="40% - Accent5 16 2" xfId="668"/>
    <cellStyle name="40% - Accent5 17" xfId="669"/>
    <cellStyle name="40% - Accent5 17 2" xfId="670"/>
    <cellStyle name="40% - Accent5 18" xfId="671"/>
    <cellStyle name="40% - Accent5 18 2" xfId="672"/>
    <cellStyle name="40% - Accent5 19" xfId="673"/>
    <cellStyle name="40% - Accent5 19 2" xfId="674"/>
    <cellStyle name="40% - Accent5 2" xfId="675"/>
    <cellStyle name="40% - Accent5 2 2" xfId="676"/>
    <cellStyle name="40% - Accent5 20" xfId="677"/>
    <cellStyle name="40% - Accent5 20 2" xfId="678"/>
    <cellStyle name="40% - Accent5 21" xfId="679"/>
    <cellStyle name="40% - Accent5 21 2" xfId="680"/>
    <cellStyle name="40% - Accent5 22" xfId="681"/>
    <cellStyle name="40% - Accent5 22 2" xfId="682"/>
    <cellStyle name="40% - Accent5 23" xfId="683"/>
    <cellStyle name="40% - Accent5 23 2" xfId="684"/>
    <cellStyle name="40% - Accent5 24" xfId="685"/>
    <cellStyle name="40% - Accent5 24 2" xfId="686"/>
    <cellStyle name="40% - Accent5 25" xfId="687"/>
    <cellStyle name="40% - Accent5 25 2" xfId="688"/>
    <cellStyle name="40% - Accent5 26" xfId="689"/>
    <cellStyle name="40% - Accent5 26 2" xfId="690"/>
    <cellStyle name="40% - Accent5 27" xfId="691"/>
    <cellStyle name="40% - Accent5 27 2" xfId="692"/>
    <cellStyle name="40% - Accent5 28" xfId="693"/>
    <cellStyle name="40% - Accent5 28 2" xfId="694"/>
    <cellStyle name="40% - Accent5 3" xfId="695"/>
    <cellStyle name="40% - Accent5 3 2" xfId="696"/>
    <cellStyle name="40% - Accent5 4" xfId="697"/>
    <cellStyle name="40% - Accent5 4 2" xfId="698"/>
    <cellStyle name="40% - Accent5 5" xfId="699"/>
    <cellStyle name="40% - Accent5 5 2" xfId="700"/>
    <cellStyle name="40% - Accent5 6" xfId="701"/>
    <cellStyle name="40% - Accent5 6 2" xfId="702"/>
    <cellStyle name="40% - Accent5 7" xfId="703"/>
    <cellStyle name="40% - Accent5 7 2" xfId="704"/>
    <cellStyle name="40% - Accent5 8" xfId="705"/>
    <cellStyle name="40% - Accent5 8 2" xfId="706"/>
    <cellStyle name="40% - Accent5 9" xfId="707"/>
    <cellStyle name="40% - Accent5 9 2" xfId="708"/>
    <cellStyle name="40% - Accent6 10" xfId="709"/>
    <cellStyle name="40% - Accent6 10 2" xfId="710"/>
    <cellStyle name="40% - Accent6 11" xfId="711"/>
    <cellStyle name="40% - Accent6 11 2" xfId="712"/>
    <cellStyle name="40% - Accent6 12" xfId="713"/>
    <cellStyle name="40% - Accent6 12 2" xfId="714"/>
    <cellStyle name="40% - Accent6 13" xfId="715"/>
    <cellStyle name="40% - Accent6 13 2" xfId="716"/>
    <cellStyle name="40% - Accent6 14" xfId="717"/>
    <cellStyle name="40% - Accent6 14 2" xfId="718"/>
    <cellStyle name="40% - Accent6 15" xfId="719"/>
    <cellStyle name="40% - Accent6 15 2" xfId="720"/>
    <cellStyle name="40% - Accent6 16" xfId="721"/>
    <cellStyle name="40% - Accent6 16 2" xfId="722"/>
    <cellStyle name="40% - Accent6 17" xfId="723"/>
    <cellStyle name="40% - Accent6 17 2" xfId="724"/>
    <cellStyle name="40% - Accent6 18" xfId="725"/>
    <cellStyle name="40% - Accent6 18 2" xfId="726"/>
    <cellStyle name="40% - Accent6 19" xfId="727"/>
    <cellStyle name="40% - Accent6 19 2" xfId="728"/>
    <cellStyle name="40% - Accent6 2" xfId="729"/>
    <cellStyle name="40% - Accent6 2 2" xfId="730"/>
    <cellStyle name="40% - Accent6 20" xfId="731"/>
    <cellStyle name="40% - Accent6 20 2" xfId="732"/>
    <cellStyle name="40% - Accent6 21" xfId="733"/>
    <cellStyle name="40% - Accent6 21 2" xfId="734"/>
    <cellStyle name="40% - Accent6 22" xfId="735"/>
    <cellStyle name="40% - Accent6 22 2" xfId="736"/>
    <cellStyle name="40% - Accent6 23" xfId="737"/>
    <cellStyle name="40% - Accent6 23 2" xfId="738"/>
    <cellStyle name="40% - Accent6 24" xfId="739"/>
    <cellStyle name="40% - Accent6 24 2" xfId="740"/>
    <cellStyle name="40% - Accent6 25" xfId="741"/>
    <cellStyle name="40% - Accent6 25 2" xfId="742"/>
    <cellStyle name="40% - Accent6 26" xfId="743"/>
    <cellStyle name="40% - Accent6 26 2" xfId="744"/>
    <cellStyle name="40% - Accent6 27" xfId="745"/>
    <cellStyle name="40% - Accent6 27 2" xfId="746"/>
    <cellStyle name="40% - Accent6 28" xfId="747"/>
    <cellStyle name="40% - Accent6 28 2" xfId="748"/>
    <cellStyle name="40% - Accent6 3" xfId="749"/>
    <cellStyle name="40% - Accent6 3 2" xfId="750"/>
    <cellStyle name="40% - Accent6 4" xfId="751"/>
    <cellStyle name="40% - Accent6 4 2" xfId="752"/>
    <cellStyle name="40% - Accent6 5" xfId="753"/>
    <cellStyle name="40% - Accent6 5 2" xfId="754"/>
    <cellStyle name="40% - Accent6 6" xfId="755"/>
    <cellStyle name="40% - Accent6 6 2" xfId="756"/>
    <cellStyle name="40% - Accent6 7" xfId="757"/>
    <cellStyle name="40% - Accent6 7 2" xfId="758"/>
    <cellStyle name="40% - Accent6 8" xfId="759"/>
    <cellStyle name="40% - Accent6 8 2" xfId="760"/>
    <cellStyle name="40% - Accent6 9" xfId="761"/>
    <cellStyle name="40% - Accent6 9 2" xfId="762"/>
    <cellStyle name="60% - Accent1 10" xfId="763"/>
    <cellStyle name="60% - Accent1 10 2" xfId="764"/>
    <cellStyle name="60% - Accent1 11" xfId="765"/>
    <cellStyle name="60% - Accent1 11 2" xfId="766"/>
    <cellStyle name="60% - Accent1 12" xfId="767"/>
    <cellStyle name="60% - Accent1 12 2" xfId="768"/>
    <cellStyle name="60% - Accent1 13" xfId="769"/>
    <cellStyle name="60% - Accent1 13 2" xfId="770"/>
    <cellStyle name="60% - Accent1 14" xfId="771"/>
    <cellStyle name="60% - Accent1 14 2" xfId="772"/>
    <cellStyle name="60% - Accent1 15" xfId="773"/>
    <cellStyle name="60% - Accent1 15 2" xfId="774"/>
    <cellStyle name="60% - Accent1 16" xfId="775"/>
    <cellStyle name="60% - Accent1 16 2" xfId="776"/>
    <cellStyle name="60% - Accent1 17" xfId="777"/>
    <cellStyle name="60% - Accent1 17 2" xfId="778"/>
    <cellStyle name="60% - Accent1 18" xfId="779"/>
    <cellStyle name="60% - Accent1 18 2" xfId="780"/>
    <cellStyle name="60% - Accent1 19" xfId="781"/>
    <cellStyle name="60% - Accent1 19 2" xfId="782"/>
    <cellStyle name="60% - Accent1 2" xfId="783"/>
    <cellStyle name="60% - Accent1 2 2" xfId="784"/>
    <cellStyle name="60% - Accent1 20" xfId="785"/>
    <cellStyle name="60% - Accent1 20 2" xfId="786"/>
    <cellStyle name="60% - Accent1 21" xfId="787"/>
    <cellStyle name="60% - Accent1 21 2" xfId="788"/>
    <cellStyle name="60% - Accent1 22" xfId="789"/>
    <cellStyle name="60% - Accent1 22 2" xfId="790"/>
    <cellStyle name="60% - Accent1 23" xfId="791"/>
    <cellStyle name="60% - Accent1 23 2" xfId="792"/>
    <cellStyle name="60% - Accent1 24" xfId="793"/>
    <cellStyle name="60% - Accent1 24 2" xfId="794"/>
    <cellStyle name="60% - Accent1 25" xfId="795"/>
    <cellStyle name="60% - Accent1 25 2" xfId="796"/>
    <cellStyle name="60% - Accent1 26" xfId="797"/>
    <cellStyle name="60% - Accent1 26 2" xfId="798"/>
    <cellStyle name="60% - Accent1 27" xfId="799"/>
    <cellStyle name="60% - Accent1 27 2" xfId="800"/>
    <cellStyle name="60% - Accent1 28" xfId="801"/>
    <cellStyle name="60% - Accent1 28 2" xfId="802"/>
    <cellStyle name="60% - Accent1 3" xfId="803"/>
    <cellStyle name="60% - Accent1 3 2" xfId="804"/>
    <cellStyle name="60% - Accent1 4" xfId="805"/>
    <cellStyle name="60% - Accent1 4 2" xfId="806"/>
    <cellStyle name="60% - Accent1 5" xfId="807"/>
    <cellStyle name="60% - Accent1 5 2" xfId="808"/>
    <cellStyle name="60% - Accent1 6" xfId="809"/>
    <cellStyle name="60% - Accent1 6 2" xfId="810"/>
    <cellStyle name="60% - Accent1 7" xfId="811"/>
    <cellStyle name="60% - Accent1 7 2" xfId="812"/>
    <cellStyle name="60% - Accent1 8" xfId="813"/>
    <cellStyle name="60% - Accent1 8 2" xfId="814"/>
    <cellStyle name="60% - Accent1 9" xfId="815"/>
    <cellStyle name="60% - Accent1 9 2" xfId="816"/>
    <cellStyle name="60% - Accent2 10" xfId="817"/>
    <cellStyle name="60% - Accent2 10 2" xfId="818"/>
    <cellStyle name="60% - Accent2 11" xfId="819"/>
    <cellStyle name="60% - Accent2 11 2" xfId="820"/>
    <cellStyle name="60% - Accent2 12" xfId="821"/>
    <cellStyle name="60% - Accent2 12 2" xfId="822"/>
    <cellStyle name="60% - Accent2 13" xfId="823"/>
    <cellStyle name="60% - Accent2 13 2" xfId="824"/>
    <cellStyle name="60% - Accent2 14" xfId="825"/>
    <cellStyle name="60% - Accent2 14 2" xfId="826"/>
    <cellStyle name="60% - Accent2 15" xfId="827"/>
    <cellStyle name="60% - Accent2 15 2" xfId="828"/>
    <cellStyle name="60% - Accent2 16" xfId="829"/>
    <cellStyle name="60% - Accent2 16 2" xfId="830"/>
    <cellStyle name="60% - Accent2 17" xfId="831"/>
    <cellStyle name="60% - Accent2 17 2" xfId="832"/>
    <cellStyle name="60% - Accent2 18" xfId="833"/>
    <cellStyle name="60% - Accent2 18 2" xfId="834"/>
    <cellStyle name="60% - Accent2 19" xfId="835"/>
    <cellStyle name="60% - Accent2 19 2" xfId="836"/>
    <cellStyle name="60% - Accent2 2" xfId="837"/>
    <cellStyle name="60% - Accent2 2 2" xfId="838"/>
    <cellStyle name="60% - Accent2 20" xfId="839"/>
    <cellStyle name="60% - Accent2 20 2" xfId="840"/>
    <cellStyle name="60% - Accent2 21" xfId="841"/>
    <cellStyle name="60% - Accent2 21 2" xfId="842"/>
    <cellStyle name="60% - Accent2 22" xfId="843"/>
    <cellStyle name="60% - Accent2 22 2" xfId="844"/>
    <cellStyle name="60% - Accent2 23" xfId="845"/>
    <cellStyle name="60% - Accent2 23 2" xfId="846"/>
    <cellStyle name="60% - Accent2 24" xfId="847"/>
    <cellStyle name="60% - Accent2 24 2" xfId="848"/>
    <cellStyle name="60% - Accent2 25" xfId="849"/>
    <cellStyle name="60% - Accent2 25 2" xfId="850"/>
    <cellStyle name="60% - Accent2 26" xfId="851"/>
    <cellStyle name="60% - Accent2 26 2" xfId="852"/>
    <cellStyle name="60% - Accent2 27" xfId="853"/>
    <cellStyle name="60% - Accent2 27 2" xfId="854"/>
    <cellStyle name="60% - Accent2 28" xfId="855"/>
    <cellStyle name="60% - Accent2 28 2" xfId="856"/>
    <cellStyle name="60% - Accent2 3" xfId="857"/>
    <cellStyle name="60% - Accent2 3 2" xfId="858"/>
    <cellStyle name="60% - Accent2 4" xfId="859"/>
    <cellStyle name="60% - Accent2 4 2" xfId="860"/>
    <cellStyle name="60% - Accent2 5" xfId="861"/>
    <cellStyle name="60% - Accent2 5 2" xfId="862"/>
    <cellStyle name="60% - Accent2 6" xfId="863"/>
    <cellStyle name="60% - Accent2 6 2" xfId="864"/>
    <cellStyle name="60% - Accent2 7" xfId="865"/>
    <cellStyle name="60% - Accent2 7 2" xfId="866"/>
    <cellStyle name="60% - Accent2 8" xfId="867"/>
    <cellStyle name="60% - Accent2 8 2" xfId="868"/>
    <cellStyle name="60% - Accent2 9" xfId="869"/>
    <cellStyle name="60% - Accent2 9 2" xfId="870"/>
    <cellStyle name="60% - Accent3 10" xfId="871"/>
    <cellStyle name="60% - Accent3 10 2" xfId="872"/>
    <cellStyle name="60% - Accent3 11" xfId="873"/>
    <cellStyle name="60% - Accent3 11 2" xfId="874"/>
    <cellStyle name="60% - Accent3 12" xfId="875"/>
    <cellStyle name="60% - Accent3 12 2" xfId="876"/>
    <cellStyle name="60% - Accent3 13" xfId="877"/>
    <cellStyle name="60% - Accent3 13 2" xfId="878"/>
    <cellStyle name="60% - Accent3 14" xfId="879"/>
    <cellStyle name="60% - Accent3 14 2" xfId="880"/>
    <cellStyle name="60% - Accent3 15" xfId="881"/>
    <cellStyle name="60% - Accent3 15 2" xfId="882"/>
    <cellStyle name="60% - Accent3 16" xfId="883"/>
    <cellStyle name="60% - Accent3 16 2" xfId="884"/>
    <cellStyle name="60% - Accent3 17" xfId="885"/>
    <cellStyle name="60% - Accent3 17 2" xfId="886"/>
    <cellStyle name="60% - Accent3 18" xfId="887"/>
    <cellStyle name="60% - Accent3 18 2" xfId="888"/>
    <cellStyle name="60% - Accent3 19" xfId="889"/>
    <cellStyle name="60% - Accent3 19 2" xfId="890"/>
    <cellStyle name="60% - Accent3 2" xfId="891"/>
    <cellStyle name="60% - Accent3 2 2" xfId="892"/>
    <cellStyle name="60% - Accent3 20" xfId="893"/>
    <cellStyle name="60% - Accent3 20 2" xfId="894"/>
    <cellStyle name="60% - Accent3 21" xfId="895"/>
    <cellStyle name="60% - Accent3 21 2" xfId="896"/>
    <cellStyle name="60% - Accent3 22" xfId="897"/>
    <cellStyle name="60% - Accent3 22 2" xfId="898"/>
    <cellStyle name="60% - Accent3 23" xfId="899"/>
    <cellStyle name="60% - Accent3 23 2" xfId="900"/>
    <cellStyle name="60% - Accent3 24" xfId="901"/>
    <cellStyle name="60% - Accent3 24 2" xfId="902"/>
    <cellStyle name="60% - Accent3 25" xfId="903"/>
    <cellStyle name="60% - Accent3 25 2" xfId="904"/>
    <cellStyle name="60% - Accent3 26" xfId="905"/>
    <cellStyle name="60% - Accent3 26 2" xfId="906"/>
    <cellStyle name="60% - Accent3 27" xfId="907"/>
    <cellStyle name="60% - Accent3 27 2" xfId="908"/>
    <cellStyle name="60% - Accent3 28" xfId="909"/>
    <cellStyle name="60% - Accent3 28 2" xfId="910"/>
    <cellStyle name="60% - Accent3 3" xfId="911"/>
    <cellStyle name="60% - Accent3 3 2" xfId="912"/>
    <cellStyle name="60% - Accent3 4" xfId="913"/>
    <cellStyle name="60% - Accent3 4 2" xfId="914"/>
    <cellStyle name="60% - Accent3 5" xfId="915"/>
    <cellStyle name="60% - Accent3 5 2" xfId="916"/>
    <cellStyle name="60% - Accent3 6" xfId="917"/>
    <cellStyle name="60% - Accent3 6 2" xfId="918"/>
    <cellStyle name="60% - Accent3 7" xfId="919"/>
    <cellStyle name="60% - Accent3 7 2" xfId="920"/>
    <cellStyle name="60% - Accent3 8" xfId="921"/>
    <cellStyle name="60% - Accent3 8 2" xfId="922"/>
    <cellStyle name="60% - Accent3 9" xfId="923"/>
    <cellStyle name="60% - Accent3 9 2" xfId="924"/>
    <cellStyle name="60% - Accent4 10" xfId="925"/>
    <cellStyle name="60% - Accent4 10 2" xfId="926"/>
    <cellStyle name="60% - Accent4 11" xfId="927"/>
    <cellStyle name="60% - Accent4 11 2" xfId="928"/>
    <cellStyle name="60% - Accent4 12" xfId="929"/>
    <cellStyle name="60% - Accent4 12 2" xfId="930"/>
    <cellStyle name="60% - Accent4 13" xfId="931"/>
    <cellStyle name="60% - Accent4 13 2" xfId="932"/>
    <cellStyle name="60% - Accent4 14" xfId="933"/>
    <cellStyle name="60% - Accent4 14 2" xfId="934"/>
    <cellStyle name="60% - Accent4 15" xfId="935"/>
    <cellStyle name="60% - Accent4 15 2" xfId="936"/>
    <cellStyle name="60% - Accent4 16" xfId="937"/>
    <cellStyle name="60% - Accent4 16 2" xfId="938"/>
    <cellStyle name="60% - Accent4 17" xfId="939"/>
    <cellStyle name="60% - Accent4 17 2" xfId="940"/>
    <cellStyle name="60% - Accent4 18" xfId="941"/>
    <cellStyle name="60% - Accent4 18 2" xfId="942"/>
    <cellStyle name="60% - Accent4 19" xfId="943"/>
    <cellStyle name="60% - Accent4 19 2" xfId="944"/>
    <cellStyle name="60% - Accent4 2" xfId="945"/>
    <cellStyle name="60% - Accent4 2 2" xfId="946"/>
    <cellStyle name="60% - Accent4 20" xfId="947"/>
    <cellStyle name="60% - Accent4 20 2" xfId="948"/>
    <cellStyle name="60% - Accent4 21" xfId="949"/>
    <cellStyle name="60% - Accent4 21 2" xfId="950"/>
    <cellStyle name="60% - Accent4 22" xfId="951"/>
    <cellStyle name="60% - Accent4 22 2" xfId="952"/>
    <cellStyle name="60% - Accent4 23" xfId="953"/>
    <cellStyle name="60% - Accent4 23 2" xfId="954"/>
    <cellStyle name="60% - Accent4 24" xfId="955"/>
    <cellStyle name="60% - Accent4 24 2" xfId="956"/>
    <cellStyle name="60% - Accent4 25" xfId="957"/>
    <cellStyle name="60% - Accent4 25 2" xfId="958"/>
    <cellStyle name="60% - Accent4 26" xfId="959"/>
    <cellStyle name="60% - Accent4 26 2" xfId="960"/>
    <cellStyle name="60% - Accent4 27" xfId="961"/>
    <cellStyle name="60% - Accent4 27 2" xfId="962"/>
    <cellStyle name="60% - Accent4 28" xfId="963"/>
    <cellStyle name="60% - Accent4 28 2" xfId="964"/>
    <cellStyle name="60% - Accent4 3" xfId="965"/>
    <cellStyle name="60% - Accent4 3 2" xfId="966"/>
    <cellStyle name="60% - Accent4 4" xfId="967"/>
    <cellStyle name="60% - Accent4 4 2" xfId="968"/>
    <cellStyle name="60% - Accent4 5" xfId="969"/>
    <cellStyle name="60% - Accent4 5 2" xfId="970"/>
    <cellStyle name="60% - Accent4 6" xfId="971"/>
    <cellStyle name="60% - Accent4 6 2" xfId="972"/>
    <cellStyle name="60% - Accent4 7" xfId="973"/>
    <cellStyle name="60% - Accent4 7 2" xfId="974"/>
    <cellStyle name="60% - Accent4 8" xfId="975"/>
    <cellStyle name="60% - Accent4 8 2" xfId="976"/>
    <cellStyle name="60% - Accent4 9" xfId="977"/>
    <cellStyle name="60% - Accent4 9 2" xfId="978"/>
    <cellStyle name="60% - Accent5 10" xfId="979"/>
    <cellStyle name="60% - Accent5 10 2" xfId="980"/>
    <cellStyle name="60% - Accent5 11" xfId="981"/>
    <cellStyle name="60% - Accent5 11 2" xfId="982"/>
    <cellStyle name="60% - Accent5 12" xfId="983"/>
    <cellStyle name="60% - Accent5 12 2" xfId="984"/>
    <cellStyle name="60% - Accent5 13" xfId="985"/>
    <cellStyle name="60% - Accent5 13 2" xfId="986"/>
    <cellStyle name="60% - Accent5 14" xfId="987"/>
    <cellStyle name="60% - Accent5 14 2" xfId="988"/>
    <cellStyle name="60% - Accent5 15" xfId="989"/>
    <cellStyle name="60% - Accent5 15 2" xfId="990"/>
    <cellStyle name="60% - Accent5 16" xfId="991"/>
    <cellStyle name="60% - Accent5 16 2" xfId="992"/>
    <cellStyle name="60% - Accent5 17" xfId="993"/>
    <cellStyle name="60% - Accent5 17 2" xfId="994"/>
    <cellStyle name="60% - Accent5 18" xfId="995"/>
    <cellStyle name="60% - Accent5 18 2" xfId="996"/>
    <cellStyle name="60% - Accent5 19" xfId="997"/>
    <cellStyle name="60% - Accent5 19 2" xfId="998"/>
    <cellStyle name="60% - Accent5 2" xfId="999"/>
    <cellStyle name="60% - Accent5 2 2" xfId="1000"/>
    <cellStyle name="60% - Accent5 20" xfId="1001"/>
    <cellStyle name="60% - Accent5 20 2" xfId="1002"/>
    <cellStyle name="60% - Accent5 21" xfId="1003"/>
    <cellStyle name="60% - Accent5 21 2" xfId="1004"/>
    <cellStyle name="60% - Accent5 22" xfId="1005"/>
    <cellStyle name="60% - Accent5 22 2" xfId="1006"/>
    <cellStyle name="60% - Accent5 23" xfId="1007"/>
    <cellStyle name="60% - Accent5 23 2" xfId="1008"/>
    <cellStyle name="60% - Accent5 24" xfId="1009"/>
    <cellStyle name="60% - Accent5 24 2" xfId="1010"/>
    <cellStyle name="60% - Accent5 25" xfId="1011"/>
    <cellStyle name="60% - Accent5 25 2" xfId="1012"/>
    <cellStyle name="60% - Accent5 26" xfId="1013"/>
    <cellStyle name="60% - Accent5 26 2" xfId="1014"/>
    <cellStyle name="60% - Accent5 27" xfId="1015"/>
    <cellStyle name="60% - Accent5 27 2" xfId="1016"/>
    <cellStyle name="60% - Accent5 28" xfId="1017"/>
    <cellStyle name="60% - Accent5 28 2" xfId="1018"/>
    <cellStyle name="60% - Accent5 3" xfId="1019"/>
    <cellStyle name="60% - Accent5 3 2" xfId="1020"/>
    <cellStyle name="60% - Accent5 4" xfId="1021"/>
    <cellStyle name="60% - Accent5 4 2" xfId="1022"/>
    <cellStyle name="60% - Accent5 5" xfId="1023"/>
    <cellStyle name="60% - Accent5 5 2" xfId="1024"/>
    <cellStyle name="60% - Accent5 6" xfId="1025"/>
    <cellStyle name="60% - Accent5 6 2" xfId="1026"/>
    <cellStyle name="60% - Accent5 7" xfId="1027"/>
    <cellStyle name="60% - Accent5 7 2" xfId="1028"/>
    <cellStyle name="60% - Accent5 8" xfId="1029"/>
    <cellStyle name="60% - Accent5 8 2" xfId="1030"/>
    <cellStyle name="60% - Accent5 9" xfId="1031"/>
    <cellStyle name="60% - Accent5 9 2" xfId="1032"/>
    <cellStyle name="60% - Accent6 10" xfId="1033"/>
    <cellStyle name="60% - Accent6 10 2" xfId="1034"/>
    <cellStyle name="60% - Accent6 11" xfId="1035"/>
    <cellStyle name="60% - Accent6 11 2" xfId="1036"/>
    <cellStyle name="60% - Accent6 12" xfId="1037"/>
    <cellStyle name="60% - Accent6 12 2" xfId="1038"/>
    <cellStyle name="60% - Accent6 13" xfId="1039"/>
    <cellStyle name="60% - Accent6 13 2" xfId="1040"/>
    <cellStyle name="60% - Accent6 14" xfId="1041"/>
    <cellStyle name="60% - Accent6 14 2" xfId="1042"/>
    <cellStyle name="60% - Accent6 15" xfId="1043"/>
    <cellStyle name="60% - Accent6 15 2" xfId="1044"/>
    <cellStyle name="60% - Accent6 16" xfId="1045"/>
    <cellStyle name="60% - Accent6 16 2" xfId="1046"/>
    <cellStyle name="60% - Accent6 17" xfId="1047"/>
    <cellStyle name="60% - Accent6 17 2" xfId="1048"/>
    <cellStyle name="60% - Accent6 18" xfId="1049"/>
    <cellStyle name="60% - Accent6 18 2" xfId="1050"/>
    <cellStyle name="60% - Accent6 19" xfId="1051"/>
    <cellStyle name="60% - Accent6 19 2" xfId="1052"/>
    <cellStyle name="60% - Accent6 2" xfId="1053"/>
    <cellStyle name="60% - Accent6 2 2" xfId="1054"/>
    <cellStyle name="60% - Accent6 20" xfId="1055"/>
    <cellStyle name="60% - Accent6 20 2" xfId="1056"/>
    <cellStyle name="60% - Accent6 21" xfId="1057"/>
    <cellStyle name="60% - Accent6 21 2" xfId="1058"/>
    <cellStyle name="60% - Accent6 22" xfId="1059"/>
    <cellStyle name="60% - Accent6 22 2" xfId="1060"/>
    <cellStyle name="60% - Accent6 23" xfId="1061"/>
    <cellStyle name="60% - Accent6 23 2" xfId="1062"/>
    <cellStyle name="60% - Accent6 24" xfId="1063"/>
    <cellStyle name="60% - Accent6 24 2" xfId="1064"/>
    <cellStyle name="60% - Accent6 25" xfId="1065"/>
    <cellStyle name="60% - Accent6 25 2" xfId="1066"/>
    <cellStyle name="60% - Accent6 26" xfId="1067"/>
    <cellStyle name="60% - Accent6 26 2" xfId="1068"/>
    <cellStyle name="60% - Accent6 27" xfId="1069"/>
    <cellStyle name="60% - Accent6 27 2" xfId="1070"/>
    <cellStyle name="60% - Accent6 28" xfId="1071"/>
    <cellStyle name="60% - Accent6 28 2" xfId="1072"/>
    <cellStyle name="60% - Accent6 3" xfId="1073"/>
    <cellStyle name="60% - Accent6 3 2" xfId="1074"/>
    <cellStyle name="60% - Accent6 4" xfId="1075"/>
    <cellStyle name="60% - Accent6 4 2" xfId="1076"/>
    <cellStyle name="60% - Accent6 5" xfId="1077"/>
    <cellStyle name="60% - Accent6 5 2" xfId="1078"/>
    <cellStyle name="60% - Accent6 6" xfId="1079"/>
    <cellStyle name="60% - Accent6 6 2" xfId="1080"/>
    <cellStyle name="60% - Accent6 7" xfId="1081"/>
    <cellStyle name="60% - Accent6 7 2" xfId="1082"/>
    <cellStyle name="60% - Accent6 8" xfId="1083"/>
    <cellStyle name="60% - Accent6 8 2" xfId="1084"/>
    <cellStyle name="60% - Accent6 9" xfId="1085"/>
    <cellStyle name="60% - Accent6 9 2" xfId="1086"/>
    <cellStyle name="Accent1 10" xfId="1087"/>
    <cellStyle name="Accent1 10 2" xfId="1088"/>
    <cellStyle name="Accent1 11" xfId="1089"/>
    <cellStyle name="Accent1 11 2" xfId="1090"/>
    <cellStyle name="Accent1 12" xfId="1091"/>
    <cellStyle name="Accent1 12 2" xfId="1092"/>
    <cellStyle name="Accent1 13" xfId="1093"/>
    <cellStyle name="Accent1 13 2" xfId="1094"/>
    <cellStyle name="Accent1 14" xfId="1095"/>
    <cellStyle name="Accent1 14 2" xfId="1096"/>
    <cellStyle name="Accent1 15" xfId="1097"/>
    <cellStyle name="Accent1 15 2" xfId="1098"/>
    <cellStyle name="Accent1 16" xfId="1099"/>
    <cellStyle name="Accent1 16 2" xfId="1100"/>
    <cellStyle name="Accent1 17" xfId="1101"/>
    <cellStyle name="Accent1 17 2" xfId="1102"/>
    <cellStyle name="Accent1 18" xfId="1103"/>
    <cellStyle name="Accent1 18 2" xfId="1104"/>
    <cellStyle name="Accent1 19" xfId="1105"/>
    <cellStyle name="Accent1 19 2" xfId="1106"/>
    <cellStyle name="Accent1 2" xfId="1107"/>
    <cellStyle name="Accent1 2 2" xfId="1108"/>
    <cellStyle name="Accent1 20" xfId="1109"/>
    <cellStyle name="Accent1 20 2" xfId="1110"/>
    <cellStyle name="Accent1 21" xfId="1111"/>
    <cellStyle name="Accent1 21 2" xfId="1112"/>
    <cellStyle name="Accent1 22" xfId="1113"/>
    <cellStyle name="Accent1 22 2" xfId="1114"/>
    <cellStyle name="Accent1 23" xfId="1115"/>
    <cellStyle name="Accent1 23 2" xfId="1116"/>
    <cellStyle name="Accent1 24" xfId="1117"/>
    <cellStyle name="Accent1 24 2" xfId="1118"/>
    <cellStyle name="Accent1 25" xfId="1119"/>
    <cellStyle name="Accent1 25 2" xfId="1120"/>
    <cellStyle name="Accent1 26" xfId="1121"/>
    <cellStyle name="Accent1 26 2" xfId="1122"/>
    <cellStyle name="Accent1 27" xfId="1123"/>
    <cellStyle name="Accent1 27 2" xfId="1124"/>
    <cellStyle name="Accent1 28" xfId="1125"/>
    <cellStyle name="Accent1 28 2" xfId="1126"/>
    <cellStyle name="Accent1 3" xfId="1127"/>
    <cellStyle name="Accent1 3 2" xfId="1128"/>
    <cellStyle name="Accent1 4" xfId="1129"/>
    <cellStyle name="Accent1 4 2" xfId="1130"/>
    <cellStyle name="Accent1 5" xfId="1131"/>
    <cellStyle name="Accent1 5 2" xfId="1132"/>
    <cellStyle name="Accent1 6" xfId="1133"/>
    <cellStyle name="Accent1 6 2" xfId="1134"/>
    <cellStyle name="Accent1 7" xfId="1135"/>
    <cellStyle name="Accent1 7 2" xfId="1136"/>
    <cellStyle name="Accent1 8" xfId="1137"/>
    <cellStyle name="Accent1 8 2" xfId="1138"/>
    <cellStyle name="Accent1 9" xfId="1139"/>
    <cellStyle name="Accent1 9 2" xfId="1140"/>
    <cellStyle name="Accent2 10" xfId="1141"/>
    <cellStyle name="Accent2 10 2" xfId="1142"/>
    <cellStyle name="Accent2 11" xfId="1143"/>
    <cellStyle name="Accent2 11 2" xfId="1144"/>
    <cellStyle name="Accent2 12" xfId="1145"/>
    <cellStyle name="Accent2 12 2" xfId="1146"/>
    <cellStyle name="Accent2 13" xfId="1147"/>
    <cellStyle name="Accent2 13 2" xfId="1148"/>
    <cellStyle name="Accent2 14" xfId="1149"/>
    <cellStyle name="Accent2 14 2" xfId="1150"/>
    <cellStyle name="Accent2 15" xfId="1151"/>
    <cellStyle name="Accent2 15 2" xfId="1152"/>
    <cellStyle name="Accent2 16" xfId="1153"/>
    <cellStyle name="Accent2 16 2" xfId="1154"/>
    <cellStyle name="Accent2 17" xfId="1155"/>
    <cellStyle name="Accent2 17 2" xfId="1156"/>
    <cellStyle name="Accent2 18" xfId="1157"/>
    <cellStyle name="Accent2 18 2" xfId="1158"/>
    <cellStyle name="Accent2 19" xfId="1159"/>
    <cellStyle name="Accent2 19 2" xfId="1160"/>
    <cellStyle name="Accent2 2" xfId="1161"/>
    <cellStyle name="Accent2 2 2" xfId="1162"/>
    <cellStyle name="Accent2 20" xfId="1163"/>
    <cellStyle name="Accent2 20 2" xfId="1164"/>
    <cellStyle name="Accent2 21" xfId="1165"/>
    <cellStyle name="Accent2 21 2" xfId="1166"/>
    <cellStyle name="Accent2 22" xfId="1167"/>
    <cellStyle name="Accent2 22 2" xfId="1168"/>
    <cellStyle name="Accent2 23" xfId="1169"/>
    <cellStyle name="Accent2 23 2" xfId="1170"/>
    <cellStyle name="Accent2 24" xfId="1171"/>
    <cellStyle name="Accent2 24 2" xfId="1172"/>
    <cellStyle name="Accent2 25" xfId="1173"/>
    <cellStyle name="Accent2 25 2" xfId="1174"/>
    <cellStyle name="Accent2 26" xfId="1175"/>
    <cellStyle name="Accent2 26 2" xfId="1176"/>
    <cellStyle name="Accent2 27" xfId="1177"/>
    <cellStyle name="Accent2 27 2" xfId="1178"/>
    <cellStyle name="Accent2 28" xfId="1179"/>
    <cellStyle name="Accent2 28 2" xfId="1180"/>
    <cellStyle name="Accent2 3" xfId="1181"/>
    <cellStyle name="Accent2 3 2" xfId="1182"/>
    <cellStyle name="Accent2 4" xfId="1183"/>
    <cellStyle name="Accent2 4 2" xfId="1184"/>
    <cellStyle name="Accent2 5" xfId="1185"/>
    <cellStyle name="Accent2 5 2" xfId="1186"/>
    <cellStyle name="Accent2 6" xfId="1187"/>
    <cellStyle name="Accent2 6 2" xfId="1188"/>
    <cellStyle name="Accent2 7" xfId="1189"/>
    <cellStyle name="Accent2 7 2" xfId="1190"/>
    <cellStyle name="Accent2 8" xfId="1191"/>
    <cellStyle name="Accent2 8 2" xfId="1192"/>
    <cellStyle name="Accent2 9" xfId="1193"/>
    <cellStyle name="Accent2 9 2" xfId="1194"/>
    <cellStyle name="Accent3 10" xfId="1195"/>
    <cellStyle name="Accent3 10 2" xfId="1196"/>
    <cellStyle name="Accent3 11" xfId="1197"/>
    <cellStyle name="Accent3 11 2" xfId="1198"/>
    <cellStyle name="Accent3 12" xfId="1199"/>
    <cellStyle name="Accent3 12 2" xfId="1200"/>
    <cellStyle name="Accent3 13" xfId="1201"/>
    <cellStyle name="Accent3 13 2" xfId="1202"/>
    <cellStyle name="Accent3 14" xfId="1203"/>
    <cellStyle name="Accent3 14 2" xfId="1204"/>
    <cellStyle name="Accent3 15" xfId="1205"/>
    <cellStyle name="Accent3 15 2" xfId="1206"/>
    <cellStyle name="Accent3 16" xfId="1207"/>
    <cellStyle name="Accent3 16 2" xfId="1208"/>
    <cellStyle name="Accent3 17" xfId="1209"/>
    <cellStyle name="Accent3 17 2" xfId="1210"/>
    <cellStyle name="Accent3 18" xfId="1211"/>
    <cellStyle name="Accent3 18 2" xfId="1212"/>
    <cellStyle name="Accent3 19" xfId="1213"/>
    <cellStyle name="Accent3 19 2" xfId="1214"/>
    <cellStyle name="Accent3 2" xfId="1215"/>
    <cellStyle name="Accent3 2 2" xfId="1216"/>
    <cellStyle name="Accent3 20" xfId="1217"/>
    <cellStyle name="Accent3 20 2" xfId="1218"/>
    <cellStyle name="Accent3 21" xfId="1219"/>
    <cellStyle name="Accent3 21 2" xfId="1220"/>
    <cellStyle name="Accent3 22" xfId="1221"/>
    <cellStyle name="Accent3 22 2" xfId="1222"/>
    <cellStyle name="Accent3 23" xfId="1223"/>
    <cellStyle name="Accent3 23 2" xfId="1224"/>
    <cellStyle name="Accent3 24" xfId="1225"/>
    <cellStyle name="Accent3 24 2" xfId="1226"/>
    <cellStyle name="Accent3 25" xfId="1227"/>
    <cellStyle name="Accent3 25 2" xfId="1228"/>
    <cellStyle name="Accent3 26" xfId="1229"/>
    <cellStyle name="Accent3 26 2" xfId="1230"/>
    <cellStyle name="Accent3 27" xfId="1231"/>
    <cellStyle name="Accent3 27 2" xfId="1232"/>
    <cellStyle name="Accent3 28" xfId="1233"/>
    <cellStyle name="Accent3 28 2" xfId="1234"/>
    <cellStyle name="Accent3 3" xfId="1235"/>
    <cellStyle name="Accent3 3 2" xfId="1236"/>
    <cellStyle name="Accent3 4" xfId="1237"/>
    <cellStyle name="Accent3 4 2" xfId="1238"/>
    <cellStyle name="Accent3 5" xfId="1239"/>
    <cellStyle name="Accent3 5 2" xfId="1240"/>
    <cellStyle name="Accent3 6" xfId="1241"/>
    <cellStyle name="Accent3 6 2" xfId="1242"/>
    <cellStyle name="Accent3 7" xfId="1243"/>
    <cellStyle name="Accent3 7 2" xfId="1244"/>
    <cellStyle name="Accent3 8" xfId="1245"/>
    <cellStyle name="Accent3 8 2" xfId="1246"/>
    <cellStyle name="Accent3 9" xfId="1247"/>
    <cellStyle name="Accent3 9 2" xfId="1248"/>
    <cellStyle name="Accent4 10" xfId="1249"/>
    <cellStyle name="Accent4 10 2" xfId="1250"/>
    <cellStyle name="Accent4 11" xfId="1251"/>
    <cellStyle name="Accent4 11 2" xfId="1252"/>
    <cellStyle name="Accent4 12" xfId="1253"/>
    <cellStyle name="Accent4 12 2" xfId="1254"/>
    <cellStyle name="Accent4 13" xfId="1255"/>
    <cellStyle name="Accent4 13 2" xfId="1256"/>
    <cellStyle name="Accent4 14" xfId="1257"/>
    <cellStyle name="Accent4 14 2" xfId="1258"/>
    <cellStyle name="Accent4 15" xfId="1259"/>
    <cellStyle name="Accent4 15 2" xfId="1260"/>
    <cellStyle name="Accent4 16" xfId="1261"/>
    <cellStyle name="Accent4 16 2" xfId="1262"/>
    <cellStyle name="Accent4 17" xfId="1263"/>
    <cellStyle name="Accent4 17 2" xfId="1264"/>
    <cellStyle name="Accent4 18" xfId="1265"/>
    <cellStyle name="Accent4 18 2" xfId="1266"/>
    <cellStyle name="Accent4 19" xfId="1267"/>
    <cellStyle name="Accent4 19 2" xfId="1268"/>
    <cellStyle name="Accent4 2" xfId="1269"/>
    <cellStyle name="Accent4 2 2" xfId="1270"/>
    <cellStyle name="Accent4 20" xfId="1271"/>
    <cellStyle name="Accent4 20 2" xfId="1272"/>
    <cellStyle name="Accent4 21" xfId="1273"/>
    <cellStyle name="Accent4 21 2" xfId="1274"/>
    <cellStyle name="Accent4 22" xfId="1275"/>
    <cellStyle name="Accent4 22 2" xfId="1276"/>
    <cellStyle name="Accent4 23" xfId="1277"/>
    <cellStyle name="Accent4 23 2" xfId="1278"/>
    <cellStyle name="Accent4 24" xfId="1279"/>
    <cellStyle name="Accent4 24 2" xfId="1280"/>
    <cellStyle name="Accent4 25" xfId="1281"/>
    <cellStyle name="Accent4 25 2" xfId="1282"/>
    <cellStyle name="Accent4 26" xfId="1283"/>
    <cellStyle name="Accent4 26 2" xfId="1284"/>
    <cellStyle name="Accent4 27" xfId="1285"/>
    <cellStyle name="Accent4 27 2" xfId="1286"/>
    <cellStyle name="Accent4 28" xfId="1287"/>
    <cellStyle name="Accent4 28 2" xfId="1288"/>
    <cellStyle name="Accent4 3" xfId="1289"/>
    <cellStyle name="Accent4 3 2" xfId="1290"/>
    <cellStyle name="Accent4 4" xfId="1291"/>
    <cellStyle name="Accent4 4 2" xfId="1292"/>
    <cellStyle name="Accent4 5" xfId="1293"/>
    <cellStyle name="Accent4 5 2" xfId="1294"/>
    <cellStyle name="Accent4 6" xfId="1295"/>
    <cellStyle name="Accent4 6 2" xfId="1296"/>
    <cellStyle name="Accent4 7" xfId="1297"/>
    <cellStyle name="Accent4 7 2" xfId="1298"/>
    <cellStyle name="Accent4 8" xfId="1299"/>
    <cellStyle name="Accent4 8 2" xfId="1300"/>
    <cellStyle name="Accent4 9" xfId="1301"/>
    <cellStyle name="Accent4 9 2" xfId="1302"/>
    <cellStyle name="Accent5 10" xfId="1303"/>
    <cellStyle name="Accent5 10 2" xfId="1304"/>
    <cellStyle name="Accent5 11" xfId="1305"/>
    <cellStyle name="Accent5 11 2" xfId="1306"/>
    <cellStyle name="Accent5 12" xfId="1307"/>
    <cellStyle name="Accent5 12 2" xfId="1308"/>
    <cellStyle name="Accent5 13" xfId="1309"/>
    <cellStyle name="Accent5 13 2" xfId="1310"/>
    <cellStyle name="Accent5 14" xfId="1311"/>
    <cellStyle name="Accent5 14 2" xfId="1312"/>
    <cellStyle name="Accent5 15" xfId="1313"/>
    <cellStyle name="Accent5 15 2" xfId="1314"/>
    <cellStyle name="Accent5 16" xfId="1315"/>
    <cellStyle name="Accent5 16 2" xfId="1316"/>
    <cellStyle name="Accent5 17" xfId="1317"/>
    <cellStyle name="Accent5 17 2" xfId="1318"/>
    <cellStyle name="Accent5 18" xfId="1319"/>
    <cellStyle name="Accent5 18 2" xfId="1320"/>
    <cellStyle name="Accent5 19" xfId="1321"/>
    <cellStyle name="Accent5 19 2" xfId="1322"/>
    <cellStyle name="Accent5 2" xfId="1323"/>
    <cellStyle name="Accent5 2 2" xfId="1324"/>
    <cellStyle name="Accent5 20" xfId="1325"/>
    <cellStyle name="Accent5 20 2" xfId="1326"/>
    <cellStyle name="Accent5 21" xfId="1327"/>
    <cellStyle name="Accent5 21 2" xfId="1328"/>
    <cellStyle name="Accent5 22" xfId="1329"/>
    <cellStyle name="Accent5 22 2" xfId="1330"/>
    <cellStyle name="Accent5 23" xfId="1331"/>
    <cellStyle name="Accent5 23 2" xfId="1332"/>
    <cellStyle name="Accent5 24" xfId="1333"/>
    <cellStyle name="Accent5 24 2" xfId="1334"/>
    <cellStyle name="Accent5 25" xfId="1335"/>
    <cellStyle name="Accent5 25 2" xfId="1336"/>
    <cellStyle name="Accent5 26" xfId="1337"/>
    <cellStyle name="Accent5 26 2" xfId="1338"/>
    <cellStyle name="Accent5 27" xfId="1339"/>
    <cellStyle name="Accent5 27 2" xfId="1340"/>
    <cellStyle name="Accent5 28" xfId="1341"/>
    <cellStyle name="Accent5 28 2" xfId="1342"/>
    <cellStyle name="Accent5 3" xfId="1343"/>
    <cellStyle name="Accent5 3 2" xfId="1344"/>
    <cellStyle name="Accent5 4" xfId="1345"/>
    <cellStyle name="Accent5 4 2" xfId="1346"/>
    <cellStyle name="Accent5 5" xfId="1347"/>
    <cellStyle name="Accent5 5 2" xfId="1348"/>
    <cellStyle name="Accent5 6" xfId="1349"/>
    <cellStyle name="Accent5 6 2" xfId="1350"/>
    <cellStyle name="Accent5 7" xfId="1351"/>
    <cellStyle name="Accent5 7 2" xfId="1352"/>
    <cellStyle name="Accent5 8" xfId="1353"/>
    <cellStyle name="Accent5 8 2" xfId="1354"/>
    <cellStyle name="Accent5 9" xfId="1355"/>
    <cellStyle name="Accent5 9 2" xfId="1356"/>
    <cellStyle name="Accent6 10" xfId="1357"/>
    <cellStyle name="Accent6 10 2" xfId="1358"/>
    <cellStyle name="Accent6 11" xfId="1359"/>
    <cellStyle name="Accent6 11 2" xfId="1360"/>
    <cellStyle name="Accent6 12" xfId="1361"/>
    <cellStyle name="Accent6 12 2" xfId="1362"/>
    <cellStyle name="Accent6 13" xfId="1363"/>
    <cellStyle name="Accent6 13 2" xfId="1364"/>
    <cellStyle name="Accent6 14" xfId="1365"/>
    <cellStyle name="Accent6 14 2" xfId="1366"/>
    <cellStyle name="Accent6 15" xfId="1367"/>
    <cellStyle name="Accent6 15 2" xfId="1368"/>
    <cellStyle name="Accent6 16" xfId="1369"/>
    <cellStyle name="Accent6 16 2" xfId="1370"/>
    <cellStyle name="Accent6 17" xfId="1371"/>
    <cellStyle name="Accent6 17 2" xfId="1372"/>
    <cellStyle name="Accent6 18" xfId="1373"/>
    <cellStyle name="Accent6 18 2" xfId="1374"/>
    <cellStyle name="Accent6 19" xfId="1375"/>
    <cellStyle name="Accent6 19 2" xfId="1376"/>
    <cellStyle name="Accent6 2" xfId="1377"/>
    <cellStyle name="Accent6 2 2" xfId="1378"/>
    <cellStyle name="Accent6 20" xfId="1379"/>
    <cellStyle name="Accent6 20 2" xfId="1380"/>
    <cellStyle name="Accent6 21" xfId="1381"/>
    <cellStyle name="Accent6 21 2" xfId="1382"/>
    <cellStyle name="Accent6 22" xfId="1383"/>
    <cellStyle name="Accent6 22 2" xfId="1384"/>
    <cellStyle name="Accent6 23" xfId="1385"/>
    <cellStyle name="Accent6 23 2" xfId="1386"/>
    <cellStyle name="Accent6 24" xfId="1387"/>
    <cellStyle name="Accent6 24 2" xfId="1388"/>
    <cellStyle name="Accent6 25" xfId="1389"/>
    <cellStyle name="Accent6 25 2" xfId="1390"/>
    <cellStyle name="Accent6 26" xfId="1391"/>
    <cellStyle name="Accent6 26 2" xfId="1392"/>
    <cellStyle name="Accent6 27" xfId="1393"/>
    <cellStyle name="Accent6 27 2" xfId="1394"/>
    <cellStyle name="Accent6 28" xfId="1395"/>
    <cellStyle name="Accent6 28 2" xfId="1396"/>
    <cellStyle name="Accent6 3" xfId="1397"/>
    <cellStyle name="Accent6 3 2" xfId="1398"/>
    <cellStyle name="Accent6 4" xfId="1399"/>
    <cellStyle name="Accent6 4 2" xfId="1400"/>
    <cellStyle name="Accent6 5" xfId="1401"/>
    <cellStyle name="Accent6 5 2" xfId="1402"/>
    <cellStyle name="Accent6 6" xfId="1403"/>
    <cellStyle name="Accent6 6 2" xfId="1404"/>
    <cellStyle name="Accent6 7" xfId="1405"/>
    <cellStyle name="Accent6 7 2" xfId="1406"/>
    <cellStyle name="Accent6 8" xfId="1407"/>
    <cellStyle name="Accent6 8 2" xfId="1408"/>
    <cellStyle name="Accent6 9" xfId="1409"/>
    <cellStyle name="Accent6 9 2" xfId="1410"/>
    <cellStyle name="AutoFormat Options" xfId="3721"/>
    <cellStyle name="Bad 10" xfId="1411"/>
    <cellStyle name="Bad 10 2" xfId="1412"/>
    <cellStyle name="Bad 11" xfId="1413"/>
    <cellStyle name="Bad 11 2" xfId="1414"/>
    <cellStyle name="Bad 12" xfId="1415"/>
    <cellStyle name="Bad 12 2" xfId="1416"/>
    <cellStyle name="Bad 13" xfId="1417"/>
    <cellStyle name="Bad 13 2" xfId="1418"/>
    <cellStyle name="Bad 14" xfId="1419"/>
    <cellStyle name="Bad 14 2" xfId="1420"/>
    <cellStyle name="Bad 15" xfId="1421"/>
    <cellStyle name="Bad 15 2" xfId="1422"/>
    <cellStyle name="Bad 16" xfId="1423"/>
    <cellStyle name="Bad 16 2" xfId="1424"/>
    <cellStyle name="Bad 17" xfId="1425"/>
    <cellStyle name="Bad 17 2" xfId="1426"/>
    <cellStyle name="Bad 18" xfId="1427"/>
    <cellStyle name="Bad 18 2" xfId="1428"/>
    <cellStyle name="Bad 19" xfId="1429"/>
    <cellStyle name="Bad 19 2" xfId="1430"/>
    <cellStyle name="Bad 2" xfId="1431"/>
    <cellStyle name="Bad 2 2" xfId="1432"/>
    <cellStyle name="Bad 20" xfId="1433"/>
    <cellStyle name="Bad 20 2" xfId="1434"/>
    <cellStyle name="Bad 21" xfId="1435"/>
    <cellStyle name="Bad 21 2" xfId="1436"/>
    <cellStyle name="Bad 22" xfId="1437"/>
    <cellStyle name="Bad 22 2" xfId="1438"/>
    <cellStyle name="Bad 23" xfId="1439"/>
    <cellStyle name="Bad 23 2" xfId="1440"/>
    <cellStyle name="Bad 24" xfId="1441"/>
    <cellStyle name="Bad 24 2" xfId="1442"/>
    <cellStyle name="Bad 25" xfId="1443"/>
    <cellStyle name="Bad 25 2" xfId="1444"/>
    <cellStyle name="Bad 26" xfId="1445"/>
    <cellStyle name="Bad 26 2" xfId="1446"/>
    <cellStyle name="Bad 27" xfId="1447"/>
    <cellStyle name="Bad 27 2" xfId="1448"/>
    <cellStyle name="Bad 28" xfId="1449"/>
    <cellStyle name="Bad 28 2" xfId="1450"/>
    <cellStyle name="Bad 3" xfId="1451"/>
    <cellStyle name="Bad 3 2" xfId="1452"/>
    <cellStyle name="Bad 4" xfId="1453"/>
    <cellStyle name="Bad 4 2" xfId="1454"/>
    <cellStyle name="Bad 5" xfId="1455"/>
    <cellStyle name="Bad 5 2" xfId="1456"/>
    <cellStyle name="Bad 6" xfId="1457"/>
    <cellStyle name="Bad 6 2" xfId="1458"/>
    <cellStyle name="Bad 7" xfId="1459"/>
    <cellStyle name="Bad 7 2" xfId="1460"/>
    <cellStyle name="Bad 8" xfId="1461"/>
    <cellStyle name="Bad 8 2" xfId="1462"/>
    <cellStyle name="Bad 9" xfId="1463"/>
    <cellStyle name="Bad 9 2" xfId="1464"/>
    <cellStyle name="Calculation 10" xfId="1465"/>
    <cellStyle name="Calculation 10 2" xfId="1466"/>
    <cellStyle name="Calculation 11" xfId="1467"/>
    <cellStyle name="Calculation 11 2" xfId="1468"/>
    <cellStyle name="Calculation 12" xfId="1469"/>
    <cellStyle name="Calculation 12 2" xfId="1470"/>
    <cellStyle name="Calculation 13" xfId="1471"/>
    <cellStyle name="Calculation 13 2" xfId="1472"/>
    <cellStyle name="Calculation 14" xfId="1473"/>
    <cellStyle name="Calculation 14 2" xfId="1474"/>
    <cellStyle name="Calculation 15" xfId="1475"/>
    <cellStyle name="Calculation 15 2" xfId="1476"/>
    <cellStyle name="Calculation 16" xfId="1477"/>
    <cellStyle name="Calculation 16 2" xfId="1478"/>
    <cellStyle name="Calculation 17" xfId="1479"/>
    <cellStyle name="Calculation 17 2" xfId="1480"/>
    <cellStyle name="Calculation 18" xfId="1481"/>
    <cellStyle name="Calculation 18 2" xfId="1482"/>
    <cellStyle name="Calculation 19" xfId="1483"/>
    <cellStyle name="Calculation 19 2" xfId="1484"/>
    <cellStyle name="Calculation 2" xfId="1485"/>
    <cellStyle name="Calculation 2 2" xfId="1486"/>
    <cellStyle name="Calculation 20" xfId="1487"/>
    <cellStyle name="Calculation 20 2" xfId="1488"/>
    <cellStyle name="Calculation 21" xfId="1489"/>
    <cellStyle name="Calculation 21 2" xfId="1490"/>
    <cellStyle name="Calculation 22" xfId="1491"/>
    <cellStyle name="Calculation 22 2" xfId="1492"/>
    <cellStyle name="Calculation 23" xfId="1493"/>
    <cellStyle name="Calculation 23 2" xfId="1494"/>
    <cellStyle name="Calculation 24" xfId="1495"/>
    <cellStyle name="Calculation 24 2" xfId="1496"/>
    <cellStyle name="Calculation 25" xfId="1497"/>
    <cellStyle name="Calculation 25 2" xfId="1498"/>
    <cellStyle name="Calculation 26" xfId="1499"/>
    <cellStyle name="Calculation 26 2" xfId="1500"/>
    <cellStyle name="Calculation 27" xfId="1501"/>
    <cellStyle name="Calculation 27 2" xfId="1502"/>
    <cellStyle name="Calculation 28" xfId="1503"/>
    <cellStyle name="Calculation 28 2" xfId="1504"/>
    <cellStyle name="Calculation 3" xfId="1505"/>
    <cellStyle name="Calculation 3 2" xfId="1506"/>
    <cellStyle name="Calculation 4" xfId="1507"/>
    <cellStyle name="Calculation 4 2" xfId="1508"/>
    <cellStyle name="Calculation 5" xfId="1509"/>
    <cellStyle name="Calculation 5 2" xfId="1510"/>
    <cellStyle name="Calculation 6" xfId="1511"/>
    <cellStyle name="Calculation 6 2" xfId="1512"/>
    <cellStyle name="Calculation 7" xfId="1513"/>
    <cellStyle name="Calculation 7 2" xfId="1514"/>
    <cellStyle name="Calculation 8" xfId="1515"/>
    <cellStyle name="Calculation 8 2" xfId="1516"/>
    <cellStyle name="Calculation 9" xfId="1517"/>
    <cellStyle name="Calculation 9 2" xfId="1518"/>
    <cellStyle name="Check Cell 10" xfId="1519"/>
    <cellStyle name="Check Cell 10 2" xfId="1520"/>
    <cellStyle name="Check Cell 11" xfId="1521"/>
    <cellStyle name="Check Cell 11 2" xfId="1522"/>
    <cellStyle name="Check Cell 12" xfId="1523"/>
    <cellStyle name="Check Cell 12 2" xfId="1524"/>
    <cellStyle name="Check Cell 13" xfId="1525"/>
    <cellStyle name="Check Cell 13 2" xfId="1526"/>
    <cellStyle name="Check Cell 14" xfId="1527"/>
    <cellStyle name="Check Cell 14 2" xfId="1528"/>
    <cellStyle name="Check Cell 15" xfId="1529"/>
    <cellStyle name="Check Cell 15 2" xfId="1530"/>
    <cellStyle name="Check Cell 16" xfId="1531"/>
    <cellStyle name="Check Cell 16 2" xfId="1532"/>
    <cellStyle name="Check Cell 17" xfId="1533"/>
    <cellStyle name="Check Cell 17 2" xfId="1534"/>
    <cellStyle name="Check Cell 18" xfId="1535"/>
    <cellStyle name="Check Cell 18 2" xfId="1536"/>
    <cellStyle name="Check Cell 19" xfId="1537"/>
    <cellStyle name="Check Cell 19 2" xfId="1538"/>
    <cellStyle name="Check Cell 2" xfId="1539"/>
    <cellStyle name="Check Cell 2 2" xfId="1540"/>
    <cellStyle name="Check Cell 20" xfId="1541"/>
    <cellStyle name="Check Cell 20 2" xfId="1542"/>
    <cellStyle name="Check Cell 21" xfId="1543"/>
    <cellStyle name="Check Cell 21 2" xfId="1544"/>
    <cellStyle name="Check Cell 22" xfId="1545"/>
    <cellStyle name="Check Cell 22 2" xfId="1546"/>
    <cellStyle name="Check Cell 23" xfId="1547"/>
    <cellStyle name="Check Cell 23 2" xfId="1548"/>
    <cellStyle name="Check Cell 24" xfId="1549"/>
    <cellStyle name="Check Cell 24 2" xfId="1550"/>
    <cellStyle name="Check Cell 25" xfId="1551"/>
    <cellStyle name="Check Cell 25 2" xfId="1552"/>
    <cellStyle name="Check Cell 26" xfId="1553"/>
    <cellStyle name="Check Cell 26 2" xfId="1554"/>
    <cellStyle name="Check Cell 27" xfId="1555"/>
    <cellStyle name="Check Cell 27 2" xfId="1556"/>
    <cellStyle name="Check Cell 28" xfId="1557"/>
    <cellStyle name="Check Cell 28 2" xfId="1558"/>
    <cellStyle name="Check Cell 3" xfId="1559"/>
    <cellStyle name="Check Cell 3 2" xfId="1560"/>
    <cellStyle name="Check Cell 4" xfId="1561"/>
    <cellStyle name="Check Cell 4 2" xfId="1562"/>
    <cellStyle name="Check Cell 5" xfId="1563"/>
    <cellStyle name="Check Cell 5 2" xfId="1564"/>
    <cellStyle name="Check Cell 6" xfId="1565"/>
    <cellStyle name="Check Cell 6 2" xfId="1566"/>
    <cellStyle name="Check Cell 7" xfId="1567"/>
    <cellStyle name="Check Cell 7 2" xfId="1568"/>
    <cellStyle name="Check Cell 8" xfId="1569"/>
    <cellStyle name="Check Cell 8 2" xfId="1570"/>
    <cellStyle name="Check Cell 9" xfId="1571"/>
    <cellStyle name="Check Cell 9 2" xfId="1572"/>
    <cellStyle name="Comma" xfId="1" builtinId="3"/>
    <cellStyle name="Comma 10" xfId="1573"/>
    <cellStyle name="Comma 10 2" xfId="3381"/>
    <cellStyle name="Comma 11" xfId="1574"/>
    <cellStyle name="Comma 12" xfId="36"/>
    <cellStyle name="Comma 12 2" xfId="3155"/>
    <cellStyle name="Comma 12 2 2" xfId="3382"/>
    <cellStyle name="Comma 12 2 7" xfId="3383"/>
    <cellStyle name="Comma 12 2 9" xfId="3720"/>
    <cellStyle name="Comma 13" xfId="3248"/>
    <cellStyle name="Comma 13 5" xfId="3379"/>
    <cellStyle name="Comma 14" xfId="3251"/>
    <cellStyle name="Comma 15" xfId="53"/>
    <cellStyle name="Comma 15 2" xfId="54"/>
    <cellStyle name="Comma 15 2 2" xfId="3269"/>
    <cellStyle name="Comma 15 3" xfId="55"/>
    <cellStyle name="Comma 15 3 2" xfId="3270"/>
    <cellStyle name="Comma 15 4" xfId="56"/>
    <cellStyle name="Comma 15 4 2" xfId="3271"/>
    <cellStyle name="Comma 15 5" xfId="3272"/>
    <cellStyle name="Comma 16" xfId="3252"/>
    <cellStyle name="Comma 17" xfId="3273"/>
    <cellStyle name="Comma 2" xfId="4"/>
    <cellStyle name="Comma 2 10" xfId="3162"/>
    <cellStyle name="Comma 2 10 2" xfId="3384"/>
    <cellStyle name="Comma 2 11" xfId="3163"/>
    <cellStyle name="Comma 2 11 2" xfId="3385"/>
    <cellStyle name="Comma 2 12" xfId="3164"/>
    <cellStyle name="Comma 2 13" xfId="3165"/>
    <cellStyle name="Comma 2 14" xfId="3166"/>
    <cellStyle name="Comma 2 15" xfId="3218"/>
    <cellStyle name="Comma 2 16" xfId="3247"/>
    <cellStyle name="Comma 2 17" xfId="3274"/>
    <cellStyle name="Comma 2 17 2" xfId="3386"/>
    <cellStyle name="Comma 2 17 2 2" xfId="3387"/>
    <cellStyle name="Comma 2 17 3" xfId="3388"/>
    <cellStyle name="Comma 2 18" xfId="3275"/>
    <cellStyle name="Comma 2 2" xfId="20"/>
    <cellStyle name="Comma 2 2 2" xfId="1576"/>
    <cellStyle name="Comma 2 2 2 2" xfId="1577"/>
    <cellStyle name="Comma 2 2 3" xfId="1578"/>
    <cellStyle name="Comma 2 2 4" xfId="1579"/>
    <cellStyle name="Comma 2 2 5" xfId="1580"/>
    <cellStyle name="Comma 2 2 6" xfId="1581"/>
    <cellStyle name="Comma 2 2 7" xfId="1575"/>
    <cellStyle name="Comma 2 2 8" xfId="3389"/>
    <cellStyle name="Comma 2 3" xfId="21"/>
    <cellStyle name="Comma 2 3 2" xfId="1583"/>
    <cellStyle name="Comma 2 3 3" xfId="1584"/>
    <cellStyle name="Comma 2 3 4" xfId="1585"/>
    <cellStyle name="Comma 2 3 5" xfId="1586"/>
    <cellStyle name="Comma 2 3 6" xfId="1587"/>
    <cellStyle name="Comma 2 3 7" xfId="1582"/>
    <cellStyle name="Comma 2 3 8" xfId="3390"/>
    <cellStyle name="Comma 2 4" xfId="22"/>
    <cellStyle name="Comma 2 4 2" xfId="1589"/>
    <cellStyle name="Comma 2 4 3" xfId="1590"/>
    <cellStyle name="Comma 2 4 4" xfId="1591"/>
    <cellStyle name="Comma 2 4 5" xfId="1592"/>
    <cellStyle name="Comma 2 4 6" xfId="1593"/>
    <cellStyle name="Comma 2 4 7" xfId="1588"/>
    <cellStyle name="Comma 2 4 8" xfId="3391"/>
    <cellStyle name="Comma 2 5" xfId="57"/>
    <cellStyle name="Comma 2 5 2" xfId="1595"/>
    <cellStyle name="Comma 2 5 3" xfId="1596"/>
    <cellStyle name="Comma 2 5 4" xfId="1597"/>
    <cellStyle name="Comma 2 5 5" xfId="1598"/>
    <cellStyle name="Comma 2 5 6" xfId="1599"/>
    <cellStyle name="Comma 2 5 7" xfId="1594"/>
    <cellStyle name="Comma 2 5 7 2" xfId="3392"/>
    <cellStyle name="Comma 2 5 8" xfId="3393"/>
    <cellStyle name="Comma 2 6" xfId="58"/>
    <cellStyle name="Comma 2 6 2" xfId="1601"/>
    <cellStyle name="Comma 2 6 3" xfId="1602"/>
    <cellStyle name="Comma 2 6 4" xfId="1603"/>
    <cellStyle name="Comma 2 6 5" xfId="1604"/>
    <cellStyle name="Comma 2 6 6" xfId="1605"/>
    <cellStyle name="Comma 2 6 7" xfId="1600"/>
    <cellStyle name="Comma 2 6 8" xfId="3394"/>
    <cellStyle name="Comma 2 7" xfId="59"/>
    <cellStyle name="Comma 2 7 2" xfId="1606"/>
    <cellStyle name="Comma 2 7 3" xfId="3395"/>
    <cellStyle name="Comma 2 8" xfId="60"/>
    <cellStyle name="Comma 2 8 2" xfId="3167"/>
    <cellStyle name="Comma 2 8 3" xfId="3396"/>
    <cellStyle name="Comma 2 9" xfId="61"/>
    <cellStyle name="Comma 2 9 2" xfId="3168"/>
    <cellStyle name="Comma 2 9 2 2" xfId="3397"/>
    <cellStyle name="Comma 2_attach stratigia" xfId="1607"/>
    <cellStyle name="Comma 28" xfId="1608"/>
    <cellStyle name="Comma 3" xfId="5"/>
    <cellStyle name="Comma 3 10" xfId="1609"/>
    <cellStyle name="Comma 3 11" xfId="1610"/>
    <cellStyle name="Comma 3 12" xfId="1611"/>
    <cellStyle name="Comma 3 13" xfId="1612"/>
    <cellStyle name="Comma 3 14" xfId="1613"/>
    <cellStyle name="Comma 3 15" xfId="1614"/>
    <cellStyle name="Comma 3 16" xfId="3219"/>
    <cellStyle name="Comma 3 17" xfId="3398"/>
    <cellStyle name="Comma 3 2" xfId="62"/>
    <cellStyle name="Comma 3 2 2" xfId="1616"/>
    <cellStyle name="Comma 3 2 2 2" xfId="3276"/>
    <cellStyle name="Comma 3 2 3" xfId="1615"/>
    <cellStyle name="Comma 3 2 4" xfId="3399"/>
    <cellStyle name="Comma 3 2 5" xfId="3725"/>
    <cellStyle name="Comma 3 3" xfId="63"/>
    <cellStyle name="Comma 3 3 2" xfId="1618"/>
    <cellStyle name="Comma 3 3 3" xfId="1617"/>
    <cellStyle name="Comma 3 4" xfId="1619"/>
    <cellStyle name="Comma 3 4 2" xfId="1620"/>
    <cellStyle name="Comma 3 4 3" xfId="1621"/>
    <cellStyle name="Comma 3 5" xfId="1622"/>
    <cellStyle name="Comma 3 5 2" xfId="1623"/>
    <cellStyle name="Comma 3 5 3" xfId="1624"/>
    <cellStyle name="Comma 3 6" xfId="1625"/>
    <cellStyle name="Comma 3 7" xfId="1626"/>
    <cellStyle name="Comma 3 8" xfId="1627"/>
    <cellStyle name="Comma 3 9" xfId="1628"/>
    <cellStyle name="Comma 3_Supporting Materials for social Indicators" xfId="1629"/>
    <cellStyle name="Comma 4" xfId="23"/>
    <cellStyle name="Comma 4 2" xfId="109"/>
    <cellStyle name="Comma 4 2 2" xfId="1630"/>
    <cellStyle name="Comma 4 3" xfId="112"/>
    <cellStyle name="Comma 4 3 2" xfId="1631"/>
    <cellStyle name="Comma 4 3 3" xfId="3400"/>
    <cellStyle name="Comma 4 4" xfId="3169"/>
    <cellStyle name="Comma 4 5" xfId="3170"/>
    <cellStyle name="Comma 4 6" xfId="3220"/>
    <cellStyle name="Comma 4 7" xfId="114"/>
    <cellStyle name="Comma 4 7 2" xfId="3401"/>
    <cellStyle name="Comma 4 8" xfId="3729"/>
    <cellStyle name="Comma 5" xfId="64"/>
    <cellStyle name="Comma 5 2" xfId="1633"/>
    <cellStyle name="Comma 5 2 2" xfId="1634"/>
    <cellStyle name="Comma 5 2 3" xfId="3727"/>
    <cellStyle name="Comma 5 3" xfId="1635"/>
    <cellStyle name="Comma 5 4" xfId="1632"/>
    <cellStyle name="Comma 5 5" xfId="3724"/>
    <cellStyle name="Comma 6" xfId="65"/>
    <cellStyle name="Comma 6 2" xfId="1637"/>
    <cellStyle name="Comma 6 3" xfId="1636"/>
    <cellStyle name="Comma 6 4" xfId="3402"/>
    <cellStyle name="Comma 7" xfId="113"/>
    <cellStyle name="Comma 7 2" xfId="1639"/>
    <cellStyle name="Comma 7 3" xfId="1638"/>
    <cellStyle name="Comma 7 4" xfId="3403"/>
    <cellStyle name="Comma 8" xfId="1640"/>
    <cellStyle name="Comma 8 2" xfId="1641"/>
    <cellStyle name="Comma 8 3" xfId="1642"/>
    <cellStyle name="Comma 9" xfId="1643"/>
    <cellStyle name="Comma 9 2" xfId="1644"/>
    <cellStyle name="Currency 2" xfId="19"/>
    <cellStyle name="Currency 2 2" xfId="3404"/>
    <cellStyle name="Explanatory Text 10" xfId="1645"/>
    <cellStyle name="Explanatory Text 10 2" xfId="1646"/>
    <cellStyle name="Explanatory Text 11" xfId="1647"/>
    <cellStyle name="Explanatory Text 11 2" xfId="1648"/>
    <cellStyle name="Explanatory Text 12" xfId="1649"/>
    <cellStyle name="Explanatory Text 12 2" xfId="1650"/>
    <cellStyle name="Explanatory Text 13" xfId="1651"/>
    <cellStyle name="Explanatory Text 13 2" xfId="1652"/>
    <cellStyle name="Explanatory Text 14" xfId="1653"/>
    <cellStyle name="Explanatory Text 14 2" xfId="1654"/>
    <cellStyle name="Explanatory Text 15" xfId="1655"/>
    <cellStyle name="Explanatory Text 15 2" xfId="1656"/>
    <cellStyle name="Explanatory Text 16" xfId="1657"/>
    <cellStyle name="Explanatory Text 16 2" xfId="1658"/>
    <cellStyle name="Explanatory Text 17" xfId="1659"/>
    <cellStyle name="Explanatory Text 17 2" xfId="1660"/>
    <cellStyle name="Explanatory Text 18" xfId="1661"/>
    <cellStyle name="Explanatory Text 18 2" xfId="1662"/>
    <cellStyle name="Explanatory Text 19" xfId="1663"/>
    <cellStyle name="Explanatory Text 19 2" xfId="1664"/>
    <cellStyle name="Explanatory Text 2" xfId="1665"/>
    <cellStyle name="Explanatory Text 2 2" xfId="1666"/>
    <cellStyle name="Explanatory Text 20" xfId="1667"/>
    <cellStyle name="Explanatory Text 20 2" xfId="1668"/>
    <cellStyle name="Explanatory Text 21" xfId="1669"/>
    <cellStyle name="Explanatory Text 21 2" xfId="1670"/>
    <cellStyle name="Explanatory Text 22" xfId="1671"/>
    <cellStyle name="Explanatory Text 22 2" xfId="1672"/>
    <cellStyle name="Explanatory Text 23" xfId="1673"/>
    <cellStyle name="Explanatory Text 23 2" xfId="1674"/>
    <cellStyle name="Explanatory Text 24" xfId="1675"/>
    <cellStyle name="Explanatory Text 24 2" xfId="1676"/>
    <cellStyle name="Explanatory Text 25" xfId="1677"/>
    <cellStyle name="Explanatory Text 25 2" xfId="1678"/>
    <cellStyle name="Explanatory Text 26" xfId="1679"/>
    <cellStyle name="Explanatory Text 26 2" xfId="1680"/>
    <cellStyle name="Explanatory Text 27" xfId="1681"/>
    <cellStyle name="Explanatory Text 27 2" xfId="1682"/>
    <cellStyle name="Explanatory Text 28" xfId="1683"/>
    <cellStyle name="Explanatory Text 28 2" xfId="1684"/>
    <cellStyle name="Explanatory Text 3" xfId="1685"/>
    <cellStyle name="Explanatory Text 3 2" xfId="1686"/>
    <cellStyle name="Explanatory Text 4" xfId="1687"/>
    <cellStyle name="Explanatory Text 4 2" xfId="1688"/>
    <cellStyle name="Explanatory Text 5" xfId="1689"/>
    <cellStyle name="Explanatory Text 5 2" xfId="1690"/>
    <cellStyle name="Explanatory Text 6" xfId="1691"/>
    <cellStyle name="Explanatory Text 6 2" xfId="1692"/>
    <cellStyle name="Explanatory Text 7" xfId="1693"/>
    <cellStyle name="Explanatory Text 7 2" xfId="1694"/>
    <cellStyle name="Explanatory Text 8" xfId="1695"/>
    <cellStyle name="Explanatory Text 8 2" xfId="1696"/>
    <cellStyle name="Explanatory Text 9" xfId="1697"/>
    <cellStyle name="Explanatory Text 9 2" xfId="1698"/>
    <cellStyle name="Followed Hyperlink 2" xfId="3722"/>
    <cellStyle name="Footnote" xfId="1699"/>
    <cellStyle name="Good 10" xfId="1700"/>
    <cellStyle name="Good 10 2" xfId="1701"/>
    <cellStyle name="Good 11" xfId="1702"/>
    <cellStyle name="Good 11 2" xfId="1703"/>
    <cellStyle name="Good 12" xfId="1704"/>
    <cellStyle name="Good 12 2" xfId="1705"/>
    <cellStyle name="Good 13" xfId="1706"/>
    <cellStyle name="Good 13 2" xfId="1707"/>
    <cellStyle name="Good 14" xfId="1708"/>
    <cellStyle name="Good 14 2" xfId="1709"/>
    <cellStyle name="Good 15" xfId="1710"/>
    <cellStyle name="Good 15 2" xfId="1711"/>
    <cellStyle name="Good 16" xfId="1712"/>
    <cellStyle name="Good 16 2" xfId="1713"/>
    <cellStyle name="Good 17" xfId="1714"/>
    <cellStyle name="Good 17 2" xfId="1715"/>
    <cellStyle name="Good 18" xfId="1716"/>
    <cellStyle name="Good 18 2" xfId="1717"/>
    <cellStyle name="Good 19" xfId="1718"/>
    <cellStyle name="Good 19 2" xfId="1719"/>
    <cellStyle name="Good 2" xfId="1720"/>
    <cellStyle name="Good 2 2" xfId="1721"/>
    <cellStyle name="Good 20" xfId="1722"/>
    <cellStyle name="Good 20 2" xfId="1723"/>
    <cellStyle name="Good 21" xfId="1724"/>
    <cellStyle name="Good 21 2" xfId="1725"/>
    <cellStyle name="Good 22" xfId="1726"/>
    <cellStyle name="Good 22 2" xfId="1727"/>
    <cellStyle name="Good 23" xfId="1728"/>
    <cellStyle name="Good 23 2" xfId="1729"/>
    <cellStyle name="Good 24" xfId="1730"/>
    <cellStyle name="Good 24 2" xfId="1731"/>
    <cellStyle name="Good 25" xfId="1732"/>
    <cellStyle name="Good 25 2" xfId="1733"/>
    <cellStyle name="Good 26" xfId="1734"/>
    <cellStyle name="Good 26 2" xfId="1735"/>
    <cellStyle name="Good 27" xfId="1736"/>
    <cellStyle name="Good 27 2" xfId="1737"/>
    <cellStyle name="Good 28" xfId="1738"/>
    <cellStyle name="Good 28 2" xfId="1739"/>
    <cellStyle name="Good 3" xfId="1740"/>
    <cellStyle name="Good 3 2" xfId="1741"/>
    <cellStyle name="Good 4" xfId="1742"/>
    <cellStyle name="Good 4 2" xfId="1743"/>
    <cellStyle name="Good 5" xfId="1744"/>
    <cellStyle name="Good 5 2" xfId="1745"/>
    <cellStyle name="Good 6" xfId="1746"/>
    <cellStyle name="Good 6 2" xfId="1747"/>
    <cellStyle name="Good 7" xfId="1748"/>
    <cellStyle name="Good 7 2" xfId="1749"/>
    <cellStyle name="Good 8" xfId="1750"/>
    <cellStyle name="Good 8 2" xfId="1751"/>
    <cellStyle name="Good 9" xfId="1752"/>
    <cellStyle name="Good 9 2" xfId="1753"/>
    <cellStyle name="Heading 1 10" xfId="1754"/>
    <cellStyle name="Heading 1 10 2" xfId="1755"/>
    <cellStyle name="Heading 1 11" xfId="1756"/>
    <cellStyle name="Heading 1 11 2" xfId="1757"/>
    <cellStyle name="Heading 1 12" xfId="1758"/>
    <cellStyle name="Heading 1 12 2" xfId="1759"/>
    <cellStyle name="Heading 1 13" xfId="1760"/>
    <cellStyle name="Heading 1 13 2" xfId="1761"/>
    <cellStyle name="Heading 1 14" xfId="1762"/>
    <cellStyle name="Heading 1 14 2" xfId="1763"/>
    <cellStyle name="Heading 1 15" xfId="1764"/>
    <cellStyle name="Heading 1 15 2" xfId="1765"/>
    <cellStyle name="Heading 1 16" xfId="1766"/>
    <cellStyle name="Heading 1 16 2" xfId="1767"/>
    <cellStyle name="Heading 1 17" xfId="1768"/>
    <cellStyle name="Heading 1 17 2" xfId="1769"/>
    <cellStyle name="Heading 1 18" xfId="1770"/>
    <cellStyle name="Heading 1 18 2" xfId="1771"/>
    <cellStyle name="Heading 1 19" xfId="1772"/>
    <cellStyle name="Heading 1 19 2" xfId="1773"/>
    <cellStyle name="Heading 1 2" xfId="1774"/>
    <cellStyle name="Heading 1 2 2" xfId="1775"/>
    <cellStyle name="Heading 1 20" xfId="1776"/>
    <cellStyle name="Heading 1 20 2" xfId="1777"/>
    <cellStyle name="Heading 1 21" xfId="1778"/>
    <cellStyle name="Heading 1 21 2" xfId="1779"/>
    <cellStyle name="Heading 1 22" xfId="1780"/>
    <cellStyle name="Heading 1 22 2" xfId="1781"/>
    <cellStyle name="Heading 1 23" xfId="1782"/>
    <cellStyle name="Heading 1 23 2" xfId="1783"/>
    <cellStyle name="Heading 1 24" xfId="1784"/>
    <cellStyle name="Heading 1 24 2" xfId="1785"/>
    <cellStyle name="Heading 1 25" xfId="1786"/>
    <cellStyle name="Heading 1 25 2" xfId="1787"/>
    <cellStyle name="Heading 1 26" xfId="1788"/>
    <cellStyle name="Heading 1 26 2" xfId="1789"/>
    <cellStyle name="Heading 1 27" xfId="1790"/>
    <cellStyle name="Heading 1 27 2" xfId="1791"/>
    <cellStyle name="Heading 1 28" xfId="1792"/>
    <cellStyle name="Heading 1 28 2" xfId="1793"/>
    <cellStyle name="Heading 1 3" xfId="1794"/>
    <cellStyle name="Heading 1 3 2" xfId="1795"/>
    <cellStyle name="Heading 1 4" xfId="1796"/>
    <cellStyle name="Heading 1 4 2" xfId="1797"/>
    <cellStyle name="Heading 1 5" xfId="1798"/>
    <cellStyle name="Heading 1 5 2" xfId="1799"/>
    <cellStyle name="Heading 1 6" xfId="1800"/>
    <cellStyle name="Heading 1 6 2" xfId="1801"/>
    <cellStyle name="Heading 1 7" xfId="1802"/>
    <cellStyle name="Heading 1 7 2" xfId="1803"/>
    <cellStyle name="Heading 1 8" xfId="1804"/>
    <cellStyle name="Heading 1 8 2" xfId="1805"/>
    <cellStyle name="Heading 1 9" xfId="1806"/>
    <cellStyle name="Heading 1 9 2" xfId="1807"/>
    <cellStyle name="Heading 2 10" xfId="1808"/>
    <cellStyle name="Heading 2 10 2" xfId="1809"/>
    <cellStyle name="Heading 2 11" xfId="1810"/>
    <cellStyle name="Heading 2 11 2" xfId="1811"/>
    <cellStyle name="Heading 2 12" xfId="1812"/>
    <cellStyle name="Heading 2 12 2" xfId="1813"/>
    <cellStyle name="Heading 2 13" xfId="1814"/>
    <cellStyle name="Heading 2 13 2" xfId="1815"/>
    <cellStyle name="Heading 2 14" xfId="1816"/>
    <cellStyle name="Heading 2 14 2" xfId="1817"/>
    <cellStyle name="Heading 2 15" xfId="1818"/>
    <cellStyle name="Heading 2 15 2" xfId="1819"/>
    <cellStyle name="Heading 2 16" xfId="1820"/>
    <cellStyle name="Heading 2 16 2" xfId="1821"/>
    <cellStyle name="Heading 2 17" xfId="1822"/>
    <cellStyle name="Heading 2 17 2" xfId="1823"/>
    <cellStyle name="Heading 2 18" xfId="1824"/>
    <cellStyle name="Heading 2 18 2" xfId="1825"/>
    <cellStyle name="Heading 2 19" xfId="1826"/>
    <cellStyle name="Heading 2 19 2" xfId="1827"/>
    <cellStyle name="Heading 2 2" xfId="1828"/>
    <cellStyle name="Heading 2 2 2" xfId="1829"/>
    <cellStyle name="Heading 2 20" xfId="1830"/>
    <cellStyle name="Heading 2 20 2" xfId="1831"/>
    <cellStyle name="Heading 2 21" xfId="1832"/>
    <cellStyle name="Heading 2 21 2" xfId="1833"/>
    <cellStyle name="Heading 2 22" xfId="1834"/>
    <cellStyle name="Heading 2 22 2" xfId="1835"/>
    <cellStyle name="Heading 2 23" xfId="1836"/>
    <cellStyle name="Heading 2 23 2" xfId="1837"/>
    <cellStyle name="Heading 2 24" xfId="1838"/>
    <cellStyle name="Heading 2 24 2" xfId="1839"/>
    <cellStyle name="Heading 2 25" xfId="1840"/>
    <cellStyle name="Heading 2 25 2" xfId="1841"/>
    <cellStyle name="Heading 2 26" xfId="1842"/>
    <cellStyle name="Heading 2 26 2" xfId="1843"/>
    <cellStyle name="Heading 2 27" xfId="1844"/>
    <cellStyle name="Heading 2 27 2" xfId="1845"/>
    <cellStyle name="Heading 2 28" xfId="1846"/>
    <cellStyle name="Heading 2 28 2" xfId="1847"/>
    <cellStyle name="Heading 2 3" xfId="1848"/>
    <cellStyle name="Heading 2 3 2" xfId="1849"/>
    <cellStyle name="Heading 2 4" xfId="1850"/>
    <cellStyle name="Heading 2 4 2" xfId="1851"/>
    <cellStyle name="Heading 2 5" xfId="1852"/>
    <cellStyle name="Heading 2 5 2" xfId="1853"/>
    <cellStyle name="Heading 2 6" xfId="1854"/>
    <cellStyle name="Heading 2 6 2" xfId="1855"/>
    <cellStyle name="Heading 2 7" xfId="1856"/>
    <cellStyle name="Heading 2 7 2" xfId="1857"/>
    <cellStyle name="Heading 2 8" xfId="1858"/>
    <cellStyle name="Heading 2 8 2" xfId="1859"/>
    <cellStyle name="Heading 2 9" xfId="1860"/>
    <cellStyle name="Heading 2 9 2" xfId="1861"/>
    <cellStyle name="Heading 3 10" xfId="1862"/>
    <cellStyle name="Heading 3 10 2" xfId="1863"/>
    <cellStyle name="Heading 3 11" xfId="1864"/>
    <cellStyle name="Heading 3 11 2" xfId="1865"/>
    <cellStyle name="Heading 3 12" xfId="1866"/>
    <cellStyle name="Heading 3 12 2" xfId="1867"/>
    <cellStyle name="Heading 3 13" xfId="1868"/>
    <cellStyle name="Heading 3 13 2" xfId="1869"/>
    <cellStyle name="Heading 3 14" xfId="1870"/>
    <cellStyle name="Heading 3 14 2" xfId="1871"/>
    <cellStyle name="Heading 3 15" xfId="1872"/>
    <cellStyle name="Heading 3 15 2" xfId="1873"/>
    <cellStyle name="Heading 3 16" xfId="1874"/>
    <cellStyle name="Heading 3 16 2" xfId="1875"/>
    <cellStyle name="Heading 3 17" xfId="1876"/>
    <cellStyle name="Heading 3 17 2" xfId="1877"/>
    <cellStyle name="Heading 3 18" xfId="1878"/>
    <cellStyle name="Heading 3 18 2" xfId="1879"/>
    <cellStyle name="Heading 3 19" xfId="1880"/>
    <cellStyle name="Heading 3 19 2" xfId="1881"/>
    <cellStyle name="Heading 3 2" xfId="1882"/>
    <cellStyle name="Heading 3 2 2" xfId="1883"/>
    <cellStyle name="Heading 3 20" xfId="1884"/>
    <cellStyle name="Heading 3 20 2" xfId="1885"/>
    <cellStyle name="Heading 3 21" xfId="1886"/>
    <cellStyle name="Heading 3 21 2" xfId="1887"/>
    <cellStyle name="Heading 3 22" xfId="1888"/>
    <cellStyle name="Heading 3 22 2" xfId="1889"/>
    <cellStyle name="Heading 3 23" xfId="1890"/>
    <cellStyle name="Heading 3 23 2" xfId="1891"/>
    <cellStyle name="Heading 3 24" xfId="1892"/>
    <cellStyle name="Heading 3 24 2" xfId="1893"/>
    <cellStyle name="Heading 3 25" xfId="1894"/>
    <cellStyle name="Heading 3 25 2" xfId="1895"/>
    <cellStyle name="Heading 3 26" xfId="1896"/>
    <cellStyle name="Heading 3 26 2" xfId="1897"/>
    <cellStyle name="Heading 3 27" xfId="1898"/>
    <cellStyle name="Heading 3 27 2" xfId="1899"/>
    <cellStyle name="Heading 3 28" xfId="1900"/>
    <cellStyle name="Heading 3 28 2" xfId="1901"/>
    <cellStyle name="Heading 3 3" xfId="1902"/>
    <cellStyle name="Heading 3 3 2" xfId="1903"/>
    <cellStyle name="Heading 3 4" xfId="1904"/>
    <cellStyle name="Heading 3 4 2" xfId="1905"/>
    <cellStyle name="Heading 3 5" xfId="1906"/>
    <cellStyle name="Heading 3 5 2" xfId="1907"/>
    <cellStyle name="Heading 3 6" xfId="1908"/>
    <cellStyle name="Heading 3 6 2" xfId="1909"/>
    <cellStyle name="Heading 3 7" xfId="1910"/>
    <cellStyle name="Heading 3 7 2" xfId="1911"/>
    <cellStyle name="Heading 3 8" xfId="1912"/>
    <cellStyle name="Heading 3 8 2" xfId="1913"/>
    <cellStyle name="Heading 3 9" xfId="1914"/>
    <cellStyle name="Heading 3 9 2" xfId="1915"/>
    <cellStyle name="Heading 4 10" xfId="1916"/>
    <cellStyle name="Heading 4 10 2" xfId="1917"/>
    <cellStyle name="Heading 4 11" xfId="1918"/>
    <cellStyle name="Heading 4 11 2" xfId="1919"/>
    <cellStyle name="Heading 4 12" xfId="1920"/>
    <cellStyle name="Heading 4 12 2" xfId="1921"/>
    <cellStyle name="Heading 4 13" xfId="1922"/>
    <cellStyle name="Heading 4 13 2" xfId="1923"/>
    <cellStyle name="Heading 4 14" xfId="1924"/>
    <cellStyle name="Heading 4 14 2" xfId="1925"/>
    <cellStyle name="Heading 4 15" xfId="1926"/>
    <cellStyle name="Heading 4 15 2" xfId="1927"/>
    <cellStyle name="Heading 4 16" xfId="1928"/>
    <cellStyle name="Heading 4 16 2" xfId="1929"/>
    <cellStyle name="Heading 4 17" xfId="1930"/>
    <cellStyle name="Heading 4 17 2" xfId="1931"/>
    <cellStyle name="Heading 4 18" xfId="1932"/>
    <cellStyle name="Heading 4 18 2" xfId="1933"/>
    <cellStyle name="Heading 4 19" xfId="1934"/>
    <cellStyle name="Heading 4 19 2" xfId="1935"/>
    <cellStyle name="Heading 4 2" xfId="1936"/>
    <cellStyle name="Heading 4 2 2" xfId="1937"/>
    <cellStyle name="Heading 4 20" xfId="1938"/>
    <cellStyle name="Heading 4 20 2" xfId="1939"/>
    <cellStyle name="Heading 4 21" xfId="1940"/>
    <cellStyle name="Heading 4 21 2" xfId="1941"/>
    <cellStyle name="Heading 4 22" xfId="1942"/>
    <cellStyle name="Heading 4 22 2" xfId="1943"/>
    <cellStyle name="Heading 4 23" xfId="1944"/>
    <cellStyle name="Heading 4 23 2" xfId="1945"/>
    <cellStyle name="Heading 4 24" xfId="1946"/>
    <cellStyle name="Heading 4 24 2" xfId="1947"/>
    <cellStyle name="Heading 4 25" xfId="1948"/>
    <cellStyle name="Heading 4 25 2" xfId="1949"/>
    <cellStyle name="Heading 4 26" xfId="1950"/>
    <cellStyle name="Heading 4 26 2" xfId="1951"/>
    <cellStyle name="Heading 4 27" xfId="1952"/>
    <cellStyle name="Heading 4 27 2" xfId="1953"/>
    <cellStyle name="Heading 4 28" xfId="1954"/>
    <cellStyle name="Heading 4 28 2" xfId="1955"/>
    <cellStyle name="Heading 4 3" xfId="1956"/>
    <cellStyle name="Heading 4 3 2" xfId="1957"/>
    <cellStyle name="Heading 4 4" xfId="1958"/>
    <cellStyle name="Heading 4 4 2" xfId="1959"/>
    <cellStyle name="Heading 4 5" xfId="1960"/>
    <cellStyle name="Heading 4 5 2" xfId="1961"/>
    <cellStyle name="Heading 4 6" xfId="1962"/>
    <cellStyle name="Heading 4 6 2" xfId="1963"/>
    <cellStyle name="Heading 4 7" xfId="1964"/>
    <cellStyle name="Heading 4 7 2" xfId="1965"/>
    <cellStyle name="Heading 4 8" xfId="1966"/>
    <cellStyle name="Heading 4 8 2" xfId="1967"/>
    <cellStyle name="Heading 4 9" xfId="1968"/>
    <cellStyle name="Heading 4 9 2" xfId="1969"/>
    <cellStyle name="Hyperlink 2" xfId="1970"/>
    <cellStyle name="Hyperlink 2 2" xfId="1971"/>
    <cellStyle name="Hyperlink 3" xfId="1972"/>
    <cellStyle name="Hyperlink 4" xfId="1973"/>
    <cellStyle name="Hyperlink 5" xfId="1974"/>
    <cellStyle name="Hyperlink 6" xfId="1975"/>
    <cellStyle name="Hyperlink 7" xfId="1976"/>
    <cellStyle name="Hyperlink 8" xfId="1977"/>
    <cellStyle name="Input 10" xfId="1978"/>
    <cellStyle name="Input 10 2" xfId="1979"/>
    <cellStyle name="Input 11" xfId="1980"/>
    <cellStyle name="Input 11 2" xfId="1981"/>
    <cellStyle name="Input 12" xfId="1982"/>
    <cellStyle name="Input 12 2" xfId="1983"/>
    <cellStyle name="Input 13" xfId="1984"/>
    <cellStyle name="Input 13 2" xfId="1985"/>
    <cellStyle name="Input 14" xfId="1986"/>
    <cellStyle name="Input 14 2" xfId="1987"/>
    <cellStyle name="Input 15" xfId="1988"/>
    <cellStyle name="Input 15 2" xfId="1989"/>
    <cellStyle name="Input 16" xfId="1990"/>
    <cellStyle name="Input 16 2" xfId="1991"/>
    <cellStyle name="Input 17" xfId="1992"/>
    <cellStyle name="Input 17 2" xfId="1993"/>
    <cellStyle name="Input 18" xfId="1994"/>
    <cellStyle name="Input 18 2" xfId="1995"/>
    <cellStyle name="Input 19" xfId="1996"/>
    <cellStyle name="Input 19 2" xfId="1997"/>
    <cellStyle name="Input 2" xfId="1998"/>
    <cellStyle name="Input 2 2" xfId="1999"/>
    <cellStyle name="Input 20" xfId="2000"/>
    <cellStyle name="Input 20 2" xfId="2001"/>
    <cellStyle name="Input 21" xfId="2002"/>
    <cellStyle name="Input 21 2" xfId="2003"/>
    <cellStyle name="Input 22" xfId="2004"/>
    <cellStyle name="Input 22 2" xfId="2005"/>
    <cellStyle name="Input 23" xfId="2006"/>
    <cellStyle name="Input 23 2" xfId="2007"/>
    <cellStyle name="Input 24" xfId="2008"/>
    <cellStyle name="Input 24 2" xfId="2009"/>
    <cellStyle name="Input 25" xfId="2010"/>
    <cellStyle name="Input 25 2" xfId="2011"/>
    <cellStyle name="Input 26" xfId="2012"/>
    <cellStyle name="Input 26 2" xfId="2013"/>
    <cellStyle name="Input 27" xfId="2014"/>
    <cellStyle name="Input 27 2" xfId="2015"/>
    <cellStyle name="Input 28" xfId="2016"/>
    <cellStyle name="Input 28 2" xfId="2017"/>
    <cellStyle name="Input 3" xfId="2018"/>
    <cellStyle name="Input 3 2" xfId="2019"/>
    <cellStyle name="Input 4" xfId="2020"/>
    <cellStyle name="Input 4 2" xfId="2021"/>
    <cellStyle name="Input 5" xfId="2022"/>
    <cellStyle name="Input 5 2" xfId="2023"/>
    <cellStyle name="Input 6" xfId="2024"/>
    <cellStyle name="Input 6 2" xfId="2025"/>
    <cellStyle name="Input 7" xfId="2026"/>
    <cellStyle name="Input 7 2" xfId="2027"/>
    <cellStyle name="Input 8" xfId="2028"/>
    <cellStyle name="Input 8 2" xfId="2029"/>
    <cellStyle name="Input 9" xfId="2030"/>
    <cellStyle name="Input 9 2" xfId="2031"/>
    <cellStyle name="Linked Cell 10" xfId="2032"/>
    <cellStyle name="Linked Cell 10 2" xfId="2033"/>
    <cellStyle name="Linked Cell 11" xfId="2034"/>
    <cellStyle name="Linked Cell 11 2" xfId="2035"/>
    <cellStyle name="Linked Cell 12" xfId="2036"/>
    <cellStyle name="Linked Cell 12 2" xfId="2037"/>
    <cellStyle name="Linked Cell 13" xfId="2038"/>
    <cellStyle name="Linked Cell 13 2" xfId="2039"/>
    <cellStyle name="Linked Cell 14" xfId="2040"/>
    <cellStyle name="Linked Cell 14 2" xfId="2041"/>
    <cellStyle name="Linked Cell 15" xfId="2042"/>
    <cellStyle name="Linked Cell 15 2" xfId="2043"/>
    <cellStyle name="Linked Cell 16" xfId="2044"/>
    <cellStyle name="Linked Cell 16 2" xfId="2045"/>
    <cellStyle name="Linked Cell 17" xfId="2046"/>
    <cellStyle name="Linked Cell 17 2" xfId="2047"/>
    <cellStyle name="Linked Cell 18" xfId="2048"/>
    <cellStyle name="Linked Cell 18 2" xfId="2049"/>
    <cellStyle name="Linked Cell 19" xfId="2050"/>
    <cellStyle name="Linked Cell 19 2" xfId="2051"/>
    <cellStyle name="Linked Cell 2" xfId="2052"/>
    <cellStyle name="Linked Cell 2 2" xfId="2053"/>
    <cellStyle name="Linked Cell 20" xfId="2054"/>
    <cellStyle name="Linked Cell 20 2" xfId="2055"/>
    <cellStyle name="Linked Cell 21" xfId="2056"/>
    <cellStyle name="Linked Cell 21 2" xfId="2057"/>
    <cellStyle name="Linked Cell 22" xfId="2058"/>
    <cellStyle name="Linked Cell 22 2" xfId="2059"/>
    <cellStyle name="Linked Cell 23" xfId="2060"/>
    <cellStyle name="Linked Cell 23 2" xfId="2061"/>
    <cellStyle name="Linked Cell 24" xfId="2062"/>
    <cellStyle name="Linked Cell 24 2" xfId="2063"/>
    <cellStyle name="Linked Cell 25" xfId="2064"/>
    <cellStyle name="Linked Cell 25 2" xfId="2065"/>
    <cellStyle name="Linked Cell 26" xfId="2066"/>
    <cellStyle name="Linked Cell 26 2" xfId="2067"/>
    <cellStyle name="Linked Cell 27" xfId="2068"/>
    <cellStyle name="Linked Cell 27 2" xfId="2069"/>
    <cellStyle name="Linked Cell 28" xfId="2070"/>
    <cellStyle name="Linked Cell 28 2" xfId="2071"/>
    <cellStyle name="Linked Cell 3" xfId="2072"/>
    <cellStyle name="Linked Cell 3 2" xfId="2073"/>
    <cellStyle name="Linked Cell 4" xfId="2074"/>
    <cellStyle name="Linked Cell 4 2" xfId="2075"/>
    <cellStyle name="Linked Cell 5" xfId="2076"/>
    <cellStyle name="Linked Cell 5 2" xfId="2077"/>
    <cellStyle name="Linked Cell 6" xfId="2078"/>
    <cellStyle name="Linked Cell 6 2" xfId="2079"/>
    <cellStyle name="Linked Cell 7" xfId="2080"/>
    <cellStyle name="Linked Cell 7 2" xfId="2081"/>
    <cellStyle name="Linked Cell 8" xfId="2082"/>
    <cellStyle name="Linked Cell 8 2" xfId="2083"/>
    <cellStyle name="Linked Cell 9" xfId="2084"/>
    <cellStyle name="Linked Cell 9 2" xfId="2085"/>
    <cellStyle name="MS_Arabic" xfId="6"/>
    <cellStyle name="Neutral 10" xfId="2086"/>
    <cellStyle name="Neutral 10 2" xfId="2087"/>
    <cellStyle name="Neutral 11" xfId="2088"/>
    <cellStyle name="Neutral 11 2" xfId="2089"/>
    <cellStyle name="Neutral 12" xfId="2090"/>
    <cellStyle name="Neutral 12 2" xfId="2091"/>
    <cellStyle name="Neutral 13" xfId="2092"/>
    <cellStyle name="Neutral 13 2" xfId="2093"/>
    <cellStyle name="Neutral 14" xfId="2094"/>
    <cellStyle name="Neutral 14 2" xfId="2095"/>
    <cellStyle name="Neutral 15" xfId="2096"/>
    <cellStyle name="Neutral 15 2" xfId="2097"/>
    <cellStyle name="Neutral 16" xfId="2098"/>
    <cellStyle name="Neutral 16 2" xfId="2099"/>
    <cellStyle name="Neutral 17" xfId="2100"/>
    <cellStyle name="Neutral 17 2" xfId="2101"/>
    <cellStyle name="Neutral 18" xfId="2102"/>
    <cellStyle name="Neutral 18 2" xfId="2103"/>
    <cellStyle name="Neutral 19" xfId="2104"/>
    <cellStyle name="Neutral 19 2" xfId="2105"/>
    <cellStyle name="Neutral 2" xfId="2106"/>
    <cellStyle name="Neutral 2 2" xfId="2107"/>
    <cellStyle name="Neutral 20" xfId="2108"/>
    <cellStyle name="Neutral 20 2" xfId="2109"/>
    <cellStyle name="Neutral 21" xfId="2110"/>
    <cellStyle name="Neutral 21 2" xfId="2111"/>
    <cellStyle name="Neutral 22" xfId="2112"/>
    <cellStyle name="Neutral 22 2" xfId="2113"/>
    <cellStyle name="Neutral 23" xfId="2114"/>
    <cellStyle name="Neutral 23 2" xfId="2115"/>
    <cellStyle name="Neutral 24" xfId="2116"/>
    <cellStyle name="Neutral 24 2" xfId="2117"/>
    <cellStyle name="Neutral 25" xfId="2118"/>
    <cellStyle name="Neutral 25 2" xfId="2119"/>
    <cellStyle name="Neutral 26" xfId="2120"/>
    <cellStyle name="Neutral 26 2" xfId="2121"/>
    <cellStyle name="Neutral 27" xfId="2122"/>
    <cellStyle name="Neutral 27 2" xfId="2123"/>
    <cellStyle name="Neutral 28" xfId="2124"/>
    <cellStyle name="Neutral 28 2" xfId="2125"/>
    <cellStyle name="Neutral 3" xfId="2126"/>
    <cellStyle name="Neutral 3 2" xfId="2127"/>
    <cellStyle name="Neutral 4" xfId="2128"/>
    <cellStyle name="Neutral 4 2" xfId="2129"/>
    <cellStyle name="Neutral 5" xfId="2130"/>
    <cellStyle name="Neutral 5 2" xfId="2131"/>
    <cellStyle name="Neutral 6" xfId="2132"/>
    <cellStyle name="Neutral 6 2" xfId="2133"/>
    <cellStyle name="Neutral 7" xfId="2134"/>
    <cellStyle name="Neutral 7 2" xfId="2135"/>
    <cellStyle name="Neutral 8" xfId="2136"/>
    <cellStyle name="Neutral 8 2" xfId="2137"/>
    <cellStyle name="Neutral 9" xfId="2138"/>
    <cellStyle name="Neutral 9 2" xfId="2139"/>
    <cellStyle name="Normal" xfId="0" builtinId="0"/>
    <cellStyle name="Normal 10" xfId="35"/>
    <cellStyle name="Normal 10 2" xfId="2140"/>
    <cellStyle name="Normal 10 2 2" xfId="66"/>
    <cellStyle name="Normal 10 2 2 2" xfId="3277"/>
    <cellStyle name="Normal 10 2 2 3" xfId="3405"/>
    <cellStyle name="Normal 10 2 2 3 2" xfId="3406"/>
    <cellStyle name="Normal 10 3" xfId="3157"/>
    <cellStyle name="Normal 10 4" xfId="3171"/>
    <cellStyle name="Normal 11" xfId="38"/>
    <cellStyle name="Normal 11 10 2" xfId="3407"/>
    <cellStyle name="Normal 11 2" xfId="2141"/>
    <cellStyle name="Normal 11 2 2" xfId="2142"/>
    <cellStyle name="Normal 11 2 3" xfId="2143"/>
    <cellStyle name="Normal 11 2 3 2" xfId="3278"/>
    <cellStyle name="Normal 11 2 4" xfId="3726"/>
    <cellStyle name="Normal 11 3" xfId="52"/>
    <cellStyle name="Normal 11 3 2" xfId="2144"/>
    <cellStyle name="Normal 11 3 3" xfId="3408"/>
    <cellStyle name="Normal 11 3 6" xfId="3250"/>
    <cellStyle name="Normal 11 3 6 2" xfId="3380"/>
    <cellStyle name="Normal 11 4" xfId="3172"/>
    <cellStyle name="Normal 11 4 2" xfId="3409"/>
    <cellStyle name="Normal 11 5" xfId="3410"/>
    <cellStyle name="Normal 12" xfId="42"/>
    <cellStyle name="Normal 12 2" xfId="2146"/>
    <cellStyle name="Normal 12 2 2" xfId="2147"/>
    <cellStyle name="Normal 12 3" xfId="2148"/>
    <cellStyle name="Normal 12 3 2" xfId="2149"/>
    <cellStyle name="Normal 12 3 3" xfId="2150"/>
    <cellStyle name="Normal 12 3 3 2" xfId="3279"/>
    <cellStyle name="Normal 12 4" xfId="2151"/>
    <cellStyle name="Normal 12 4 2" xfId="3411"/>
    <cellStyle name="Normal 12 5" xfId="2152"/>
    <cellStyle name="Normal 12 5 2" xfId="3412"/>
    <cellStyle name="Normal 12 6" xfId="2153"/>
    <cellStyle name="Normal 12 7" xfId="2154"/>
    <cellStyle name="Normal 12 8" xfId="2145"/>
    <cellStyle name="Normal 12 8 2" xfId="3413"/>
    <cellStyle name="Normal 12 9" xfId="3414"/>
    <cellStyle name="Normal 12_100713 Data Request for Statistics Center Abu Dhabi" xfId="2155"/>
    <cellStyle name="Normal 13" xfId="43"/>
    <cellStyle name="Normal 13 2" xfId="2157"/>
    <cellStyle name="Normal 13 2 2" xfId="2158"/>
    <cellStyle name="Normal 13 2 3" xfId="2159"/>
    <cellStyle name="Normal 13 2 3 2" xfId="3280"/>
    <cellStyle name="Normal 13 3" xfId="2160"/>
    <cellStyle name="Normal 13 4" xfId="2161"/>
    <cellStyle name="Normal 13 5" xfId="2156"/>
    <cellStyle name="Normal 13 6" xfId="3415"/>
    <cellStyle name="Normal 14" xfId="41"/>
    <cellStyle name="Normal 14 2" xfId="2163"/>
    <cellStyle name="Normal 14 2 2" xfId="2164"/>
    <cellStyle name="Normal 14 2 2 2" xfId="3281"/>
    <cellStyle name="Normal 14 3" xfId="2162"/>
    <cellStyle name="Normal 14 4" xfId="3416"/>
    <cellStyle name="Normal 15" xfId="2165"/>
    <cellStyle name="Normal 15 2" xfId="2166"/>
    <cellStyle name="Normal 15 2 2" xfId="2167"/>
    <cellStyle name="Normal 15 2 2 2" xfId="3282"/>
    <cellStyle name="Normal 158" xfId="2168"/>
    <cellStyle name="Normal 158 2" xfId="2169"/>
    <cellStyle name="Normal 158 3" xfId="2170"/>
    <cellStyle name="Normal 16" xfId="2171"/>
    <cellStyle name="Normal 16 2" xfId="2172"/>
    <cellStyle name="Normal 16 2 2" xfId="2173"/>
    <cellStyle name="Normal 16 2 2 2" xfId="3283"/>
    <cellStyle name="Normal 168 3" xfId="2174"/>
    <cellStyle name="Normal 168 3 2" xfId="2175"/>
    <cellStyle name="Normal 168 3 3" xfId="2176"/>
    <cellStyle name="Normal 169" xfId="2177"/>
    <cellStyle name="Normal 169 2" xfId="2178"/>
    <cellStyle name="Normal 169 3" xfId="2179"/>
    <cellStyle name="Normal 17" xfId="2180"/>
    <cellStyle name="Normal 17 2" xfId="2181"/>
    <cellStyle name="Normal 18" xfId="2182"/>
    <cellStyle name="Normal 18 2" xfId="2183"/>
    <cellStyle name="Normal 19" xfId="2184"/>
    <cellStyle name="Normal 19 2" xfId="2185"/>
    <cellStyle name="Normal 2" xfId="7"/>
    <cellStyle name="Normal 2 10" xfId="37"/>
    <cellStyle name="Normal 2 10 2" xfId="2186"/>
    <cellStyle name="Normal 2 10 2 2" xfId="46"/>
    <cellStyle name="Normal 2 10 2 2 2" xfId="3417"/>
    <cellStyle name="Normal 2 10 3" xfId="3173"/>
    <cellStyle name="Normal 2 10 3 2" xfId="3418"/>
    <cellStyle name="Normal 2 10 4" xfId="3174"/>
    <cellStyle name="Normal 2 10 4 2" xfId="3419"/>
    <cellStyle name="Normal 2 10 5" xfId="3420"/>
    <cellStyle name="Normal 2 11" xfId="67"/>
    <cellStyle name="Normal 2 11 2" xfId="31"/>
    <cellStyle name="Normal 2 11 2 2" xfId="68"/>
    <cellStyle name="Normal 2 11 2 2 2" xfId="69"/>
    <cellStyle name="Normal 2 11 2 2 2 2" xfId="2189"/>
    <cellStyle name="Normal 2 11 2 2 3" xfId="2190"/>
    <cellStyle name="Normal 2 11 2 2 4" xfId="2188"/>
    <cellStyle name="Normal 2 11 2 3" xfId="70"/>
    <cellStyle name="Normal 2 11 2 3 2" xfId="2191"/>
    <cellStyle name="Normal 2 11 2 4" xfId="2192"/>
    <cellStyle name="Normal 2 11 2 5" xfId="2193"/>
    <cellStyle name="Normal 2 11 2 5 2" xfId="2194"/>
    <cellStyle name="Normal 2 11 2 6" xfId="2195"/>
    <cellStyle name="Normal 2 11 2 6 2" xfId="2196"/>
    <cellStyle name="Normal 2 11 2 6 3" xfId="2197"/>
    <cellStyle name="Normal 2 11 2 7" xfId="2198"/>
    <cellStyle name="Normal 2 11 2 8" xfId="2199"/>
    <cellStyle name="Normal 2 11 3" xfId="2200"/>
    <cellStyle name="Normal 2 11 3 2" xfId="2201"/>
    <cellStyle name="Normal 2 11 4" xfId="2202"/>
    <cellStyle name="Normal 2 11 4 2" xfId="2203"/>
    <cellStyle name="Normal 2 11 5" xfId="2204"/>
    <cellStyle name="Normal 2 11 5 2" xfId="2205"/>
    <cellStyle name="Normal 2 11 6" xfId="2206"/>
    <cellStyle name="Normal 2 11 7" xfId="2187"/>
    <cellStyle name="Normal 2 11_100713 Data Request for Statistics Center Abu Dhabi" xfId="2207"/>
    <cellStyle name="Normal 2 12" xfId="48"/>
    <cellStyle name="Normal 2 12 2" xfId="2208"/>
    <cellStyle name="Normal 2 12 2 2" xfId="3421"/>
    <cellStyle name="Normal 2 12 3" xfId="2209"/>
    <cellStyle name="Normal 2 12 4" xfId="3175"/>
    <cellStyle name="Normal 2 12 4 2" xfId="3422"/>
    <cellStyle name="Normal 2 12 5" xfId="3423"/>
    <cellStyle name="Normal 2 13" xfId="2210"/>
    <cellStyle name="Normal 2 13 2" xfId="2211"/>
    <cellStyle name="Normal 2 13 3" xfId="2212"/>
    <cellStyle name="Normal 2 13 3 2" xfId="3284"/>
    <cellStyle name="Normal 2 14" xfId="47"/>
    <cellStyle name="Normal 2 14 2" xfId="2213"/>
    <cellStyle name="Normal 2 14 3" xfId="3176"/>
    <cellStyle name="Normal 2 14 3 2" xfId="3424"/>
    <cellStyle name="Normal 2 14 4" xfId="3177"/>
    <cellStyle name="Normal 2 14 4 2" xfId="3425"/>
    <cellStyle name="Normal 2 14 5" xfId="3426"/>
    <cellStyle name="Normal 2 15" xfId="2214"/>
    <cellStyle name="Normal 2 15 2" xfId="2215"/>
    <cellStyle name="Normal 2 16" xfId="2216"/>
    <cellStyle name="Normal 2 16 2" xfId="2217"/>
    <cellStyle name="Normal 2 17" xfId="2218"/>
    <cellStyle name="Normal 2 17 2" xfId="2219"/>
    <cellStyle name="Normal 2 18" xfId="2220"/>
    <cellStyle name="Normal 2 18 2" xfId="2221"/>
    <cellStyle name="Normal 2 19" xfId="2222"/>
    <cellStyle name="Normal 2 19 2" xfId="2223"/>
    <cellStyle name="Normal 2 2" xfId="3"/>
    <cellStyle name="Normal 2 2 10" xfId="2224"/>
    <cellStyle name="Normal 2 2 10 2" xfId="2225"/>
    <cellStyle name="Normal 2 2 10 2 2" xfId="3427"/>
    <cellStyle name="Normal 2 2 10 3" xfId="3428"/>
    <cellStyle name="Normal 2 2 11" xfId="2226"/>
    <cellStyle name="Normal 2 2 11 2" xfId="2227"/>
    <cellStyle name="Normal 2 2 12" xfId="2228"/>
    <cellStyle name="Normal 2 2 12 2" xfId="2229"/>
    <cellStyle name="Normal 2 2 13" xfId="2230"/>
    <cellStyle name="Normal 2 2 13 2" xfId="2231"/>
    <cellStyle name="Normal 2 2 14" xfId="2232"/>
    <cellStyle name="Normal 2 2 14 2" xfId="2233"/>
    <cellStyle name="Normal 2 2 15" xfId="2234"/>
    <cellStyle name="Normal 2 2 15 2" xfId="2235"/>
    <cellStyle name="Normal 2 2 16" xfId="2236"/>
    <cellStyle name="Normal 2 2 16 2" xfId="2237"/>
    <cellStyle name="Normal 2 2 17" xfId="2238"/>
    <cellStyle name="Normal 2 2 17 2" xfId="2239"/>
    <cellStyle name="Normal 2 2 17 2 2" xfId="3429"/>
    <cellStyle name="Normal 2 2 17 3" xfId="3430"/>
    <cellStyle name="Normal 2 2 18" xfId="2240"/>
    <cellStyle name="Normal 2 2 18 2" xfId="2241"/>
    <cellStyle name="Normal 2 2 19" xfId="2242"/>
    <cellStyle name="Normal 2 2 19 2" xfId="2243"/>
    <cellStyle name="Normal 2 2 2" xfId="8"/>
    <cellStyle name="Normal 2 2 2 2" xfId="71"/>
    <cellStyle name="Normal 2 2 2 2 2" xfId="2245"/>
    <cellStyle name="Normal 2 2 2 2 3" xfId="2244"/>
    <cellStyle name="Normal 2 2 2 2 4" xfId="3431"/>
    <cellStyle name="Normal 2 2 2 2 5" xfId="3728"/>
    <cellStyle name="Normal 2 2 2 3" xfId="51"/>
    <cellStyle name="Normal 2 2 2 3 2" xfId="2247"/>
    <cellStyle name="Normal 2 2 2 3 2 2" xfId="3432"/>
    <cellStyle name="Normal 2 2 2 3 3" xfId="2248"/>
    <cellStyle name="Normal 2 2 2 3 4" xfId="2246"/>
    <cellStyle name="Normal 2 2 2 3 4 2" xfId="3433"/>
    <cellStyle name="Normal 2 2 2 4" xfId="2249"/>
    <cellStyle name="Normal 2 2 2 4 2" xfId="2250"/>
    <cellStyle name="Normal 2 2 2 4 2 2" xfId="3434"/>
    <cellStyle name="Normal 2 2 2 4 3" xfId="2251"/>
    <cellStyle name="Normal 2 2 2 4 4" xfId="3435"/>
    <cellStyle name="Normal 2 2 2 5" xfId="2252"/>
    <cellStyle name="Normal 2 2 2 6" xfId="2253"/>
    <cellStyle name="Normal 2 2 2 7" xfId="2254"/>
    <cellStyle name="Normal 2 2 2 8" xfId="3436"/>
    <cellStyle name="Normal 2 2 20" xfId="2255"/>
    <cellStyle name="Normal 2 2 20 2" xfId="2256"/>
    <cellStyle name="Normal 2 2 21" xfId="2257"/>
    <cellStyle name="Normal 2 2 21 2" xfId="2258"/>
    <cellStyle name="Normal 2 2 22" xfId="2259"/>
    <cellStyle name="Normal 2 2 22 2" xfId="2260"/>
    <cellStyle name="Normal 2 2 23" xfId="2261"/>
    <cellStyle name="Normal 2 2 23 2" xfId="2262"/>
    <cellStyle name="Normal 2 2 24" xfId="2263"/>
    <cellStyle name="Normal 2 2 24 2" xfId="3228"/>
    <cellStyle name="Normal 2 2 24 2 2" xfId="3285"/>
    <cellStyle name="Normal 2 2 24 3" xfId="3286"/>
    <cellStyle name="Normal 2 2 25" xfId="3221"/>
    <cellStyle name="Normal 2 2 25 2" xfId="3287"/>
    <cellStyle name="Normal 2 2 26" xfId="3437"/>
    <cellStyle name="Normal 2 2 3" xfId="9"/>
    <cellStyle name="Normal 2 2 3 10" xfId="3438"/>
    <cellStyle name="Normal 2 2 3 2" xfId="72"/>
    <cellStyle name="Normal 2 2 3 2 2" xfId="2265"/>
    <cellStyle name="Normal 2 2 3 2 2 2" xfId="3439"/>
    <cellStyle name="Normal 2 2 3 2 3" xfId="2266"/>
    <cellStyle name="Normal 2 2 3 2 4" xfId="2264"/>
    <cellStyle name="Normal 2 2 3 2 4 2" xfId="3440"/>
    <cellStyle name="Normal 2 2 3 2 5" xfId="3441"/>
    <cellStyle name="Normal 2 2 3 3" xfId="73"/>
    <cellStyle name="Normal 2 2 3 3 2" xfId="2268"/>
    <cellStyle name="Normal 2 2 3 3 2 2" xfId="3442"/>
    <cellStyle name="Normal 2 2 3 3 3" xfId="2267"/>
    <cellStyle name="Normal 2 2 3 3 3 2" xfId="3443"/>
    <cellStyle name="Normal 2 2 3 4" xfId="2269"/>
    <cellStyle name="Normal 2 2 3 4 2" xfId="2270"/>
    <cellStyle name="Normal 2 2 3 4 2 2" xfId="3444"/>
    <cellStyle name="Normal 2 2 3 4 3" xfId="3445"/>
    <cellStyle name="Normal 2 2 3 5" xfId="2271"/>
    <cellStyle name="Normal 2 2 3 5 2" xfId="2272"/>
    <cellStyle name="Normal 2 2 3 5 2 2" xfId="3446"/>
    <cellStyle name="Normal 2 2 3 5 3" xfId="3447"/>
    <cellStyle name="Normal 2 2 3 6" xfId="2273"/>
    <cellStyle name="Normal 2 2 3 6 2" xfId="2274"/>
    <cellStyle name="Normal 2 2 3 6 2 2" xfId="3448"/>
    <cellStyle name="Normal 2 2 3 6 3" xfId="3449"/>
    <cellStyle name="Normal 2 2 3 7" xfId="2275"/>
    <cellStyle name="Normal 2 2 3 7 2" xfId="2276"/>
    <cellStyle name="Normal 2 2 3 7 2 2" xfId="3450"/>
    <cellStyle name="Normal 2 2 3 7 3" xfId="3451"/>
    <cellStyle name="Normal 2 2 3 8" xfId="2277"/>
    <cellStyle name="Normal 2 2 3 8 2" xfId="2278"/>
    <cellStyle name="Normal 2 2 3 8 2 2" xfId="3452"/>
    <cellStyle name="Normal 2 2 3 8 3" xfId="3453"/>
    <cellStyle name="Normal 2 2 3 9" xfId="2279"/>
    <cellStyle name="Normal 2 2 4" xfId="24"/>
    <cellStyle name="Normal 2 2 4 2" xfId="34"/>
    <cellStyle name="Normal 2 2 4 2 2" xfId="3454"/>
    <cellStyle name="Normal 2 2 4 2 2 4" xfId="3249"/>
    <cellStyle name="Normal 2 2 4 2 4 2 4" xfId="3259"/>
    <cellStyle name="Normal 2 2 4 3" xfId="2280"/>
    <cellStyle name="Normal 2 2 4 4" xfId="2281"/>
    <cellStyle name="Normal 2 2 4 5" xfId="3455"/>
    <cellStyle name="Normal 2 2 4 7 4" xfId="3456"/>
    <cellStyle name="Normal 2 2 4 7 4 3" xfId="3457"/>
    <cellStyle name="Normal 2 2 5" xfId="74"/>
    <cellStyle name="Normal 2 2 5 2" xfId="75"/>
    <cellStyle name="Normal 2 2 5 2 2" xfId="2283"/>
    <cellStyle name="Normal 2 2 5 2 3" xfId="3458"/>
    <cellStyle name="Normal 2 2 5 3" xfId="2284"/>
    <cellStyle name="Normal 2 2 5 4" xfId="2282"/>
    <cellStyle name="Normal 2 2 6" xfId="76"/>
    <cellStyle name="Normal 2 2 6 2" xfId="2286"/>
    <cellStyle name="Normal 2 2 6 3" xfId="2287"/>
    <cellStyle name="Normal 2 2 6 4" xfId="2285"/>
    <cellStyle name="Normal 2 2 6 5" xfId="3459"/>
    <cellStyle name="Normal 2 2 7" xfId="77"/>
    <cellStyle name="Normal 2 2 7 2" xfId="2289"/>
    <cellStyle name="Normal 2 2 7 3" xfId="2290"/>
    <cellStyle name="Normal 2 2 7 4" xfId="2288"/>
    <cellStyle name="Normal 2 2 7 5" xfId="3460"/>
    <cellStyle name="Normal 2 2 8" xfId="78"/>
    <cellStyle name="Normal 2 2 8 2" xfId="2292"/>
    <cellStyle name="Normal 2 2 8 2 2" xfId="3461"/>
    <cellStyle name="Normal 2 2 8 3" xfId="2293"/>
    <cellStyle name="Normal 2 2 8 4" xfId="2291"/>
    <cellStyle name="Normal 2 2 8 4 2" xfId="3462"/>
    <cellStyle name="Normal 2 2 8 5" xfId="3463"/>
    <cellStyle name="Normal 2 2 9" xfId="79"/>
    <cellStyle name="Normal 2 2 9 2" xfId="2295"/>
    <cellStyle name="Normal 2 2 9 3" xfId="2294"/>
    <cellStyle name="Normal 2 2 9 4" xfId="3464"/>
    <cellStyle name="Normal 2 2_100713 Data Request for Statistics Center Abu Dhabi" xfId="2296"/>
    <cellStyle name="Normal 2 20" xfId="2297"/>
    <cellStyle name="Normal 2 20 2" xfId="2298"/>
    <cellStyle name="Normal 2 21" xfId="2299"/>
    <cellStyle name="Normal 2 21 2" xfId="2300"/>
    <cellStyle name="Normal 2 22" xfId="2301"/>
    <cellStyle name="Normal 2 22 2" xfId="2302"/>
    <cellStyle name="Normal 2 23" xfId="2303"/>
    <cellStyle name="Normal 2 23 2" xfId="2304"/>
    <cellStyle name="Normal 2 24" xfId="2305"/>
    <cellStyle name="Normal 2 24 2" xfId="2306"/>
    <cellStyle name="Normal 2 25" xfId="2307"/>
    <cellStyle name="Normal 2 25 2" xfId="2308"/>
    <cellStyle name="Normal 2 26" xfId="2309"/>
    <cellStyle name="Normal 2 26 2" xfId="2310"/>
    <cellStyle name="Normal 2 27" xfId="2311"/>
    <cellStyle name="Normal 2 28" xfId="2312"/>
    <cellStyle name="Normal 2 29" xfId="3158"/>
    <cellStyle name="Normal 2 29 2" xfId="3288"/>
    <cellStyle name="Normal 2 3" xfId="10"/>
    <cellStyle name="Normal 2 3 10" xfId="2313"/>
    <cellStyle name="Normal 2 3 10 2" xfId="2314"/>
    <cellStyle name="Normal 2 3 10 2 2" xfId="3465"/>
    <cellStyle name="Normal 2 3 10 3" xfId="3466"/>
    <cellStyle name="Normal 2 3 11" xfId="2315"/>
    <cellStyle name="Normal 2 3 11 2" xfId="2316"/>
    <cellStyle name="Normal 2 3 11 2 2" xfId="3467"/>
    <cellStyle name="Normal 2 3 11 3" xfId="3468"/>
    <cellStyle name="Normal 2 3 12" xfId="2317"/>
    <cellStyle name="Normal 2 3 12 2" xfId="2318"/>
    <cellStyle name="Normal 2 3 12 2 2" xfId="3469"/>
    <cellStyle name="Normal 2 3 12 3" xfId="3470"/>
    <cellStyle name="Normal 2 3 13" xfId="2319"/>
    <cellStyle name="Normal 2 3 13 2" xfId="2320"/>
    <cellStyle name="Normal 2 3 13 2 2" xfId="3471"/>
    <cellStyle name="Normal 2 3 13 3" xfId="3472"/>
    <cellStyle name="Normal 2 3 14" xfId="2321"/>
    <cellStyle name="Normal 2 3 14 2" xfId="2322"/>
    <cellStyle name="Normal 2 3 14 2 2" xfId="3473"/>
    <cellStyle name="Normal 2 3 14 3" xfId="3474"/>
    <cellStyle name="Normal 2 3 15" xfId="2323"/>
    <cellStyle name="Normal 2 3 16" xfId="3475"/>
    <cellStyle name="Normal 2 3 2" xfId="25"/>
    <cellStyle name="Normal 2 3 2 2" xfId="80"/>
    <cellStyle name="Normal 2 3 2 2 2" xfId="3178"/>
    <cellStyle name="Normal 2 3 2 2 2 2" xfId="3476"/>
    <cellStyle name="Normal 2 3 2 2 3" xfId="3179"/>
    <cellStyle name="Normal 2 3 2 2 3 2" xfId="3477"/>
    <cellStyle name="Normal 2 3 2 2 4" xfId="3180"/>
    <cellStyle name="Normal 2 3 2 2 4 2" xfId="3478"/>
    <cellStyle name="Normal 2 3 2 2 5" xfId="2325"/>
    <cellStyle name="Normal 2 3 2 2 6" xfId="3479"/>
    <cellStyle name="Normal 2 3 2 3" xfId="3181"/>
    <cellStyle name="Normal 2 3 2 3 2" xfId="3480"/>
    <cellStyle name="Normal 2 3 2 4" xfId="3182"/>
    <cellStyle name="Normal 2 3 2 4 2" xfId="3481"/>
    <cellStyle name="Normal 2 3 2 5" xfId="3183"/>
    <cellStyle name="Normal 2 3 2 5 2" xfId="3482"/>
    <cellStyle name="Normal 2 3 2 6" xfId="2324"/>
    <cellStyle name="Normal 2 3 2 7" xfId="3483"/>
    <cellStyle name="Normal 2 3 3" xfId="81"/>
    <cellStyle name="Normal 2 3 3 2" xfId="2327"/>
    <cellStyle name="Normal 2 3 3 3" xfId="2326"/>
    <cellStyle name="Normal 2 3 4" xfId="2328"/>
    <cellStyle name="Normal 2 3 4 2" xfId="2329"/>
    <cellStyle name="Normal 2 3 5" xfId="2330"/>
    <cellStyle name="Normal 2 3 5 2" xfId="2331"/>
    <cellStyle name="Normal 2 3 6" xfId="2332"/>
    <cellStyle name="Normal 2 3 6 2" xfId="2333"/>
    <cellStyle name="Normal 2 3 7" xfId="2334"/>
    <cellStyle name="Normal 2 3 7 2" xfId="2335"/>
    <cellStyle name="Normal 2 3 8" xfId="2336"/>
    <cellStyle name="Normal 2 3 8 2" xfId="2337"/>
    <cellStyle name="Normal 2 3 8 2 2" xfId="3484"/>
    <cellStyle name="Normal 2 3 8 3" xfId="2338"/>
    <cellStyle name="Normal 2 3 8 4" xfId="3485"/>
    <cellStyle name="Normal 2 3 9" xfId="2339"/>
    <cellStyle name="Normal 2 3 9 2" xfId="2340"/>
    <cellStyle name="Normal 2 3 9 2 2" xfId="3486"/>
    <cellStyle name="Normal 2 3 9 3" xfId="3487"/>
    <cellStyle name="Normal 2 30" xfId="3289"/>
    <cellStyle name="Normal 2 4" xfId="11"/>
    <cellStyle name="Normal 2 4 10" xfId="2341"/>
    <cellStyle name="Normal 2 4 10 2" xfId="2342"/>
    <cellStyle name="Normal 2 4 11" xfId="2343"/>
    <cellStyle name="Normal 2 4 2" xfId="2344"/>
    <cellStyle name="Normal 2 4 2 2" xfId="2345"/>
    <cellStyle name="Normal 2 4 3" xfId="2346"/>
    <cellStyle name="Normal 2 4 3 2" xfId="2347"/>
    <cellStyle name="Normal 2 4 4" xfId="2348"/>
    <cellStyle name="Normal 2 4 4 2" xfId="2349"/>
    <cellStyle name="Normal 2 4 5" xfId="2350"/>
    <cellStyle name="Normal 2 4 5 2" xfId="2351"/>
    <cellStyle name="Normal 2 4 6" xfId="2352"/>
    <cellStyle name="Normal 2 4 6 2" xfId="2353"/>
    <cellStyle name="Normal 2 4 7" xfId="2354"/>
    <cellStyle name="Normal 2 4 7 2" xfId="2355"/>
    <cellStyle name="Normal 2 4 8" xfId="2356"/>
    <cellStyle name="Normal 2 4 8 2" xfId="2357"/>
    <cellStyle name="Normal 2 4 9" xfId="2358"/>
    <cellStyle name="Normal 2 4 9 2" xfId="2359"/>
    <cellStyle name="Normal 2 5" xfId="12"/>
    <cellStyle name="Normal 2 5 2" xfId="2360"/>
    <cellStyle name="Normal 2 5 2 2" xfId="2361"/>
    <cellStyle name="Normal 2 5 3" xfId="2362"/>
    <cellStyle name="Normal 2 5 3 2" xfId="2363"/>
    <cellStyle name="Normal 2 5 4" xfId="2364"/>
    <cellStyle name="Normal 2 5 4 2" xfId="2365"/>
    <cellStyle name="Normal 2 5 5" xfId="2366"/>
    <cellStyle name="Normal 2 5 5 2" xfId="2367"/>
    <cellStyle name="Normal 2 5 6" xfId="2368"/>
    <cellStyle name="Normal 2 5 6 2" xfId="2369"/>
    <cellStyle name="Normal 2 5 7" xfId="2370"/>
    <cellStyle name="Normal 2 5 7 2" xfId="2371"/>
    <cellStyle name="Normal 2 5 8" xfId="2372"/>
    <cellStyle name="Normal 2 6" xfId="39"/>
    <cellStyle name="Normal 2 6 10" xfId="3488"/>
    <cellStyle name="Normal 2 6 2" xfId="82"/>
    <cellStyle name="Normal 2 6 2 2" xfId="2375"/>
    <cellStyle name="Normal 2 6 2 3" xfId="2374"/>
    <cellStyle name="Normal 2 6 3" xfId="83"/>
    <cellStyle name="Normal 2 6 3 2" xfId="2377"/>
    <cellStyle name="Normal 2 6 3 3" xfId="2376"/>
    <cellStyle name="Normal 2 6 3 4" xfId="3489"/>
    <cellStyle name="Normal 2 6 4" xfId="2378"/>
    <cellStyle name="Normal 2 6 4 2" xfId="2379"/>
    <cellStyle name="Normal 2 6 5" xfId="2380"/>
    <cellStyle name="Normal 2 6 5 2" xfId="2381"/>
    <cellStyle name="Normal 2 6 6" xfId="2382"/>
    <cellStyle name="Normal 2 6 6 2" xfId="2383"/>
    <cellStyle name="Normal 2 6 7" xfId="2384"/>
    <cellStyle name="Normal 2 6 7 2" xfId="2385"/>
    <cellStyle name="Normal 2 6 8" xfId="2386"/>
    <cellStyle name="Normal 2 6 9" xfId="2373"/>
    <cellStyle name="Normal 2 7" xfId="84"/>
    <cellStyle name="Normal 2 7 2" xfId="2388"/>
    <cellStyle name="Normal 2 7 2 2" xfId="2389"/>
    <cellStyle name="Normal 2 7 3" xfId="2390"/>
    <cellStyle name="Normal 2 7 3 2" xfId="2391"/>
    <cellStyle name="Normal 2 7 4" xfId="2392"/>
    <cellStyle name="Normal 2 7 4 2" xfId="2393"/>
    <cellStyle name="Normal 2 7 5" xfId="2394"/>
    <cellStyle name="Normal 2 7 5 2" xfId="2395"/>
    <cellStyle name="Normal 2 7 6" xfId="2396"/>
    <cellStyle name="Normal 2 7 6 2" xfId="2397"/>
    <cellStyle name="Normal 2 7 7" xfId="2398"/>
    <cellStyle name="Normal 2 7 7 2" xfId="2399"/>
    <cellStyle name="Normal 2 7 8" xfId="2400"/>
    <cellStyle name="Normal 2 7 9" xfId="2387"/>
    <cellStyle name="Normal 2 8" xfId="85"/>
    <cellStyle name="Normal 2 8 2" xfId="2402"/>
    <cellStyle name="Normal 2 8 2 2" xfId="2403"/>
    <cellStyle name="Normal 2 8 3" xfId="2404"/>
    <cellStyle name="Normal 2 8 3 2" xfId="2405"/>
    <cellStyle name="Normal 2 8 4" xfId="2406"/>
    <cellStyle name="Normal 2 8 4 2" xfId="2407"/>
    <cellStyle name="Normal 2 8 5" xfId="2408"/>
    <cellStyle name="Normal 2 8 5 2" xfId="2409"/>
    <cellStyle name="Normal 2 8 6" xfId="2410"/>
    <cellStyle name="Normal 2 8 6 2" xfId="2411"/>
    <cellStyle name="Normal 2 8 7" xfId="2412"/>
    <cellStyle name="Normal 2 8 7 2" xfId="2413"/>
    <cellStyle name="Normal 2 8 8" xfId="2414"/>
    <cellStyle name="Normal 2 8 9" xfId="2401"/>
    <cellStyle name="Normal 2 9" xfId="86"/>
    <cellStyle name="Normal 2 9 2" xfId="2416"/>
    <cellStyle name="Normal 2 9 2 2" xfId="2417"/>
    <cellStyle name="Normal 2 9 3" xfId="2418"/>
    <cellStyle name="Normal 2 9 3 2" xfId="2419"/>
    <cellStyle name="Normal 2 9 4" xfId="2420"/>
    <cellStyle name="Normal 2 9 4 2" xfId="2421"/>
    <cellStyle name="Normal 2 9 5" xfId="2422"/>
    <cellStyle name="Normal 2 9 5 2" xfId="2423"/>
    <cellStyle name="Normal 2 9 6" xfId="2424"/>
    <cellStyle name="Normal 2 9 6 2" xfId="2425"/>
    <cellStyle name="Normal 2 9 7" xfId="2426"/>
    <cellStyle name="Normal 2 9 7 2" xfId="2427"/>
    <cellStyle name="Normal 2 9 8" xfId="2428"/>
    <cellStyle name="Normal 2 9 9" xfId="2415"/>
    <cellStyle name="Normal 2_100713 Data Request for Statistics Center Abu Dhabi" xfId="2429"/>
    <cellStyle name="Normal 20" xfId="2430"/>
    <cellStyle name="Normal 20 2" xfId="2431"/>
    <cellStyle name="Normal 21" xfId="2432"/>
    <cellStyle name="Normal 21 2" xfId="2433"/>
    <cellStyle name="Normal 22" xfId="2434"/>
    <cellStyle name="Normal 22 10" xfId="2435"/>
    <cellStyle name="Normal 22 10 2" xfId="2436"/>
    <cellStyle name="Normal 22 11" xfId="2437"/>
    <cellStyle name="Normal 22 11 2" xfId="3490"/>
    <cellStyle name="Normal 22 12" xfId="3491"/>
    <cellStyle name="Normal 22 2" xfId="2438"/>
    <cellStyle name="Normal 22 2 2" xfId="2439"/>
    <cellStyle name="Normal 22 3" xfId="2440"/>
    <cellStyle name="Normal 22 3 2" xfId="2441"/>
    <cellStyle name="Normal 22 4" xfId="2442"/>
    <cellStyle name="Normal 22 4 2" xfId="2443"/>
    <cellStyle name="Normal 22 5" xfId="2444"/>
    <cellStyle name="Normal 22 5 2" xfId="2445"/>
    <cellStyle name="Normal 22 6" xfId="2446"/>
    <cellStyle name="Normal 22 6 2" xfId="2447"/>
    <cellStyle name="Normal 22 7" xfId="2448"/>
    <cellStyle name="Normal 22 7 2" xfId="2449"/>
    <cellStyle name="Normal 22 8" xfId="2450"/>
    <cellStyle name="Normal 22 8 2" xfId="2451"/>
    <cellStyle name="Normal 22 9" xfId="2452"/>
    <cellStyle name="Normal 22 9 2" xfId="2453"/>
    <cellStyle name="Normal 23" xfId="2454"/>
    <cellStyle name="Normal 23 10" xfId="2455"/>
    <cellStyle name="Normal 23 10 2" xfId="2456"/>
    <cellStyle name="Normal 23 10 2 2" xfId="3290"/>
    <cellStyle name="Normal 23 10 3" xfId="3222"/>
    <cellStyle name="Normal 23 10 3 2" xfId="3291"/>
    <cellStyle name="Normal 23 10 4" xfId="3292"/>
    <cellStyle name="Normal 23 11" xfId="2457"/>
    <cellStyle name="Normal 23 11 2" xfId="2458"/>
    <cellStyle name="Normal 23 11 2 2" xfId="3492"/>
    <cellStyle name="Normal 23 11 3" xfId="3493"/>
    <cellStyle name="Normal 23 12" xfId="2459"/>
    <cellStyle name="Normal 23 12 2" xfId="2460"/>
    <cellStyle name="Normal 23 12 2 2" xfId="3494"/>
    <cellStyle name="Normal 23 12 3" xfId="3495"/>
    <cellStyle name="Normal 23 13" xfId="2461"/>
    <cellStyle name="Normal 23 13 2" xfId="2462"/>
    <cellStyle name="Normal 23 13 2 2" xfId="3496"/>
    <cellStyle name="Normal 23 13 3" xfId="3497"/>
    <cellStyle name="Normal 23 14" xfId="2463"/>
    <cellStyle name="Normal 23 14 2" xfId="2464"/>
    <cellStyle name="Normal 23 14 2 2" xfId="3498"/>
    <cellStyle name="Normal 23 14 3" xfId="3499"/>
    <cellStyle name="Normal 23 15" xfId="2465"/>
    <cellStyle name="Normal 23 15 2" xfId="2466"/>
    <cellStyle name="Normal 23 15 2 2" xfId="3500"/>
    <cellStyle name="Normal 23 15 3" xfId="3501"/>
    <cellStyle name="Normal 23 16" xfId="2467"/>
    <cellStyle name="Normal 23 16 2" xfId="2468"/>
    <cellStyle name="Normal 23 16 2 2" xfId="3502"/>
    <cellStyle name="Normal 23 16 3" xfId="3503"/>
    <cellStyle name="Normal 23 17" xfId="2469"/>
    <cellStyle name="Normal 23 17 2" xfId="2470"/>
    <cellStyle name="Normal 23 17 2 2" xfId="3504"/>
    <cellStyle name="Normal 23 17 3" xfId="3505"/>
    <cellStyle name="Normal 23 18" xfId="2471"/>
    <cellStyle name="Normal 23 18 2" xfId="2472"/>
    <cellStyle name="Normal 23 18 2 2" xfId="3506"/>
    <cellStyle name="Normal 23 18 3" xfId="3507"/>
    <cellStyle name="Normal 23 19" xfId="2473"/>
    <cellStyle name="Normal 23 19 2" xfId="2474"/>
    <cellStyle name="Normal 23 19 2 2" xfId="3508"/>
    <cellStyle name="Normal 23 19 3" xfId="3509"/>
    <cellStyle name="Normal 23 2" xfId="2475"/>
    <cellStyle name="Normal 23 2 2" xfId="2476"/>
    <cellStyle name="Normal 23 2 2 2" xfId="3293"/>
    <cellStyle name="Normal 23 2 3" xfId="3229"/>
    <cellStyle name="Normal 23 2 3 2" xfId="3294"/>
    <cellStyle name="Normal 23 2 4" xfId="3295"/>
    <cellStyle name="Normal 23 20" xfId="2477"/>
    <cellStyle name="Normal 23 20 2" xfId="2478"/>
    <cellStyle name="Normal 23 20 2 2" xfId="3510"/>
    <cellStyle name="Normal 23 20 3" xfId="3511"/>
    <cellStyle name="Normal 23 21" xfId="2479"/>
    <cellStyle name="Normal 23 21 2" xfId="2480"/>
    <cellStyle name="Normal 23 21 2 2" xfId="3512"/>
    <cellStyle name="Normal 23 21 3" xfId="3513"/>
    <cellStyle name="Normal 23 22" xfId="2481"/>
    <cellStyle name="Normal 23 22 2" xfId="2482"/>
    <cellStyle name="Normal 23 22 2 2" xfId="3514"/>
    <cellStyle name="Normal 23 22 3" xfId="3515"/>
    <cellStyle name="Normal 23 23" xfId="2483"/>
    <cellStyle name="Normal 23 23 2" xfId="2484"/>
    <cellStyle name="Normal 23 23 2 2" xfId="3516"/>
    <cellStyle name="Normal 23 23 3" xfId="3517"/>
    <cellStyle name="Normal 23 24" xfId="2485"/>
    <cellStyle name="Normal 23 24 2" xfId="2486"/>
    <cellStyle name="Normal 23 24 2 2" xfId="3518"/>
    <cellStyle name="Normal 23 24 3" xfId="3519"/>
    <cellStyle name="Normal 23 25" xfId="2487"/>
    <cellStyle name="Normal 23 25 2" xfId="2488"/>
    <cellStyle name="Normal 23 25 2 2" xfId="3520"/>
    <cellStyle name="Normal 23 25 3" xfId="3521"/>
    <cellStyle name="Normal 23 26" xfId="2489"/>
    <cellStyle name="Normal 23 26 2" xfId="2490"/>
    <cellStyle name="Normal 23 26 2 2" xfId="3522"/>
    <cellStyle name="Normal 23 26 3" xfId="3523"/>
    <cellStyle name="Normal 23 27" xfId="2491"/>
    <cellStyle name="Normal 23 27 2" xfId="2492"/>
    <cellStyle name="Normal 23 27 2 2" xfId="3524"/>
    <cellStyle name="Normal 23 27 3" xfId="3525"/>
    <cellStyle name="Normal 23 28" xfId="2493"/>
    <cellStyle name="Normal 23 28 2" xfId="2494"/>
    <cellStyle name="Normal 23 28 2 2" xfId="3526"/>
    <cellStyle name="Normal 23 28 3" xfId="3527"/>
    <cellStyle name="Normal 23 29" xfId="2495"/>
    <cellStyle name="Normal 23 29 2" xfId="2496"/>
    <cellStyle name="Normal 23 29 2 2" xfId="3528"/>
    <cellStyle name="Normal 23 29 3" xfId="3529"/>
    <cellStyle name="Normal 23 3" xfId="2497"/>
    <cellStyle name="Normal 23 3 2" xfId="2498"/>
    <cellStyle name="Normal 23 3 2 2" xfId="3296"/>
    <cellStyle name="Normal 23 3 3" xfId="3230"/>
    <cellStyle name="Normal 23 3 3 2" xfId="3297"/>
    <cellStyle name="Normal 23 3 4" xfId="3298"/>
    <cellStyle name="Normal 23 30" xfId="2499"/>
    <cellStyle name="Normal 23 30 2" xfId="2500"/>
    <cellStyle name="Normal 23 30 2 2" xfId="3530"/>
    <cellStyle name="Normal 23 30 3" xfId="3531"/>
    <cellStyle name="Normal 23 31" xfId="2501"/>
    <cellStyle name="Normal 23 31 2" xfId="2502"/>
    <cellStyle name="Normal 23 31 2 2" xfId="3532"/>
    <cellStyle name="Normal 23 31 3" xfId="3533"/>
    <cellStyle name="Normal 23 32" xfId="2503"/>
    <cellStyle name="Normal 23 32 2" xfId="2504"/>
    <cellStyle name="Normal 23 32 2 2" xfId="3534"/>
    <cellStyle name="Normal 23 32 3" xfId="3535"/>
    <cellStyle name="Normal 23 33" xfId="2505"/>
    <cellStyle name="Normal 23 33 2" xfId="2506"/>
    <cellStyle name="Normal 23 33 2 2" xfId="3536"/>
    <cellStyle name="Normal 23 33 3" xfId="3537"/>
    <cellStyle name="Normal 23 34" xfId="2507"/>
    <cellStyle name="Normal 23 34 2" xfId="2508"/>
    <cellStyle name="Normal 23 34 2 2" xfId="3538"/>
    <cellStyle name="Normal 23 34 3" xfId="3539"/>
    <cellStyle name="Normal 23 35" xfId="2509"/>
    <cellStyle name="Normal 23 35 2" xfId="3540"/>
    <cellStyle name="Normal 23 36" xfId="3541"/>
    <cellStyle name="Normal 23 4" xfId="2510"/>
    <cellStyle name="Normal 23 4 2" xfId="2511"/>
    <cellStyle name="Normal 23 4 2 2" xfId="3299"/>
    <cellStyle name="Normal 23 4 3" xfId="3231"/>
    <cellStyle name="Normal 23 4 3 2" xfId="3300"/>
    <cellStyle name="Normal 23 4 4" xfId="3301"/>
    <cellStyle name="Normal 23 5" xfId="2512"/>
    <cellStyle name="Normal 23 5 2" xfId="2513"/>
    <cellStyle name="Normal 23 5 2 2" xfId="3302"/>
    <cellStyle name="Normal 23 5 3" xfId="3232"/>
    <cellStyle name="Normal 23 5 3 2" xfId="3303"/>
    <cellStyle name="Normal 23 5 4" xfId="3304"/>
    <cellStyle name="Normal 23 6" xfId="2514"/>
    <cellStyle name="Normal 23 6 2" xfId="2515"/>
    <cellStyle name="Normal 23 6 2 2" xfId="3305"/>
    <cellStyle name="Normal 23 6 3" xfId="3233"/>
    <cellStyle name="Normal 23 6 3 2" xfId="3306"/>
    <cellStyle name="Normal 23 6 4" xfId="3307"/>
    <cellStyle name="Normal 23 7" xfId="2516"/>
    <cellStyle name="Normal 23 7 2" xfId="2517"/>
    <cellStyle name="Normal 23 7 2 2" xfId="3308"/>
    <cellStyle name="Normal 23 7 3" xfId="3234"/>
    <cellStyle name="Normal 23 7 3 2" xfId="3309"/>
    <cellStyle name="Normal 23 7 4" xfId="3310"/>
    <cellStyle name="Normal 23 8" xfId="2518"/>
    <cellStyle name="Normal 23 8 2" xfId="2519"/>
    <cellStyle name="Normal 23 8 2 2" xfId="3311"/>
    <cellStyle name="Normal 23 8 3" xfId="3235"/>
    <cellStyle name="Normal 23 8 3 2" xfId="3312"/>
    <cellStyle name="Normal 23 8 4" xfId="3313"/>
    <cellStyle name="Normal 23 9" xfId="2520"/>
    <cellStyle name="Normal 23 9 2" xfId="2521"/>
    <cellStyle name="Normal 23 9 2 2" xfId="3314"/>
    <cellStyle name="Normal 23 9 3" xfId="3236"/>
    <cellStyle name="Normal 23 9 3 2" xfId="3315"/>
    <cellStyle name="Normal 23 9 4" xfId="3316"/>
    <cellStyle name="Normal 24" xfId="2522"/>
    <cellStyle name="Normal 24 10" xfId="2523"/>
    <cellStyle name="Normal 24 10 10" xfId="2524"/>
    <cellStyle name="Normal 24 10 10 2" xfId="2525"/>
    <cellStyle name="Normal 24 10 10 2 2" xfId="3542"/>
    <cellStyle name="Normal 24 10 10 3" xfId="3543"/>
    <cellStyle name="Normal 24 10 11" xfId="2526"/>
    <cellStyle name="Normal 24 10 11 2" xfId="2527"/>
    <cellStyle name="Normal 24 10 11 2 2" xfId="3544"/>
    <cellStyle name="Normal 24 10 11 3" xfId="3545"/>
    <cellStyle name="Normal 24 10 12" xfId="2528"/>
    <cellStyle name="Normal 24 10 12 2" xfId="2529"/>
    <cellStyle name="Normal 24 10 12 2 2" xfId="3546"/>
    <cellStyle name="Normal 24 10 12 3" xfId="3547"/>
    <cellStyle name="Normal 24 10 13" xfId="2530"/>
    <cellStyle name="Normal 24 10 13 2" xfId="2531"/>
    <cellStyle name="Normal 24 10 13 2 2" xfId="3548"/>
    <cellStyle name="Normal 24 10 13 3" xfId="3549"/>
    <cellStyle name="Normal 24 10 14" xfId="2532"/>
    <cellStyle name="Normal 24 10 14 2" xfId="2533"/>
    <cellStyle name="Normal 24 10 14 2 2" xfId="3550"/>
    <cellStyle name="Normal 24 10 14 3" xfId="3551"/>
    <cellStyle name="Normal 24 10 15" xfId="2534"/>
    <cellStyle name="Normal 24 10 15 2" xfId="2535"/>
    <cellStyle name="Normal 24 10 15 2 2" xfId="3552"/>
    <cellStyle name="Normal 24 10 15 3" xfId="3553"/>
    <cellStyle name="Normal 24 10 16" xfId="2536"/>
    <cellStyle name="Normal 24 10 16 2" xfId="2537"/>
    <cellStyle name="Normal 24 10 16 2 2" xfId="3554"/>
    <cellStyle name="Normal 24 10 16 3" xfId="3555"/>
    <cellStyle name="Normal 24 10 17" xfId="2538"/>
    <cellStyle name="Normal 24 10 17 2" xfId="2539"/>
    <cellStyle name="Normal 24 10 17 2 2" xfId="3556"/>
    <cellStyle name="Normal 24 10 17 3" xfId="3557"/>
    <cellStyle name="Normal 24 10 18" xfId="2540"/>
    <cellStyle name="Normal 24 10 18 2" xfId="2541"/>
    <cellStyle name="Normal 24 10 18 2 2" xfId="3558"/>
    <cellStyle name="Normal 24 10 18 3" xfId="3559"/>
    <cellStyle name="Normal 24 10 19" xfId="2542"/>
    <cellStyle name="Normal 24 10 19 2" xfId="2543"/>
    <cellStyle name="Normal 24 10 19 2 2" xfId="3560"/>
    <cellStyle name="Normal 24 10 19 3" xfId="3561"/>
    <cellStyle name="Normal 24 10 2" xfId="2544"/>
    <cellStyle name="Normal 24 10 2 2" xfId="2545"/>
    <cellStyle name="Normal 24 10 2 2 2" xfId="3562"/>
    <cellStyle name="Normal 24 10 2 3" xfId="3563"/>
    <cellStyle name="Normal 24 10 20" xfId="2546"/>
    <cellStyle name="Normal 24 10 20 2" xfId="2547"/>
    <cellStyle name="Normal 24 10 20 2 2" xfId="3564"/>
    <cellStyle name="Normal 24 10 20 3" xfId="3565"/>
    <cellStyle name="Normal 24 10 21" xfId="2548"/>
    <cellStyle name="Normal 24 10 21 2" xfId="2549"/>
    <cellStyle name="Normal 24 10 21 2 2" xfId="3566"/>
    <cellStyle name="Normal 24 10 21 3" xfId="3567"/>
    <cellStyle name="Normal 24 10 22" xfId="2550"/>
    <cellStyle name="Normal 24 10 22 2" xfId="2551"/>
    <cellStyle name="Normal 24 10 22 2 2" xfId="3568"/>
    <cellStyle name="Normal 24 10 22 3" xfId="3569"/>
    <cellStyle name="Normal 24 10 23" xfId="2552"/>
    <cellStyle name="Normal 24 10 23 2" xfId="2553"/>
    <cellStyle name="Normal 24 10 23 2 2" xfId="3570"/>
    <cellStyle name="Normal 24 10 23 3" xfId="3571"/>
    <cellStyle name="Normal 24 10 24" xfId="2554"/>
    <cellStyle name="Normal 24 10 24 2" xfId="2555"/>
    <cellStyle name="Normal 24 10 24 2 2" xfId="3572"/>
    <cellStyle name="Normal 24 10 24 3" xfId="3573"/>
    <cellStyle name="Normal 24 10 25" xfId="2556"/>
    <cellStyle name="Normal 24 10 25 2" xfId="2557"/>
    <cellStyle name="Normal 24 10 25 2 2" xfId="3574"/>
    <cellStyle name="Normal 24 10 25 3" xfId="3575"/>
    <cellStyle name="Normal 24 10 26" xfId="2558"/>
    <cellStyle name="Normal 24 10 26 2" xfId="3576"/>
    <cellStyle name="Normal 24 10 27" xfId="3577"/>
    <cellStyle name="Normal 24 10 3" xfId="2559"/>
    <cellStyle name="Normal 24 10 3 2" xfId="2560"/>
    <cellStyle name="Normal 24 10 3 2 2" xfId="3578"/>
    <cellStyle name="Normal 24 10 3 3" xfId="3579"/>
    <cellStyle name="Normal 24 10 4" xfId="2561"/>
    <cellStyle name="Normal 24 10 4 2" xfId="2562"/>
    <cellStyle name="Normal 24 10 4 2 2" xfId="3580"/>
    <cellStyle name="Normal 24 10 4 3" xfId="3581"/>
    <cellStyle name="Normal 24 10 5" xfId="2563"/>
    <cellStyle name="Normal 24 10 5 2" xfId="2564"/>
    <cellStyle name="Normal 24 10 5 2 2" xfId="3582"/>
    <cellStyle name="Normal 24 10 5 3" xfId="3583"/>
    <cellStyle name="Normal 24 10 6" xfId="2565"/>
    <cellStyle name="Normal 24 10 6 2" xfId="2566"/>
    <cellStyle name="Normal 24 10 6 2 2" xfId="3584"/>
    <cellStyle name="Normal 24 10 6 3" xfId="3585"/>
    <cellStyle name="Normal 24 10 7" xfId="2567"/>
    <cellStyle name="Normal 24 10 7 2" xfId="2568"/>
    <cellStyle name="Normal 24 10 7 2 2" xfId="3586"/>
    <cellStyle name="Normal 24 10 7 3" xfId="3587"/>
    <cellStyle name="Normal 24 10 8" xfId="2569"/>
    <cellStyle name="Normal 24 10 8 2" xfId="2570"/>
    <cellStyle name="Normal 24 10 8 2 2" xfId="3588"/>
    <cellStyle name="Normal 24 10 8 3" xfId="3589"/>
    <cellStyle name="Normal 24 10 9" xfId="2571"/>
    <cellStyle name="Normal 24 10 9 2" xfId="2572"/>
    <cellStyle name="Normal 24 10 9 2 2" xfId="3590"/>
    <cellStyle name="Normal 24 10 9 3" xfId="3591"/>
    <cellStyle name="Normal 24 11" xfId="2573"/>
    <cellStyle name="Normal 24 11 2" xfId="3592"/>
    <cellStyle name="Normal 24 12" xfId="3593"/>
    <cellStyle name="Normal 24 2" xfId="2574"/>
    <cellStyle name="Normal 24 2 2" xfId="2575"/>
    <cellStyle name="Normal 24 2 2 2" xfId="3594"/>
    <cellStyle name="Normal 24 2 3" xfId="2576"/>
    <cellStyle name="Normal 24 2 4" xfId="3595"/>
    <cellStyle name="Normal 24 3" xfId="2577"/>
    <cellStyle name="Normal 24 3 2" xfId="2578"/>
    <cellStyle name="Normal 24 3 2 2" xfId="3596"/>
    <cellStyle name="Normal 24 3 3" xfId="3597"/>
    <cellStyle name="Normal 24 4" xfId="2579"/>
    <cellStyle name="Normal 24 4 2" xfId="2580"/>
    <cellStyle name="Normal 24 4 2 2" xfId="3598"/>
    <cellStyle name="Normal 24 4 3" xfId="3599"/>
    <cellStyle name="Normal 24 5" xfId="2581"/>
    <cellStyle name="Normal 24 5 2" xfId="2582"/>
    <cellStyle name="Normal 24 5 2 2" xfId="3600"/>
    <cellStyle name="Normal 24 5 3" xfId="3601"/>
    <cellStyle name="Normal 24 6" xfId="2583"/>
    <cellStyle name="Normal 24 6 2" xfId="2584"/>
    <cellStyle name="Normal 24 6 2 2" xfId="3602"/>
    <cellStyle name="Normal 24 6 3" xfId="3603"/>
    <cellStyle name="Normal 24 7" xfId="2585"/>
    <cellStyle name="Normal 24 7 2" xfId="2586"/>
    <cellStyle name="Normal 24 7 2 2" xfId="3604"/>
    <cellStyle name="Normal 24 7 3" xfId="3605"/>
    <cellStyle name="Normal 24 8" xfId="2587"/>
    <cellStyle name="Normal 24 8 2" xfId="2588"/>
    <cellStyle name="Normal 24 8 2 2" xfId="3606"/>
    <cellStyle name="Normal 24 8 3" xfId="3607"/>
    <cellStyle name="Normal 24 9" xfId="2589"/>
    <cellStyle name="Normal 24 9 2" xfId="2590"/>
    <cellStyle name="Normal 24 9 2 2" xfId="3608"/>
    <cellStyle name="Normal 24 9 3" xfId="3609"/>
    <cellStyle name="Normal 25" xfId="2591"/>
    <cellStyle name="Normal 25 10" xfId="2592"/>
    <cellStyle name="Normal 25 10 2" xfId="2593"/>
    <cellStyle name="Normal 25 10 2 2" xfId="3317"/>
    <cellStyle name="Normal 25 10 3" xfId="3237"/>
    <cellStyle name="Normal 25 10 3 2" xfId="3318"/>
    <cellStyle name="Normal 25 10 4" xfId="3319"/>
    <cellStyle name="Normal 25 11" xfId="2594"/>
    <cellStyle name="Normal 25 11 2" xfId="3610"/>
    <cellStyle name="Normal 25 12" xfId="3611"/>
    <cellStyle name="Normal 25 2" xfId="2595"/>
    <cellStyle name="Normal 25 2 2" xfId="2596"/>
    <cellStyle name="Normal 25 2 2 2" xfId="3320"/>
    <cellStyle name="Normal 25 2 3" xfId="3238"/>
    <cellStyle name="Normal 25 2 3 2" xfId="3321"/>
    <cellStyle name="Normal 25 2 4" xfId="3322"/>
    <cellStyle name="Normal 25 3" xfId="2597"/>
    <cellStyle name="Normal 25 3 2" xfId="2598"/>
    <cellStyle name="Normal 25 3 2 2" xfId="3323"/>
    <cellStyle name="Normal 25 3 3" xfId="3239"/>
    <cellStyle name="Normal 25 3 3 2" xfId="3324"/>
    <cellStyle name="Normal 25 3 4" xfId="3325"/>
    <cellStyle name="Normal 25 4" xfId="2599"/>
    <cellStyle name="Normal 25 4 2" xfId="2600"/>
    <cellStyle name="Normal 25 4 2 2" xfId="3326"/>
    <cellStyle name="Normal 25 4 3" xfId="3240"/>
    <cellStyle name="Normal 25 4 3 2" xfId="3327"/>
    <cellStyle name="Normal 25 4 4" xfId="3328"/>
    <cellStyle name="Normal 25 5" xfId="2601"/>
    <cellStyle name="Normal 25 5 2" xfId="2602"/>
    <cellStyle name="Normal 25 5 2 2" xfId="3329"/>
    <cellStyle name="Normal 25 5 3" xfId="3241"/>
    <cellStyle name="Normal 25 5 3 2" xfId="3330"/>
    <cellStyle name="Normal 25 5 4" xfId="3331"/>
    <cellStyle name="Normal 25 6" xfId="2603"/>
    <cellStyle name="Normal 25 6 2" xfId="2604"/>
    <cellStyle name="Normal 25 6 2 2" xfId="3332"/>
    <cellStyle name="Normal 25 6 3" xfId="3242"/>
    <cellStyle name="Normal 25 6 3 2" xfId="3333"/>
    <cellStyle name="Normal 25 6 4" xfId="3334"/>
    <cellStyle name="Normal 25 7" xfId="2605"/>
    <cellStyle name="Normal 25 7 2" xfId="2606"/>
    <cellStyle name="Normal 25 7 2 2" xfId="3335"/>
    <cellStyle name="Normal 25 7 3" xfId="3243"/>
    <cellStyle name="Normal 25 7 3 2" xfId="3336"/>
    <cellStyle name="Normal 25 7 4" xfId="3337"/>
    <cellStyle name="Normal 25 8" xfId="2607"/>
    <cellStyle name="Normal 25 8 2" xfId="2608"/>
    <cellStyle name="Normal 25 8 2 2" xfId="3338"/>
    <cellStyle name="Normal 25 8 3" xfId="3244"/>
    <cellStyle name="Normal 25 8 3 2" xfId="3339"/>
    <cellStyle name="Normal 25 8 4" xfId="3340"/>
    <cellStyle name="Normal 25 9" xfId="2609"/>
    <cellStyle name="Normal 25 9 2" xfId="2610"/>
    <cellStyle name="Normal 25 9 2 2" xfId="3341"/>
    <cellStyle name="Normal 25 9 3" xfId="3245"/>
    <cellStyle name="Normal 25 9 3 2" xfId="3342"/>
    <cellStyle name="Normal 25 9 4" xfId="3343"/>
    <cellStyle name="Normal 26" xfId="2611"/>
    <cellStyle name="Normal 26 2" xfId="2612"/>
    <cellStyle name="Normal 26 2 2" xfId="2613"/>
    <cellStyle name="Normal 26 3" xfId="2614"/>
    <cellStyle name="Normal 26 3 2" xfId="2615"/>
    <cellStyle name="Normal 26 4" xfId="2616"/>
    <cellStyle name="Normal 26 4 2" xfId="2617"/>
    <cellStyle name="Normal 26 5" xfId="2618"/>
    <cellStyle name="Normal 26 5 2" xfId="2619"/>
    <cellStyle name="Normal 26 6" xfId="2620"/>
    <cellStyle name="Normal 27" xfId="2621"/>
    <cellStyle name="Normal 27 2" xfId="2622"/>
    <cellStyle name="Normal 27 3" xfId="2623"/>
    <cellStyle name="Normal 27 3 2" xfId="3344"/>
    <cellStyle name="Normal 28" xfId="2624"/>
    <cellStyle name="Normal 28 2" xfId="2625"/>
    <cellStyle name="Normal 28 2 2" xfId="2626"/>
    <cellStyle name="Normal 28 3" xfId="2627"/>
    <cellStyle name="Normal 28 3 2" xfId="3612"/>
    <cellStyle name="Normal 28 4" xfId="3613"/>
    <cellStyle name="Normal 29" xfId="2628"/>
    <cellStyle name="Normal 29 2" xfId="32"/>
    <cellStyle name="Normal 29 2 2" xfId="3614"/>
    <cellStyle name="Normal 29 3" xfId="2629"/>
    <cellStyle name="Normal 29 3 2" xfId="3615"/>
    <cellStyle name="Normal 29 4" xfId="2630"/>
    <cellStyle name="Normal 29 4 2" xfId="3616"/>
    <cellStyle name="Normal 29 5" xfId="2631"/>
    <cellStyle name="Normal 29 6" xfId="3617"/>
    <cellStyle name="Normal 3" xfId="13"/>
    <cellStyle name="Normal 3 10" xfId="2632"/>
    <cellStyle name="Normal 3 10 2" xfId="2633"/>
    <cellStyle name="Normal 3 10 2 2" xfId="3618"/>
    <cellStyle name="Normal 3 10 3" xfId="3619"/>
    <cellStyle name="Normal 3 11" xfId="2634"/>
    <cellStyle name="Normal 3 11 2" xfId="2635"/>
    <cellStyle name="Normal 3 12" xfId="2636"/>
    <cellStyle name="Normal 3 12 2" xfId="2637"/>
    <cellStyle name="Normal 3 13" xfId="2638"/>
    <cellStyle name="Normal 3 13 2" xfId="2639"/>
    <cellStyle name="Normal 3 14" xfId="2640"/>
    <cellStyle name="Normal 3 14 2" xfId="2641"/>
    <cellStyle name="Normal 3 15" xfId="2642"/>
    <cellStyle name="Normal 3 15 2" xfId="2643"/>
    <cellStyle name="Normal 3 16" xfId="2644"/>
    <cellStyle name="Normal 3 16 2" xfId="2645"/>
    <cellStyle name="Normal 3 17" xfId="2646"/>
    <cellStyle name="Normal 3 17 2" xfId="2647"/>
    <cellStyle name="Normal 3 17 2 2" xfId="3620"/>
    <cellStyle name="Normal 3 17 3" xfId="3621"/>
    <cellStyle name="Normal 3 18" xfId="2648"/>
    <cellStyle name="Normal 3 18 2" xfId="2649"/>
    <cellStyle name="Normal 3 19" xfId="2650"/>
    <cellStyle name="Normal 3 19 2" xfId="2651"/>
    <cellStyle name="Normal 3 2" xfId="14"/>
    <cellStyle name="Normal 3 2 2" xfId="2652"/>
    <cellStyle name="Normal 3 2 2 2" xfId="2653"/>
    <cellStyle name="Normal 3 2 3" xfId="2654"/>
    <cellStyle name="Normal 3 2 3 2" xfId="2655"/>
    <cellStyle name="Normal 3 2 4" xfId="2656"/>
    <cellStyle name="Normal 3 2 4 2" xfId="2657"/>
    <cellStyle name="Normal 3 2 5" xfId="2658"/>
    <cellStyle name="Normal 3 2 5 2" xfId="3622"/>
    <cellStyle name="Normal 3 2_100713 Data Request for Statistics Center Abu Dhabi" xfId="2659"/>
    <cellStyle name="Normal 3 20" xfId="2660"/>
    <cellStyle name="Normal 3 20 2" xfId="2661"/>
    <cellStyle name="Normal 3 21" xfId="2662"/>
    <cellStyle name="Normal 3 21 2" xfId="2663"/>
    <cellStyle name="Normal 3 22" xfId="2664"/>
    <cellStyle name="Normal 3 22 2" xfId="2665"/>
    <cellStyle name="Normal 3 23" xfId="2666"/>
    <cellStyle name="Normal 3 23 2" xfId="2667"/>
    <cellStyle name="Normal 3 24" xfId="2668"/>
    <cellStyle name="Normal 3 25" xfId="2669"/>
    <cellStyle name="Normal 3 26" xfId="2670"/>
    <cellStyle name="Normal 3 27" xfId="3217"/>
    <cellStyle name="Normal 3 28" xfId="3227"/>
    <cellStyle name="Normal 3 29" xfId="3254"/>
    <cellStyle name="Normal 3 29 2" xfId="3345"/>
    <cellStyle name="Normal 3 3" xfId="15"/>
    <cellStyle name="Normal 3 3 2" xfId="2671"/>
    <cellStyle name="Normal 3 3 2 2" xfId="2672"/>
    <cellStyle name="Normal 3 3 3" xfId="2673"/>
    <cellStyle name="Normal 3 3 3 2" xfId="2674"/>
    <cellStyle name="Normal 3 3 4" xfId="2675"/>
    <cellStyle name="Normal 3 3 4 2" xfId="2676"/>
    <cellStyle name="Normal 3 3 5" xfId="2677"/>
    <cellStyle name="Normal 3 30" xfId="3255"/>
    <cellStyle name="Normal 3 30 2" xfId="3346"/>
    <cellStyle name="Normal 3 31" xfId="3256"/>
    <cellStyle name="Normal 3 31 2" xfId="3347"/>
    <cellStyle name="Normal 3 33" xfId="3257"/>
    <cellStyle name="Normal 3 33 2" xfId="3348"/>
    <cellStyle name="Normal 3 4" xfId="26"/>
    <cellStyle name="Normal 3 4 2" xfId="87"/>
    <cellStyle name="Normal 3 4 2 10" xfId="3349"/>
    <cellStyle name="Normal 3 4 2 2" xfId="88"/>
    <cellStyle name="Normal 3 4 2 2 2" xfId="3184"/>
    <cellStyle name="Normal 3 4 2 2 2 2" xfId="3623"/>
    <cellStyle name="Normal 3 4 2 2 3" xfId="3350"/>
    <cellStyle name="Normal 3 4 2 3" xfId="89"/>
    <cellStyle name="Normal 3 4 2 3 2" xfId="3185"/>
    <cellStyle name="Normal 3 4 2 3 2 2" xfId="3624"/>
    <cellStyle name="Normal 3 4 2 3 3" xfId="3625"/>
    <cellStyle name="Normal 3 4 2 4" xfId="3186"/>
    <cellStyle name="Normal 3 4 2 4 2" xfId="3626"/>
    <cellStyle name="Normal 3 4 2 5" xfId="3187"/>
    <cellStyle name="Normal 3 4 2 5 2" xfId="3627"/>
    <cellStyle name="Normal 3 4 2 6" xfId="3188"/>
    <cellStyle name="Normal 3 4 2 6 2" xfId="3628"/>
    <cellStyle name="Normal 3 4 2 7" xfId="3189"/>
    <cellStyle name="Normal 3 4 2 7 2" xfId="3629"/>
    <cellStyle name="Normal 3 4 2 8" xfId="3190"/>
    <cellStyle name="Normal 3 4 2 8 2" xfId="3630"/>
    <cellStyle name="Normal 3 4 2 9" xfId="2678"/>
    <cellStyle name="Normal 3 4 3" xfId="90"/>
    <cellStyle name="Normal 3 4 3 2" xfId="3156"/>
    <cellStyle name="Normal 3 4 3 2 2" xfId="3631"/>
    <cellStyle name="Normal 3 4 3 3" xfId="3351"/>
    <cellStyle name="Normal 3 4 4" xfId="91"/>
    <cellStyle name="Normal 3 4 4 2" xfId="3191"/>
    <cellStyle name="Normal 3 4 4 3" xfId="3632"/>
    <cellStyle name="Normal 3 4 5" xfId="3192"/>
    <cellStyle name="Normal 3 4 6" xfId="3193"/>
    <cellStyle name="Normal 3 4 6 2" xfId="3633"/>
    <cellStyle name="Normal 3 4 7" xfId="3194"/>
    <cellStyle name="Normal 3 4 7 2" xfId="3634"/>
    <cellStyle name="Normal 3 4 8" xfId="3195"/>
    <cellStyle name="Normal 3 4 8 2" xfId="3635"/>
    <cellStyle name="Normal 3 4 9" xfId="3636"/>
    <cellStyle name="Normal 3 5" xfId="49"/>
    <cellStyle name="Normal 3 5 2" xfId="92"/>
    <cellStyle name="Normal 3 5 2 2" xfId="2679"/>
    <cellStyle name="Normal 3 5 2 3" xfId="3352"/>
    <cellStyle name="Normal 3 5 3" xfId="3196"/>
    <cellStyle name="Normal 3 5 3 2" xfId="3353"/>
    <cellStyle name="Normal 3 5 4" xfId="3197"/>
    <cellStyle name="Normal 3 5 4 2" xfId="3354"/>
    <cellStyle name="Normal 3 5 5" xfId="3355"/>
    <cellStyle name="Normal 3 6" xfId="50"/>
    <cellStyle name="Normal 3 6 2" xfId="93"/>
    <cellStyle name="Normal 3 6 2 2" xfId="2680"/>
    <cellStyle name="Normal 3 6 2 3" xfId="3356"/>
    <cellStyle name="Normal 3 6 3" xfId="3198"/>
    <cellStyle name="Normal 3 6 3 2" xfId="3357"/>
    <cellStyle name="Normal 3 6 4" xfId="3199"/>
    <cellStyle name="Normal 3 6 4 2" xfId="3358"/>
    <cellStyle name="Normal 3 6 5" xfId="3359"/>
    <cellStyle name="Normal 3 7" xfId="2681"/>
    <cellStyle name="Normal 3 7 2" xfId="2682"/>
    <cellStyle name="Normal 3 8" xfId="2683"/>
    <cellStyle name="Normal 3 8 2" xfId="2684"/>
    <cellStyle name="Normal 3 8 3" xfId="2685"/>
    <cellStyle name="Normal 3 8 3 2" xfId="3637"/>
    <cellStyle name="Normal 3 8 4" xfId="3638"/>
    <cellStyle name="Normal 3 9" xfId="2686"/>
    <cellStyle name="Normal 3 9 2" xfId="2687"/>
    <cellStyle name="Normal 3 9 2 2" xfId="2688"/>
    <cellStyle name="Normal 3 9 3" xfId="2689"/>
    <cellStyle name="Normal 3 9 4" xfId="2690"/>
    <cellStyle name="Normal 3 9 5" xfId="2691"/>
    <cellStyle name="Normal 3 9 5 2" xfId="3360"/>
    <cellStyle name="Normal 3_Xl0000178" xfId="2692"/>
    <cellStyle name="Normal 30" xfId="2693"/>
    <cellStyle name="Normal 30 2" xfId="2694"/>
    <cellStyle name="Normal 31" xfId="2695"/>
    <cellStyle name="Normal 31 2" xfId="2696"/>
    <cellStyle name="Normal 31 2 2" xfId="3639"/>
    <cellStyle name="Normal 31 3" xfId="2697"/>
    <cellStyle name="Normal 31 4" xfId="3640"/>
    <cellStyle name="Normal 32" xfId="2698"/>
    <cellStyle name="Normal 32 2" xfId="2699"/>
    <cellStyle name="Normal 33" xfId="2700"/>
    <cellStyle name="Normal 33 2" xfId="2701"/>
    <cellStyle name="Normal 33 2 2" xfId="3641"/>
    <cellStyle name="Normal 33 3" xfId="3642"/>
    <cellStyle name="Normal 34" xfId="2702"/>
    <cellStyle name="Normal 34 2" xfId="3643"/>
    <cellStyle name="Normal 35" xfId="2703"/>
    <cellStyle name="Normal 35 2" xfId="2704"/>
    <cellStyle name="Normal 35 2 2" xfId="3644"/>
    <cellStyle name="Normal 35 3" xfId="3645"/>
    <cellStyle name="Normal 36" xfId="2705"/>
    <cellStyle name="Normal 36 2" xfId="2706"/>
    <cellStyle name="Normal 36 2 2" xfId="3646"/>
    <cellStyle name="Normal 36 3" xfId="3647"/>
    <cellStyle name="Normal 37" xfId="2707"/>
    <cellStyle name="Normal 37 2" xfId="2708"/>
    <cellStyle name="Normal 38" xfId="2709"/>
    <cellStyle name="Normal 38 2" xfId="2710"/>
    <cellStyle name="Normal 38 2 2" xfId="3648"/>
    <cellStyle name="Normal 38 3" xfId="3649"/>
    <cellStyle name="Normal 39" xfId="2711"/>
    <cellStyle name="Normal 39 2" xfId="2712"/>
    <cellStyle name="Normal 4" xfId="16"/>
    <cellStyle name="Normal 4 10" xfId="2713"/>
    <cellStyle name="Normal 4 10 2" xfId="2714"/>
    <cellStyle name="Normal 4 10 2 2" xfId="3650"/>
    <cellStyle name="Normal 4 10 3" xfId="3651"/>
    <cellStyle name="Normal 4 11" xfId="2715"/>
    <cellStyle name="Normal 4 11 2" xfId="2716"/>
    <cellStyle name="Normal 4 11 2 2" xfId="3652"/>
    <cellStyle name="Normal 4 11 3" xfId="3653"/>
    <cellStyle name="Normal 4 12" xfId="2717"/>
    <cellStyle name="Normal 4 12 2" xfId="3361"/>
    <cellStyle name="Normal 4 13" xfId="3223"/>
    <cellStyle name="Normal 4 13 2" xfId="3362"/>
    <cellStyle name="Normal 4 14" xfId="3654"/>
    <cellStyle name="Normal 4 16" xfId="2718"/>
    <cellStyle name="Normal 4 16 2" xfId="2719"/>
    <cellStyle name="Normal 4 16 3" xfId="2720"/>
    <cellStyle name="Normal 4 2" xfId="27"/>
    <cellStyle name="Normal 4 2 2" xfId="110"/>
    <cellStyle name="Normal 4 2 2 2" xfId="3655"/>
    <cellStyle name="Normal 4 2 3" xfId="2722"/>
    <cellStyle name="Normal 4 2 4" xfId="3200"/>
    <cellStyle name="Normal 4 2 4 2" xfId="3656"/>
    <cellStyle name="Normal 4 2 5" xfId="3201"/>
    <cellStyle name="Normal 4 2 5 2" xfId="3657"/>
    <cellStyle name="Normal 4 2 6" xfId="2721"/>
    <cellStyle name="Normal 4 2 6 2" xfId="3658"/>
    <cellStyle name="Normal 4 2 7" xfId="3659"/>
    <cellStyle name="Normal 4 3" xfId="94"/>
    <cellStyle name="Normal 4 3 2" xfId="2724"/>
    <cellStyle name="Normal 4 3 3" xfId="2723"/>
    <cellStyle name="Normal 4 4" xfId="2725"/>
    <cellStyle name="Normal 4 4 2" xfId="2726"/>
    <cellStyle name="Normal 4 5" xfId="2727"/>
    <cellStyle name="Normal 4 5 2" xfId="2728"/>
    <cellStyle name="Normal 4 6" xfId="2729"/>
    <cellStyle name="Normal 4 6 2" xfId="2730"/>
    <cellStyle name="Normal 4 7" xfId="2731"/>
    <cellStyle name="Normal 4 7 2" xfId="2732"/>
    <cellStyle name="Normal 4 8" xfId="2733"/>
    <cellStyle name="Normal 4 8 2" xfId="2734"/>
    <cellStyle name="Normal 4 8 2 2" xfId="3363"/>
    <cellStyle name="Normal 4 8 3" xfId="2735"/>
    <cellStyle name="Normal 4 8 4" xfId="3224"/>
    <cellStyle name="Normal 4 8 4 2" xfId="3364"/>
    <cellStyle name="Normal 4 8 5" xfId="3660"/>
    <cellStyle name="Normal 4 9" xfId="2736"/>
    <cellStyle name="Normal 4 9 2" xfId="2737"/>
    <cellStyle name="Normal 4 9 2 2" xfId="3365"/>
    <cellStyle name="Normal 4 9 3" xfId="3246"/>
    <cellStyle name="Normal 4 9 3 2" xfId="3366"/>
    <cellStyle name="Normal 4 9 4" xfId="3367"/>
    <cellStyle name="Normal 4_100713 Data Request for Statistics Center Abu Dhabi" xfId="2738"/>
    <cellStyle name="Normal 40" xfId="2739"/>
    <cellStyle name="Normal 40 2" xfId="2740"/>
    <cellStyle name="Normal 40 2 2" xfId="3661"/>
    <cellStyle name="Normal 40 3" xfId="3662"/>
    <cellStyle name="Normal 41" xfId="2741"/>
    <cellStyle name="Normal 41 2" xfId="2742"/>
    <cellStyle name="Normal 41 2 2" xfId="3663"/>
    <cellStyle name="Normal 41 3" xfId="3664"/>
    <cellStyle name="Normal 42" xfId="2743"/>
    <cellStyle name="Normal 42 2" xfId="3665"/>
    <cellStyle name="Normal 43" xfId="2744"/>
    <cellStyle name="Normal 43 2" xfId="2745"/>
    <cellStyle name="Normal 44" xfId="2746"/>
    <cellStyle name="Normal 44 2" xfId="2747"/>
    <cellStyle name="Normal 44 2 2" xfId="3666"/>
    <cellStyle name="Normal 44 3" xfId="3667"/>
    <cellStyle name="Normal 45" xfId="2748"/>
    <cellStyle name="Normal 45 2" xfId="2749"/>
    <cellStyle name="Normal 45 2 2" xfId="3668"/>
    <cellStyle name="Normal 45 3" xfId="3669"/>
    <cellStyle name="Normal 46" xfId="2750"/>
    <cellStyle name="Normal 46 2" xfId="2751"/>
    <cellStyle name="Normal 46 2 2" xfId="3670"/>
    <cellStyle name="Normal 46 3" xfId="3671"/>
    <cellStyle name="Normal 47" xfId="2752"/>
    <cellStyle name="Normal 47 2" xfId="3672"/>
    <cellStyle name="Normal 48" xfId="2753"/>
    <cellStyle name="Normal 48 2" xfId="3673"/>
    <cellStyle name="Normal 49" xfId="2754"/>
    <cellStyle name="Normal 49 2" xfId="2755"/>
    <cellStyle name="Normal 49 2 2" xfId="3674"/>
    <cellStyle name="Normal 49 3" xfId="2756"/>
    <cellStyle name="Normal 49 3 2" xfId="3675"/>
    <cellStyle name="Normal 49 4" xfId="3676"/>
    <cellStyle name="Normal 5" xfId="28"/>
    <cellStyle name="Normal 5 2" xfId="95"/>
    <cellStyle name="Normal 5 2 10" xfId="3677"/>
    <cellStyle name="Normal 5 2 2" xfId="2758"/>
    <cellStyle name="Normal 5 2 3" xfId="96"/>
    <cellStyle name="Normal 5 2 3 2" xfId="3161"/>
    <cellStyle name="Normal 5 2 3 2 2" xfId="3678"/>
    <cellStyle name="Normal 5 2 3 3" xfId="3202"/>
    <cellStyle name="Normal 5 2 3 3 2" xfId="3679"/>
    <cellStyle name="Normal 5 2 3 4" xfId="3203"/>
    <cellStyle name="Normal 5 2 3 4 2" xfId="3680"/>
    <cellStyle name="Normal 5 2 3 5" xfId="3681"/>
    <cellStyle name="Normal 5 2 4" xfId="3204"/>
    <cellStyle name="Normal 5 2 4 2" xfId="3682"/>
    <cellStyle name="Normal 5 2 5" xfId="3205"/>
    <cellStyle name="Normal 5 2 5 2" xfId="3683"/>
    <cellStyle name="Normal 5 2 6" xfId="3206"/>
    <cellStyle name="Normal 5 2 6 2" xfId="3684"/>
    <cellStyle name="Normal 5 2 7" xfId="3207"/>
    <cellStyle name="Normal 5 2 7 2" xfId="3685"/>
    <cellStyle name="Normal 5 2 8" xfId="3208"/>
    <cellStyle name="Normal 5 2 8 2" xfId="3686"/>
    <cellStyle name="Normal 5 2 9" xfId="2757"/>
    <cellStyle name="Normal 5 3" xfId="97"/>
    <cellStyle name="Normal 5 3 2" xfId="2759"/>
    <cellStyle name="Normal 5 3 2 2" xfId="3160"/>
    <cellStyle name="Normal 5 3 2 2 2" xfId="3687"/>
    <cellStyle name="Normal 5 3 3" xfId="3209"/>
    <cellStyle name="Normal 5 3 3 2" xfId="3688"/>
    <cellStyle name="Normal 5 3 4" xfId="33"/>
    <cellStyle name="Normal 5 3 4 2" xfId="3689"/>
    <cellStyle name="Normal 5 3 4 3 4" xfId="3258"/>
    <cellStyle name="Normal 5 3 5" xfId="3690"/>
    <cellStyle name="Normal 5 4" xfId="2760"/>
    <cellStyle name="Normal 5 4 2" xfId="3691"/>
    <cellStyle name="Normal 5 5" xfId="3159"/>
    <cellStyle name="Normal 5 5 2" xfId="3692"/>
    <cellStyle name="Normal 5 6" xfId="3210"/>
    <cellStyle name="Normal 5 6 2" xfId="3693"/>
    <cellStyle name="Normal 5 7" xfId="3211"/>
    <cellStyle name="Normal 5 7 2" xfId="3694"/>
    <cellStyle name="Normal 5 8" xfId="3212"/>
    <cellStyle name="Normal 5 8 2" xfId="3695"/>
    <cellStyle name="Normal 5 9" xfId="3253"/>
    <cellStyle name="Normal 5 9 2" xfId="3696"/>
    <cellStyle name="Normal 5_100713 Data Request for Statistics Center Abu Dhabi" xfId="2761"/>
    <cellStyle name="Normal 50" xfId="2762"/>
    <cellStyle name="Normal 50 2" xfId="3697"/>
    <cellStyle name="Normal 51" xfId="2763"/>
    <cellStyle name="Normal 51 2" xfId="2764"/>
    <cellStyle name="Normal 52" xfId="2765"/>
    <cellStyle name="Normal 52 2" xfId="2766"/>
    <cellStyle name="Normal 53" xfId="2767"/>
    <cellStyle name="Normal 53 2" xfId="3698"/>
    <cellStyle name="Normal 54" xfId="2768"/>
    <cellStyle name="Normal 54 2" xfId="2769"/>
    <cellStyle name="Normal 55" xfId="2770"/>
    <cellStyle name="Normal 55 2" xfId="2771"/>
    <cellStyle name="Normal 55 3" xfId="2772"/>
    <cellStyle name="Normal 55 4" xfId="2773"/>
    <cellStyle name="Normal 56" xfId="2774"/>
    <cellStyle name="Normal 56 2" xfId="2775"/>
    <cellStyle name="Normal 56 3" xfId="2776"/>
    <cellStyle name="Normal 56 4" xfId="2777"/>
    <cellStyle name="Normal 57" xfId="2778"/>
    <cellStyle name="Normal 57 2" xfId="2779"/>
    <cellStyle name="Normal 57 3" xfId="2780"/>
    <cellStyle name="Normal 57 4" xfId="2781"/>
    <cellStyle name="Normal 58" xfId="2782"/>
    <cellStyle name="Normal 58 2" xfId="2783"/>
    <cellStyle name="Normal 58 3" xfId="2784"/>
    <cellStyle name="Normal 59" xfId="2785"/>
    <cellStyle name="Normal 59 2" xfId="3699"/>
    <cellStyle name="Normal 6" xfId="17"/>
    <cellStyle name="Normal 6 10" xfId="3225"/>
    <cellStyle name="Normal 6 10 2" xfId="3700"/>
    <cellStyle name="Normal 6 2" xfId="2786"/>
    <cellStyle name="Normal 6 2 2" xfId="2787"/>
    <cellStyle name="Normal 6 3" xfId="2788"/>
    <cellStyle name="Normal 6 3 2" xfId="2789"/>
    <cellStyle name="Normal 6 4" xfId="2790"/>
    <cellStyle name="Normal 6 4 2" xfId="2791"/>
    <cellStyle name="Normal 6 5" xfId="2792"/>
    <cellStyle name="Normal 6 5 2" xfId="2793"/>
    <cellStyle name="Normal 6 6" xfId="2794"/>
    <cellStyle name="Normal 6 6 2" xfId="2795"/>
    <cellStyle name="Normal 6 7" xfId="2796"/>
    <cellStyle name="Normal 6 7 2" xfId="2797"/>
    <cellStyle name="Normal 6 8" xfId="2798"/>
    <cellStyle name="Normal 6 8 2" xfId="2799"/>
    <cellStyle name="Normal 6 8 3" xfId="2800"/>
    <cellStyle name="Normal 6 8 3 2" xfId="3368"/>
    <cellStyle name="Normal 6 9" xfId="2801"/>
    <cellStyle name="Normal 6_100713 Data Request for Statistics Center Abu Dhabi" xfId="2802"/>
    <cellStyle name="Normal 60" xfId="2803"/>
    <cellStyle name="Normal 60 2" xfId="2804"/>
    <cellStyle name="Normal 60 2 2" xfId="3701"/>
    <cellStyle name="Normal 60 3" xfId="3702"/>
    <cellStyle name="Normal 61" xfId="2805"/>
    <cellStyle name="Normal 61 2" xfId="2806"/>
    <cellStyle name="Normal 61 2 2" xfId="2807"/>
    <cellStyle name="Normal 61 2 2 2" xfId="3716"/>
    <cellStyle name="Normal 61 2 3" xfId="2808"/>
    <cellStyle name="Normal 61 3" xfId="2809"/>
    <cellStyle name="Normal 61 3 2" xfId="3717"/>
    <cellStyle name="Normal 61 4" xfId="2810"/>
    <cellStyle name="Normal 62" xfId="2811"/>
    <cellStyle name="Normal 62 2" xfId="2812"/>
    <cellStyle name="Normal 62 2 2" xfId="2813"/>
    <cellStyle name="Normal 62 2 2 2" xfId="3718"/>
    <cellStyle name="Normal 62 2 3" xfId="2814"/>
    <cellStyle name="Normal 62 3" xfId="98"/>
    <cellStyle name="Normal 62 3 2" xfId="2815"/>
    <cellStyle name="Normal 62 4" xfId="2816"/>
    <cellStyle name="Normal 63" xfId="2817"/>
    <cellStyle name="Normal 63 2" xfId="2818"/>
    <cellStyle name="Normal 64" xfId="2819"/>
    <cellStyle name="Normal 64 2" xfId="2820"/>
    <cellStyle name="Normal 65" xfId="2821"/>
    <cellStyle name="Normal 65 2" xfId="2822"/>
    <cellStyle name="Normal 66" xfId="2823"/>
    <cellStyle name="Normal 66 2" xfId="2824"/>
    <cellStyle name="Normal 67" xfId="2825"/>
    <cellStyle name="Normal 67 2" xfId="2826"/>
    <cellStyle name="Normal 67 2 2" xfId="3703"/>
    <cellStyle name="Normal 67 3" xfId="2827"/>
    <cellStyle name="Normal 67 3 2" xfId="3704"/>
    <cellStyle name="Normal 67 4" xfId="3705"/>
    <cellStyle name="Normal 68" xfId="2828"/>
    <cellStyle name="Normal 68 2" xfId="3706"/>
    <cellStyle name="Normal 69" xfId="3260"/>
    <cellStyle name="Normal 69 2" xfId="3369"/>
    <cellStyle name="Normal 7" xfId="44"/>
    <cellStyle name="Normal 7 2" xfId="40"/>
    <cellStyle name="Normal 7 2 2" xfId="2831"/>
    <cellStyle name="Normal 7 2 3" xfId="2832"/>
    <cellStyle name="Normal 7 2 3 2" xfId="3370"/>
    <cellStyle name="Normal 7 2 4" xfId="2830"/>
    <cellStyle name="Normal 7 2 5" xfId="3707"/>
    <cellStyle name="Normal 7 3" xfId="99"/>
    <cellStyle name="Normal 7 3 2" xfId="2833"/>
    <cellStyle name="Normal 7 3 3" xfId="3371"/>
    <cellStyle name="Normal 7 4" xfId="2834"/>
    <cellStyle name="Normal 7 5" xfId="2829"/>
    <cellStyle name="Normal 7 5 2" xfId="3708"/>
    <cellStyle name="Normal 7 6" xfId="3372"/>
    <cellStyle name="Normal 7_100713 Data Request for Statistics Center Abu Dhabi" xfId="2835"/>
    <cellStyle name="Normal 70" xfId="3261"/>
    <cellStyle name="Normal 70 2" xfId="3373"/>
    <cellStyle name="Normal 71" xfId="3266"/>
    <cellStyle name="Normal 71 2" xfId="3374"/>
    <cellStyle name="Normal 72" xfId="3267"/>
    <cellStyle name="Normal 72 2" xfId="3375"/>
    <cellStyle name="Normal 73" xfId="3268"/>
    <cellStyle name="Normal 8" xfId="45"/>
    <cellStyle name="Normal 8 2" xfId="100"/>
    <cellStyle name="Normal 8 2 2" xfId="2838"/>
    <cellStyle name="Normal 8 2 3" xfId="2837"/>
    <cellStyle name="Normal 8 2 4" xfId="3709"/>
    <cellStyle name="Normal 8 3" xfId="101"/>
    <cellStyle name="Normal 8 4" xfId="2836"/>
    <cellStyle name="Normal 8 4 2" xfId="3710"/>
    <cellStyle name="Normal 8 5" xfId="3711"/>
    <cellStyle name="Normal 8_100713 Data Request for Statistics Center Abu Dhabi" xfId="2839"/>
    <cellStyle name="Normal 86" xfId="2840"/>
    <cellStyle name="Normal 86 2" xfId="2841"/>
    <cellStyle name="Normal 86 3" xfId="2842"/>
    <cellStyle name="Normal 87" xfId="2843"/>
    <cellStyle name="Normal 87 12 2" xfId="2844"/>
    <cellStyle name="Normal 87 12 2 2" xfId="2845"/>
    <cellStyle name="Normal 87 12 2 3" xfId="2846"/>
    <cellStyle name="Normal 87 2" xfId="2847"/>
    <cellStyle name="Normal 87 2 2" xfId="2848"/>
    <cellStyle name="Normal 87 2 3" xfId="2849"/>
    <cellStyle name="Normal 87 3" xfId="2850"/>
    <cellStyle name="Normal 87 4" xfId="2851"/>
    <cellStyle name="Normal 88" xfId="2852"/>
    <cellStyle name="Normal 88 2" xfId="2853"/>
    <cellStyle name="Normal 88 3" xfId="2854"/>
    <cellStyle name="Normal 89" xfId="2855"/>
    <cellStyle name="Normal 89 2" xfId="2856"/>
    <cellStyle name="Normal 89 3" xfId="2857"/>
    <cellStyle name="Normal 9" xfId="102"/>
    <cellStyle name="Normal 9 2" xfId="2858"/>
    <cellStyle name="Normal 9 2 2" xfId="2859"/>
    <cellStyle name="Normal 9 3" xfId="2860"/>
    <cellStyle name="Normal 9 3 2" xfId="2861"/>
    <cellStyle name="Normal 9 4" xfId="2862"/>
    <cellStyle name="Normal 9 4 2" xfId="2863"/>
    <cellStyle name="Normal 9 5" xfId="2864"/>
    <cellStyle name="Normal 9 5 2" xfId="2865"/>
    <cellStyle name="Normal 9 6" xfId="2866"/>
    <cellStyle name="Normal 9 6 2" xfId="3376"/>
    <cellStyle name="Normal 9 7" xfId="2867"/>
    <cellStyle name="Normal 9 8" xfId="3226"/>
    <cellStyle name="Normal 9 8 2" xfId="3712"/>
    <cellStyle name="Normal 9 9" xfId="3713"/>
    <cellStyle name="Normal 9_100713 Data Request for Statistics Center Abu Dhabi" xfId="2868"/>
    <cellStyle name="Normal 90" xfId="2869"/>
    <cellStyle name="Normal 90 2" xfId="2870"/>
    <cellStyle name="Normal 90 3" xfId="2871"/>
    <cellStyle name="Normal 91" xfId="2872"/>
    <cellStyle name="Normal 91 2" xfId="2873"/>
    <cellStyle name="Normal 91 3" xfId="2874"/>
    <cellStyle name="Normal_Sheet1" xfId="3723"/>
    <cellStyle name="Normal_Xl0000135 7 2" xfId="3719"/>
    <cellStyle name="Note 10" xfId="2875"/>
    <cellStyle name="Note 10 2" xfId="2876"/>
    <cellStyle name="Note 11" xfId="2877"/>
    <cellStyle name="Note 11 2" xfId="2878"/>
    <cellStyle name="Note 12" xfId="2879"/>
    <cellStyle name="Note 12 2" xfId="2880"/>
    <cellStyle name="Note 13" xfId="2881"/>
    <cellStyle name="Note 13 2" xfId="2882"/>
    <cellStyle name="Note 14" xfId="2883"/>
    <cellStyle name="Note 14 2" xfId="2884"/>
    <cellStyle name="Note 15" xfId="2885"/>
    <cellStyle name="Note 15 2" xfId="2886"/>
    <cellStyle name="Note 16" xfId="2887"/>
    <cellStyle name="Note 16 2" xfId="2888"/>
    <cellStyle name="Note 17" xfId="2889"/>
    <cellStyle name="Note 17 2" xfId="2890"/>
    <cellStyle name="Note 18" xfId="2891"/>
    <cellStyle name="Note 18 2" xfId="2892"/>
    <cellStyle name="Note 19" xfId="2893"/>
    <cellStyle name="Note 19 2" xfId="2894"/>
    <cellStyle name="Note 2" xfId="2895"/>
    <cellStyle name="Note 2 2" xfId="2896"/>
    <cellStyle name="Note 2 3" xfId="2897"/>
    <cellStyle name="Note 20" xfId="2898"/>
    <cellStyle name="Note 20 2" xfId="2899"/>
    <cellStyle name="Note 21" xfId="2900"/>
    <cellStyle name="Note 21 2" xfId="2901"/>
    <cellStyle name="Note 22" xfId="2902"/>
    <cellStyle name="Note 22 2" xfId="2903"/>
    <cellStyle name="Note 23" xfId="2904"/>
    <cellStyle name="Note 23 2" xfId="2905"/>
    <cellStyle name="Note 24" xfId="2906"/>
    <cellStyle name="Note 24 2" xfId="2907"/>
    <cellStyle name="Note 25" xfId="2908"/>
    <cellStyle name="Note 25 2" xfId="2909"/>
    <cellStyle name="Note 26" xfId="2910"/>
    <cellStyle name="Note 26 2" xfId="2911"/>
    <cellStyle name="Note 27" xfId="2912"/>
    <cellStyle name="Note 27 2" xfId="2913"/>
    <cellStyle name="Note 28" xfId="2914"/>
    <cellStyle name="Note 28 2" xfId="2915"/>
    <cellStyle name="Note 3" xfId="2916"/>
    <cellStyle name="Note 3 2" xfId="2917"/>
    <cellStyle name="Note 4" xfId="2918"/>
    <cellStyle name="Note 4 2" xfId="2919"/>
    <cellStyle name="Note 5" xfId="2920"/>
    <cellStyle name="Note 5 2" xfId="2921"/>
    <cellStyle name="Note 6" xfId="2922"/>
    <cellStyle name="Note 6 2" xfId="2923"/>
    <cellStyle name="Note 7" xfId="2924"/>
    <cellStyle name="Note 7 2" xfId="2925"/>
    <cellStyle name="Note 8" xfId="2926"/>
    <cellStyle name="Note 8 2" xfId="2927"/>
    <cellStyle name="Note 9" xfId="2928"/>
    <cellStyle name="Note 9 2" xfId="2929"/>
    <cellStyle name="Output 10" xfId="2930"/>
    <cellStyle name="Output 10 2" xfId="2931"/>
    <cellStyle name="Output 11" xfId="2932"/>
    <cellStyle name="Output 11 2" xfId="2933"/>
    <cellStyle name="Output 12" xfId="2934"/>
    <cellStyle name="Output 12 2" xfId="2935"/>
    <cellStyle name="Output 13" xfId="2936"/>
    <cellStyle name="Output 13 2" xfId="2937"/>
    <cellStyle name="Output 14" xfId="2938"/>
    <cellStyle name="Output 14 2" xfId="2939"/>
    <cellStyle name="Output 15" xfId="2940"/>
    <cellStyle name="Output 15 2" xfId="2941"/>
    <cellStyle name="Output 16" xfId="2942"/>
    <cellStyle name="Output 16 2" xfId="2943"/>
    <cellStyle name="Output 17" xfId="2944"/>
    <cellStyle name="Output 17 2" xfId="2945"/>
    <cellStyle name="Output 18" xfId="2946"/>
    <cellStyle name="Output 18 2" xfId="2947"/>
    <cellStyle name="Output 19" xfId="2948"/>
    <cellStyle name="Output 19 2" xfId="2949"/>
    <cellStyle name="Output 2" xfId="2950"/>
    <cellStyle name="Output 2 2" xfId="2951"/>
    <cellStyle name="Output 20" xfId="2952"/>
    <cellStyle name="Output 20 2" xfId="2953"/>
    <cellStyle name="Output 21" xfId="2954"/>
    <cellStyle name="Output 21 2" xfId="2955"/>
    <cellStyle name="Output 22" xfId="2956"/>
    <cellStyle name="Output 22 2" xfId="2957"/>
    <cellStyle name="Output 23" xfId="2958"/>
    <cellStyle name="Output 23 2" xfId="2959"/>
    <cellStyle name="Output 24" xfId="2960"/>
    <cellStyle name="Output 24 2" xfId="2961"/>
    <cellStyle name="Output 25" xfId="2962"/>
    <cellStyle name="Output 25 2" xfId="2963"/>
    <cellStyle name="Output 26" xfId="2964"/>
    <cellStyle name="Output 26 2" xfId="2965"/>
    <cellStyle name="Output 27" xfId="2966"/>
    <cellStyle name="Output 27 2" xfId="2967"/>
    <cellStyle name="Output 28" xfId="2968"/>
    <cellStyle name="Output 28 2" xfId="2969"/>
    <cellStyle name="Output 3" xfId="2970"/>
    <cellStyle name="Output 3 2" xfId="2971"/>
    <cellStyle name="Output 4" xfId="2972"/>
    <cellStyle name="Output 4 2" xfId="2973"/>
    <cellStyle name="Output 5" xfId="2974"/>
    <cellStyle name="Output 5 2" xfId="2975"/>
    <cellStyle name="Output 6" xfId="2976"/>
    <cellStyle name="Output 6 2" xfId="2977"/>
    <cellStyle name="Output 7" xfId="2978"/>
    <cellStyle name="Output 7 2" xfId="2979"/>
    <cellStyle name="Output 8" xfId="2980"/>
    <cellStyle name="Output 8 2" xfId="2981"/>
    <cellStyle name="Output 9" xfId="2982"/>
    <cellStyle name="Output 9 2" xfId="2983"/>
    <cellStyle name="Percent" xfId="2" builtinId="5"/>
    <cellStyle name="Percent 2" xfId="18"/>
    <cellStyle name="Percent 2 10" xfId="3213"/>
    <cellStyle name="Percent 2 11" xfId="3214"/>
    <cellStyle name="Percent 2 2" xfId="29"/>
    <cellStyle name="Percent 2 3" xfId="103"/>
    <cellStyle name="Percent 2 3 2" xfId="2984"/>
    <cellStyle name="Percent 2 4" xfId="104"/>
    <cellStyle name="Percent 2 5" xfId="105"/>
    <cellStyle name="Percent 2 6" xfId="106"/>
    <cellStyle name="Percent 2 7" xfId="107"/>
    <cellStyle name="Percent 2 8" xfId="3215"/>
    <cellStyle name="Percent 2 9" xfId="3216"/>
    <cellStyle name="Percent 3" xfId="30"/>
    <cellStyle name="Percent 3 2" xfId="111"/>
    <cellStyle name="Percent 4" xfId="108"/>
    <cellStyle name="Percent 4 2" xfId="3714"/>
    <cellStyle name="Percent 5" xfId="3262"/>
    <cellStyle name="Percent 5 2" xfId="3377"/>
    <cellStyle name="Percent 5 3" xfId="3715"/>
    <cellStyle name="Percent 6" xfId="3378"/>
    <cellStyle name="Style 1" xfId="2985"/>
    <cellStyle name="Style 2" xfId="2986"/>
    <cellStyle name="Style 3" xfId="2987"/>
    <cellStyle name="Table Heading" xfId="2988"/>
    <cellStyle name="Table Title" xfId="2989"/>
    <cellStyle name="Table Units" xfId="2990"/>
    <cellStyle name="Title 10" xfId="2991"/>
    <cellStyle name="Title 10 2" xfId="2992"/>
    <cellStyle name="Title 11" xfId="2993"/>
    <cellStyle name="Title 11 2" xfId="2994"/>
    <cellStyle name="Title 12" xfId="2995"/>
    <cellStyle name="Title 12 2" xfId="2996"/>
    <cellStyle name="Title 13" xfId="2997"/>
    <cellStyle name="Title 13 2" xfId="2998"/>
    <cellStyle name="Title 14" xfId="2999"/>
    <cellStyle name="Title 14 2" xfId="3000"/>
    <cellStyle name="Title 15" xfId="3001"/>
    <cellStyle name="Title 15 2" xfId="3002"/>
    <cellStyle name="Title 16" xfId="3003"/>
    <cellStyle name="Title 16 2" xfId="3004"/>
    <cellStyle name="Title 17" xfId="3005"/>
    <cellStyle name="Title 17 2" xfId="3006"/>
    <cellStyle name="Title 18" xfId="3007"/>
    <cellStyle name="Title 18 2" xfId="3008"/>
    <cellStyle name="Title 19" xfId="3009"/>
    <cellStyle name="Title 19 2" xfId="3010"/>
    <cellStyle name="Title 2" xfId="3011"/>
    <cellStyle name="Title 2 2" xfId="3012"/>
    <cellStyle name="Title 20" xfId="3013"/>
    <cellStyle name="Title 20 2" xfId="3014"/>
    <cellStyle name="Title 21" xfId="3015"/>
    <cellStyle name="Title 21 2" xfId="3016"/>
    <cellStyle name="Title 22" xfId="3017"/>
    <cellStyle name="Title 22 2" xfId="3018"/>
    <cellStyle name="Title 23" xfId="3019"/>
    <cellStyle name="Title 23 2" xfId="3020"/>
    <cellStyle name="Title 24" xfId="3021"/>
    <cellStyle name="Title 24 2" xfId="3022"/>
    <cellStyle name="Title 25" xfId="3023"/>
    <cellStyle name="Title 25 2" xfId="3024"/>
    <cellStyle name="Title 26" xfId="3025"/>
    <cellStyle name="Title 26 2" xfId="3026"/>
    <cellStyle name="Title 27" xfId="3027"/>
    <cellStyle name="Title 27 2" xfId="3028"/>
    <cellStyle name="Title 28" xfId="3029"/>
    <cellStyle name="Title 28 2" xfId="3030"/>
    <cellStyle name="Title 3" xfId="3031"/>
    <cellStyle name="Title 3 2" xfId="3032"/>
    <cellStyle name="Title 4" xfId="3033"/>
    <cellStyle name="Title 4 2" xfId="3034"/>
    <cellStyle name="Title 5" xfId="3035"/>
    <cellStyle name="Title 5 2" xfId="3036"/>
    <cellStyle name="Title 6" xfId="3037"/>
    <cellStyle name="Title 6 2" xfId="3038"/>
    <cellStyle name="Title 7" xfId="3039"/>
    <cellStyle name="Title 7 2" xfId="3040"/>
    <cellStyle name="Title 8" xfId="3041"/>
    <cellStyle name="Title 8 2" xfId="3042"/>
    <cellStyle name="Title 9" xfId="3043"/>
    <cellStyle name="Title 9 2" xfId="3044"/>
    <cellStyle name="Total 10" xfId="3045"/>
    <cellStyle name="Total 10 2" xfId="3046"/>
    <cellStyle name="Total 11" xfId="3047"/>
    <cellStyle name="Total 11 2" xfId="3048"/>
    <cellStyle name="Total 12" xfId="3049"/>
    <cellStyle name="Total 12 2" xfId="3050"/>
    <cellStyle name="Total 13" xfId="3051"/>
    <cellStyle name="Total 13 2" xfId="3052"/>
    <cellStyle name="Total 14" xfId="3053"/>
    <cellStyle name="Total 14 2" xfId="3054"/>
    <cellStyle name="Total 15" xfId="3055"/>
    <cellStyle name="Total 15 2" xfId="3056"/>
    <cellStyle name="Total 16" xfId="3057"/>
    <cellStyle name="Total 16 2" xfId="3058"/>
    <cellStyle name="Total 17" xfId="3059"/>
    <cellStyle name="Total 17 2" xfId="3060"/>
    <cellStyle name="Total 18" xfId="3061"/>
    <cellStyle name="Total 18 2" xfId="3062"/>
    <cellStyle name="Total 19" xfId="3063"/>
    <cellStyle name="Total 19 2" xfId="3064"/>
    <cellStyle name="Total 2" xfId="3065"/>
    <cellStyle name="Total 2 2" xfId="3066"/>
    <cellStyle name="Total 20" xfId="3067"/>
    <cellStyle name="Total 20 2" xfId="3068"/>
    <cellStyle name="Total 21" xfId="3069"/>
    <cellStyle name="Total 21 2" xfId="3070"/>
    <cellStyle name="Total 22" xfId="3071"/>
    <cellStyle name="Total 22 2" xfId="3072"/>
    <cellStyle name="Total 23" xfId="3073"/>
    <cellStyle name="Total 23 2" xfId="3074"/>
    <cellStyle name="Total 24" xfId="3075"/>
    <cellStyle name="Total 24 2" xfId="3076"/>
    <cellStyle name="Total 25" xfId="3077"/>
    <cellStyle name="Total 25 2" xfId="3078"/>
    <cellStyle name="Total 26" xfId="3079"/>
    <cellStyle name="Total 26 2" xfId="3080"/>
    <cellStyle name="Total 27" xfId="3081"/>
    <cellStyle name="Total 27 2" xfId="3082"/>
    <cellStyle name="Total 28" xfId="3083"/>
    <cellStyle name="Total 28 2" xfId="3084"/>
    <cellStyle name="Total 3" xfId="3085"/>
    <cellStyle name="Total 3 2" xfId="3086"/>
    <cellStyle name="Total 4" xfId="3087"/>
    <cellStyle name="Total 4 2" xfId="3088"/>
    <cellStyle name="Total 5" xfId="3089"/>
    <cellStyle name="Total 5 2" xfId="3090"/>
    <cellStyle name="Total 6" xfId="3091"/>
    <cellStyle name="Total 6 2" xfId="3092"/>
    <cellStyle name="Total 7" xfId="3093"/>
    <cellStyle name="Total 7 2" xfId="3094"/>
    <cellStyle name="Total 8" xfId="3095"/>
    <cellStyle name="Total 8 2" xfId="3096"/>
    <cellStyle name="Total 9" xfId="3097"/>
    <cellStyle name="Total 9 2" xfId="3098"/>
    <cellStyle name="Warning Text 10" xfId="3099"/>
    <cellStyle name="Warning Text 10 2" xfId="3100"/>
    <cellStyle name="Warning Text 11" xfId="3101"/>
    <cellStyle name="Warning Text 11 2" xfId="3102"/>
    <cellStyle name="Warning Text 12" xfId="3103"/>
    <cellStyle name="Warning Text 12 2" xfId="3104"/>
    <cellStyle name="Warning Text 13" xfId="3105"/>
    <cellStyle name="Warning Text 13 2" xfId="3106"/>
    <cellStyle name="Warning Text 14" xfId="3107"/>
    <cellStyle name="Warning Text 14 2" xfId="3108"/>
    <cellStyle name="Warning Text 15" xfId="3109"/>
    <cellStyle name="Warning Text 15 2" xfId="3110"/>
    <cellStyle name="Warning Text 16" xfId="3111"/>
    <cellStyle name="Warning Text 16 2" xfId="3112"/>
    <cellStyle name="Warning Text 17" xfId="3113"/>
    <cellStyle name="Warning Text 17 2" xfId="3114"/>
    <cellStyle name="Warning Text 18" xfId="3115"/>
    <cellStyle name="Warning Text 18 2" xfId="3116"/>
    <cellStyle name="Warning Text 19" xfId="3117"/>
    <cellStyle name="Warning Text 19 2" xfId="3118"/>
    <cellStyle name="Warning Text 2" xfId="3119"/>
    <cellStyle name="Warning Text 2 2" xfId="3120"/>
    <cellStyle name="Warning Text 20" xfId="3121"/>
    <cellStyle name="Warning Text 20 2" xfId="3122"/>
    <cellStyle name="Warning Text 21" xfId="3123"/>
    <cellStyle name="Warning Text 21 2" xfId="3124"/>
    <cellStyle name="Warning Text 22" xfId="3125"/>
    <cellStyle name="Warning Text 22 2" xfId="3126"/>
    <cellStyle name="Warning Text 23" xfId="3127"/>
    <cellStyle name="Warning Text 23 2" xfId="3128"/>
    <cellStyle name="Warning Text 24" xfId="3129"/>
    <cellStyle name="Warning Text 24 2" xfId="3130"/>
    <cellStyle name="Warning Text 25" xfId="3131"/>
    <cellStyle name="Warning Text 25 2" xfId="3132"/>
    <cellStyle name="Warning Text 26" xfId="3133"/>
    <cellStyle name="Warning Text 26 2" xfId="3134"/>
    <cellStyle name="Warning Text 27" xfId="3135"/>
    <cellStyle name="Warning Text 27 2" xfId="3136"/>
    <cellStyle name="Warning Text 28" xfId="3137"/>
    <cellStyle name="Warning Text 28 2" xfId="3138"/>
    <cellStyle name="Warning Text 3" xfId="3139"/>
    <cellStyle name="Warning Text 3 2" xfId="3140"/>
    <cellStyle name="Warning Text 4" xfId="3141"/>
    <cellStyle name="Warning Text 4 2" xfId="3142"/>
    <cellStyle name="Warning Text 5" xfId="3143"/>
    <cellStyle name="Warning Text 5 2" xfId="3144"/>
    <cellStyle name="Warning Text 6" xfId="3145"/>
    <cellStyle name="Warning Text 6 2" xfId="3146"/>
    <cellStyle name="Warning Text 7" xfId="3147"/>
    <cellStyle name="Warning Text 7 2" xfId="3148"/>
    <cellStyle name="Warning Text 8" xfId="3149"/>
    <cellStyle name="Warning Text 8 2" xfId="3150"/>
    <cellStyle name="Warning Text 9" xfId="3151"/>
    <cellStyle name="Warning Text 9 2" xfId="3152"/>
    <cellStyle name="عادي_4Assist" xfId="3263"/>
    <cellStyle name="عملة [0]_4Assist" xfId="3264"/>
    <cellStyle name="عملة_4Assist" xfId="3265"/>
    <cellStyle name="فاصلة [0]_internetضياء" xfId="3153"/>
    <cellStyle name="فاصلة_internetضياء" xfId="3154"/>
  </cellStyles>
  <dxfs count="19">
    <dxf>
      <font>
        <b/>
        <strike val="0"/>
        <outline val="0"/>
        <shadow val="0"/>
        <u val="none"/>
        <vertAlign val="baseline"/>
        <sz val="10"/>
        <color theme="0" tint="-0.34998626667073579"/>
        <name val="Calibri"/>
        <scheme val="none"/>
      </font>
      <numFmt numFmtId="200" formatCode=";;;"/>
      <fill>
        <patternFill patternType="none">
          <fgColor indexed="64"/>
          <bgColor indexed="65"/>
        </patternFill>
      </fill>
      <alignment horizontal="general" vertical="center" textRotation="0" wrapText="0" indent="0" justifyLastLine="0" shrinkToFit="0" readingOrder="0"/>
      <protection locked="1" hidden="1"/>
    </dxf>
    <dxf>
      <font>
        <b val="0"/>
        <i val="0"/>
        <strike val="0"/>
        <condense val="0"/>
        <extend val="0"/>
        <outline val="0"/>
        <shadow val="0"/>
        <u val="none"/>
        <vertAlign val="baseline"/>
        <sz val="10"/>
        <color theme="0" tint="-0.34998626667073579"/>
        <name val="Calibri"/>
        <scheme val="none"/>
      </font>
      <numFmt numFmtId="200" formatCode=";;;"/>
      <fill>
        <patternFill patternType="none">
          <fgColor indexed="64"/>
          <bgColor indexed="65"/>
        </patternFill>
      </fill>
      <alignment horizontal="right" vertical="center" textRotation="0" wrapText="0" relativeIndent="0" justifyLastLine="0" shrinkToFit="0" readingOrder="0"/>
      <protection locked="1" hidden="1"/>
    </dxf>
    <dxf>
      <font>
        <b val="0"/>
        <i val="0"/>
        <strike val="0"/>
        <condense val="0"/>
        <extend val="0"/>
        <outline val="0"/>
        <shadow val="0"/>
        <u val="none"/>
        <vertAlign val="baseline"/>
        <sz val="10"/>
        <color theme="0" tint="-0.34998626667073579"/>
        <name val="Calibri"/>
        <scheme val="none"/>
      </font>
      <numFmt numFmtId="200" formatCode=";;;"/>
      <fill>
        <patternFill patternType="none">
          <fgColor indexed="64"/>
          <bgColor indexed="65"/>
        </patternFill>
      </fill>
      <alignment horizontal="right" vertical="center" textRotation="0" wrapText="0" relativeIndent="0" justifyLastLine="0" shrinkToFit="0" readingOrder="0"/>
      <protection locked="1" hidden="1"/>
    </dxf>
    <dxf>
      <font>
        <b val="0"/>
        <i val="0"/>
        <strike val="0"/>
        <condense val="0"/>
        <extend val="0"/>
        <outline val="0"/>
        <shadow val="0"/>
        <u val="none"/>
        <vertAlign val="baseline"/>
        <sz val="10"/>
        <color theme="0" tint="-0.34998626667073579"/>
        <name val="Calibri"/>
        <scheme val="none"/>
      </font>
      <numFmt numFmtId="200" formatCode=";;;"/>
      <fill>
        <patternFill patternType="none">
          <fgColor indexed="64"/>
          <bgColor indexed="65"/>
        </patternFill>
      </fill>
      <alignment horizontal="right" vertical="center" textRotation="0" wrapText="0" relativeIndent="0" justifyLastLine="0" shrinkToFit="0" readingOrder="0"/>
      <protection locked="1" hidden="1"/>
    </dxf>
    <dxf>
      <font>
        <b val="0"/>
        <i val="0"/>
        <strike val="0"/>
        <condense val="0"/>
        <extend val="0"/>
        <outline val="0"/>
        <shadow val="0"/>
        <u val="none"/>
        <vertAlign val="baseline"/>
        <sz val="10"/>
        <color theme="0" tint="-0.34998626667073579"/>
        <name val="Calibri"/>
        <scheme val="none"/>
      </font>
      <numFmt numFmtId="200" formatCode=";;;"/>
      <fill>
        <patternFill patternType="none">
          <fgColor indexed="64"/>
          <bgColor indexed="65"/>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tint="-0.34998626667073579"/>
        <name val="Calibri"/>
        <scheme val="none"/>
      </font>
      <numFmt numFmtId="200" formatCode=";;;"/>
      <fill>
        <patternFill patternType="none">
          <fgColor indexed="64"/>
          <bgColor theme="0" tint="-0.3499862666707357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tint="-0.34998626667073579"/>
        <name val="Calibri"/>
        <scheme val="none"/>
      </font>
      <numFmt numFmtId="200" formatCode=";;;"/>
      <fill>
        <patternFill patternType="none">
          <fgColor indexed="64"/>
          <bgColor theme="0" tint="-0.34998626667073579"/>
        </patternFill>
      </fill>
      <alignment horizontal="right" vertical="center" textRotation="0" wrapText="0" relativeIndent="0" justifyLastLine="0" shrinkToFit="0" readingOrder="0"/>
      <protection locked="1" hidden="1"/>
    </dxf>
    <dxf>
      <font>
        <b val="0"/>
        <i val="0"/>
        <strike val="0"/>
        <condense val="0"/>
        <extend val="0"/>
        <outline val="0"/>
        <shadow val="0"/>
        <u val="none"/>
        <vertAlign val="baseline"/>
        <sz val="10"/>
        <color theme="0" tint="-0.34998626667073579"/>
        <name val="Calibri"/>
        <scheme val="none"/>
      </font>
      <numFmt numFmtId="200" formatCode=";;;"/>
      <fill>
        <patternFill patternType="none">
          <fgColor indexed="64"/>
          <bgColor theme="0" tint="-0.34998626667073579"/>
        </patternFill>
      </fill>
      <alignment horizontal="right" vertical="center" textRotation="0" wrapText="0" relativeIndent="0" justifyLastLine="0" shrinkToFit="0" readingOrder="0"/>
      <protection locked="1" hidden="1"/>
    </dxf>
    <dxf>
      <font>
        <b val="0"/>
        <i val="0"/>
        <strike val="0"/>
        <condense val="0"/>
        <extend val="0"/>
        <outline val="0"/>
        <shadow val="0"/>
        <u val="none"/>
        <vertAlign val="baseline"/>
        <sz val="10"/>
        <color rgb="FFFF0000"/>
        <name val="Calibri"/>
        <scheme val="none"/>
      </font>
      <numFmt numFmtId="200" formatCode=";;;"/>
      <fill>
        <patternFill patternType="none">
          <fgColor indexed="64"/>
          <bgColor theme="0" tint="-0.34998626667073579"/>
        </patternFill>
      </fill>
      <alignment horizontal="right" vertical="center" textRotation="0" wrapText="0" relativeIndent="0" justifyLastLine="0" shrinkToFit="0" readingOrder="0"/>
      <protection locked="1" hidden="1"/>
    </dxf>
    <dxf>
      <font>
        <b val="0"/>
        <i val="0"/>
        <strike val="0"/>
        <condense val="0"/>
        <extend val="0"/>
        <outline val="0"/>
        <shadow val="0"/>
        <u val="none"/>
        <vertAlign val="baseline"/>
        <sz val="10"/>
        <color rgb="FFFF0000"/>
        <name val="Calibri"/>
        <scheme val="none"/>
      </font>
      <numFmt numFmtId="200" formatCode=";;;"/>
      <fill>
        <patternFill patternType="none">
          <fgColor indexed="64"/>
          <bgColor theme="0" tint="-0.34998626667073579"/>
        </patternFill>
      </fill>
      <alignment horizontal="right" vertical="center" textRotation="0" wrapText="0" relativeIndent="0" justifyLastLine="0" shrinkToFit="0" readingOrder="0"/>
      <protection locked="1" hidden="1"/>
    </dxf>
    <dxf>
      <font>
        <b val="0"/>
        <i val="0"/>
        <strike val="0"/>
        <condense val="0"/>
        <extend val="0"/>
        <outline val="0"/>
        <shadow val="0"/>
        <u val="none"/>
        <vertAlign val="baseline"/>
        <sz val="10"/>
        <color theme="0" tint="-0.34998626667073579"/>
        <name val="Calibri"/>
        <scheme val="none"/>
      </font>
      <numFmt numFmtId="200" formatCode=";;;"/>
      <fill>
        <patternFill patternType="none">
          <fgColor indexed="64"/>
          <bgColor theme="0" tint="-0.34998626667073579"/>
        </patternFill>
      </fill>
      <alignment horizontal="right" vertical="center" textRotation="0" wrapText="0" relativeIndent="0" justifyLastLine="0" shrinkToFit="0" readingOrder="0"/>
      <protection locked="1" hidden="1"/>
    </dxf>
    <dxf>
      <font>
        <b val="0"/>
        <i val="0"/>
        <strike val="0"/>
        <condense val="0"/>
        <extend val="0"/>
        <outline val="0"/>
        <shadow val="0"/>
        <u val="none"/>
        <vertAlign val="baseline"/>
        <sz val="10"/>
        <color theme="0" tint="-0.34998626667073579"/>
        <name val="Calibri"/>
        <scheme val="none"/>
      </font>
      <numFmt numFmtId="200" formatCode=";;;"/>
      <fill>
        <patternFill patternType="none">
          <fgColor indexed="64"/>
          <bgColor theme="0" tint="-0.34998626667073579"/>
        </patternFill>
      </fill>
      <alignment horizontal="right" vertical="center" textRotation="0" wrapText="0" relativeIndent="0" justifyLastLine="0" shrinkToFit="0" readingOrder="0"/>
      <protection locked="1" hidden="1"/>
    </dxf>
    <dxf>
      <font>
        <b val="0"/>
        <i val="0"/>
        <strike val="0"/>
        <condense val="0"/>
        <extend val="0"/>
        <outline val="0"/>
        <shadow val="0"/>
        <u val="none"/>
        <vertAlign val="baseline"/>
        <sz val="10"/>
        <color theme="0" tint="-0.34998626667073579"/>
        <name val="Calibri"/>
        <scheme val="none"/>
      </font>
      <numFmt numFmtId="200" formatCode=";;;"/>
      <fill>
        <patternFill patternType="none">
          <fgColor indexed="64"/>
          <bgColor indexed="65"/>
        </patternFill>
      </fill>
      <alignment horizontal="right" vertical="center" textRotation="0" wrapText="0" relativeIndent="0" justifyLastLine="0" shrinkToFit="0" readingOrder="0"/>
      <protection locked="1" hidden="1"/>
    </dxf>
    <dxf>
      <font>
        <b val="0"/>
        <strike val="0"/>
        <outline val="0"/>
        <shadow val="0"/>
        <u val="none"/>
        <vertAlign val="baseline"/>
        <sz val="10"/>
        <color auto="1"/>
        <name val="Calibri"/>
        <scheme val="none"/>
      </font>
      <fill>
        <patternFill patternType="none">
          <fgColor indexed="64"/>
          <bgColor auto="1"/>
        </patternFill>
      </fill>
      <alignment horizontal="right" vertical="center" textRotation="0" wrapText="0" indent="0" justifyLastLine="0" shrinkToFit="0" readingOrder="0"/>
    </dxf>
    <dxf>
      <font>
        <b val="0"/>
        <strike val="0"/>
        <outline val="0"/>
        <shadow val="0"/>
        <u val="none"/>
        <vertAlign val="baseline"/>
        <sz val="10"/>
        <color auto="1"/>
        <name val="Calibri"/>
        <scheme val="none"/>
      </font>
      <numFmt numFmtId="172" formatCode="#,##0.0"/>
      <fill>
        <patternFill patternType="none">
          <fgColor indexed="64"/>
          <bgColor indexed="65"/>
        </patternFill>
      </fill>
      <alignment horizontal="right" vertical="bottom" textRotation="0" wrapText="0" indent="0" justifyLastLine="0" shrinkToFit="0" readingOrder="0"/>
    </dxf>
    <dxf>
      <font>
        <b val="0"/>
        <strike val="0"/>
        <outline val="0"/>
        <shadow val="0"/>
        <u val="none"/>
        <vertAlign val="baseline"/>
        <sz val="10"/>
        <color auto="1"/>
        <name val="Calibri"/>
        <scheme val="none"/>
      </font>
      <numFmt numFmtId="172"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none"/>
      </font>
      <numFmt numFmtId="173" formatCode="_-* #,##0_-;\-* #,##0_-;_-* &quot;-&quot;??_-;_-@_-"/>
      <fill>
        <patternFill patternType="none">
          <fgColor indexed="64"/>
          <bgColor indexed="65"/>
        </patternFill>
      </fill>
      <alignment horizontal="right" vertical="bottom" textRotation="0" wrapText="0" indent="0" justifyLastLine="0" shrinkToFit="0" readingOrder="0"/>
    </dxf>
    <dxf>
      <font>
        <b/>
        <strike val="0"/>
        <outline val="0"/>
        <shadow val="0"/>
        <u val="none"/>
        <vertAlign val="baseline"/>
        <sz val="10"/>
        <color auto="1"/>
        <name val="Calibri"/>
        <scheme val="none"/>
      </font>
      <fill>
        <patternFill patternType="none">
          <fgColor indexed="64"/>
          <bgColor indexed="65"/>
        </patternFill>
      </fill>
      <alignment horizontal="general" vertical="center" textRotation="0" wrapText="0" indent="0" justifyLastLine="0" shrinkToFit="0" readingOrder="0"/>
    </dxf>
    <dxf>
      <font>
        <b/>
        <strike val="0"/>
        <outline val="0"/>
        <shadow val="0"/>
        <u val="none"/>
        <vertAlign val="baseline"/>
        <sz val="10"/>
        <color auto="1"/>
        <name val="Calibri"/>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636466"/>
      <color rgb="FF838183"/>
      <color rgb="FFA87F42"/>
      <color rgb="FF996600"/>
      <color rgb="FF828182"/>
      <color rgb="FFCECDCB"/>
      <color rgb="FFEE3124"/>
      <color rgb="FFB4985A"/>
      <color rgb="FFBF975B"/>
      <color rgb="FFB32C1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48A54"/>
            </a:solidFill>
          </c:spPr>
          <c:invertIfNegative val="0"/>
          <c:dLbls>
            <c:dLbl>
              <c:idx val="3"/>
              <c:layout>
                <c:manualLayout>
                  <c:x val="0"/>
                  <c:y val="2.2408963585434174E-2"/>
                </c:manualLayout>
              </c:layout>
              <c:numFmt formatCode="0.0" sourceLinked="0"/>
              <c:spPr/>
              <c:txPr>
                <a:bodyPr/>
                <a:lstStyle/>
                <a:p>
                  <a:pPr>
                    <a:defRPr/>
                  </a:pPr>
                  <a:endParaRPr lang="en-US"/>
                </a:p>
              </c:txPr>
              <c:dLblPos val="outEnd"/>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numRef>
              <c:f>Prices!$H$7:$H$14</c:f>
              <c:numCache>
                <c:formatCode>;;;</c:formatCode>
                <c:ptCount val="8"/>
                <c:pt idx="0">
                  <c:v>2005</c:v>
                </c:pt>
                <c:pt idx="1">
                  <c:v>2006</c:v>
                </c:pt>
                <c:pt idx="2">
                  <c:v>2007</c:v>
                </c:pt>
                <c:pt idx="3">
                  <c:v>2008</c:v>
                </c:pt>
                <c:pt idx="4">
                  <c:v>2009</c:v>
                </c:pt>
                <c:pt idx="5">
                  <c:v>2010</c:v>
                </c:pt>
                <c:pt idx="6">
                  <c:v>2011</c:v>
                </c:pt>
                <c:pt idx="7">
                  <c:v>2012</c:v>
                </c:pt>
              </c:numCache>
            </c:numRef>
          </c:cat>
          <c:val>
            <c:numRef>
              <c:f>Prices!$I$7:$I$14</c:f>
              <c:numCache>
                <c:formatCode>;;;</c:formatCode>
                <c:ptCount val="8"/>
                <c:pt idx="0">
                  <c:v>6.2</c:v>
                </c:pt>
                <c:pt idx="1">
                  <c:v>8.3000000000000007</c:v>
                </c:pt>
                <c:pt idx="2">
                  <c:v>10.7</c:v>
                </c:pt>
                <c:pt idx="3">
                  <c:v>14.88</c:v>
                </c:pt>
                <c:pt idx="4">
                  <c:v>0.8</c:v>
                </c:pt>
                <c:pt idx="5">
                  <c:v>3.0611235310251033</c:v>
                </c:pt>
                <c:pt idx="6">
                  <c:v>1.9</c:v>
                </c:pt>
                <c:pt idx="7">
                  <c:v>1.1000000000000001</c:v>
                </c:pt>
              </c:numCache>
            </c:numRef>
          </c:val>
        </c:ser>
        <c:dLbls>
          <c:showLegendKey val="0"/>
          <c:showVal val="0"/>
          <c:showCatName val="0"/>
          <c:showSerName val="0"/>
          <c:showPercent val="0"/>
          <c:showBubbleSize val="0"/>
        </c:dLbls>
        <c:gapWidth val="150"/>
        <c:axId val="116541312"/>
        <c:axId val="116542848"/>
      </c:barChart>
      <c:catAx>
        <c:axId val="116541312"/>
        <c:scaling>
          <c:orientation val="minMax"/>
        </c:scaling>
        <c:delete val="0"/>
        <c:axPos val="b"/>
        <c:numFmt formatCode=";;;"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6542848"/>
        <c:crossesAt val="0"/>
        <c:auto val="1"/>
        <c:lblAlgn val="ctr"/>
        <c:lblOffset val="100"/>
        <c:noMultiLvlLbl val="0"/>
      </c:catAx>
      <c:valAx>
        <c:axId val="116542848"/>
        <c:scaling>
          <c:orientation val="minMax"/>
        </c:scaling>
        <c:delete val="0"/>
        <c:axPos val="l"/>
        <c:majorGridlines>
          <c:spPr>
            <a:ln>
              <a:solidFill>
                <a:srgbClr val="B2B2B2"/>
              </a:solidFill>
            </a:ln>
          </c:spPr>
        </c:majorGridlines>
        <c:title>
          <c:tx>
            <c:rich>
              <a:bodyPr rot="-5400000" vert="horz"/>
              <a:lstStyle/>
              <a:p>
                <a:pPr>
                  <a:defRPr sz="1200"/>
                </a:pPr>
                <a:r>
                  <a:rPr lang="en-US" sz="1200"/>
                  <a:t>%</a:t>
                </a:r>
              </a:p>
            </c:rich>
          </c:tx>
          <c:layout/>
          <c:overlay val="0"/>
        </c:title>
        <c:numFmt formatCode="#,##0.0" sourceLinked="0"/>
        <c:majorTickMark val="none"/>
        <c:minorTickMark val="none"/>
        <c:tickLblPos val="nextTo"/>
        <c:spPr>
          <a:ln>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16541312"/>
        <c:crosses val="autoZero"/>
        <c:crossBetween val="between"/>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99" l="0.70000000000000062" r="0.70000000000000062" t="0.7500000000000109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80786875764068"/>
          <c:y val="0.15708021253440882"/>
          <c:w val="0.44498232720909886"/>
          <c:h val="0.81399206196786378"/>
        </c:manualLayout>
      </c:layout>
      <c:pieChart>
        <c:varyColors val="1"/>
        <c:ser>
          <c:idx val="0"/>
          <c:order val="0"/>
          <c:spPr>
            <a:effectLst/>
            <a:scene3d>
              <a:camera prst="orthographicFront"/>
              <a:lightRig rig="threePt" dir="t"/>
            </a:scene3d>
            <a:sp3d/>
          </c:spPr>
          <c:dPt>
            <c:idx val="0"/>
            <c:bubble3D val="0"/>
            <c:spPr>
              <a:solidFill>
                <a:srgbClr val="00B050"/>
              </a:solidFill>
              <a:effectLst/>
              <a:scene3d>
                <a:camera prst="orthographicFront"/>
                <a:lightRig rig="threePt" dir="t"/>
              </a:scene3d>
              <a:sp3d/>
            </c:spPr>
          </c:dPt>
          <c:dPt>
            <c:idx val="1"/>
            <c:bubble3D val="0"/>
            <c:spPr>
              <a:solidFill>
                <a:schemeClr val="accent6">
                  <a:lumMod val="75000"/>
                </a:schemeClr>
              </a:solidFill>
              <a:effectLst/>
              <a:scene3d>
                <a:camera prst="orthographicFront"/>
                <a:lightRig rig="threePt" dir="t"/>
              </a:scene3d>
              <a:sp3d/>
            </c:spPr>
          </c:dPt>
          <c:dPt>
            <c:idx val="2"/>
            <c:bubble3D val="0"/>
            <c:spPr>
              <a:solidFill>
                <a:schemeClr val="accent3">
                  <a:lumMod val="75000"/>
                </a:schemeClr>
              </a:solidFill>
              <a:effectLst/>
              <a:scene3d>
                <a:camera prst="orthographicFront"/>
                <a:lightRig rig="threePt" dir="t"/>
              </a:scene3d>
              <a:sp3d/>
            </c:spPr>
          </c:dPt>
          <c:dPt>
            <c:idx val="3"/>
            <c:bubble3D val="0"/>
            <c:spPr>
              <a:solidFill>
                <a:srgbClr val="948A54"/>
              </a:solidFill>
              <a:effectLst/>
              <a:scene3d>
                <a:camera prst="orthographicFront"/>
                <a:lightRig rig="threePt" dir="t"/>
              </a:scene3d>
              <a:sp3d/>
            </c:spPr>
          </c:dPt>
          <c:dPt>
            <c:idx val="4"/>
            <c:bubble3D val="0"/>
            <c:spPr>
              <a:solidFill>
                <a:srgbClr val="E93723"/>
              </a:solidFill>
              <a:effectLst/>
              <a:scene3d>
                <a:camera prst="orthographicFront"/>
                <a:lightRig rig="threePt" dir="t"/>
              </a:scene3d>
              <a:sp3d/>
            </c:spPr>
          </c:dPt>
          <c:dPt>
            <c:idx val="5"/>
            <c:bubble3D val="0"/>
            <c:spPr>
              <a:solidFill>
                <a:srgbClr val="828182"/>
              </a:solidFill>
              <a:effectLst/>
              <a:scene3d>
                <a:camera prst="orthographicFront"/>
                <a:lightRig rig="threePt" dir="t"/>
              </a:scene3d>
              <a:sp3d/>
            </c:spPr>
          </c:dPt>
          <c:dLbls>
            <c:dLbl>
              <c:idx val="0"/>
              <c:layout>
                <c:manualLayout>
                  <c:x val="4.1064416196723325E-2"/>
                  <c:y val="-2.4214602878911289E-2"/>
                </c:manualLayout>
              </c:layout>
              <c:numFmt formatCode="0%" sourceLinked="0"/>
              <c:spPr/>
              <c:txPr>
                <a:bodyPr/>
                <a:lstStyle/>
                <a:p>
                  <a:pPr>
                    <a:defRPr sz="9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dLbl>
            <c:dLbl>
              <c:idx val="1"/>
              <c:layout/>
              <c:showLegendKey val="0"/>
              <c:showVal val="1"/>
              <c:showCatName val="1"/>
              <c:showSerName val="0"/>
              <c:showPercent val="0"/>
              <c:showBubbleSize val="0"/>
            </c:dLbl>
            <c:dLbl>
              <c:idx val="2"/>
              <c:layout/>
              <c:showLegendKey val="0"/>
              <c:showVal val="1"/>
              <c:showCatName val="1"/>
              <c:showSerName val="0"/>
              <c:showPercent val="0"/>
              <c:showBubbleSize val="0"/>
            </c:dLbl>
            <c:dLbl>
              <c:idx val="3"/>
              <c:layout>
                <c:manualLayout>
                  <c:x val="0.10264964792589575"/>
                  <c:y val="-0.1695185554003529"/>
                </c:manualLayout>
              </c:layout>
              <c:dLblPos val="bestFit"/>
              <c:showLegendKey val="0"/>
              <c:showVal val="1"/>
              <c:showCatName val="1"/>
              <c:showSerName val="0"/>
              <c:showPercent val="0"/>
              <c:showBubbleSize val="0"/>
            </c:dLbl>
            <c:dLbl>
              <c:idx val="4"/>
              <c:layout>
                <c:manualLayout>
                  <c:x val="0.14814787550554506"/>
                  <c:y val="0.123296209613902"/>
                </c:manualLayout>
              </c:layout>
              <c:dLblPos val="bestFit"/>
              <c:showLegendKey val="0"/>
              <c:showVal val="1"/>
              <c:showCatName val="1"/>
              <c:showSerName val="0"/>
              <c:showPercent val="0"/>
              <c:showBubbleSize val="0"/>
            </c:dLbl>
            <c:dLbl>
              <c:idx val="5"/>
              <c:layout>
                <c:manualLayout>
                  <c:x val="-2.1019809919419506E-2"/>
                  <c:y val="7.1404251584599124E-3"/>
                </c:manualLayout>
              </c:layout>
              <c:numFmt formatCode="0%" sourceLinked="0"/>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dLbl>
            <c:dLbl>
              <c:idx val="6"/>
              <c:numFmt formatCode="0%" sourceLinked="0"/>
              <c:spPr/>
              <c:txPr>
                <a:bodyPr/>
                <a:lstStyle/>
                <a:p>
                  <a:pPr>
                    <a:defRPr sz="9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dLbl>
            <c:numFmt formatCode="0%" sourceLinked="0"/>
            <c:txPr>
              <a:bodyPr/>
              <a:lstStyle/>
              <a:p>
                <a:pPr>
                  <a:defRPr sz="900" b="1" i="0" u="none" strike="noStrike" baseline="0">
                    <a:solidFill>
                      <a:srgbClr val="FFFFFF"/>
                    </a:solidFill>
                    <a:latin typeface="Calibri"/>
                    <a:ea typeface="Calibri"/>
                    <a:cs typeface="Calibri"/>
                  </a:defRPr>
                </a:pPr>
                <a:endParaRPr lang="en-US"/>
              </a:p>
            </c:txPr>
            <c:showLegendKey val="0"/>
            <c:showVal val="1"/>
            <c:showCatName val="1"/>
            <c:showSerName val="0"/>
            <c:showPercent val="0"/>
            <c:showBubbleSize val="0"/>
            <c:separator>
</c:separator>
            <c:showLeaderLines val="1"/>
          </c:dLbls>
          <c:cat>
            <c:strRef>
              <c:f>'[5]oil&amp;gas1'!$F$127:$F$132</c:f>
              <c:strCache>
                <c:ptCount val="6"/>
                <c:pt idx="0">
                  <c:v>LPG</c:v>
                </c:pt>
                <c:pt idx="1">
                  <c:v>Unleaded Gasoline</c:v>
                </c:pt>
                <c:pt idx="2">
                  <c:v>Naphtha</c:v>
                </c:pt>
                <c:pt idx="3">
                  <c:v>Jet fuel / Kerosene</c:v>
                </c:pt>
                <c:pt idx="4">
                  <c:v>Gas oil / Diesel</c:v>
                </c:pt>
                <c:pt idx="5">
                  <c:v>Heavy Fuel Oil</c:v>
                </c:pt>
              </c:strCache>
            </c:strRef>
          </c:cat>
          <c:val>
            <c:numRef>
              <c:f>'[5]oil&amp;gas1'!$H$127:$H$132</c:f>
              <c:numCache>
                <c:formatCode>General</c:formatCode>
                <c:ptCount val="6"/>
                <c:pt idx="0">
                  <c:v>0.02</c:v>
                </c:pt>
                <c:pt idx="1">
                  <c:v>0.14000000000000001</c:v>
                </c:pt>
                <c:pt idx="2">
                  <c:v>0.25</c:v>
                </c:pt>
                <c:pt idx="3">
                  <c:v>0.34</c:v>
                </c:pt>
                <c:pt idx="4">
                  <c:v>0.22</c:v>
                </c:pt>
                <c:pt idx="5">
                  <c:v>0.04</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99" l="0.70000000000000062" r="0.70000000000000062" t="0.7500000000000139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0614239605722E-2"/>
          <c:y val="9.6371811462285878E-2"/>
          <c:w val="0.84044679910671749"/>
          <c:h val="0.70227681149884125"/>
        </c:manualLayout>
      </c:layout>
      <c:lineChart>
        <c:grouping val="standard"/>
        <c:varyColors val="0"/>
        <c:ser>
          <c:idx val="0"/>
          <c:order val="0"/>
          <c:tx>
            <c:strRef>
              <c:f>'[5]oil&amp;gas1'!$F$179</c:f>
              <c:strCache>
                <c:ptCount val="1"/>
                <c:pt idx="0">
                  <c:v>Naphtha</c:v>
                </c:pt>
              </c:strCache>
            </c:strRef>
          </c:tx>
          <c:marker>
            <c:symbol val="none"/>
          </c:marker>
          <c:cat>
            <c:numRef>
              <c:f>'[5]oil&amp;gas1'!$G$178:$J$178</c:f>
              <c:numCache>
                <c:formatCode>General</c:formatCode>
                <c:ptCount val="4"/>
                <c:pt idx="0">
                  <c:v>2009</c:v>
                </c:pt>
                <c:pt idx="1">
                  <c:v>2010</c:v>
                </c:pt>
                <c:pt idx="2">
                  <c:v>2011</c:v>
                </c:pt>
                <c:pt idx="3">
                  <c:v>2012</c:v>
                </c:pt>
              </c:numCache>
            </c:numRef>
          </c:cat>
          <c:val>
            <c:numRef>
              <c:f>'[5]oil&amp;gas1'!$G$179:$J$179</c:f>
              <c:numCache>
                <c:formatCode>General</c:formatCode>
                <c:ptCount val="4"/>
                <c:pt idx="0">
                  <c:v>538.21570153490211</c:v>
                </c:pt>
                <c:pt idx="1">
                  <c:v>706.5638546933086</c:v>
                </c:pt>
                <c:pt idx="2">
                  <c:v>924.36985185390586</c:v>
                </c:pt>
                <c:pt idx="3">
                  <c:v>925.32</c:v>
                </c:pt>
              </c:numCache>
            </c:numRef>
          </c:val>
          <c:smooth val="0"/>
        </c:ser>
        <c:ser>
          <c:idx val="1"/>
          <c:order val="1"/>
          <c:tx>
            <c:strRef>
              <c:f>'[5]oil&amp;gas1'!$F$180</c:f>
              <c:strCache>
                <c:ptCount val="1"/>
                <c:pt idx="0">
                  <c:v>Jet fuel / Kerosene</c:v>
                </c:pt>
              </c:strCache>
            </c:strRef>
          </c:tx>
          <c:marker>
            <c:symbol val="none"/>
          </c:marker>
          <c:cat>
            <c:numRef>
              <c:f>'[5]oil&amp;gas1'!$G$178:$J$178</c:f>
              <c:numCache>
                <c:formatCode>General</c:formatCode>
                <c:ptCount val="4"/>
                <c:pt idx="0">
                  <c:v>2009</c:v>
                </c:pt>
                <c:pt idx="1">
                  <c:v>2010</c:v>
                </c:pt>
                <c:pt idx="2">
                  <c:v>2011</c:v>
                </c:pt>
                <c:pt idx="3">
                  <c:v>2012</c:v>
                </c:pt>
              </c:numCache>
            </c:numRef>
          </c:cat>
          <c:val>
            <c:numRef>
              <c:f>'[5]oil&amp;gas1'!$G$180:$J$180</c:f>
              <c:numCache>
                <c:formatCode>General</c:formatCode>
                <c:ptCount val="4"/>
                <c:pt idx="0">
                  <c:v>576.54624560325976</c:v>
                </c:pt>
                <c:pt idx="1">
                  <c:v>719.54492783724254</c:v>
                </c:pt>
                <c:pt idx="2">
                  <c:v>998.89139530677164</c:v>
                </c:pt>
                <c:pt idx="3">
                  <c:v>1005.31</c:v>
                </c:pt>
              </c:numCache>
            </c:numRef>
          </c:val>
          <c:smooth val="0"/>
        </c:ser>
        <c:ser>
          <c:idx val="2"/>
          <c:order val="2"/>
          <c:tx>
            <c:strRef>
              <c:f>'[5]oil&amp;gas1'!$F$181</c:f>
              <c:strCache>
                <c:ptCount val="1"/>
                <c:pt idx="0">
                  <c:v>Gas oil / Diesel</c:v>
                </c:pt>
              </c:strCache>
            </c:strRef>
          </c:tx>
          <c:marker>
            <c:symbol val="none"/>
          </c:marker>
          <c:cat>
            <c:numRef>
              <c:f>'[5]oil&amp;gas1'!$G$178:$J$178</c:f>
              <c:numCache>
                <c:formatCode>General</c:formatCode>
                <c:ptCount val="4"/>
                <c:pt idx="0">
                  <c:v>2009</c:v>
                </c:pt>
                <c:pt idx="1">
                  <c:v>2010</c:v>
                </c:pt>
                <c:pt idx="2">
                  <c:v>2011</c:v>
                </c:pt>
                <c:pt idx="3">
                  <c:v>2012</c:v>
                </c:pt>
              </c:numCache>
            </c:numRef>
          </c:cat>
          <c:val>
            <c:numRef>
              <c:f>'[5]oil&amp;gas1'!$G$181:$J$181</c:f>
              <c:numCache>
                <c:formatCode>General</c:formatCode>
                <c:ptCount val="4"/>
                <c:pt idx="0">
                  <c:v>550.72445190124893</c:v>
                </c:pt>
                <c:pt idx="1">
                  <c:v>675.83098019563386</c:v>
                </c:pt>
                <c:pt idx="2">
                  <c:v>938.8083072003094</c:v>
                </c:pt>
                <c:pt idx="3">
                  <c:v>962.21</c:v>
                </c:pt>
              </c:numCache>
            </c:numRef>
          </c:val>
          <c:smooth val="0"/>
        </c:ser>
        <c:dLbls>
          <c:showLegendKey val="0"/>
          <c:showVal val="0"/>
          <c:showCatName val="0"/>
          <c:showSerName val="0"/>
          <c:showPercent val="0"/>
          <c:showBubbleSize val="0"/>
        </c:dLbls>
        <c:marker val="1"/>
        <c:smooth val="0"/>
        <c:axId val="309695232"/>
        <c:axId val="309696768"/>
      </c:lineChart>
      <c:catAx>
        <c:axId val="3096952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09696768"/>
        <c:crosses val="autoZero"/>
        <c:auto val="1"/>
        <c:lblAlgn val="ctr"/>
        <c:lblOffset val="100"/>
        <c:noMultiLvlLbl val="0"/>
      </c:catAx>
      <c:valAx>
        <c:axId val="309696768"/>
        <c:scaling>
          <c:orientation val="minMax"/>
          <c:max val="1200"/>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en-US"/>
                  <a:t> $/Metric Ton</a:t>
                </a:r>
              </a:p>
            </c:rich>
          </c:tx>
          <c:layout>
            <c:manualLayout>
              <c:xMode val="edge"/>
              <c:yMode val="edge"/>
              <c:x val="4.8523164750273309E-2"/>
              <c:y val="1.4446077248700458E-2"/>
            </c:manualLayout>
          </c:layout>
          <c:overlay val="0"/>
        </c:title>
        <c:numFmt formatCode="0" sourceLinked="0"/>
        <c:majorTickMark val="out"/>
        <c:minorTickMark val="none"/>
        <c:tickLblPos val="nextTo"/>
        <c:spPr>
          <a:ln>
            <a:solidFill>
              <a:schemeClr val="tx1">
                <a:lumMod val="50000"/>
                <a:lumOff val="50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309695232"/>
        <c:crosses val="autoZero"/>
        <c:crossBetween val="between"/>
      </c:valAx>
      <c:spPr>
        <a:ln>
          <a:noFill/>
        </a:ln>
      </c:spPr>
    </c:plotArea>
    <c:legend>
      <c:legendPos val="r"/>
      <c:layout>
        <c:manualLayout>
          <c:xMode val="edge"/>
          <c:yMode val="edge"/>
          <c:x val="3.1612110074571313E-2"/>
          <c:y val="0.88195468602636362"/>
          <c:w val="0.92430037817396005"/>
          <c:h val="0.11804531397363627"/>
        </c:manualLayout>
      </c:layout>
      <c:overlay val="0"/>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966" l="0.70000000000000062" r="0.70000000000000062" t="0.7500000000000096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34464785308431"/>
          <c:y val="8.7708411448568932E-2"/>
          <c:w val="0.64498036646518087"/>
          <c:h val="0.81288026496687915"/>
        </c:manualLayout>
      </c:layout>
      <c:barChart>
        <c:barDir val="col"/>
        <c:grouping val="clustered"/>
        <c:varyColors val="0"/>
        <c:ser>
          <c:idx val="0"/>
          <c:order val="0"/>
          <c:tx>
            <c:strRef>
              <c:f>'Electricity '!$A$31</c:f>
              <c:strCache>
                <c:ptCount val="1"/>
                <c:pt idx="0">
                  <c:v>Abu Dhabi</c:v>
                </c:pt>
              </c:strCache>
            </c:strRef>
          </c:tx>
          <c:spPr>
            <a:solidFill>
              <a:schemeClr val="bg2">
                <a:lumMod val="50000"/>
              </a:schemeClr>
            </a:solidFill>
          </c:spPr>
          <c:invertIfNegative val="0"/>
          <c:cat>
            <c:numRef>
              <c:f>'Electricity '!$C$29:$E$29</c:f>
              <c:numCache>
                <c:formatCode>General</c:formatCode>
                <c:ptCount val="3"/>
                <c:pt idx="0">
                  <c:v>2010</c:v>
                </c:pt>
                <c:pt idx="1">
                  <c:v>2011</c:v>
                </c:pt>
                <c:pt idx="2">
                  <c:v>2012</c:v>
                </c:pt>
              </c:numCache>
            </c:numRef>
          </c:cat>
          <c:val>
            <c:numRef>
              <c:f>'Electricity '!$C$31:$E$31</c:f>
              <c:numCache>
                <c:formatCode>#,##0</c:formatCode>
                <c:ptCount val="3"/>
                <c:pt idx="0">
                  <c:v>24850010</c:v>
                </c:pt>
                <c:pt idx="1">
                  <c:v>26897768</c:v>
                </c:pt>
                <c:pt idx="2">
                  <c:v>29237489</c:v>
                </c:pt>
              </c:numCache>
            </c:numRef>
          </c:val>
        </c:ser>
        <c:ser>
          <c:idx val="1"/>
          <c:order val="1"/>
          <c:tx>
            <c:strRef>
              <c:f>'Electricity '!$A$32</c:f>
              <c:strCache>
                <c:ptCount val="1"/>
                <c:pt idx="0">
                  <c:v>Al Ain</c:v>
                </c:pt>
              </c:strCache>
            </c:strRef>
          </c:tx>
          <c:spPr>
            <a:solidFill>
              <a:srgbClr val="E63723"/>
            </a:solidFill>
          </c:spPr>
          <c:invertIfNegative val="0"/>
          <c:cat>
            <c:numRef>
              <c:f>'Electricity '!$C$29:$E$29</c:f>
              <c:numCache>
                <c:formatCode>General</c:formatCode>
                <c:ptCount val="3"/>
                <c:pt idx="0">
                  <c:v>2010</c:v>
                </c:pt>
                <c:pt idx="1">
                  <c:v>2011</c:v>
                </c:pt>
                <c:pt idx="2">
                  <c:v>2012</c:v>
                </c:pt>
              </c:numCache>
            </c:numRef>
          </c:cat>
          <c:val>
            <c:numRef>
              <c:f>'Electricity '!$C$32:$E$32</c:f>
              <c:numCache>
                <c:formatCode>#,##0</c:formatCode>
                <c:ptCount val="3"/>
                <c:pt idx="0">
                  <c:v>9081380</c:v>
                </c:pt>
                <c:pt idx="1">
                  <c:v>9341749</c:v>
                </c:pt>
                <c:pt idx="2">
                  <c:v>9816642</c:v>
                </c:pt>
              </c:numCache>
            </c:numRef>
          </c:val>
        </c:ser>
        <c:ser>
          <c:idx val="2"/>
          <c:order val="2"/>
          <c:tx>
            <c:strRef>
              <c:f>'Electricity '!$A$33</c:f>
              <c:strCache>
                <c:ptCount val="1"/>
                <c:pt idx="0">
                  <c:v>Al Gharbia </c:v>
                </c:pt>
              </c:strCache>
            </c:strRef>
          </c:tx>
          <c:spPr>
            <a:solidFill>
              <a:srgbClr val="828182"/>
            </a:solidFill>
          </c:spPr>
          <c:invertIfNegative val="0"/>
          <c:cat>
            <c:numRef>
              <c:f>'Electricity '!$C$29:$E$29</c:f>
              <c:numCache>
                <c:formatCode>General</c:formatCode>
                <c:ptCount val="3"/>
                <c:pt idx="0">
                  <c:v>2010</c:v>
                </c:pt>
                <c:pt idx="1">
                  <c:v>2011</c:v>
                </c:pt>
                <c:pt idx="2">
                  <c:v>2012</c:v>
                </c:pt>
              </c:numCache>
            </c:numRef>
          </c:cat>
          <c:val>
            <c:numRef>
              <c:f>'Electricity '!$C$33:$E$33</c:f>
              <c:numCache>
                <c:formatCode>#,##0</c:formatCode>
                <c:ptCount val="3"/>
                <c:pt idx="0">
                  <c:v>5241750</c:v>
                </c:pt>
                <c:pt idx="1">
                  <c:v>7011402</c:v>
                </c:pt>
                <c:pt idx="2">
                  <c:v>8062695</c:v>
                </c:pt>
              </c:numCache>
            </c:numRef>
          </c:val>
        </c:ser>
        <c:dLbls>
          <c:showLegendKey val="0"/>
          <c:showVal val="0"/>
          <c:showCatName val="0"/>
          <c:showSerName val="0"/>
          <c:showPercent val="0"/>
          <c:showBubbleSize val="0"/>
        </c:dLbls>
        <c:gapWidth val="150"/>
        <c:axId val="279269760"/>
        <c:axId val="279271296"/>
      </c:barChart>
      <c:catAx>
        <c:axId val="2792697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9271296"/>
        <c:crosses val="autoZero"/>
        <c:auto val="1"/>
        <c:lblAlgn val="ctr"/>
        <c:lblOffset val="100"/>
        <c:noMultiLvlLbl val="1"/>
      </c:catAx>
      <c:valAx>
        <c:axId val="279271296"/>
        <c:scaling>
          <c:orientation val="minMax"/>
        </c:scaling>
        <c:delete val="0"/>
        <c:axPos val="l"/>
        <c:majorGridlines/>
        <c:title>
          <c:tx>
            <c:rich>
              <a:bodyPr rot="-5400000" vert="horz"/>
              <a:lstStyle/>
              <a:p>
                <a:pPr algn="ctr">
                  <a:defRPr sz="1000" b="1" i="0" u="none" strike="noStrike" baseline="0">
                    <a:solidFill>
                      <a:srgbClr val="000000"/>
                    </a:solidFill>
                    <a:latin typeface="Calibri"/>
                    <a:ea typeface="Calibri"/>
                    <a:cs typeface="Calibri"/>
                  </a:defRPr>
                </a:pPr>
                <a:r>
                  <a:rPr lang="en-US"/>
                  <a:t>MWH</a:t>
                </a:r>
              </a:p>
            </c:rich>
          </c:tx>
          <c:layout>
            <c:manualLayout>
              <c:xMode val="edge"/>
              <c:yMode val="edge"/>
              <c:x val="2.9304029304029304E-2"/>
              <c:y val="0.42826552930883638"/>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9269760"/>
        <c:crosses val="autoZero"/>
        <c:crossBetween val="between"/>
      </c:valAx>
    </c:plotArea>
    <c:legend>
      <c:legendPos val="r"/>
      <c:overlay val="0"/>
      <c:spPr>
        <a:noFill/>
        <a:ln>
          <a:noFill/>
        </a:ln>
      </c:spPr>
      <c:txPr>
        <a:bodyPr/>
        <a:lstStyle/>
        <a:p>
          <a:pPr>
            <a:defRPr sz="65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55" l="0.70000000000000062" r="0.70000000000000062" t="0.750000000000007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38643704508581"/>
          <c:y val="8.0530478244674866E-2"/>
          <c:w val="0.71812174706895093"/>
          <c:h val="0.70110814888295458"/>
        </c:manualLayout>
      </c:layout>
      <c:barChart>
        <c:barDir val="col"/>
        <c:grouping val="clustered"/>
        <c:varyColors val="0"/>
        <c:ser>
          <c:idx val="1"/>
          <c:order val="0"/>
          <c:tx>
            <c:strRef>
              <c:f>'[6]electricity and Water'!$A$120</c:f>
              <c:strCache>
                <c:ptCount val="1"/>
                <c:pt idx="0">
                  <c:v>Total of available desalinated water</c:v>
                </c:pt>
              </c:strCache>
            </c:strRef>
          </c:tx>
          <c:spPr>
            <a:solidFill>
              <a:srgbClr val="D64034"/>
            </a:solidFill>
          </c:spPr>
          <c:invertIfNegative val="0"/>
          <c:cat>
            <c:numRef>
              <c:f>'Electricity '!$B$119:$E$119</c:f>
              <c:numCache>
                <c:formatCode>General</c:formatCode>
                <c:ptCount val="4"/>
                <c:pt idx="0">
                  <c:v>2009</c:v>
                </c:pt>
                <c:pt idx="1">
                  <c:v>2010</c:v>
                </c:pt>
                <c:pt idx="2">
                  <c:v>2011</c:v>
                </c:pt>
                <c:pt idx="3">
                  <c:v>2012</c:v>
                </c:pt>
              </c:numCache>
            </c:numRef>
          </c:cat>
          <c:val>
            <c:numRef>
              <c:f>'[6]electricity and Water'!$B$120:$E$120</c:f>
              <c:numCache>
                <c:formatCode>General</c:formatCode>
                <c:ptCount val="4"/>
                <c:pt idx="0">
                  <c:v>211448</c:v>
                </c:pt>
                <c:pt idx="1">
                  <c:v>211793</c:v>
                </c:pt>
                <c:pt idx="2">
                  <c:v>219788</c:v>
                </c:pt>
                <c:pt idx="3">
                  <c:v>238605</c:v>
                </c:pt>
              </c:numCache>
            </c:numRef>
          </c:val>
        </c:ser>
        <c:ser>
          <c:idx val="2"/>
          <c:order val="1"/>
          <c:tx>
            <c:strRef>
              <c:f>'[6]electricity and Water'!$A$123</c:f>
              <c:strCache>
                <c:ptCount val="1"/>
                <c:pt idx="0">
                  <c:v>Consumption</c:v>
                </c:pt>
              </c:strCache>
            </c:strRef>
          </c:tx>
          <c:spPr>
            <a:solidFill>
              <a:srgbClr val="B5975A"/>
            </a:solidFill>
          </c:spPr>
          <c:invertIfNegative val="0"/>
          <c:cat>
            <c:numRef>
              <c:f>'Electricity '!$B$119:$E$119</c:f>
              <c:numCache>
                <c:formatCode>General</c:formatCode>
                <c:ptCount val="4"/>
                <c:pt idx="0">
                  <c:v>2009</c:v>
                </c:pt>
                <c:pt idx="1">
                  <c:v>2010</c:v>
                </c:pt>
                <c:pt idx="2">
                  <c:v>2011</c:v>
                </c:pt>
                <c:pt idx="3">
                  <c:v>2012</c:v>
                </c:pt>
              </c:numCache>
            </c:numRef>
          </c:cat>
          <c:val>
            <c:numRef>
              <c:f>'[6]electricity and Water'!$B$123:$E$123</c:f>
              <c:numCache>
                <c:formatCode>General</c:formatCode>
                <c:ptCount val="4"/>
                <c:pt idx="0">
                  <c:v>173781</c:v>
                </c:pt>
                <c:pt idx="1">
                  <c:v>192028</c:v>
                </c:pt>
                <c:pt idx="2">
                  <c:v>211510</c:v>
                </c:pt>
                <c:pt idx="3">
                  <c:v>232999</c:v>
                </c:pt>
              </c:numCache>
            </c:numRef>
          </c:val>
        </c:ser>
        <c:dLbls>
          <c:showLegendKey val="0"/>
          <c:showVal val="0"/>
          <c:showCatName val="0"/>
          <c:showSerName val="0"/>
          <c:showPercent val="0"/>
          <c:showBubbleSize val="0"/>
        </c:dLbls>
        <c:gapWidth val="199"/>
        <c:overlap val="4"/>
        <c:axId val="279296640"/>
        <c:axId val="279298432"/>
      </c:barChart>
      <c:catAx>
        <c:axId val="279296640"/>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279298432"/>
        <c:crosses val="autoZero"/>
        <c:auto val="1"/>
        <c:lblAlgn val="ctr"/>
        <c:lblOffset val="100"/>
        <c:noMultiLvlLbl val="0"/>
      </c:catAx>
      <c:valAx>
        <c:axId val="27929843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US"/>
                  <a:t>Million Imperial Gallons</a:t>
                </a:r>
              </a:p>
            </c:rich>
          </c:tx>
          <c:layout>
            <c:manualLayout>
              <c:xMode val="edge"/>
              <c:yMode val="edge"/>
              <c:x val="2.2603545382837688E-2"/>
              <c:y val="0.16405511811023624"/>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9296640"/>
        <c:crosses val="autoZero"/>
        <c:crossBetween val="between"/>
      </c:valAx>
    </c:plotArea>
    <c:legend>
      <c:legendPos val="r"/>
      <c:layout>
        <c:manualLayout>
          <c:xMode val="edge"/>
          <c:yMode val="edge"/>
          <c:x val="0.11396371587119272"/>
          <c:y val="0.93047859251968512"/>
          <c:w val="0.63146783277749341"/>
          <c:h val="6.864419291338586E-2"/>
        </c:manualLayout>
      </c:layout>
      <c:overlay val="0"/>
      <c:txPr>
        <a:bodyPr/>
        <a:lstStyle/>
        <a:p>
          <a:pPr>
            <a:defRPr sz="710" b="1"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33" l="0.70000000000000062" r="0.70000000000000062" t="0.750000000000007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94444444444445"/>
          <c:y val="8.1018518518518517E-2"/>
          <c:w val="0.52500000000000002"/>
          <c:h val="0.875"/>
        </c:manualLayout>
      </c:layout>
      <c:pieChart>
        <c:varyColors val="1"/>
        <c:ser>
          <c:idx val="0"/>
          <c:order val="0"/>
          <c:dPt>
            <c:idx val="0"/>
            <c:bubble3D val="0"/>
            <c:spPr>
              <a:solidFill>
                <a:srgbClr val="B4985A"/>
              </a:solidFill>
            </c:spPr>
          </c:dPt>
          <c:dPt>
            <c:idx val="1"/>
            <c:bubble3D val="0"/>
            <c:spPr>
              <a:solidFill>
                <a:schemeClr val="bg1">
                  <a:lumMod val="50000"/>
                </a:schemeClr>
              </a:solidFill>
            </c:spPr>
          </c:dPt>
          <c:dPt>
            <c:idx val="2"/>
            <c:bubble3D val="0"/>
            <c:spPr>
              <a:solidFill>
                <a:srgbClr val="C00000"/>
              </a:solidFill>
            </c:spPr>
          </c:dPt>
          <c:dLbls>
            <c:numFmt formatCode="0.0%" sourceLinked="0"/>
            <c:txPr>
              <a:bodyPr/>
              <a:lstStyle/>
              <a:p>
                <a:pPr>
                  <a:defRPr sz="1000" b="0" i="0" u="none" strike="noStrike" baseline="0">
                    <a:solidFill>
                      <a:schemeClr val="bg1"/>
                    </a:solidFill>
                    <a:latin typeface="Calibri"/>
                    <a:ea typeface="Calibri"/>
                    <a:cs typeface="Calibri"/>
                  </a:defRPr>
                </a:pPr>
                <a:endParaRPr lang="en-US"/>
              </a:p>
            </c:txPr>
            <c:showLegendKey val="0"/>
            <c:showVal val="0"/>
            <c:showCatName val="1"/>
            <c:showSerName val="0"/>
            <c:showPercent val="1"/>
            <c:showBubbleSize val="0"/>
            <c:showLeaderLines val="1"/>
          </c:dLbls>
          <c:cat>
            <c:strRef>
              <c:f>'[6]electricity and Water'!$A$150:$A$152</c:f>
              <c:strCache>
                <c:ptCount val="3"/>
                <c:pt idx="0">
                  <c:v>Abu Dhabi</c:v>
                </c:pt>
                <c:pt idx="1">
                  <c:v>Al Ain</c:v>
                </c:pt>
                <c:pt idx="2">
                  <c:v>Al Gharbia </c:v>
                </c:pt>
              </c:strCache>
            </c:strRef>
          </c:cat>
          <c:val>
            <c:numRef>
              <c:f>'[6]electricity and Water'!$E$150:$E$152</c:f>
              <c:numCache>
                <c:formatCode>General</c:formatCode>
                <c:ptCount val="3"/>
                <c:pt idx="0">
                  <c:v>143655</c:v>
                </c:pt>
                <c:pt idx="1">
                  <c:v>62993</c:v>
                </c:pt>
                <c:pt idx="2">
                  <c:v>26351</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565311768461375"/>
          <c:y val="0.12465221995578281"/>
          <c:w val="0.47074564328107638"/>
          <c:h val="0.87233348184568016"/>
        </c:manualLayout>
      </c:layout>
      <c:pieChart>
        <c:varyColors val="1"/>
        <c:ser>
          <c:idx val="0"/>
          <c:order val="0"/>
          <c:dPt>
            <c:idx val="0"/>
            <c:bubble3D val="0"/>
            <c:spPr>
              <a:solidFill>
                <a:srgbClr val="B4985A"/>
              </a:solidFill>
            </c:spPr>
          </c:dPt>
          <c:dPt>
            <c:idx val="1"/>
            <c:bubble3D val="0"/>
          </c:dPt>
          <c:dPt>
            <c:idx val="2"/>
            <c:bubble3D val="0"/>
          </c:dPt>
          <c:dPt>
            <c:idx val="3"/>
            <c:bubble3D val="0"/>
          </c:dPt>
          <c:dPt>
            <c:idx val="4"/>
            <c:bubble3D val="0"/>
          </c:dPt>
          <c:dPt>
            <c:idx val="5"/>
            <c:bubble3D val="0"/>
          </c:dPt>
          <c:dLbls>
            <c:dLbl>
              <c:idx val="0"/>
              <c:numFmt formatCode="0.0%" sourceLinked="0"/>
              <c:spPr/>
              <c:txPr>
                <a:bodyPr/>
                <a:lstStyle/>
                <a:p>
                  <a:pPr>
                    <a:defRPr sz="1000" b="0" i="0" u="none" strike="noStrike" baseline="0">
                      <a:solidFill>
                        <a:schemeClr val="bg1"/>
                      </a:solidFill>
                      <a:latin typeface="Calibri"/>
                      <a:ea typeface="Calibri"/>
                      <a:cs typeface="Calibri"/>
                    </a:defRPr>
                  </a:pPr>
                  <a:endParaRPr lang="en-US"/>
                </a:p>
              </c:txPr>
              <c:showLegendKey val="0"/>
              <c:showVal val="0"/>
              <c:showCatName val="1"/>
              <c:showSerName val="0"/>
              <c:showPercent val="1"/>
              <c:showBubbleSize val="0"/>
            </c:dLbl>
            <c:dLbl>
              <c:idx val="1"/>
              <c:numFmt formatCode="0.0%" sourceLinked="0"/>
              <c:spPr/>
              <c:txPr>
                <a:bodyPr/>
                <a:lstStyle/>
                <a:p>
                  <a:pPr>
                    <a:defRPr sz="1000" b="0" i="0" u="none" strike="noStrike" baseline="0">
                      <a:solidFill>
                        <a:schemeClr val="bg1"/>
                      </a:solidFill>
                      <a:latin typeface="Calibri"/>
                      <a:ea typeface="Calibri"/>
                      <a:cs typeface="Calibri"/>
                    </a:defRPr>
                  </a:pPr>
                  <a:endParaRPr lang="en-US"/>
                </a:p>
              </c:txPr>
              <c:showLegendKey val="0"/>
              <c:showVal val="0"/>
              <c:showCatName val="1"/>
              <c:showSerName val="0"/>
              <c:showPercent val="1"/>
              <c:showBubbleSize val="0"/>
            </c:dLbl>
            <c:dLbl>
              <c:idx val="2"/>
              <c:numFmt formatCode="0.0%" sourceLinked="0"/>
              <c:spPr/>
              <c:txPr>
                <a:bodyPr/>
                <a:lstStyle/>
                <a:p>
                  <a:pPr>
                    <a:defRPr sz="1000" b="0" i="0" u="none" strike="noStrike" baseline="0">
                      <a:solidFill>
                        <a:schemeClr val="bg1"/>
                      </a:solidFill>
                      <a:latin typeface="Calibri"/>
                      <a:ea typeface="Calibri"/>
                      <a:cs typeface="Calibri"/>
                    </a:defRPr>
                  </a:pPr>
                  <a:endParaRPr lang="en-US"/>
                </a:p>
              </c:txPr>
              <c:showLegendKey val="0"/>
              <c:showVal val="0"/>
              <c:showCatName val="1"/>
              <c:showSerName val="0"/>
              <c:showPercent val="1"/>
              <c:showBubbleSize val="0"/>
            </c:dLbl>
            <c:numFmt formatCode="0.0%" sourceLinked="0"/>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dLbls>
          <c:cat>
            <c:strRef>
              <c:f>'[6]electricity and Water'!$A$192:$A$197</c:f>
              <c:strCache>
                <c:ptCount val="6"/>
                <c:pt idx="0">
                  <c:v>Domestic </c:v>
                </c:pt>
                <c:pt idx="1">
                  <c:v>Commercial</c:v>
                </c:pt>
                <c:pt idx="2">
                  <c:v>Government</c:v>
                </c:pt>
                <c:pt idx="3">
                  <c:v>Agriculture</c:v>
                </c:pt>
                <c:pt idx="4">
                  <c:v>Industry</c:v>
                </c:pt>
                <c:pt idx="5">
                  <c:v>Other </c:v>
                </c:pt>
              </c:strCache>
            </c:strRef>
          </c:cat>
          <c:val>
            <c:numRef>
              <c:f>'[6]electricity and Water'!$E$192:$E$197</c:f>
              <c:numCache>
                <c:formatCode>General</c:formatCode>
                <c:ptCount val="6"/>
                <c:pt idx="0">
                  <c:v>51.792549846571376</c:v>
                </c:pt>
                <c:pt idx="1">
                  <c:v>13.650980619293707</c:v>
                </c:pt>
                <c:pt idx="2">
                  <c:v>26.486277712896989</c:v>
                </c:pt>
                <c:pt idx="3">
                  <c:v>5.3736542489562593</c:v>
                </c:pt>
                <c:pt idx="4">
                  <c:v>1.7276322819493233</c:v>
                </c:pt>
                <c:pt idx="5">
                  <c:v>0.96890529033234196</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948A54"/>
              </a:solidFill>
            </c:spPr>
          </c:dPt>
          <c:dPt>
            <c:idx val="1"/>
            <c:invertIfNegative val="0"/>
            <c:bubble3D val="0"/>
            <c:spPr>
              <a:solidFill>
                <a:schemeClr val="accent2">
                  <a:lumMod val="75000"/>
                </a:schemeClr>
              </a:solidFill>
            </c:spPr>
          </c:dPt>
          <c:dPt>
            <c:idx val="2"/>
            <c:invertIfNegative val="0"/>
            <c:bubble3D val="0"/>
            <c:spPr>
              <a:solidFill>
                <a:srgbClr val="828182"/>
              </a:solidFill>
            </c:spPr>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dLbls>
          <c:cat>
            <c:strRef>
              <c:f>Transport!$F$16:$F$18</c:f>
              <c:strCache>
                <c:ptCount val="3"/>
                <c:pt idx="0">
                  <c:v>Abu Dhabi</c:v>
                </c:pt>
                <c:pt idx="1">
                  <c:v>Al Ain</c:v>
                </c:pt>
                <c:pt idx="2">
                  <c:v>Al Gharbia</c:v>
                </c:pt>
              </c:strCache>
            </c:strRef>
          </c:cat>
          <c:val>
            <c:numRef>
              <c:f>Transport!$G$31:$G$33</c:f>
              <c:numCache>
                <c:formatCode>;;;</c:formatCode>
                <c:ptCount val="3"/>
                <c:pt idx="0">
                  <c:v>554196</c:v>
                </c:pt>
                <c:pt idx="1">
                  <c:v>201687</c:v>
                </c:pt>
                <c:pt idx="2">
                  <c:v>29193</c:v>
                </c:pt>
              </c:numCache>
            </c:numRef>
          </c:val>
        </c:ser>
        <c:dLbls>
          <c:showLegendKey val="0"/>
          <c:showVal val="0"/>
          <c:showCatName val="0"/>
          <c:showSerName val="0"/>
          <c:showPercent val="0"/>
          <c:showBubbleSize val="0"/>
        </c:dLbls>
        <c:gapWidth val="150"/>
        <c:axId val="315499648"/>
        <c:axId val="315501184"/>
      </c:barChart>
      <c:catAx>
        <c:axId val="315499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5501184"/>
        <c:crosses val="autoZero"/>
        <c:auto val="1"/>
        <c:lblAlgn val="ctr"/>
        <c:lblOffset val="100"/>
        <c:noMultiLvlLbl val="0"/>
      </c:catAx>
      <c:valAx>
        <c:axId val="315501184"/>
        <c:scaling>
          <c:orientation val="minMax"/>
        </c:scaling>
        <c:delete val="0"/>
        <c:axPos val="l"/>
        <c:majorGridlines/>
        <c:numFmt formatCode=";;;"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5499648"/>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19497052741538"/>
          <c:y val="8.1169072615923002E-2"/>
          <c:w val="0.70774842062128507"/>
          <c:h val="0.80285104986876643"/>
        </c:manualLayout>
      </c:layout>
      <c:lineChart>
        <c:grouping val="standard"/>
        <c:varyColors val="0"/>
        <c:ser>
          <c:idx val="0"/>
          <c:order val="0"/>
          <c:tx>
            <c:strRef>
              <c:f>Hotel!$H$147</c:f>
              <c:strCache>
                <c:ptCount val="1"/>
                <c:pt idx="0">
                  <c:v>Total revenue </c:v>
                </c:pt>
              </c:strCache>
            </c:strRef>
          </c:tx>
          <c:marker>
            <c:symbol val="none"/>
          </c:marker>
          <c:cat>
            <c:numRef>
              <c:f>Hotel!$I$146:$L$146</c:f>
              <c:numCache>
                <c:formatCode>;;;</c:formatCode>
                <c:ptCount val="4"/>
                <c:pt idx="0">
                  <c:v>2009</c:v>
                </c:pt>
                <c:pt idx="1">
                  <c:v>2010</c:v>
                </c:pt>
                <c:pt idx="2">
                  <c:v>2011</c:v>
                </c:pt>
                <c:pt idx="3">
                  <c:v>2012</c:v>
                </c:pt>
              </c:numCache>
            </c:numRef>
          </c:cat>
          <c:val>
            <c:numRef>
              <c:f>Hotel!$I$147:$L$147</c:f>
              <c:numCache>
                <c:formatCode>;;;</c:formatCode>
                <c:ptCount val="4"/>
                <c:pt idx="0">
                  <c:v>4293073</c:v>
                </c:pt>
                <c:pt idx="1">
                  <c:v>4228519.8533399999</c:v>
                </c:pt>
                <c:pt idx="2">
                  <c:v>4376024.1959599992</c:v>
                </c:pt>
                <c:pt idx="3">
                  <c:v>4633075.3228899995</c:v>
                </c:pt>
              </c:numCache>
            </c:numRef>
          </c:val>
          <c:smooth val="0"/>
        </c:ser>
        <c:dLbls>
          <c:showLegendKey val="0"/>
          <c:showVal val="0"/>
          <c:showCatName val="0"/>
          <c:showSerName val="0"/>
          <c:showPercent val="0"/>
          <c:showBubbleSize val="0"/>
        </c:dLbls>
        <c:marker val="1"/>
        <c:smooth val="0"/>
        <c:axId val="309283072"/>
        <c:axId val="309293056"/>
      </c:lineChart>
      <c:catAx>
        <c:axId val="309283072"/>
        <c:scaling>
          <c:orientation val="minMax"/>
        </c:scaling>
        <c:delete val="0"/>
        <c:axPos val="b"/>
        <c:numFmt formatCode=";;;" sourceLinked="1"/>
        <c:majorTickMark val="out"/>
        <c:minorTickMark val="none"/>
        <c:tickLblPos val="nextTo"/>
        <c:crossAx val="309293056"/>
        <c:crosses val="autoZero"/>
        <c:auto val="1"/>
        <c:lblAlgn val="ctr"/>
        <c:lblOffset val="100"/>
        <c:noMultiLvlLbl val="0"/>
      </c:catAx>
      <c:valAx>
        <c:axId val="309293056"/>
        <c:scaling>
          <c:orientation val="minMax"/>
          <c:max val="4700000"/>
          <c:min val="4150000"/>
        </c:scaling>
        <c:delete val="0"/>
        <c:axPos val="l"/>
        <c:majorGridlines/>
        <c:numFmt formatCode="#,##0" sourceLinked="0"/>
        <c:majorTickMark val="out"/>
        <c:minorTickMark val="none"/>
        <c:tickLblPos val="nextTo"/>
        <c:crossAx val="309283072"/>
        <c:crosses val="autoZero"/>
        <c:crossBetween val="between"/>
        <c:majorUnit val="50000"/>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ahoma" pitchFamily="34" charset="0"/>
                <a:ea typeface="Tahoma" pitchFamily="34" charset="0"/>
                <a:cs typeface="Tahoma" pitchFamily="34" charset="0"/>
              </a:defRPr>
            </a:pPr>
            <a:r>
              <a:rPr lang="en-US" sz="1200" b="0">
                <a:solidFill>
                  <a:schemeClr val="tx1">
                    <a:lumMod val="50000"/>
                    <a:lumOff val="50000"/>
                  </a:schemeClr>
                </a:solidFill>
                <a:latin typeface="Tahoma" pitchFamily="34" charset="0"/>
                <a:ea typeface="Tahoma" pitchFamily="34" charset="0"/>
                <a:cs typeface="Tahoma" pitchFamily="34" charset="0"/>
              </a:rPr>
              <a:t>Males</a:t>
            </a:r>
          </a:p>
        </c:rich>
      </c:tx>
      <c:layout/>
      <c:overlay val="0"/>
    </c:title>
    <c:autoTitleDeleted val="0"/>
    <c:plotArea>
      <c:layout>
        <c:manualLayout>
          <c:layoutTarget val="inner"/>
          <c:xMode val="edge"/>
          <c:yMode val="edge"/>
          <c:x val="3.5545023696682464E-2"/>
          <c:y val="8.9126714862401927E-3"/>
          <c:w val="0.82464454976303314"/>
          <c:h val="0.83957365400383765"/>
        </c:manualLayout>
      </c:layout>
      <c:barChart>
        <c:barDir val="bar"/>
        <c:grouping val="clustered"/>
        <c:varyColors val="0"/>
        <c:ser>
          <c:idx val="1"/>
          <c:order val="0"/>
          <c:tx>
            <c:strRef>
              <c:f>'population '!$C$156</c:f>
              <c:strCache>
                <c:ptCount val="1"/>
                <c:pt idx="0">
                  <c:v>Males</c:v>
                </c:pt>
              </c:strCache>
            </c:strRef>
          </c:tx>
          <c:spPr>
            <a:ln>
              <a:solidFill>
                <a:schemeClr val="tx1"/>
              </a:solidFill>
            </a:ln>
          </c:spPr>
          <c:invertIfNegative val="0"/>
          <c:cat>
            <c:strRef>
              <c:f>'population '!$B$158:$B$174</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'population '!$C$158:$C$174</c:f>
              <c:numCache>
                <c:formatCode>#,##0</c:formatCode>
                <c:ptCount val="17"/>
                <c:pt idx="0">
                  <c:v>37231</c:v>
                </c:pt>
                <c:pt idx="1">
                  <c:v>31637</c:v>
                </c:pt>
                <c:pt idx="2">
                  <c:v>26310</c:v>
                </c:pt>
                <c:pt idx="3">
                  <c:v>25374</c:v>
                </c:pt>
                <c:pt idx="4">
                  <c:v>24801</c:v>
                </c:pt>
                <c:pt idx="5">
                  <c:v>25621</c:v>
                </c:pt>
                <c:pt idx="6">
                  <c:v>22928</c:v>
                </c:pt>
                <c:pt idx="7">
                  <c:v>14873</c:v>
                </c:pt>
                <c:pt idx="8">
                  <c:v>10421</c:v>
                </c:pt>
                <c:pt idx="9">
                  <c:v>7582</c:v>
                </c:pt>
                <c:pt idx="10">
                  <c:v>5672</c:v>
                </c:pt>
                <c:pt idx="11">
                  <c:v>4585</c:v>
                </c:pt>
                <c:pt idx="12">
                  <c:v>3641</c:v>
                </c:pt>
                <c:pt idx="13">
                  <c:v>2199</c:v>
                </c:pt>
                <c:pt idx="14">
                  <c:v>1771</c:v>
                </c:pt>
                <c:pt idx="15">
                  <c:v>903</c:v>
                </c:pt>
                <c:pt idx="16">
                  <c:v>838</c:v>
                </c:pt>
              </c:numCache>
            </c:numRef>
          </c:val>
        </c:ser>
        <c:dLbls>
          <c:showLegendKey val="0"/>
          <c:showVal val="0"/>
          <c:showCatName val="0"/>
          <c:showSerName val="0"/>
          <c:showPercent val="0"/>
          <c:showBubbleSize val="0"/>
        </c:dLbls>
        <c:gapWidth val="0"/>
        <c:axId val="291602432"/>
        <c:axId val="291603968"/>
      </c:barChart>
      <c:catAx>
        <c:axId val="291602432"/>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en-US"/>
          </a:p>
        </c:txPr>
        <c:crossAx val="291603968"/>
        <c:crosses val="autoZero"/>
        <c:auto val="0"/>
        <c:lblAlgn val="ctr"/>
        <c:lblOffset val="100"/>
        <c:tickLblSkip val="1"/>
        <c:tickMarkSkip val="1"/>
        <c:noMultiLvlLbl val="0"/>
      </c:catAx>
      <c:valAx>
        <c:axId val="291603968"/>
        <c:scaling>
          <c:orientation val="maxMin"/>
        </c:scaling>
        <c:delete val="0"/>
        <c:axPos val="b"/>
        <c:numFmt formatCode="#,##0" sourceLinked="1"/>
        <c:majorTickMark val="out"/>
        <c:minorTickMark val="none"/>
        <c:tickLblPos val="nextTo"/>
        <c:spPr>
          <a:ln w="3175">
            <a:solidFill>
              <a:srgbClr val="000000"/>
            </a:solidFill>
            <a:prstDash val="solid"/>
          </a:ln>
        </c:spPr>
        <c:txPr>
          <a:bodyPr rot="-5400000" vert="horz"/>
          <a:lstStyle/>
          <a:p>
            <a:pPr>
              <a:defRPr/>
            </a:pPr>
            <a:endParaRPr lang="en-US"/>
          </a:p>
        </c:txPr>
        <c:crossAx val="291602432"/>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636466"/>
          </a:solidFill>
          <a:latin typeface="Arial" pitchFamily="34" charset="0"/>
          <a:ea typeface="Courier New"/>
          <a:cs typeface="Arial" pitchFamily="34" charset="0"/>
        </a:defRPr>
      </a:pPr>
      <a:endParaRPr lang="en-US"/>
    </a:p>
  </c:txPr>
  <c:printSettings>
    <c:headerFooter alignWithMargins="0">
      <c:oddHeader>&amp;A</c:oddHeader>
      <c:oddFooter>Page &amp;P</c:oddFooter>
    </c:headerFooter>
    <c:pageMargins b="1" l="0.75000000000001465" r="0.75000000000001465" t="1" header="0.5" footer="0.5"/>
    <c:pageSetup orientation="landscape" horizontalDpi="-4"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solidFill>
                  <a:schemeClr val="tx1">
                    <a:lumMod val="50000"/>
                    <a:lumOff val="50000"/>
                  </a:schemeClr>
                </a:solidFill>
                <a:latin typeface="Tahoma" pitchFamily="34" charset="0"/>
                <a:ea typeface="Tahoma" pitchFamily="34" charset="0"/>
                <a:cs typeface="Tahoma" pitchFamily="34" charset="0"/>
              </a:defRPr>
            </a:pPr>
            <a:r>
              <a:rPr lang="en-US" sz="1200" b="0">
                <a:solidFill>
                  <a:schemeClr val="tx1">
                    <a:lumMod val="50000"/>
                    <a:lumOff val="50000"/>
                  </a:schemeClr>
                </a:solidFill>
                <a:latin typeface="Tahoma" pitchFamily="34" charset="0"/>
                <a:ea typeface="Tahoma" pitchFamily="34" charset="0"/>
                <a:cs typeface="Tahoma" pitchFamily="34" charset="0"/>
              </a:rPr>
              <a:t>Females</a:t>
            </a:r>
          </a:p>
        </c:rich>
      </c:tx>
      <c:layout/>
      <c:overlay val="0"/>
    </c:title>
    <c:autoTitleDeleted val="0"/>
    <c:plotArea>
      <c:layout>
        <c:manualLayout>
          <c:layoutTarget val="inner"/>
          <c:xMode val="edge"/>
          <c:yMode val="edge"/>
          <c:x val="9.0680212285761688E-2"/>
          <c:y val="8.9126714862401927E-3"/>
          <c:w val="0.86146201671473643"/>
          <c:h val="0.83957365400383765"/>
        </c:manualLayout>
      </c:layout>
      <c:barChart>
        <c:barDir val="bar"/>
        <c:grouping val="clustered"/>
        <c:varyColors val="0"/>
        <c:ser>
          <c:idx val="1"/>
          <c:order val="0"/>
          <c:tx>
            <c:strRef>
              <c:f>'population '!$D$156</c:f>
              <c:strCache>
                <c:ptCount val="1"/>
                <c:pt idx="0">
                  <c:v>Females</c:v>
                </c:pt>
              </c:strCache>
            </c:strRef>
          </c:tx>
          <c:spPr>
            <a:solidFill>
              <a:srgbClr val="838183"/>
            </a:solidFill>
            <a:ln w="12700">
              <a:solidFill>
                <a:srgbClr val="000000"/>
              </a:solidFill>
              <a:prstDash val="solid"/>
            </a:ln>
          </c:spPr>
          <c:invertIfNegative val="0"/>
          <c:cat>
            <c:strRef>
              <c:f>'population '!$B$158:$B$174</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'population '!$D$158:$D$174</c:f>
              <c:numCache>
                <c:formatCode>#,##0</c:formatCode>
                <c:ptCount val="17"/>
                <c:pt idx="0">
                  <c:v>35234</c:v>
                </c:pt>
                <c:pt idx="1">
                  <c:v>29546</c:v>
                </c:pt>
                <c:pt idx="2">
                  <c:v>23911</c:v>
                </c:pt>
                <c:pt idx="3">
                  <c:v>23819</c:v>
                </c:pt>
                <c:pt idx="4">
                  <c:v>23624</c:v>
                </c:pt>
                <c:pt idx="5">
                  <c:v>24107</c:v>
                </c:pt>
                <c:pt idx="6">
                  <c:v>20151</c:v>
                </c:pt>
                <c:pt idx="7">
                  <c:v>14216</c:v>
                </c:pt>
                <c:pt idx="8">
                  <c:v>9880</c:v>
                </c:pt>
                <c:pt idx="9">
                  <c:v>7478</c:v>
                </c:pt>
                <c:pt idx="10">
                  <c:v>6267</c:v>
                </c:pt>
                <c:pt idx="11">
                  <c:v>4543</c:v>
                </c:pt>
                <c:pt idx="12">
                  <c:v>2960</c:v>
                </c:pt>
                <c:pt idx="13">
                  <c:v>1783</c:v>
                </c:pt>
                <c:pt idx="14">
                  <c:v>1474</c:v>
                </c:pt>
                <c:pt idx="15">
                  <c:v>694</c:v>
                </c:pt>
                <c:pt idx="16">
                  <c:v>648</c:v>
                </c:pt>
              </c:numCache>
            </c:numRef>
          </c:val>
        </c:ser>
        <c:dLbls>
          <c:showLegendKey val="0"/>
          <c:showVal val="0"/>
          <c:showCatName val="0"/>
          <c:showSerName val="0"/>
          <c:showPercent val="0"/>
          <c:showBubbleSize val="0"/>
        </c:dLbls>
        <c:gapWidth val="0"/>
        <c:axId val="297157760"/>
        <c:axId val="297159296"/>
      </c:barChart>
      <c:catAx>
        <c:axId val="297157760"/>
        <c:scaling>
          <c:orientation val="minMax"/>
        </c:scaling>
        <c:delete val="1"/>
        <c:axPos val="l"/>
        <c:numFmt formatCode="General" sourceLinked="1"/>
        <c:majorTickMark val="out"/>
        <c:minorTickMark val="none"/>
        <c:tickLblPos val="none"/>
        <c:crossAx val="297159296"/>
        <c:crosses val="autoZero"/>
        <c:auto val="0"/>
        <c:lblAlgn val="ctr"/>
        <c:lblOffset val="100"/>
        <c:noMultiLvlLbl val="0"/>
      </c:catAx>
      <c:valAx>
        <c:axId val="297159296"/>
        <c:scaling>
          <c:orientation val="minMax"/>
        </c:scaling>
        <c:delete val="0"/>
        <c:axPos val="b"/>
        <c:numFmt formatCode="#,##0" sourceLinked="1"/>
        <c:majorTickMark val="out"/>
        <c:minorTickMark val="none"/>
        <c:tickLblPos val="nextTo"/>
        <c:spPr>
          <a:ln w="3175">
            <a:solidFill>
              <a:srgbClr val="000000"/>
            </a:solidFill>
            <a:prstDash val="solid"/>
          </a:ln>
        </c:spPr>
        <c:txPr>
          <a:bodyPr rot="-5400000" vert="horz"/>
          <a:lstStyle/>
          <a:p>
            <a:pPr>
              <a:defRPr lang="en-US" sz="800" b="0" i="0" u="none" strike="noStrike" baseline="0">
                <a:solidFill>
                  <a:srgbClr val="636466"/>
                </a:solidFill>
                <a:latin typeface="Arial" pitchFamily="34" charset="0"/>
                <a:ea typeface="Courier New"/>
                <a:cs typeface="Arial" pitchFamily="34" charset="0"/>
              </a:defRPr>
            </a:pPr>
            <a:endParaRPr lang="en-US"/>
          </a:p>
        </c:txPr>
        <c:crossAx val="29715776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ourier New"/>
          <a:ea typeface="Courier New"/>
          <a:cs typeface="Courier New"/>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59851196286414"/>
          <c:y val="5.6717852797135988E-2"/>
          <c:w val="0.87311181970022345"/>
          <c:h val="0.82477247815287458"/>
        </c:manualLayout>
      </c:layout>
      <c:barChart>
        <c:barDir val="col"/>
        <c:grouping val="clustered"/>
        <c:varyColors val="0"/>
        <c:ser>
          <c:idx val="0"/>
          <c:order val="0"/>
          <c:spPr>
            <a:solidFill>
              <a:srgbClr val="B4985A"/>
            </a:solidFill>
          </c:spPr>
          <c:invertIfNegative val="0"/>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Lbls>
            <c:dLbl>
              <c:idx val="3"/>
              <c:layout>
                <c:manualLayout>
                  <c:x val="-2.2222222222221815E-3"/>
                  <c:y val="1.532567049808429E-2"/>
                </c:manualLayout>
              </c:layout>
              <c:numFmt formatCode="0.0" sourceLinked="0"/>
              <c:spPr/>
              <c:txPr>
                <a:bodyPr/>
                <a:lstStyle/>
                <a:p>
                  <a:pPr>
                    <a:defRPr/>
                  </a:pPr>
                  <a:endParaRPr lang="en-US"/>
                </a:p>
              </c:txPr>
              <c:dLblPos val="outEnd"/>
              <c:showLegendKey val="0"/>
              <c:showVal val="1"/>
              <c:showCatName val="0"/>
              <c:showSerName val="0"/>
              <c:showPercent val="0"/>
              <c:showBubbleSize val="0"/>
            </c:dLbl>
            <c:numFmt formatCode="0.0" sourceLinked="0"/>
            <c:dLblPos val="outEnd"/>
            <c:showLegendKey val="0"/>
            <c:showVal val="1"/>
            <c:showCatName val="0"/>
            <c:showSerName val="0"/>
            <c:showPercent val="0"/>
            <c:showBubbleSize val="0"/>
            <c:showLeaderLines val="0"/>
          </c:dLbls>
          <c:cat>
            <c:strRef>
              <c:f>'[1]Prices '!$G$84:$G$95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'[1]Prices '!$H$84:$H$95</c:f>
              <c:numCache>
                <c:formatCode>General</c:formatCode>
                <c:ptCount val="12"/>
                <c:pt idx="0">
                  <c:v>0.79710881295780212</c:v>
                </c:pt>
                <c:pt idx="1">
                  <c:v>0.56845127990344224</c:v>
                </c:pt>
                <c:pt idx="2">
                  <c:v>1.2793296443606152</c:v>
                </c:pt>
                <c:pt idx="3">
                  <c:v>1.8258838438572695</c:v>
                </c:pt>
                <c:pt idx="4">
                  <c:v>1.722367558249104</c:v>
                </c:pt>
                <c:pt idx="5">
                  <c:v>1.4249744801160915</c:v>
                </c:pt>
                <c:pt idx="6">
                  <c:v>1.4020707224754716</c:v>
                </c:pt>
                <c:pt idx="7">
                  <c:v>1.1668263116787472</c:v>
                </c:pt>
                <c:pt idx="8">
                  <c:v>1.1041835156984803</c:v>
                </c:pt>
                <c:pt idx="9">
                  <c:v>0.83477152794020526</c:v>
                </c:pt>
                <c:pt idx="10">
                  <c:v>0.80719967037946105</c:v>
                </c:pt>
                <c:pt idx="11">
                  <c:v>0.69311042094177822</c:v>
                </c:pt>
              </c:numCache>
            </c:numRef>
          </c:val>
        </c:ser>
        <c:dLbls>
          <c:showLegendKey val="0"/>
          <c:showVal val="0"/>
          <c:showCatName val="0"/>
          <c:showSerName val="0"/>
          <c:showPercent val="0"/>
          <c:showBubbleSize val="0"/>
        </c:dLbls>
        <c:gapWidth val="72"/>
        <c:axId val="280301568"/>
        <c:axId val="280303104"/>
      </c:barChart>
      <c:catAx>
        <c:axId val="280301568"/>
        <c:scaling>
          <c:orientation val="minMax"/>
        </c:scaling>
        <c:delete val="0"/>
        <c:axPos val="b"/>
        <c:numFmt formatCode="General" sourceLinked="1"/>
        <c:majorTickMark val="out"/>
        <c:minorTickMark val="none"/>
        <c:tickLblPos val="nextTo"/>
        <c:txPr>
          <a:bodyPr/>
          <a:lstStyle/>
          <a:p>
            <a:pPr>
              <a:defRPr sz="900"/>
            </a:pPr>
            <a:endParaRPr lang="en-US"/>
          </a:p>
        </c:txPr>
        <c:crossAx val="280303104"/>
        <c:crosses val="autoZero"/>
        <c:auto val="1"/>
        <c:lblAlgn val="ctr"/>
        <c:lblOffset val="100"/>
        <c:noMultiLvlLbl val="0"/>
      </c:catAx>
      <c:valAx>
        <c:axId val="280303104"/>
        <c:scaling>
          <c:orientation val="minMax"/>
        </c:scaling>
        <c:delete val="0"/>
        <c:axPos val="l"/>
        <c:majorGridlines/>
        <c:numFmt formatCode="#,##0.0" sourceLinked="0"/>
        <c:majorTickMark val="out"/>
        <c:minorTickMark val="none"/>
        <c:tickLblPos val="nextTo"/>
        <c:spPr>
          <a:ln>
            <a:solidFill>
              <a:srgbClr val="BE9B55"/>
            </a:solidFill>
          </a:ln>
        </c:spPr>
        <c:crossAx val="280301568"/>
        <c:crosses val="autoZero"/>
        <c:crossBetween val="between"/>
        <c:majorUnit val="1"/>
      </c:valAx>
    </c:plotArea>
    <c:plotVisOnly val="1"/>
    <c:dispBlanksAs val="gap"/>
    <c:showDLblsOverMax val="0"/>
  </c:chart>
  <c:spPr>
    <a:noFill/>
    <a:ln>
      <a:noFill/>
    </a:ln>
  </c:spPr>
  <c:printSettings>
    <c:headerFooter/>
    <c:pageMargins b="0.75000000000001099" l="0.70000000000000062" r="0.70000000000000062" t="0.75000000000001099"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9746360704248"/>
          <c:y val="0.13366673068305487"/>
          <c:w val="0.83182765148690063"/>
          <c:h val="0.68238601882081817"/>
        </c:manualLayout>
      </c:layout>
      <c:barChart>
        <c:barDir val="col"/>
        <c:grouping val="percentStacked"/>
        <c:varyColors val="0"/>
        <c:ser>
          <c:idx val="0"/>
          <c:order val="0"/>
          <c:tx>
            <c:strRef>
              <c:f>Education!$H$479</c:f>
              <c:strCache>
                <c:ptCount val="1"/>
                <c:pt idx="0">
                  <c:v>Government Education</c:v>
                </c:pt>
              </c:strCache>
            </c:strRef>
          </c:tx>
          <c:spPr>
            <a:solidFill>
              <a:srgbClr val="B32C11"/>
            </a:solidFill>
          </c:spPr>
          <c:invertIfNegative val="0"/>
          <c:dLbls>
            <c:numFmt formatCode="0.0%" sourceLinked="0"/>
            <c:txPr>
              <a:bodyPr/>
              <a:lstStyle/>
              <a:p>
                <a:pPr>
                  <a:defRPr>
                    <a:solidFill>
                      <a:schemeClr val="bg1"/>
                    </a:solidFill>
                  </a:defRPr>
                </a:pPr>
                <a:endParaRPr lang="en-US"/>
              </a:p>
            </c:txPr>
            <c:showLegendKey val="0"/>
            <c:showVal val="1"/>
            <c:showCatName val="0"/>
            <c:showSerName val="0"/>
            <c:showPercent val="0"/>
            <c:showBubbleSize val="0"/>
            <c:showLeaderLines val="0"/>
          </c:dLbls>
          <c:cat>
            <c:strRef>
              <c:f>Education!$I$476:$L$476</c:f>
              <c:strCache>
                <c:ptCount val="4"/>
                <c:pt idx="0">
                  <c:v>Kg</c:v>
                </c:pt>
                <c:pt idx="1">
                  <c:v>Cycle 1</c:v>
                </c:pt>
                <c:pt idx="2">
                  <c:v>Cycle 2</c:v>
                </c:pt>
                <c:pt idx="3">
                  <c:v>Secondary</c:v>
                </c:pt>
              </c:strCache>
            </c:strRef>
          </c:cat>
          <c:val>
            <c:numRef>
              <c:f>Education!$I$479:$L$479</c:f>
              <c:numCache>
                <c:formatCode>;;;</c:formatCode>
                <c:ptCount val="4"/>
                <c:pt idx="0">
                  <c:v>0.26633823258856476</c:v>
                </c:pt>
                <c:pt idx="1">
                  <c:v>0.35402424223802864</c:v>
                </c:pt>
                <c:pt idx="2">
                  <c:v>0.46749107911898607</c:v>
                </c:pt>
                <c:pt idx="3">
                  <c:v>0.555708335824316</c:v>
                </c:pt>
              </c:numCache>
            </c:numRef>
          </c:val>
        </c:ser>
        <c:ser>
          <c:idx val="1"/>
          <c:order val="1"/>
          <c:tx>
            <c:strRef>
              <c:f>Education!$H$480</c:f>
              <c:strCache>
                <c:ptCount val="1"/>
                <c:pt idx="0">
                  <c:v>Private Education</c:v>
                </c:pt>
              </c:strCache>
            </c:strRef>
          </c:tx>
          <c:spPr>
            <a:solidFill>
              <a:srgbClr val="838183"/>
            </a:solidFill>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cat>
            <c:strRef>
              <c:f>Education!$I$476:$L$476</c:f>
              <c:strCache>
                <c:ptCount val="4"/>
                <c:pt idx="0">
                  <c:v>Kg</c:v>
                </c:pt>
                <c:pt idx="1">
                  <c:v>Cycle 1</c:v>
                </c:pt>
                <c:pt idx="2">
                  <c:v>Cycle 2</c:v>
                </c:pt>
                <c:pt idx="3">
                  <c:v>Secondary</c:v>
                </c:pt>
              </c:strCache>
            </c:strRef>
          </c:cat>
          <c:val>
            <c:numRef>
              <c:f>Education!$I$480:$L$480</c:f>
              <c:numCache>
                <c:formatCode>;;;</c:formatCode>
                <c:ptCount val="4"/>
                <c:pt idx="0">
                  <c:v>0.73366176741143518</c:v>
                </c:pt>
                <c:pt idx="1">
                  <c:v>0.64597575776197136</c:v>
                </c:pt>
                <c:pt idx="2">
                  <c:v>0.53250892088101387</c:v>
                </c:pt>
                <c:pt idx="3">
                  <c:v>0.444291664175684</c:v>
                </c:pt>
              </c:numCache>
            </c:numRef>
          </c:val>
        </c:ser>
        <c:dLbls>
          <c:showLegendKey val="0"/>
          <c:showVal val="1"/>
          <c:showCatName val="0"/>
          <c:showSerName val="0"/>
          <c:showPercent val="0"/>
          <c:showBubbleSize val="0"/>
        </c:dLbls>
        <c:gapWidth val="75"/>
        <c:overlap val="100"/>
        <c:axId val="317357056"/>
        <c:axId val="317362944"/>
      </c:barChart>
      <c:catAx>
        <c:axId val="317357056"/>
        <c:scaling>
          <c:orientation val="minMax"/>
        </c:scaling>
        <c:delete val="0"/>
        <c:axPos val="b"/>
        <c:majorTickMark val="none"/>
        <c:minorTickMark val="none"/>
        <c:tickLblPos val="nextTo"/>
        <c:crossAx val="317362944"/>
        <c:crosses val="autoZero"/>
        <c:auto val="1"/>
        <c:lblAlgn val="ctr"/>
        <c:lblOffset val="100"/>
        <c:noMultiLvlLbl val="0"/>
      </c:catAx>
      <c:valAx>
        <c:axId val="317362944"/>
        <c:scaling>
          <c:orientation val="minMax"/>
        </c:scaling>
        <c:delete val="0"/>
        <c:axPos val="l"/>
        <c:majorGridlines/>
        <c:title>
          <c:tx>
            <c:rich>
              <a:bodyPr rot="-5400000" vert="horz"/>
              <a:lstStyle/>
              <a:p>
                <a:pPr>
                  <a:defRPr/>
                </a:pPr>
                <a:r>
                  <a:rPr lang="en-US"/>
                  <a:t>Percentage of pupils</a:t>
                </a:r>
              </a:p>
            </c:rich>
          </c:tx>
          <c:layout/>
          <c:overlay val="0"/>
        </c:title>
        <c:numFmt formatCode="0%" sourceLinked="1"/>
        <c:majorTickMark val="none"/>
        <c:minorTickMark val="none"/>
        <c:tickLblPos val="nextTo"/>
        <c:crossAx val="317357056"/>
        <c:crosses val="autoZero"/>
        <c:crossBetween val="between"/>
      </c:valAx>
    </c:plotArea>
    <c:legend>
      <c:legendPos val="b"/>
      <c:layout>
        <c:manualLayout>
          <c:xMode val="edge"/>
          <c:yMode val="edge"/>
          <c:x val="0.22254350067067416"/>
          <c:y val="0.89270781991945658"/>
          <c:w val="0.55491299865865173"/>
          <c:h val="9.2025004508024283E-2"/>
        </c:manualLayout>
      </c:layout>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'Labour Force'!$B$628</c:f>
              <c:strCache>
                <c:ptCount val="1"/>
                <c:pt idx="0">
                  <c:v>Males</c:v>
                </c:pt>
              </c:strCache>
            </c:strRef>
          </c:tx>
          <c:spPr>
            <a:ln>
              <a:solidFill>
                <a:schemeClr val="bg2">
                  <a:lumMod val="50000"/>
                </a:schemeClr>
              </a:solidFill>
            </a:ln>
          </c:spPr>
          <c:marker>
            <c:spPr>
              <a:solidFill>
                <a:schemeClr val="bg2">
                  <a:lumMod val="75000"/>
                </a:schemeClr>
              </a:solidFill>
              <a:ln>
                <a:solidFill>
                  <a:schemeClr val="bg2">
                    <a:lumMod val="50000"/>
                  </a:schemeClr>
                </a:solidFill>
              </a:ln>
            </c:spPr>
          </c:marker>
          <c:cat>
            <c:strRef>
              <c:f>'Labour Force'!$C$626:$F$626</c:f>
              <c:strCache>
                <c:ptCount val="4"/>
                <c:pt idx="0">
                  <c:v>2001</c:v>
                </c:pt>
                <c:pt idx="1">
                  <c:v>2005</c:v>
                </c:pt>
                <c:pt idx="2">
                  <c:v>2011</c:v>
                </c:pt>
                <c:pt idx="3">
                  <c:v>2012*</c:v>
                </c:pt>
              </c:strCache>
            </c:strRef>
          </c:cat>
          <c:val>
            <c:numRef>
              <c:f>'Labour Force'!$C$628:$F$628</c:f>
              <c:numCache>
                <c:formatCode>#,##0.0</c:formatCode>
                <c:ptCount val="4"/>
                <c:pt idx="0">
                  <c:v>2.83</c:v>
                </c:pt>
                <c:pt idx="1">
                  <c:v>2.81</c:v>
                </c:pt>
                <c:pt idx="2">
                  <c:v>1.5493761722253934</c:v>
                </c:pt>
                <c:pt idx="3">
                  <c:v>1.8</c:v>
                </c:pt>
              </c:numCache>
            </c:numRef>
          </c:val>
          <c:smooth val="0"/>
        </c:ser>
        <c:ser>
          <c:idx val="1"/>
          <c:order val="1"/>
          <c:tx>
            <c:strRef>
              <c:f>'Labour Force'!$B$629</c:f>
              <c:strCache>
                <c:ptCount val="1"/>
                <c:pt idx="0">
                  <c:v>Females</c:v>
                </c:pt>
              </c:strCache>
            </c:strRef>
          </c:tx>
          <c:spPr>
            <a:ln>
              <a:solidFill>
                <a:srgbClr val="C00000"/>
              </a:solidFill>
            </a:ln>
          </c:spPr>
          <c:marker>
            <c:spPr>
              <a:solidFill>
                <a:schemeClr val="accent2"/>
              </a:solidFill>
              <a:ln>
                <a:solidFill>
                  <a:srgbClr val="C00000"/>
                </a:solidFill>
              </a:ln>
            </c:spPr>
          </c:marker>
          <c:cat>
            <c:strRef>
              <c:f>'Labour Force'!$C$626:$F$626</c:f>
              <c:strCache>
                <c:ptCount val="4"/>
                <c:pt idx="0">
                  <c:v>2001</c:v>
                </c:pt>
                <c:pt idx="1">
                  <c:v>2005</c:v>
                </c:pt>
                <c:pt idx="2">
                  <c:v>2011</c:v>
                </c:pt>
                <c:pt idx="3">
                  <c:v>2012*</c:v>
                </c:pt>
              </c:strCache>
            </c:strRef>
          </c:cat>
          <c:val>
            <c:numRef>
              <c:f>'Labour Force'!$C$629:$F$629</c:f>
              <c:numCache>
                <c:formatCode>#,##0.0</c:formatCode>
                <c:ptCount val="4"/>
                <c:pt idx="0">
                  <c:v>12.46</c:v>
                </c:pt>
                <c:pt idx="1">
                  <c:v>7.62</c:v>
                </c:pt>
                <c:pt idx="2">
                  <c:v>9.793103448275863</c:v>
                </c:pt>
                <c:pt idx="3">
                  <c:v>10.6</c:v>
                </c:pt>
              </c:numCache>
            </c:numRef>
          </c:val>
          <c:smooth val="0"/>
        </c:ser>
        <c:dLbls>
          <c:showLegendKey val="0"/>
          <c:showVal val="0"/>
          <c:showCatName val="0"/>
          <c:showSerName val="0"/>
          <c:showPercent val="0"/>
          <c:showBubbleSize val="0"/>
        </c:dLbls>
        <c:marker val="1"/>
        <c:smooth val="0"/>
        <c:axId val="317769600"/>
        <c:axId val="317776256"/>
      </c:lineChart>
      <c:catAx>
        <c:axId val="317769600"/>
        <c:scaling>
          <c:orientation val="minMax"/>
        </c:scaling>
        <c:delete val="0"/>
        <c:axPos val="b"/>
        <c:title>
          <c:tx>
            <c:rich>
              <a:bodyPr/>
              <a:lstStyle/>
              <a:p>
                <a:pPr>
                  <a:defRPr/>
                </a:pPr>
                <a:r>
                  <a:rPr lang="en-US" sz="900">
                    <a:latin typeface="Arial" pitchFamily="34" charset="0"/>
                    <a:cs typeface="Arial" pitchFamily="34" charset="0"/>
                  </a:rPr>
                  <a:t>Years</a:t>
                </a:r>
              </a:p>
            </c:rich>
          </c:tx>
          <c:layout/>
          <c:overlay val="0"/>
        </c:title>
        <c:numFmt formatCode="General" sourceLinked="1"/>
        <c:majorTickMark val="none"/>
        <c:minorTickMark val="none"/>
        <c:tickLblPos val="nextTo"/>
        <c:txPr>
          <a:bodyPr/>
          <a:lstStyle/>
          <a:p>
            <a:pPr>
              <a:defRPr>
                <a:solidFill>
                  <a:schemeClr val="tx1"/>
                </a:solidFill>
              </a:defRPr>
            </a:pPr>
            <a:endParaRPr lang="en-US"/>
          </a:p>
        </c:txPr>
        <c:crossAx val="317776256"/>
        <c:crosses val="autoZero"/>
        <c:auto val="1"/>
        <c:lblAlgn val="ctr"/>
        <c:lblOffset val="100"/>
        <c:noMultiLvlLbl val="0"/>
      </c:catAx>
      <c:valAx>
        <c:axId val="317776256"/>
        <c:scaling>
          <c:orientation val="minMax"/>
        </c:scaling>
        <c:delete val="0"/>
        <c:axPos val="l"/>
        <c:majorGridlines/>
        <c:title>
          <c:tx>
            <c:rich>
              <a:bodyPr rot="-5400000" vert="horz"/>
              <a:lstStyle/>
              <a:p>
                <a:pPr>
                  <a:defRPr/>
                </a:pPr>
                <a:r>
                  <a:rPr lang="en-US" sz="900">
                    <a:latin typeface="Arial" pitchFamily="34" charset="0"/>
                    <a:cs typeface="Arial" pitchFamily="34" charset="0"/>
                  </a:rPr>
                  <a:t>Unemployment </a:t>
                </a:r>
                <a:r>
                  <a:rPr lang="en-US" sz="900" baseline="0">
                    <a:latin typeface="Arial" pitchFamily="34" charset="0"/>
                    <a:cs typeface="Arial" pitchFamily="34" charset="0"/>
                  </a:rPr>
                  <a:t> Rate</a:t>
                </a:r>
                <a:endParaRPr lang="en-US" sz="900">
                  <a:latin typeface="Arial" pitchFamily="34" charset="0"/>
                  <a:cs typeface="Arial" pitchFamily="34" charset="0"/>
                </a:endParaRPr>
              </a:p>
            </c:rich>
          </c:tx>
          <c:layout>
            <c:manualLayout>
              <c:xMode val="edge"/>
              <c:yMode val="edge"/>
              <c:x val="2.2637265768305884E-2"/>
              <c:y val="0.13407291767294108"/>
            </c:manualLayout>
          </c:layout>
          <c:overlay val="0"/>
        </c:title>
        <c:numFmt formatCode="#,##0.0" sourceLinked="1"/>
        <c:majorTickMark val="none"/>
        <c:minorTickMark val="none"/>
        <c:tickLblPos val="nextTo"/>
        <c:spPr>
          <a:ln w="9525">
            <a:noFill/>
          </a:ln>
        </c:spPr>
        <c:crossAx val="317769600"/>
        <c:crosses val="autoZero"/>
        <c:crossBetween val="between"/>
      </c:valAx>
    </c:plotArea>
    <c:legend>
      <c:legendPos val="b"/>
      <c:layout/>
      <c:overlay val="0"/>
      <c:txPr>
        <a:bodyPr/>
        <a:lstStyle/>
        <a:p>
          <a:pPr>
            <a:defRPr sz="9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580431727983935"/>
          <c:y val="0.10804617324902277"/>
          <c:w val="0.47821545363483081"/>
          <c:h val="0.78356674592936248"/>
        </c:manualLayout>
      </c:layout>
      <c:pieChart>
        <c:varyColors val="1"/>
        <c:ser>
          <c:idx val="0"/>
          <c:order val="0"/>
          <c:dPt>
            <c:idx val="0"/>
            <c:bubble3D val="0"/>
            <c:explosion val="10"/>
            <c:spPr>
              <a:solidFill>
                <a:srgbClr val="009242"/>
              </a:solidFill>
            </c:spPr>
          </c:dPt>
          <c:dPt>
            <c:idx val="1"/>
            <c:bubble3D val="0"/>
            <c:spPr>
              <a:solidFill>
                <a:srgbClr val="9A964E"/>
              </a:solidFill>
            </c:spPr>
          </c:dPt>
          <c:dLbls>
            <c:numFmt formatCode="0.0%" sourceLinked="0"/>
            <c:txPr>
              <a:bodyPr/>
              <a:lstStyle/>
              <a:p>
                <a:pPr>
                  <a:defRPr sz="1200" b="1"/>
                </a:pPr>
                <a:endParaRPr lang="en-US"/>
              </a:p>
            </c:txPr>
            <c:showLegendKey val="0"/>
            <c:showVal val="1"/>
            <c:showCatName val="0"/>
            <c:showSerName val="0"/>
            <c:showPercent val="0"/>
            <c:showBubbleSize val="0"/>
            <c:showLeaderLines val="0"/>
          </c:dLbls>
          <c:cat>
            <c:strRef>
              <c:f>[7]Sheet2!$A$7:$A$8</c:f>
              <c:strCache>
                <c:ptCount val="2"/>
                <c:pt idx="0">
                  <c:v>In-Active Population</c:v>
                </c:pt>
                <c:pt idx="1">
                  <c:v>Active Population</c:v>
                </c:pt>
              </c:strCache>
            </c:strRef>
          </c:cat>
          <c:val>
            <c:numRef>
              <c:f>[8]Sheet2!$B$2:$B$3</c:f>
              <c:numCache>
                <c:formatCode>General</c:formatCode>
                <c:ptCount val="2"/>
                <c:pt idx="0">
                  <c:v>0.17629703055421395</c:v>
                </c:pt>
                <c:pt idx="1">
                  <c:v>0.82370296944578603</c:v>
                </c:pt>
              </c:numCache>
            </c:numRef>
          </c:val>
        </c:ser>
        <c:dLbls>
          <c:showLegendKey val="0"/>
          <c:showVal val="0"/>
          <c:showCatName val="0"/>
          <c:showSerName val="0"/>
          <c:showPercent val="0"/>
          <c:showBubbleSize val="0"/>
          <c:showLeaderLines val="0"/>
        </c:dLbls>
        <c:firstSliceAng val="240"/>
      </c:pieChart>
    </c:plotArea>
    <c:legend>
      <c:legendPos val="b"/>
      <c:layout>
        <c:manualLayout>
          <c:xMode val="edge"/>
          <c:yMode val="edge"/>
          <c:x val="0.10563885892649273"/>
          <c:y val="0.90860912276761041"/>
          <c:w val="0.74280105880441505"/>
          <c:h val="9.1390877232389645E-2"/>
        </c:manualLayout>
      </c:layout>
      <c:overlay val="0"/>
      <c:txPr>
        <a:bodyPr/>
        <a:lstStyle/>
        <a:p>
          <a:pPr rtl="0">
            <a:defRPr sz="900" b="1">
              <a:latin typeface="Arial" pitchFamily="34" charset="0"/>
              <a:cs typeface="Arial" pitchFamily="34" charset="0"/>
            </a:defRPr>
          </a:pPr>
          <a:endParaRPr lang="en-US"/>
        </a:p>
      </c:txPr>
    </c:legend>
    <c:plotVisOnly val="1"/>
    <c:dispBlanksAs val="zero"/>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8001050806987"/>
          <c:y val="0.10081631745184394"/>
          <c:w val="0.44311146763491038"/>
          <c:h val="0.60029265409620403"/>
        </c:manualLayout>
      </c:layout>
      <c:pieChart>
        <c:varyColors val="1"/>
        <c:ser>
          <c:idx val="0"/>
          <c:order val="0"/>
          <c:dPt>
            <c:idx val="0"/>
            <c:bubble3D val="0"/>
            <c:spPr>
              <a:solidFill>
                <a:schemeClr val="tx1">
                  <a:lumMod val="50000"/>
                  <a:lumOff val="50000"/>
                </a:schemeClr>
              </a:solidFill>
            </c:spPr>
          </c:dPt>
          <c:dPt>
            <c:idx val="1"/>
            <c:bubble3D val="0"/>
            <c:explosion val="8"/>
            <c:spPr>
              <a:solidFill>
                <a:srgbClr val="FF0000"/>
              </a:solidFill>
            </c:spPr>
          </c:dPt>
          <c:dLbls>
            <c:numFmt formatCode="0.0%" sourceLinked="0"/>
            <c:txPr>
              <a:bodyPr/>
              <a:lstStyle/>
              <a:p>
                <a:pPr>
                  <a:defRPr sz="1200" b="1"/>
                </a:pPr>
                <a:endParaRPr lang="en-US"/>
              </a:p>
            </c:txPr>
            <c:showLegendKey val="0"/>
            <c:showVal val="1"/>
            <c:showCatName val="0"/>
            <c:showSerName val="0"/>
            <c:showPercent val="0"/>
            <c:showBubbleSize val="0"/>
            <c:showLeaderLines val="1"/>
          </c:dLbls>
          <c:cat>
            <c:strRef>
              <c:f>[7]Sheet2!$A$2:$A$3</c:f>
              <c:strCache>
                <c:ptCount val="2"/>
                <c:pt idx="0">
                  <c:v>Employed</c:v>
                </c:pt>
                <c:pt idx="1">
                  <c:v>Unemplyed</c:v>
                </c:pt>
              </c:strCache>
            </c:strRef>
          </c:cat>
          <c:val>
            <c:numRef>
              <c:f>[9]Sheet1!$B$2:$B$3</c:f>
              <c:numCache>
                <c:formatCode>General</c:formatCode>
                <c:ptCount val="2"/>
                <c:pt idx="0">
                  <c:v>0.96825773985824382</c:v>
                </c:pt>
                <c:pt idx="1">
                  <c:v>3.1742260141756184E-2</c:v>
                </c:pt>
              </c:numCache>
            </c:numRef>
          </c:val>
        </c:ser>
        <c:dLbls>
          <c:showLegendKey val="0"/>
          <c:showVal val="0"/>
          <c:showCatName val="0"/>
          <c:showSerName val="0"/>
          <c:showPercent val="0"/>
          <c:showBubbleSize val="0"/>
          <c:showLeaderLines val="1"/>
        </c:dLbls>
        <c:firstSliceAng val="0"/>
      </c:pieChart>
    </c:plotArea>
    <c:legend>
      <c:legendPos val="b"/>
      <c:layout>
        <c:manualLayout>
          <c:xMode val="edge"/>
          <c:yMode val="edge"/>
          <c:x val="0.28894001264461316"/>
          <c:y val="0.80770959706804879"/>
          <c:w val="0.51304318201848265"/>
          <c:h val="8.6749404585400702E-2"/>
        </c:manualLayout>
      </c:layout>
      <c:overlay val="0"/>
      <c:txPr>
        <a:bodyPr/>
        <a:lstStyle/>
        <a:p>
          <a:pPr rtl="0">
            <a:defRPr sz="900" b="1">
              <a:latin typeface="Arial" pitchFamily="34" charset="0"/>
              <a:cs typeface="Arial" pitchFamily="34" charset="0"/>
            </a:defRPr>
          </a:pPr>
          <a:endParaRPr lang="en-US"/>
        </a:p>
      </c:txPr>
    </c:legend>
    <c:plotVisOnly val="1"/>
    <c:dispBlanksAs val="zero"/>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'Labour Force'!$I$568</c:f>
              <c:strCache>
                <c:ptCount val="1"/>
                <c:pt idx="0">
                  <c:v>Males</c:v>
                </c:pt>
              </c:strCache>
            </c:strRef>
          </c:tx>
          <c:spPr>
            <a:solidFill>
              <a:srgbClr val="C00000"/>
            </a:solidFill>
          </c:spPr>
          <c:invertIfNegative val="0"/>
          <c:dLbls>
            <c:txPr>
              <a:bodyPr/>
              <a:lstStyle/>
              <a:p>
                <a:pPr>
                  <a:defRPr>
                    <a:solidFill>
                      <a:schemeClr val="tx1"/>
                    </a:solidFill>
                  </a:defRPr>
                </a:pPr>
                <a:endParaRPr lang="en-US"/>
              </a:p>
            </c:txPr>
            <c:showLegendKey val="0"/>
            <c:showVal val="1"/>
            <c:showCatName val="0"/>
            <c:showSerName val="0"/>
            <c:showPercent val="0"/>
            <c:showBubbleSize val="0"/>
            <c:showLeaderLines val="0"/>
          </c:dLbls>
          <c:cat>
            <c:strRef>
              <c:f>'Labour Force'!$H$570:$H$574</c:f>
              <c:strCache>
                <c:ptCount val="5"/>
                <c:pt idx="0">
                  <c:v>Government</c:v>
                </c:pt>
                <c:pt idx="1">
                  <c:v>Private</c:v>
                </c:pt>
                <c:pt idx="2">
                  <c:v>Joint </c:v>
                </c:pt>
                <c:pt idx="3">
                  <c:v>Private Households</c:v>
                </c:pt>
                <c:pt idx="4">
                  <c:v>Others</c:v>
                </c:pt>
              </c:strCache>
            </c:strRef>
          </c:cat>
          <c:val>
            <c:numRef>
              <c:f>'Labour Force'!$I$570:$I$574</c:f>
              <c:numCache>
                <c:formatCode>;;;</c:formatCode>
                <c:ptCount val="5"/>
                <c:pt idx="0">
                  <c:v>14.63154481026819</c:v>
                </c:pt>
                <c:pt idx="1">
                  <c:v>71.952598287445042</c:v>
                </c:pt>
                <c:pt idx="2">
                  <c:v>3.0917329651955039</c:v>
                </c:pt>
                <c:pt idx="3">
                  <c:v>6.2064497509714194</c:v>
                </c:pt>
                <c:pt idx="4">
                  <c:v>4.1176741861198547</c:v>
                </c:pt>
              </c:numCache>
            </c:numRef>
          </c:val>
        </c:ser>
        <c:ser>
          <c:idx val="2"/>
          <c:order val="1"/>
          <c:tx>
            <c:strRef>
              <c:f>'Labour Force'!$J$568</c:f>
              <c:strCache>
                <c:ptCount val="1"/>
                <c:pt idx="0">
                  <c:v>Females</c:v>
                </c:pt>
              </c:strCache>
            </c:strRef>
          </c:tx>
          <c:spPr>
            <a:solidFill>
              <a:schemeClr val="tx1">
                <a:lumMod val="50000"/>
                <a:lumOff val="50000"/>
              </a:schemeClr>
            </a:solidFill>
          </c:spPr>
          <c:invertIfNegative val="0"/>
          <c:dLbls>
            <c:txPr>
              <a:bodyPr/>
              <a:lstStyle/>
              <a:p>
                <a:pPr>
                  <a:defRPr>
                    <a:solidFill>
                      <a:schemeClr val="tx1"/>
                    </a:solidFill>
                  </a:defRPr>
                </a:pPr>
                <a:endParaRPr lang="en-US"/>
              </a:p>
            </c:txPr>
            <c:showLegendKey val="0"/>
            <c:showVal val="1"/>
            <c:showCatName val="0"/>
            <c:showSerName val="0"/>
            <c:showPercent val="0"/>
            <c:showBubbleSize val="0"/>
            <c:showLeaderLines val="0"/>
          </c:dLbls>
          <c:cat>
            <c:strRef>
              <c:f>'Labour Force'!$H$570:$H$574</c:f>
              <c:strCache>
                <c:ptCount val="5"/>
                <c:pt idx="0">
                  <c:v>Government</c:v>
                </c:pt>
                <c:pt idx="1">
                  <c:v>Private</c:v>
                </c:pt>
                <c:pt idx="2">
                  <c:v>Joint </c:v>
                </c:pt>
                <c:pt idx="3">
                  <c:v>Private Households</c:v>
                </c:pt>
                <c:pt idx="4">
                  <c:v>Others</c:v>
                </c:pt>
              </c:strCache>
            </c:strRef>
          </c:cat>
          <c:val>
            <c:numRef>
              <c:f>'Labour Force'!$J$570:$J$574</c:f>
              <c:numCache>
                <c:formatCode>;;;</c:formatCode>
                <c:ptCount val="5"/>
                <c:pt idx="0">
                  <c:v>18.816453056679379</c:v>
                </c:pt>
                <c:pt idx="1">
                  <c:v>25.159831290387764</c:v>
                </c:pt>
                <c:pt idx="2">
                  <c:v>8.7183830705665368</c:v>
                </c:pt>
                <c:pt idx="3">
                  <c:v>45.250205297756992</c:v>
                </c:pt>
                <c:pt idx="4">
                  <c:v>2.0551272846093322</c:v>
                </c:pt>
              </c:numCache>
            </c:numRef>
          </c:val>
        </c:ser>
        <c:dLbls>
          <c:showLegendKey val="0"/>
          <c:showVal val="1"/>
          <c:showCatName val="0"/>
          <c:showSerName val="0"/>
          <c:showPercent val="0"/>
          <c:showBubbleSize val="0"/>
        </c:dLbls>
        <c:gapWidth val="150"/>
        <c:overlap val="-25"/>
        <c:axId val="318150528"/>
        <c:axId val="318160896"/>
      </c:barChart>
      <c:catAx>
        <c:axId val="318150528"/>
        <c:scaling>
          <c:orientation val="minMax"/>
        </c:scaling>
        <c:delete val="0"/>
        <c:axPos val="b"/>
        <c:title>
          <c:tx>
            <c:rich>
              <a:bodyPr/>
              <a:lstStyle/>
              <a:p>
                <a:pPr>
                  <a:defRPr>
                    <a:solidFill>
                      <a:schemeClr val="tx1"/>
                    </a:solidFill>
                  </a:defRPr>
                </a:pPr>
                <a:r>
                  <a:rPr lang="en-US" sz="900">
                    <a:solidFill>
                      <a:schemeClr val="tx1"/>
                    </a:solidFill>
                    <a:latin typeface="Arial" pitchFamily="34" charset="0"/>
                    <a:cs typeface="Arial" pitchFamily="34" charset="0"/>
                  </a:rPr>
                  <a:t>Economic</a:t>
                </a:r>
                <a:r>
                  <a:rPr lang="en-US" sz="900" baseline="0">
                    <a:solidFill>
                      <a:schemeClr val="tx1"/>
                    </a:solidFill>
                    <a:latin typeface="Arial" pitchFamily="34" charset="0"/>
                    <a:cs typeface="Arial" pitchFamily="34" charset="0"/>
                  </a:rPr>
                  <a:t> Sector</a:t>
                </a:r>
                <a:endParaRPr lang="en-US" sz="900">
                  <a:solidFill>
                    <a:schemeClr val="tx1"/>
                  </a:solidFill>
                  <a:latin typeface="Arial" pitchFamily="34" charset="0"/>
                  <a:cs typeface="Arial" pitchFamily="34" charset="0"/>
                </a:endParaRPr>
              </a:p>
            </c:rich>
          </c:tx>
          <c:layout/>
          <c:overlay val="0"/>
        </c:title>
        <c:majorTickMark val="none"/>
        <c:minorTickMark val="none"/>
        <c:tickLblPos val="nextTo"/>
        <c:txPr>
          <a:bodyPr/>
          <a:lstStyle/>
          <a:p>
            <a:pPr>
              <a:defRPr sz="900">
                <a:solidFill>
                  <a:schemeClr val="tx1"/>
                </a:solidFill>
                <a:latin typeface="Arial" pitchFamily="34" charset="0"/>
                <a:cs typeface="Arial" pitchFamily="34" charset="0"/>
              </a:defRPr>
            </a:pPr>
            <a:endParaRPr lang="en-US"/>
          </a:p>
        </c:txPr>
        <c:crossAx val="318160896"/>
        <c:crosses val="autoZero"/>
        <c:auto val="1"/>
        <c:lblAlgn val="ctr"/>
        <c:lblOffset val="100"/>
        <c:noMultiLvlLbl val="0"/>
      </c:catAx>
      <c:valAx>
        <c:axId val="318160896"/>
        <c:scaling>
          <c:orientation val="minMax"/>
        </c:scaling>
        <c:delete val="0"/>
        <c:axPos val="l"/>
        <c:majorGridlines/>
        <c:title>
          <c:tx>
            <c:rich>
              <a:bodyPr rot="-5400000" vert="horz"/>
              <a:lstStyle/>
              <a:p>
                <a:pPr>
                  <a:defRPr>
                    <a:solidFill>
                      <a:schemeClr val="tx1"/>
                    </a:solidFill>
                  </a:defRPr>
                </a:pPr>
                <a:r>
                  <a:rPr lang="en-US" sz="900">
                    <a:solidFill>
                      <a:schemeClr val="tx1"/>
                    </a:solidFill>
                    <a:latin typeface="Arial" pitchFamily="34" charset="0"/>
                    <a:cs typeface="Arial" pitchFamily="34" charset="0"/>
                  </a:rPr>
                  <a:t>Percentage Distribution of Estimates Employed</a:t>
                </a:r>
                <a:r>
                  <a:rPr lang="en-US" sz="900" baseline="0">
                    <a:solidFill>
                      <a:schemeClr val="tx1"/>
                    </a:solidFill>
                    <a:latin typeface="Arial" pitchFamily="34" charset="0"/>
                    <a:cs typeface="Arial" pitchFamily="34" charset="0"/>
                  </a:rPr>
                  <a:t> Population</a:t>
                </a:r>
                <a:endParaRPr lang="en-US" sz="900">
                  <a:solidFill>
                    <a:schemeClr val="tx1"/>
                  </a:solidFill>
                  <a:latin typeface="Arial" pitchFamily="34" charset="0"/>
                  <a:cs typeface="Arial" pitchFamily="34" charset="0"/>
                </a:endParaRPr>
              </a:p>
            </c:rich>
          </c:tx>
          <c:layout/>
          <c:overlay val="0"/>
        </c:title>
        <c:numFmt formatCode=";;;" sourceLinked="1"/>
        <c:majorTickMark val="out"/>
        <c:minorTickMark val="none"/>
        <c:tickLblPos val="nextTo"/>
        <c:txPr>
          <a:bodyPr/>
          <a:lstStyle/>
          <a:p>
            <a:pPr>
              <a:defRPr>
                <a:solidFill>
                  <a:schemeClr val="tx1">
                    <a:lumMod val="50000"/>
                    <a:lumOff val="50000"/>
                  </a:schemeClr>
                </a:solidFill>
              </a:defRPr>
            </a:pPr>
            <a:endParaRPr lang="en-US"/>
          </a:p>
        </c:txPr>
        <c:crossAx val="318150528"/>
        <c:crosses val="autoZero"/>
        <c:crossBetween val="between"/>
      </c:valAx>
    </c:plotArea>
    <c:legend>
      <c:legendPos val="b"/>
      <c:layout/>
      <c:overlay val="0"/>
      <c:txPr>
        <a:bodyPr/>
        <a:lstStyle/>
        <a:p>
          <a:pPr>
            <a:defRPr sz="900">
              <a:solidFill>
                <a:schemeClr val="tx1"/>
              </a:solidFill>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01789840927013"/>
          <c:y val="0.17788905407153641"/>
          <c:w val="0.24491731747221729"/>
          <c:h val="0.70636907886806666"/>
        </c:manualLayout>
      </c:layout>
      <c:pieChart>
        <c:varyColors val="1"/>
        <c:ser>
          <c:idx val="0"/>
          <c:order val="0"/>
          <c:spPr>
            <a:solidFill>
              <a:srgbClr val="E63723"/>
            </a:solidFill>
          </c:spPr>
          <c:dPt>
            <c:idx val="0"/>
            <c:bubble3D val="0"/>
            <c:spPr>
              <a:solidFill>
                <a:srgbClr val="BE9B55"/>
              </a:solidFill>
            </c:spPr>
          </c:dPt>
          <c:dPt>
            <c:idx val="2"/>
            <c:bubble3D val="0"/>
            <c:spPr>
              <a:solidFill>
                <a:srgbClr val="B2B2B2"/>
              </a:solidFill>
            </c:spPr>
          </c:dPt>
          <c:cat>
            <c:strRef>
              <c:f>Environment!$C$359:$E$359</c:f>
              <c:strCache>
                <c:ptCount val="3"/>
                <c:pt idx="0">
                  <c:v>Abu Dhabi</c:v>
                </c:pt>
                <c:pt idx="1">
                  <c:v>Al Ain</c:v>
                </c:pt>
                <c:pt idx="2">
                  <c:v>Al Gharbia</c:v>
                </c:pt>
              </c:strCache>
            </c:strRef>
          </c:cat>
          <c:val>
            <c:numRef>
              <c:f>Environment!$C$360:$E$360</c:f>
              <c:numCache>
                <c:formatCode>_(* #,##0_);_(* \(#,##0\);_(* "-"??_);_(@_)</c:formatCode>
                <c:ptCount val="3"/>
                <c:pt idx="0">
                  <c:v>8527782</c:v>
                </c:pt>
                <c:pt idx="1">
                  <c:v>2771098</c:v>
                </c:pt>
                <c:pt idx="2">
                  <c:v>1466283</c:v>
                </c:pt>
              </c:numCache>
            </c:numRef>
          </c:val>
        </c:ser>
        <c:dLbls>
          <c:showLegendKey val="0"/>
          <c:showVal val="0"/>
          <c:showCatName val="0"/>
          <c:showSerName val="0"/>
          <c:showPercent val="1"/>
          <c:showBubbleSize val="0"/>
          <c:showLeaderLines val="0"/>
        </c:dLbls>
        <c:firstSliceAng val="0"/>
      </c:pieChart>
    </c:plotArea>
    <c:legend>
      <c:legendPos val="t"/>
      <c:layout>
        <c:manualLayout>
          <c:xMode val="edge"/>
          <c:yMode val="edge"/>
          <c:x val="0.27277480073967786"/>
          <c:y val="3.3644864764863461E-2"/>
          <c:w val="0.50305685840840053"/>
          <c:h val="0.10139952923681349"/>
        </c:manualLayout>
      </c:layout>
      <c:overlay val="0"/>
      <c:txPr>
        <a:bodyPr/>
        <a:lstStyle/>
        <a:p>
          <a:pPr rtl="0">
            <a:defRPr lang="en-US"/>
          </a:pPr>
          <a:endParaRPr lang="en-US"/>
        </a:p>
      </c:txPr>
    </c:legend>
    <c:plotVisOnly val="1"/>
    <c:dispBlanksAs val="zero"/>
    <c:showDLblsOverMax val="0"/>
  </c:chart>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B4985A"/>
            </a:solidFill>
          </c:spPr>
          <c:invertIfNegative val="0"/>
          <c:dLbls>
            <c:showLegendKey val="0"/>
            <c:showVal val="1"/>
            <c:showCatName val="0"/>
            <c:showSerName val="0"/>
            <c:showPercent val="0"/>
            <c:showBubbleSize val="0"/>
            <c:showLeaderLines val="0"/>
          </c:dLbls>
          <c:cat>
            <c:strRef>
              <c:f>Prices!$B$132:$D$132</c:f>
              <c:strCache>
                <c:ptCount val="3"/>
                <c:pt idx="0">
                  <c:v>Citizen</c:v>
                </c:pt>
                <c:pt idx="1">
                  <c:v>Non-Citizen</c:v>
                </c:pt>
                <c:pt idx="2">
                  <c:v>Share</c:v>
                </c:pt>
              </c:strCache>
            </c:strRef>
          </c:cat>
          <c:val>
            <c:numRef>
              <c:f>Prices!$B$135:$D$135</c:f>
              <c:numCache>
                <c:formatCode>#,##0.0</c:formatCode>
                <c:ptCount val="3"/>
                <c:pt idx="0">
                  <c:v>1.2</c:v>
                </c:pt>
                <c:pt idx="1">
                  <c:v>1</c:v>
                </c:pt>
                <c:pt idx="2">
                  <c:v>1.6</c:v>
                </c:pt>
              </c:numCache>
            </c:numRef>
          </c:val>
        </c:ser>
        <c:dLbls>
          <c:showLegendKey val="0"/>
          <c:showVal val="0"/>
          <c:showCatName val="0"/>
          <c:showSerName val="0"/>
          <c:showPercent val="0"/>
          <c:showBubbleSize val="0"/>
        </c:dLbls>
        <c:gapWidth val="150"/>
        <c:axId val="280901504"/>
        <c:axId val="280903040"/>
      </c:barChart>
      <c:catAx>
        <c:axId val="280901504"/>
        <c:scaling>
          <c:orientation val="minMax"/>
        </c:scaling>
        <c:delete val="0"/>
        <c:axPos val="b"/>
        <c:numFmt formatCode="General" sourceLinked="1"/>
        <c:majorTickMark val="none"/>
        <c:minorTickMark val="none"/>
        <c:tickLblPos val="nextTo"/>
        <c:txPr>
          <a:bodyPr/>
          <a:lstStyle/>
          <a:p>
            <a:pPr>
              <a:defRPr b="0"/>
            </a:pPr>
            <a:endParaRPr lang="en-US"/>
          </a:p>
        </c:txPr>
        <c:crossAx val="280903040"/>
        <c:crosses val="autoZero"/>
        <c:auto val="1"/>
        <c:lblAlgn val="ctr"/>
        <c:lblOffset val="100"/>
        <c:noMultiLvlLbl val="0"/>
      </c:catAx>
      <c:valAx>
        <c:axId val="280903040"/>
        <c:scaling>
          <c:orientation val="minMax"/>
        </c:scaling>
        <c:delete val="0"/>
        <c:axPos val="l"/>
        <c:majorGridlines/>
        <c:title>
          <c:tx>
            <c:rich>
              <a:bodyPr rot="0" vert="horz"/>
              <a:lstStyle/>
              <a:p>
                <a:pPr>
                  <a:defRPr sz="1200"/>
                </a:pPr>
                <a:r>
                  <a:rPr lang="en-US" sz="1200"/>
                  <a:t>%</a:t>
                </a:r>
              </a:p>
            </c:rich>
          </c:tx>
          <c:layout/>
          <c:overlay val="0"/>
        </c:title>
        <c:numFmt formatCode="#,##0.0" sourceLinked="1"/>
        <c:majorTickMark val="none"/>
        <c:minorTickMark val="none"/>
        <c:tickLblPos val="nextTo"/>
        <c:crossAx val="2809015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dLbl>
              <c:idx val="4"/>
              <c:spPr/>
              <c:txPr>
                <a:bodyPr/>
                <a:lstStyle/>
                <a:p>
                  <a:pPr>
                    <a:defRPr/>
                  </a:pPr>
                  <a:endParaRPr lang="en-US"/>
                </a:p>
              </c:txPr>
              <c:showLegendKey val="0"/>
              <c:showVal val="1"/>
              <c:showCatName val="0"/>
              <c:showSerName val="1"/>
              <c:showPercent val="0"/>
              <c:showBubbleSize val="0"/>
            </c:dLbl>
            <c:showLegendKey val="0"/>
            <c:showVal val="0"/>
            <c:showCatName val="0"/>
            <c:showSerName val="0"/>
            <c:showPercent val="0"/>
            <c:showBubbleSize val="0"/>
          </c:dLbls>
          <c:cat>
            <c:strRef>
              <c:f>Prices!$G$150:$K$150</c:f>
              <c:strCache>
                <c:ptCount val="5"/>
                <c:pt idx="0">
                  <c:v>Bottom</c:v>
                </c:pt>
                <c:pt idx="1">
                  <c:v>Bottom- Middle</c:v>
                </c:pt>
                <c:pt idx="2">
                  <c:v>Middle</c:v>
                </c:pt>
                <c:pt idx="3">
                  <c:v>Top-Middle</c:v>
                </c:pt>
                <c:pt idx="4">
                  <c:v>Top</c:v>
                </c:pt>
              </c:strCache>
            </c:strRef>
          </c:cat>
          <c:val>
            <c:numRef>
              <c:f>Prices!$B$151:$F$151</c:f>
              <c:numCache>
                <c:formatCode>General</c:formatCode>
                <c:ptCount val="5"/>
              </c:numCache>
            </c:numRef>
          </c:val>
        </c:ser>
        <c:ser>
          <c:idx val="1"/>
          <c:order val="1"/>
          <c:spPr>
            <a:solidFill>
              <a:srgbClr val="B4985A"/>
            </a:solidFill>
          </c:spPr>
          <c:invertIfNegative val="0"/>
          <c:dLbls>
            <c:dLbl>
              <c:idx val="0"/>
              <c:layout>
                <c:manualLayout>
                  <c:x val="0"/>
                  <c:y val="9.2592592592592587E-3"/>
                </c:manualLayout>
              </c:layout>
              <c:spPr/>
              <c:txPr>
                <a:bodyPr/>
                <a:lstStyle/>
                <a:p>
                  <a:pPr>
                    <a:defRPr/>
                  </a:pPr>
                  <a:endParaRPr lang="en-US"/>
                </a:p>
              </c:txPr>
              <c:dLblPos val="outEnd"/>
              <c:showLegendKey val="0"/>
              <c:showVal val="1"/>
              <c:showCatName val="0"/>
              <c:showSerName val="0"/>
              <c:showPercent val="0"/>
              <c:showBubbleSize val="0"/>
            </c:dLbl>
            <c:dLbl>
              <c:idx val="1"/>
              <c:layout>
                <c:manualLayout>
                  <c:x val="0"/>
                  <c:y val="1.8518518518518517E-2"/>
                </c:manualLayout>
              </c:layout>
              <c:spPr/>
              <c:txPr>
                <a:bodyPr/>
                <a:lstStyle/>
                <a:p>
                  <a:pPr>
                    <a:defRPr/>
                  </a:pPr>
                  <a:endParaRPr lang="en-US"/>
                </a:p>
              </c:txPr>
              <c:dLblPos val="outEnd"/>
              <c:showLegendKey val="0"/>
              <c:showVal val="1"/>
              <c:showCatName val="0"/>
              <c:showSerName val="0"/>
              <c:showPercent val="0"/>
              <c:showBubbleSize val="0"/>
            </c:dLbl>
            <c:dLbl>
              <c:idx val="4"/>
              <c:layout>
                <c:manualLayout>
                  <c:x val="0"/>
                  <c:y val="1.3888888888888888E-2"/>
                </c:manualLayout>
              </c:layout>
              <c:spPr/>
              <c:txPr>
                <a:bodyPr/>
                <a:lstStyle/>
                <a:p>
                  <a:pPr>
                    <a:defRPr/>
                  </a:pPr>
                  <a:endParaRPr lang="en-US"/>
                </a:p>
              </c:txPr>
              <c:dLblPos val="outEnd"/>
              <c:showLegendKey val="0"/>
              <c:showVal val="1"/>
              <c:showCatName val="0"/>
              <c:showSerName val="0"/>
              <c:showPercent val="0"/>
              <c:showBubbleSize val="0"/>
            </c:dLbl>
            <c:showLegendKey val="0"/>
            <c:showVal val="1"/>
            <c:showCatName val="0"/>
            <c:showSerName val="0"/>
            <c:showPercent val="0"/>
            <c:showBubbleSize val="0"/>
            <c:showLeaderLines val="0"/>
          </c:dLbls>
          <c:cat>
            <c:strRef>
              <c:f>Prices!$G$150:$K$150</c:f>
              <c:strCache>
                <c:ptCount val="5"/>
                <c:pt idx="0">
                  <c:v>Bottom</c:v>
                </c:pt>
                <c:pt idx="1">
                  <c:v>Bottom- Middle</c:v>
                </c:pt>
                <c:pt idx="2">
                  <c:v>Middle</c:v>
                </c:pt>
                <c:pt idx="3">
                  <c:v>Top-Middle</c:v>
                </c:pt>
                <c:pt idx="4">
                  <c:v>Top</c:v>
                </c:pt>
              </c:strCache>
            </c:strRef>
          </c:cat>
          <c:val>
            <c:numRef>
              <c:f>Prices!$B$154:$F$154</c:f>
              <c:numCache>
                <c:formatCode>#,##0.0</c:formatCode>
                <c:ptCount val="5"/>
                <c:pt idx="0">
                  <c:v>1.3</c:v>
                </c:pt>
                <c:pt idx="1">
                  <c:v>1.3</c:v>
                </c:pt>
                <c:pt idx="2">
                  <c:v>1.2</c:v>
                </c:pt>
                <c:pt idx="3">
                  <c:v>1</c:v>
                </c:pt>
                <c:pt idx="4">
                  <c:v>1.1000000000000001</c:v>
                </c:pt>
              </c:numCache>
            </c:numRef>
          </c:val>
        </c:ser>
        <c:dLbls>
          <c:showLegendKey val="0"/>
          <c:showVal val="0"/>
          <c:showCatName val="0"/>
          <c:showSerName val="0"/>
          <c:showPercent val="0"/>
          <c:showBubbleSize val="0"/>
        </c:dLbls>
        <c:gapWidth val="150"/>
        <c:axId val="280946944"/>
        <c:axId val="280236032"/>
      </c:barChart>
      <c:catAx>
        <c:axId val="280946944"/>
        <c:scaling>
          <c:orientation val="minMax"/>
        </c:scaling>
        <c:delete val="0"/>
        <c:axPos val="b"/>
        <c:numFmt formatCode="General" sourceLinked="1"/>
        <c:majorTickMark val="none"/>
        <c:minorTickMark val="none"/>
        <c:tickLblPos val="nextTo"/>
        <c:txPr>
          <a:bodyPr/>
          <a:lstStyle/>
          <a:p>
            <a:pPr>
              <a:defRPr b="0"/>
            </a:pPr>
            <a:endParaRPr lang="en-US"/>
          </a:p>
        </c:txPr>
        <c:crossAx val="280236032"/>
        <c:crosses val="autoZero"/>
        <c:auto val="1"/>
        <c:lblAlgn val="ctr"/>
        <c:lblOffset val="100"/>
        <c:noMultiLvlLbl val="0"/>
      </c:catAx>
      <c:valAx>
        <c:axId val="280236032"/>
        <c:scaling>
          <c:orientation val="minMax"/>
        </c:scaling>
        <c:delete val="0"/>
        <c:axPos val="l"/>
        <c:majorGridlines/>
        <c:title>
          <c:tx>
            <c:rich>
              <a:bodyPr rot="0" vert="horz"/>
              <a:lstStyle/>
              <a:p>
                <a:pPr>
                  <a:defRPr sz="1100"/>
                </a:pPr>
                <a:r>
                  <a:rPr lang="en-US" sz="1100"/>
                  <a:t>%</a:t>
                </a:r>
              </a:p>
            </c:rich>
          </c:tx>
          <c:layout/>
          <c:overlay val="0"/>
        </c:title>
        <c:numFmt formatCode="0.0" sourceLinked="0"/>
        <c:majorTickMark val="none"/>
        <c:minorTickMark val="none"/>
        <c:tickLblPos val="nextTo"/>
        <c:crossAx val="2809469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B4985A"/>
            </a:solidFill>
            <a:ln>
              <a:solidFill>
                <a:srgbClr val="948A54"/>
              </a:soli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Lbls>
            <c:dLbl>
              <c:idx val="1"/>
              <c:layout>
                <c:manualLayout>
                  <c:x val="0"/>
                  <c:y val="1.4184391882358153E-2"/>
                </c:manualLayout>
              </c:layout>
              <c:numFmt formatCode="0.0" sourceLinked="0"/>
              <c:spPr/>
              <c:txPr>
                <a:bodyPr/>
                <a:lstStyle/>
                <a:p>
                  <a:pPr>
                    <a:defRPr/>
                  </a:pPr>
                  <a:endParaRPr lang="en-US"/>
                </a:p>
              </c:txPr>
              <c:dLblPos val="outEnd"/>
              <c:showLegendKey val="0"/>
              <c:showVal val="1"/>
              <c:showCatName val="0"/>
              <c:showSerName val="0"/>
              <c:showPercent val="0"/>
              <c:showBubbleSize val="0"/>
            </c:dLbl>
            <c:dLbl>
              <c:idx val="3"/>
              <c:layout>
                <c:manualLayout>
                  <c:x val="0"/>
                  <c:y val="2.8368783764716219E-2"/>
                </c:manualLayout>
              </c:layout>
              <c:numFmt formatCode="0.0" sourceLinked="0"/>
              <c:spPr/>
              <c:txPr>
                <a:bodyPr/>
                <a:lstStyle/>
                <a:p>
                  <a:pPr>
                    <a:defRPr/>
                  </a:pPr>
                  <a:endParaRPr lang="en-US"/>
                </a:p>
              </c:txPr>
              <c:dLblPos val="outEnd"/>
              <c:showLegendKey val="0"/>
              <c:showVal val="1"/>
              <c:showCatName val="0"/>
              <c:showSerName val="0"/>
              <c:showPercent val="0"/>
              <c:showBubbleSize val="0"/>
            </c:dLbl>
            <c:dLbl>
              <c:idx val="4"/>
              <c:layout>
                <c:manualLayout>
                  <c:x val="0"/>
                  <c:y val="3.0601437115442536E-2"/>
                </c:manualLayout>
              </c:layout>
              <c:numFmt formatCode="0.0" sourceLinked="0"/>
              <c:spPr/>
              <c:txPr>
                <a:bodyPr/>
                <a:lstStyle/>
                <a:p>
                  <a:pPr>
                    <a:defRPr/>
                  </a:pPr>
                  <a:endParaRPr lang="en-US"/>
                </a:p>
              </c:txPr>
              <c:dLblPos val="outEnd"/>
              <c:showLegendKey val="0"/>
              <c:showVal val="1"/>
              <c:showCatName val="0"/>
              <c:showSerName val="0"/>
              <c:showPercent val="0"/>
              <c:showBubbleSize val="0"/>
            </c:dLbl>
            <c:dLbl>
              <c:idx val="5"/>
              <c:layout>
                <c:manualLayout>
                  <c:x val="0"/>
                  <c:y val="1.4184391882358153E-2"/>
                </c:manualLayout>
              </c:layout>
              <c:numFmt formatCode="0.0" sourceLinked="0"/>
              <c:spPr/>
              <c:txPr>
                <a:bodyPr/>
                <a:lstStyle/>
                <a:p>
                  <a:pPr>
                    <a:defRPr/>
                  </a:pPr>
                  <a:endParaRPr lang="en-US"/>
                </a:p>
              </c:txPr>
              <c:dLblPos val="outEnd"/>
              <c:showLegendKey val="0"/>
              <c:showVal val="1"/>
              <c:showCatName val="0"/>
              <c:showSerName val="0"/>
              <c:showPercent val="0"/>
              <c:showBubbleSize val="0"/>
            </c:dLbl>
            <c:dLbl>
              <c:idx val="8"/>
              <c:layout>
                <c:manualLayout>
                  <c:x val="-2.4556875141988465E-3"/>
                  <c:y val="-1.4184019588608047E-2"/>
                </c:manualLayout>
              </c:layout>
              <c:numFmt formatCode="0.0" sourceLinked="0"/>
              <c:spPr/>
              <c:txPr>
                <a:bodyPr/>
                <a:lstStyle/>
                <a:p>
                  <a:pPr>
                    <a:defRPr/>
                  </a:pPr>
                  <a:endParaRPr lang="en-US"/>
                </a:p>
              </c:txPr>
              <c:dLblPos val="outEnd"/>
              <c:showLegendKey val="0"/>
              <c:showVal val="1"/>
              <c:showCatName val="0"/>
              <c:showSerName val="0"/>
              <c:showPercent val="0"/>
              <c:showBubbleSize val="0"/>
            </c:dLbl>
            <c:dLbl>
              <c:idx val="9"/>
              <c:layout>
                <c:manualLayout>
                  <c:x val="0"/>
                  <c:y val="2.8368783764716306E-2"/>
                </c:manualLayout>
              </c:layout>
              <c:numFmt formatCode="0.0" sourceLinked="0"/>
              <c:spPr/>
              <c:txPr>
                <a:bodyPr/>
                <a:lstStyle/>
                <a:p>
                  <a:pPr>
                    <a:defRPr/>
                  </a:pPr>
                  <a:endParaRPr lang="en-US"/>
                </a:p>
              </c:txPr>
              <c:dLblPos val="outEnd"/>
              <c:showLegendKey val="0"/>
              <c:showVal val="1"/>
              <c:showCatName val="0"/>
              <c:showSerName val="0"/>
              <c:showPercent val="0"/>
              <c:showBubbleSize val="0"/>
            </c:dLbl>
            <c:dLbl>
              <c:idx val="10"/>
              <c:layout/>
              <c:numFmt formatCode="0.0" sourceLinked="0"/>
              <c:spPr/>
              <c:txPr>
                <a:bodyPr/>
                <a:lstStyle/>
                <a:p>
                  <a:pPr>
                    <a:defRPr/>
                  </a:pPr>
                  <a:endParaRPr lang="en-US"/>
                </a:p>
              </c:txPr>
              <c:showLegendKey val="0"/>
              <c:showVal val="1"/>
              <c:showCatName val="0"/>
              <c:showSerName val="0"/>
              <c:showPercent val="0"/>
              <c:showBubbleSize val="0"/>
            </c:dLbl>
            <c:numFmt formatCode="0.0" sourceLinked="0"/>
            <c:dLblPos val="outEnd"/>
            <c:showLegendKey val="0"/>
            <c:showVal val="1"/>
            <c:showCatName val="0"/>
            <c:showSerName val="0"/>
            <c:showPercent val="0"/>
            <c:showBubbleSize val="0"/>
            <c:showLeaderLines val="0"/>
          </c:dLbls>
          <c:cat>
            <c:strRef>
              <c:f>[2]Groups!$S$43:$S$53</c:f>
              <c:strCache>
                <c:ptCount val="11"/>
                <c:pt idx="0">
                  <c:v>Cement</c:v>
                </c:pt>
                <c:pt idx="1">
                  <c:v>Aggregates &amp; sand</c:v>
                </c:pt>
                <c:pt idx="2">
                  <c:v>Concrete</c:v>
                </c:pt>
                <c:pt idx="3">
                  <c:v>Steel</c:v>
                </c:pt>
                <c:pt idx="4">
                  <c:v>Wood</c:v>
                </c:pt>
                <c:pt idx="5">
                  <c:v>Block</c:v>
                </c:pt>
                <c:pt idx="6">
                  <c:v>Paints</c:v>
                </c:pt>
                <c:pt idx="7">
                  <c:v>Glass</c:v>
                </c:pt>
                <c:pt idx="8">
                  <c:v>Power cable</c:v>
                </c:pt>
                <c:pt idx="9">
                  <c:v>Transport equipment</c:v>
                </c:pt>
                <c:pt idx="10">
                  <c:v>Employment</c:v>
                </c:pt>
              </c:strCache>
            </c:strRef>
          </c:cat>
          <c:val>
            <c:numRef>
              <c:f>[2]Groups!$T$43:$T$53</c:f>
              <c:numCache>
                <c:formatCode>General</c:formatCode>
                <c:ptCount val="11"/>
                <c:pt idx="0">
                  <c:v>5.9295548780517322</c:v>
                </c:pt>
                <c:pt idx="1">
                  <c:v>6.3875206988749698</c:v>
                </c:pt>
                <c:pt idx="2">
                  <c:v>-4.9652426184244263</c:v>
                </c:pt>
                <c:pt idx="3">
                  <c:v>-8.3056062239107007</c:v>
                </c:pt>
                <c:pt idx="4">
                  <c:v>-2.7446400626719054</c:v>
                </c:pt>
                <c:pt idx="5">
                  <c:v>-1.7881294167323176</c:v>
                </c:pt>
                <c:pt idx="6">
                  <c:v>1.9458910843411843</c:v>
                </c:pt>
                <c:pt idx="7">
                  <c:v>9.7351551755486128</c:v>
                </c:pt>
                <c:pt idx="8">
                  <c:v>-6.6150552768347524</c:v>
                </c:pt>
                <c:pt idx="9">
                  <c:v>6.6280307262076548</c:v>
                </c:pt>
                <c:pt idx="10">
                  <c:v>-1.1060837170797129</c:v>
                </c:pt>
              </c:numCache>
            </c:numRef>
          </c:val>
        </c:ser>
        <c:dLbls>
          <c:showLegendKey val="0"/>
          <c:showVal val="0"/>
          <c:showCatName val="0"/>
          <c:showSerName val="0"/>
          <c:showPercent val="0"/>
          <c:showBubbleSize val="0"/>
        </c:dLbls>
        <c:gapWidth val="150"/>
        <c:axId val="280279296"/>
        <c:axId val="280289280"/>
      </c:barChart>
      <c:catAx>
        <c:axId val="280279296"/>
        <c:scaling>
          <c:orientation val="minMax"/>
        </c:scaling>
        <c:delete val="0"/>
        <c:axPos val="b"/>
        <c:numFmt formatCode="General" sourceLinked="1"/>
        <c:majorTickMark val="none"/>
        <c:minorTickMark val="none"/>
        <c:tickLblPos val="low"/>
        <c:spPr>
          <a:solidFill>
            <a:schemeClr val="bg1"/>
          </a:solidFill>
          <a:ln>
            <a:solidFill>
              <a:srgbClr val="3F4042"/>
            </a:solidFill>
          </a:ln>
        </c:spPr>
        <c:txPr>
          <a:bodyPr/>
          <a:lstStyle/>
          <a:p>
            <a:pPr>
              <a:defRPr sz="750">
                <a:solidFill>
                  <a:sysClr val="windowText" lastClr="000000"/>
                </a:solidFill>
              </a:defRPr>
            </a:pPr>
            <a:endParaRPr lang="en-US"/>
          </a:p>
        </c:txPr>
        <c:crossAx val="280289280"/>
        <c:crosses val="autoZero"/>
        <c:auto val="1"/>
        <c:lblAlgn val="ctr"/>
        <c:lblOffset val="100"/>
        <c:noMultiLvlLbl val="0"/>
      </c:catAx>
      <c:valAx>
        <c:axId val="280289280"/>
        <c:scaling>
          <c:orientation val="minMax"/>
        </c:scaling>
        <c:delete val="0"/>
        <c:axPos val="l"/>
        <c:majorGridlines>
          <c:spPr>
            <a:ln>
              <a:solidFill>
                <a:srgbClr val="3F4042"/>
              </a:solidFill>
            </a:ln>
          </c:spPr>
        </c:majorGridlines>
        <c:title>
          <c:tx>
            <c:rich>
              <a:bodyPr rot="0" vert="horz"/>
              <a:lstStyle/>
              <a:p>
                <a:pPr>
                  <a:defRPr sz="1050"/>
                </a:pPr>
                <a:r>
                  <a:rPr lang="en-US" sz="1050"/>
                  <a:t>%</a:t>
                </a:r>
              </a:p>
            </c:rich>
          </c:tx>
          <c:layout/>
          <c:overlay val="0"/>
        </c:title>
        <c:numFmt formatCode="General" sourceLinked="1"/>
        <c:majorTickMark val="none"/>
        <c:minorTickMark val="none"/>
        <c:tickLblPos val="nextTo"/>
        <c:spPr>
          <a:ln>
            <a:solidFill>
              <a:srgbClr val="3F4042"/>
            </a:solidFill>
          </a:ln>
        </c:spPr>
        <c:txPr>
          <a:bodyPr/>
          <a:lstStyle/>
          <a:p>
            <a:pPr>
              <a:defRPr sz="800" strike="noStrike" baseline="0">
                <a:solidFill>
                  <a:sysClr val="windowText" lastClr="000000"/>
                </a:solidFill>
              </a:defRPr>
            </a:pPr>
            <a:endParaRPr lang="en-US"/>
          </a:p>
        </c:txPr>
        <c:crossAx val="280279296"/>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7716222506464"/>
          <c:y val="5.5555555555555552E-2"/>
          <c:w val="0.63997807966311904"/>
          <c:h val="0.75902012248468942"/>
        </c:manualLayout>
      </c:layout>
      <c:barChart>
        <c:barDir val="bar"/>
        <c:grouping val="clustered"/>
        <c:varyColors val="0"/>
        <c:ser>
          <c:idx val="0"/>
          <c:order val="0"/>
          <c:spPr>
            <a:solidFill>
              <a:srgbClr val="B4985A"/>
            </a:solidFill>
          </c:spPr>
          <c:invertIfNegative val="0"/>
          <c:cat>
            <c:strRef>
              <c:f>Prices!$A$22:$A$33</c:f>
              <c:strCache>
                <c:ptCount val="12"/>
                <c:pt idx="0">
                  <c:v>Food and non-alcoholic beverages</c:v>
                </c:pt>
                <c:pt idx="1">
                  <c:v>Alcoholic beverages and tobacco</c:v>
                </c:pt>
                <c:pt idx="2">
                  <c:v>Clothing and footwear</c:v>
                </c:pt>
                <c:pt idx="3">
                  <c:v>Housing, water, electricity, gas, and other fuels</c:v>
                </c:pt>
                <c:pt idx="4">
                  <c:v>Fixtures and fittings, household equipment, and routine household maintenance</c:v>
                </c:pt>
                <c:pt idx="5">
                  <c:v>Health</c:v>
                </c:pt>
                <c:pt idx="6">
                  <c:v>Transportation</c:v>
                </c:pt>
                <c:pt idx="7">
                  <c:v>Communication</c:v>
                </c:pt>
                <c:pt idx="8">
                  <c:v>Recreation and culture</c:v>
                </c:pt>
                <c:pt idx="9">
                  <c:v>Education</c:v>
                </c:pt>
                <c:pt idx="10">
                  <c:v>Hotels and restaurants</c:v>
                </c:pt>
                <c:pt idx="11">
                  <c:v>Miscellaneous goods and services</c:v>
                </c:pt>
              </c:strCache>
            </c:strRef>
          </c:cat>
          <c:val>
            <c:numRef>
              <c:f>Prices!$C$22:$C$33</c:f>
              <c:numCache>
                <c:formatCode>0.0</c:formatCode>
                <c:ptCount val="12"/>
                <c:pt idx="0">
                  <c:v>2.8613813329492359</c:v>
                </c:pt>
                <c:pt idx="1">
                  <c:v>8.7906723255789956</c:v>
                </c:pt>
                <c:pt idx="2">
                  <c:v>1.9177981256055574</c:v>
                </c:pt>
                <c:pt idx="3">
                  <c:v>-1.328589596539004</c:v>
                </c:pt>
                <c:pt idx="4">
                  <c:v>2.7171267752534618</c:v>
                </c:pt>
                <c:pt idx="5">
                  <c:v>0.70172828073866356</c:v>
                </c:pt>
                <c:pt idx="6">
                  <c:v>1.1435386150479872</c:v>
                </c:pt>
                <c:pt idx="7">
                  <c:v>-3.9722308469492873E-2</c:v>
                </c:pt>
                <c:pt idx="8">
                  <c:v>2.9177316070061465E-2</c:v>
                </c:pt>
                <c:pt idx="9">
                  <c:v>4.2103396331350211</c:v>
                </c:pt>
                <c:pt idx="10">
                  <c:v>16.363530514878462</c:v>
                </c:pt>
                <c:pt idx="11">
                  <c:v>-5.6745503271869779E-2</c:v>
                </c:pt>
              </c:numCache>
            </c:numRef>
          </c:val>
        </c:ser>
        <c:dLbls>
          <c:showLegendKey val="0"/>
          <c:showVal val="0"/>
          <c:showCatName val="0"/>
          <c:showSerName val="0"/>
          <c:showPercent val="0"/>
          <c:showBubbleSize val="0"/>
        </c:dLbls>
        <c:gapWidth val="150"/>
        <c:axId val="290282880"/>
        <c:axId val="290288768"/>
      </c:barChart>
      <c:catAx>
        <c:axId val="290282880"/>
        <c:scaling>
          <c:orientation val="minMax"/>
        </c:scaling>
        <c:delete val="0"/>
        <c:axPos val="l"/>
        <c:numFmt formatCode="General" sourceLinked="1"/>
        <c:majorTickMark val="out"/>
        <c:minorTickMark val="none"/>
        <c:tickLblPos val="nextTo"/>
        <c:spPr>
          <a:noFill/>
        </c:spPr>
        <c:crossAx val="290288768"/>
        <c:crosses val="autoZero"/>
        <c:auto val="1"/>
        <c:lblAlgn val="ctr"/>
        <c:lblOffset val="100"/>
        <c:noMultiLvlLbl val="0"/>
      </c:catAx>
      <c:valAx>
        <c:axId val="290288768"/>
        <c:scaling>
          <c:orientation val="minMax"/>
        </c:scaling>
        <c:delete val="0"/>
        <c:axPos val="b"/>
        <c:numFmt formatCode="0.0" sourceLinked="1"/>
        <c:majorTickMark val="out"/>
        <c:minorTickMark val="none"/>
        <c:tickLblPos val="nextTo"/>
        <c:crossAx val="290282880"/>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621811495119766E-2"/>
          <c:y val="0.12366415862260562"/>
          <c:w val="0.35710666793076762"/>
          <c:h val="0.73419759708365417"/>
        </c:manualLayout>
      </c:layout>
      <c:pieChart>
        <c:varyColors val="1"/>
        <c:ser>
          <c:idx val="0"/>
          <c:order val="0"/>
          <c:spPr>
            <a:scene3d>
              <a:camera prst="orthographicFront"/>
              <a:lightRig rig="threePt" dir="t"/>
            </a:scene3d>
            <a:sp3d>
              <a:bevelB/>
            </a:sp3d>
          </c:spPr>
          <c:dPt>
            <c:idx val="0"/>
            <c:bubble3D val="0"/>
            <c:spPr>
              <a:solidFill>
                <a:srgbClr val="948A54"/>
              </a:solidFill>
              <a:ln>
                <a:solidFill>
                  <a:srgbClr val="BE9B55"/>
                </a:solidFill>
              </a:ln>
              <a:scene3d>
                <a:camera prst="orthographicFront"/>
                <a:lightRig rig="threePt" dir="t"/>
              </a:scene3d>
              <a:sp3d>
                <a:bevelB/>
              </a:sp3d>
            </c:spPr>
          </c:dPt>
          <c:dPt>
            <c:idx val="1"/>
            <c:bubble3D val="0"/>
            <c:spPr>
              <a:solidFill>
                <a:srgbClr val="828182"/>
              </a:solidFill>
              <a:scene3d>
                <a:camera prst="orthographicFront"/>
                <a:lightRig rig="threePt" dir="t"/>
              </a:scene3d>
              <a:sp3d>
                <a:bevelB/>
              </a:sp3d>
            </c:spPr>
          </c:dPt>
          <c:dPt>
            <c:idx val="2"/>
            <c:bubble3D val="0"/>
            <c:spPr>
              <a:solidFill>
                <a:srgbClr val="E63723"/>
              </a:solidFill>
              <a:scene3d>
                <a:camera prst="orthographicFront"/>
                <a:lightRig rig="threePt" dir="t"/>
              </a:scene3d>
              <a:sp3d>
                <a:bevelB/>
              </a:sp3d>
            </c:spPr>
          </c:dPt>
          <c:dLbls>
            <c:dLbl>
              <c:idx val="0"/>
              <c:layout>
                <c:manualLayout>
                  <c:x val="-0.14928284144338078"/>
                  <c:y val="-0.23701484866839204"/>
                </c:manualLayout>
              </c:layout>
              <c:dLblPos val="bestFit"/>
              <c:showLegendKey val="0"/>
              <c:showVal val="0"/>
              <c:showCatName val="0"/>
              <c:showSerName val="0"/>
              <c:showPercent val="1"/>
              <c:showBubbleSize val="0"/>
            </c:dLbl>
            <c:dLbl>
              <c:idx val="1"/>
              <c:layout>
                <c:manualLayout>
                  <c:x val="4.0689089665773052E-2"/>
                  <c:y val="0.11075601563790541"/>
                </c:manualLayout>
              </c:layout>
              <c:dLblPos val="bestFit"/>
              <c:showLegendKey val="0"/>
              <c:showVal val="0"/>
              <c:showCatName val="0"/>
              <c:showSerName val="0"/>
              <c:showPercent val="1"/>
              <c:showBubbleSize val="0"/>
            </c:dLbl>
            <c:dLbl>
              <c:idx val="2"/>
              <c:layout>
                <c:manualLayout>
                  <c:x val="1.6888523106487731E-2"/>
                  <c:y val="0.10911330139676596"/>
                </c:manualLayout>
              </c:layout>
              <c:dLblPos val="bestFit"/>
              <c:showLegendKey val="0"/>
              <c:showVal val="0"/>
              <c:showCatName val="0"/>
              <c:showSerName val="0"/>
              <c:showPercent val="1"/>
              <c:showBubbleSize val="0"/>
            </c:dLbl>
            <c:numFmt formatCode="0.0%" sourceLinked="0"/>
            <c:spPr>
              <a:noFill/>
              <a:ln w="25400">
                <a:noFill/>
              </a:ln>
            </c:spPr>
            <c:txPr>
              <a:bodyPr/>
              <a:lstStyle/>
              <a:p>
                <a:pPr>
                  <a:defRPr sz="1000" b="1" i="0" u="none" strike="noStrike" baseline="0">
                    <a:solidFill>
                      <a:srgbClr val="FFFFFF"/>
                    </a:solidFill>
                    <a:latin typeface="Calibri"/>
                    <a:ea typeface="Calibri"/>
                    <a:cs typeface="Calibri"/>
                  </a:defRPr>
                </a:pPr>
                <a:endParaRPr lang="en-US"/>
              </a:p>
            </c:txPr>
            <c:showLegendKey val="0"/>
            <c:showVal val="0"/>
            <c:showCatName val="0"/>
            <c:showSerName val="0"/>
            <c:showPercent val="1"/>
            <c:showBubbleSize val="0"/>
            <c:showLeaderLines val="0"/>
          </c:dLbls>
          <c:cat>
            <c:strRef>
              <c:f>GovFinance!$A$7:$A$9</c:f>
              <c:strCache>
                <c:ptCount val="3"/>
                <c:pt idx="0">
                  <c:v>Petroleum royalties and tax revenue</c:v>
                </c:pt>
                <c:pt idx="1">
                  <c:v>Department collections revenue</c:v>
                </c:pt>
                <c:pt idx="2">
                  <c:v>Capital revenue</c:v>
                </c:pt>
              </c:strCache>
            </c:strRef>
          </c:cat>
          <c:val>
            <c:numRef>
              <c:f>GovFinance!$E$7:$E$9</c:f>
              <c:numCache>
                <c:formatCode>0.0</c:formatCode>
                <c:ptCount val="3"/>
                <c:pt idx="0">
                  <c:v>89.653735562795575</c:v>
                </c:pt>
                <c:pt idx="1">
                  <c:v>6.6916742329153704</c:v>
                </c:pt>
                <c:pt idx="2">
                  <c:v>3.6545902042890535</c:v>
                </c:pt>
              </c:numCache>
            </c:numRef>
          </c:val>
        </c:ser>
        <c:dLbls>
          <c:showLegendKey val="0"/>
          <c:showVal val="0"/>
          <c:showCatName val="0"/>
          <c:showSerName val="0"/>
          <c:showPercent val="0"/>
          <c:showBubbleSize val="0"/>
          <c:showLeaderLines val="0"/>
        </c:dLbls>
        <c:firstSliceAng val="0"/>
      </c:pieChart>
      <c:spPr>
        <a:noFill/>
        <a:ln w="25400">
          <a:noFill/>
        </a:ln>
      </c:spPr>
    </c:plotArea>
    <c:legend>
      <c:legendPos val="r"/>
      <c:layout>
        <c:manualLayout>
          <c:xMode val="edge"/>
          <c:yMode val="edge"/>
          <c:x val="0.54873550562277273"/>
          <c:y val="0.27639614355136299"/>
          <c:w val="0.35321528711350103"/>
          <c:h val="0.49581663678178844"/>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955" l="0.70000000000000062" r="0.70000000000000062" t="0.750000000000009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343767174254552E-2"/>
          <c:y val="0.12090690316042264"/>
          <c:w val="0.49608808781547276"/>
          <c:h val="0.87909309683959858"/>
        </c:manualLayout>
      </c:layout>
      <c:pieChart>
        <c:varyColors val="1"/>
        <c:ser>
          <c:idx val="0"/>
          <c:order val="0"/>
          <c:spPr>
            <a:scene3d>
              <a:camera prst="orthographicFront"/>
              <a:lightRig rig="threePt" dir="t"/>
            </a:scene3d>
            <a:sp3d>
              <a:bevelB/>
            </a:sp3d>
          </c:spPr>
          <c:dPt>
            <c:idx val="0"/>
            <c:bubble3D val="0"/>
            <c:spPr>
              <a:solidFill>
                <a:srgbClr val="828182"/>
              </a:solidFill>
              <a:scene3d>
                <a:camera prst="orthographicFront"/>
                <a:lightRig rig="threePt" dir="t"/>
              </a:scene3d>
              <a:sp3d>
                <a:bevelB/>
              </a:sp3d>
            </c:spPr>
          </c:dPt>
          <c:dPt>
            <c:idx val="1"/>
            <c:bubble3D val="0"/>
            <c:spPr>
              <a:solidFill>
                <a:schemeClr val="accent6">
                  <a:lumMod val="75000"/>
                </a:schemeClr>
              </a:solidFill>
              <a:scene3d>
                <a:camera prst="orthographicFront"/>
                <a:lightRig rig="threePt" dir="t"/>
              </a:scene3d>
              <a:sp3d>
                <a:bevelB/>
              </a:sp3d>
            </c:spPr>
          </c:dPt>
          <c:dPt>
            <c:idx val="2"/>
            <c:bubble3D val="0"/>
            <c:spPr>
              <a:solidFill>
                <a:srgbClr val="948A54"/>
              </a:solidFill>
              <a:scene3d>
                <a:camera prst="orthographicFront"/>
                <a:lightRig rig="threePt" dir="t"/>
              </a:scene3d>
              <a:sp3d>
                <a:bevelB/>
              </a:sp3d>
            </c:spPr>
          </c:dPt>
          <c:dPt>
            <c:idx val="3"/>
            <c:bubble3D val="0"/>
            <c:spPr>
              <a:solidFill>
                <a:srgbClr val="E63723"/>
              </a:solidFill>
              <a:scene3d>
                <a:camera prst="orthographicFront"/>
                <a:lightRig rig="threePt" dir="t"/>
              </a:scene3d>
              <a:sp3d>
                <a:bevelB/>
              </a:sp3d>
            </c:spPr>
          </c:dPt>
          <c:dPt>
            <c:idx val="4"/>
            <c:bubble3D val="0"/>
            <c:spPr>
              <a:solidFill>
                <a:schemeClr val="accent3">
                  <a:lumMod val="75000"/>
                </a:schemeClr>
              </a:solidFill>
              <a:scene3d>
                <a:camera prst="orthographicFront"/>
                <a:lightRig rig="threePt" dir="t"/>
              </a:scene3d>
              <a:sp3d>
                <a:bevelB/>
              </a:sp3d>
            </c:spPr>
          </c:dPt>
          <c:dLbls>
            <c:txPr>
              <a:bodyPr/>
              <a:lstStyle/>
              <a:p>
                <a:pPr>
                  <a:defRPr sz="12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Ref>
              <c:f>GovFinance!$E$51:$E$55</c:f>
              <c:numCache>
                <c:formatCode>0.0</c:formatCode>
                <c:ptCount val="5"/>
                <c:pt idx="0">
                  <c:v>24.994071355903614</c:v>
                </c:pt>
                <c:pt idx="1">
                  <c:v>6.4373626636178889</c:v>
                </c:pt>
                <c:pt idx="2">
                  <c:v>30.289376329886565</c:v>
                </c:pt>
                <c:pt idx="3">
                  <c:v>32.163430134218032</c:v>
                </c:pt>
                <c:pt idx="4">
                  <c:v>6.1157595163738971</c:v>
                </c:pt>
              </c:numCache>
            </c:numRef>
          </c:val>
        </c:ser>
        <c:ser>
          <c:idx val="1"/>
          <c:order val="1"/>
          <c:dPt>
            <c:idx val="0"/>
            <c:bubble3D val="0"/>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2"/>
          <c:order val="2"/>
          <c:dPt>
            <c:idx val="0"/>
            <c:bubble3D val="0"/>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3"/>
          <c:order val="3"/>
          <c:dPt>
            <c:idx val="0"/>
            <c:bubble3D val="0"/>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4"/>
          <c:order val="4"/>
          <c:dPt>
            <c:idx val="0"/>
            <c:bubble3D val="0"/>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5"/>
          <c:order val="5"/>
          <c:dPt>
            <c:idx val="0"/>
            <c:bubble3D val="0"/>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9397887973033472"/>
          <c:y val="0.14280788831357169"/>
          <c:w val="0.47561038983839399"/>
          <c:h val="0.79151281187127864"/>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21" l="0.70000000000000062" r="0.70000000000000062" t="0.7500000000000142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0614239605722E-2"/>
          <c:y val="9.6797599440471088E-2"/>
          <c:w val="0.84044679910671749"/>
          <c:h val="0.65981303912942113"/>
        </c:manualLayout>
      </c:layout>
      <c:lineChart>
        <c:grouping val="standard"/>
        <c:varyColors val="0"/>
        <c:ser>
          <c:idx val="0"/>
          <c:order val="0"/>
          <c:tx>
            <c:strRef>
              <c:f>'[5]oil&amp;gas1'!$F$77</c:f>
              <c:strCache>
                <c:ptCount val="1"/>
                <c:pt idx="0">
                  <c:v>LNG</c:v>
                </c:pt>
              </c:strCache>
            </c:strRef>
          </c:tx>
          <c:spPr>
            <a:ln>
              <a:solidFill>
                <a:schemeClr val="accent3">
                  <a:lumMod val="75000"/>
                </a:schemeClr>
              </a:solidFill>
            </a:ln>
          </c:spPr>
          <c:marker>
            <c:symbol val="none"/>
          </c:marker>
          <c:cat>
            <c:numRef>
              <c:f>'[5]oil&amp;gas1'!$G$76:$J$76</c:f>
              <c:numCache>
                <c:formatCode>General</c:formatCode>
                <c:ptCount val="4"/>
                <c:pt idx="0">
                  <c:v>2009</c:v>
                </c:pt>
                <c:pt idx="1">
                  <c:v>2010</c:v>
                </c:pt>
                <c:pt idx="2">
                  <c:v>2011</c:v>
                </c:pt>
                <c:pt idx="3">
                  <c:v>2012</c:v>
                </c:pt>
              </c:numCache>
            </c:numRef>
          </c:cat>
          <c:val>
            <c:numRef>
              <c:f>'[5]oil&amp;gas1'!$G$77:$J$77</c:f>
              <c:numCache>
                <c:formatCode>General</c:formatCode>
                <c:ptCount val="4"/>
                <c:pt idx="0">
                  <c:v>446.78</c:v>
                </c:pt>
                <c:pt idx="1">
                  <c:v>564.88671868330744</c:v>
                </c:pt>
                <c:pt idx="2">
                  <c:v>809.83157090517614</c:v>
                </c:pt>
                <c:pt idx="3">
                  <c:v>885.69933940367787</c:v>
                </c:pt>
              </c:numCache>
            </c:numRef>
          </c:val>
          <c:smooth val="0"/>
        </c:ser>
        <c:ser>
          <c:idx val="1"/>
          <c:order val="1"/>
          <c:tx>
            <c:strRef>
              <c:f>'[5]oil&amp;gas1'!$F$78</c:f>
              <c:strCache>
                <c:ptCount val="1"/>
                <c:pt idx="0">
                  <c:v>Propane</c:v>
                </c:pt>
              </c:strCache>
            </c:strRef>
          </c:tx>
          <c:spPr>
            <a:ln>
              <a:solidFill>
                <a:schemeClr val="accent1">
                  <a:lumMod val="75000"/>
                </a:schemeClr>
              </a:solidFill>
            </a:ln>
          </c:spPr>
          <c:marker>
            <c:symbol val="none"/>
          </c:marker>
          <c:cat>
            <c:numRef>
              <c:f>'[5]oil&amp;gas1'!$G$76:$J$76</c:f>
              <c:numCache>
                <c:formatCode>General</c:formatCode>
                <c:ptCount val="4"/>
                <c:pt idx="0">
                  <c:v>2009</c:v>
                </c:pt>
                <c:pt idx="1">
                  <c:v>2010</c:v>
                </c:pt>
                <c:pt idx="2">
                  <c:v>2011</c:v>
                </c:pt>
                <c:pt idx="3">
                  <c:v>2012</c:v>
                </c:pt>
              </c:numCache>
            </c:numRef>
          </c:cat>
          <c:val>
            <c:numRef>
              <c:f>'[5]oil&amp;gas1'!$G$78:$J$78</c:f>
              <c:numCache>
                <c:formatCode>General</c:formatCode>
                <c:ptCount val="4"/>
                <c:pt idx="0">
                  <c:v>488.315</c:v>
                </c:pt>
                <c:pt idx="1">
                  <c:v>697.77656712402472</c:v>
                </c:pt>
                <c:pt idx="2">
                  <c:v>824.94312280113922</c:v>
                </c:pt>
                <c:pt idx="3">
                  <c:v>913.3563054499366</c:v>
                </c:pt>
              </c:numCache>
            </c:numRef>
          </c:val>
          <c:smooth val="0"/>
        </c:ser>
        <c:ser>
          <c:idx val="2"/>
          <c:order val="2"/>
          <c:tx>
            <c:strRef>
              <c:f>'[5]oil&amp;gas1'!$F$79</c:f>
              <c:strCache>
                <c:ptCount val="1"/>
                <c:pt idx="0">
                  <c:v>Butane</c:v>
                </c:pt>
              </c:strCache>
            </c:strRef>
          </c:tx>
          <c:spPr>
            <a:ln>
              <a:solidFill>
                <a:srgbClr val="CC0000"/>
              </a:solidFill>
            </a:ln>
          </c:spPr>
          <c:marker>
            <c:symbol val="none"/>
          </c:marker>
          <c:cat>
            <c:numRef>
              <c:f>'[5]oil&amp;gas1'!$G$76:$J$76</c:f>
              <c:numCache>
                <c:formatCode>General</c:formatCode>
                <c:ptCount val="4"/>
                <c:pt idx="0">
                  <c:v>2009</c:v>
                </c:pt>
                <c:pt idx="1">
                  <c:v>2010</c:v>
                </c:pt>
                <c:pt idx="2">
                  <c:v>2011</c:v>
                </c:pt>
                <c:pt idx="3">
                  <c:v>2012</c:v>
                </c:pt>
              </c:numCache>
            </c:numRef>
          </c:cat>
          <c:val>
            <c:numRef>
              <c:f>'[5]oil&amp;gas1'!$G$79:$J$79</c:f>
              <c:numCache>
                <c:formatCode>General</c:formatCode>
                <c:ptCount val="4"/>
                <c:pt idx="0">
                  <c:v>504.61500000000001</c:v>
                </c:pt>
                <c:pt idx="1">
                  <c:v>704.83899530177086</c:v>
                </c:pt>
                <c:pt idx="2">
                  <c:v>867.10722556739233</c:v>
                </c:pt>
                <c:pt idx="3">
                  <c:v>914.86136595310904</c:v>
                </c:pt>
              </c:numCache>
            </c:numRef>
          </c:val>
          <c:smooth val="0"/>
        </c:ser>
        <c:ser>
          <c:idx val="3"/>
          <c:order val="3"/>
          <c:tx>
            <c:strRef>
              <c:f>'[5]oil&amp;gas1'!$F$80</c:f>
              <c:strCache>
                <c:ptCount val="1"/>
                <c:pt idx="0">
                  <c:v>Pentane (plus)</c:v>
                </c:pt>
              </c:strCache>
            </c:strRef>
          </c:tx>
          <c:marker>
            <c:symbol val="none"/>
          </c:marker>
          <c:cat>
            <c:numRef>
              <c:f>'[5]oil&amp;gas1'!$G$76:$J$76</c:f>
              <c:numCache>
                <c:formatCode>General</c:formatCode>
                <c:ptCount val="4"/>
                <c:pt idx="0">
                  <c:v>2009</c:v>
                </c:pt>
                <c:pt idx="1">
                  <c:v>2010</c:v>
                </c:pt>
                <c:pt idx="2">
                  <c:v>2011</c:v>
                </c:pt>
                <c:pt idx="3">
                  <c:v>2012</c:v>
                </c:pt>
              </c:numCache>
            </c:numRef>
          </c:cat>
          <c:val>
            <c:numRef>
              <c:f>'[5]oil&amp;gas1'!$G$80:$J$80</c:f>
              <c:numCache>
                <c:formatCode>General</c:formatCode>
                <c:ptCount val="4"/>
                <c:pt idx="0">
                  <c:v>537.29500000000007</c:v>
                </c:pt>
                <c:pt idx="1">
                  <c:v>708.24541510550193</c:v>
                </c:pt>
                <c:pt idx="2">
                  <c:v>928.01195941048559</c:v>
                </c:pt>
                <c:pt idx="3">
                  <c:v>933.32649498035789</c:v>
                </c:pt>
              </c:numCache>
            </c:numRef>
          </c:val>
          <c:smooth val="0"/>
        </c:ser>
        <c:ser>
          <c:idx val="4"/>
          <c:order val="4"/>
          <c:tx>
            <c:strRef>
              <c:f>'[5]oil&amp;gas1'!$F$81</c:f>
              <c:strCache>
                <c:ptCount val="1"/>
                <c:pt idx="0">
                  <c:v>Others (sulpher)</c:v>
                </c:pt>
              </c:strCache>
            </c:strRef>
          </c:tx>
          <c:marker>
            <c:symbol val="none"/>
          </c:marker>
          <c:cat>
            <c:numRef>
              <c:f>'[5]oil&amp;gas1'!$G$76:$J$76</c:f>
              <c:numCache>
                <c:formatCode>General</c:formatCode>
                <c:ptCount val="4"/>
                <c:pt idx="0">
                  <c:v>2009</c:v>
                </c:pt>
                <c:pt idx="1">
                  <c:v>2010</c:v>
                </c:pt>
                <c:pt idx="2">
                  <c:v>2011</c:v>
                </c:pt>
                <c:pt idx="3">
                  <c:v>2012</c:v>
                </c:pt>
              </c:numCache>
            </c:numRef>
          </c:cat>
          <c:val>
            <c:numRef>
              <c:f>'[5]oil&amp;gas1'!$G$81:$J$81</c:f>
              <c:numCache>
                <c:formatCode>General</c:formatCode>
                <c:ptCount val="4"/>
                <c:pt idx="0">
                  <c:v>43.769999999999996</c:v>
                </c:pt>
                <c:pt idx="1">
                  <c:v>145.97905677939809</c:v>
                </c:pt>
                <c:pt idx="2">
                  <c:v>212.98542274052477</c:v>
                </c:pt>
                <c:pt idx="3">
                  <c:v>189.92857142857144</c:v>
                </c:pt>
              </c:numCache>
            </c:numRef>
          </c:val>
          <c:smooth val="0"/>
        </c:ser>
        <c:dLbls>
          <c:showLegendKey val="0"/>
          <c:showVal val="0"/>
          <c:showCatName val="0"/>
          <c:showSerName val="0"/>
          <c:showPercent val="0"/>
          <c:showBubbleSize val="0"/>
        </c:dLbls>
        <c:marker val="1"/>
        <c:smooth val="0"/>
        <c:axId val="309424128"/>
        <c:axId val="309425664"/>
      </c:lineChart>
      <c:catAx>
        <c:axId val="3094241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09425664"/>
        <c:crosses val="autoZero"/>
        <c:auto val="1"/>
        <c:lblAlgn val="ctr"/>
        <c:lblOffset val="100"/>
        <c:noMultiLvlLbl val="0"/>
      </c:catAx>
      <c:valAx>
        <c:axId val="309425664"/>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en-US"/>
                  <a:t> $/Metric Ton</a:t>
                </a:r>
              </a:p>
            </c:rich>
          </c:tx>
          <c:layout>
            <c:manualLayout>
              <c:xMode val="edge"/>
              <c:yMode val="edge"/>
              <c:x val="9.6990795671089064E-2"/>
              <c:y val="1.5615068173784868E-2"/>
            </c:manualLayout>
          </c:layout>
          <c:overlay val="0"/>
        </c:title>
        <c:numFmt formatCode="0" sourceLinked="0"/>
        <c:majorTickMark val="out"/>
        <c:minorTickMark val="none"/>
        <c:tickLblPos val="nextTo"/>
        <c:spPr>
          <a:ln>
            <a:solidFill>
              <a:schemeClr val="tx1">
                <a:lumMod val="50000"/>
                <a:lumOff val="50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309424128"/>
        <c:crosses val="autoZero"/>
        <c:crossBetween val="between"/>
      </c:valAx>
      <c:spPr>
        <a:ln>
          <a:noFill/>
        </a:ln>
      </c:spPr>
    </c:plotArea>
    <c:legend>
      <c:legendPos val="r"/>
      <c:layout>
        <c:manualLayout>
          <c:xMode val="edge"/>
          <c:yMode val="edge"/>
          <c:x val="0.10785909466796104"/>
          <c:y val="0.86181922102144104"/>
          <c:w val="0.76785100492575409"/>
          <c:h val="0.10760763787048111"/>
        </c:manualLayout>
      </c:layout>
      <c:overlay val="0"/>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966" l="0.70000000000000062" r="0.70000000000000062" t="0.7500000000000096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chart" Target="../charts/chart12.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chart" Target="../charts/chart20.xml"/><Relationship Id="rId1" Type="http://schemas.openxmlformats.org/officeDocument/2006/relationships/image" Target="../media/image17.emf"/><Relationship Id="rId4"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image" Target="../media/image25.png"/><Relationship Id="rId4"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5" Type="http://schemas.openxmlformats.org/officeDocument/2006/relationships/image" Target="../media/image38.png"/><Relationship Id="rId4" Type="http://schemas.openxmlformats.org/officeDocument/2006/relationships/image" Target="../media/image37.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228</xdr:row>
      <xdr:rowOff>142875</xdr:rowOff>
    </xdr:from>
    <xdr:to>
      <xdr:col>3</xdr:col>
      <xdr:colOff>309798</xdr:colOff>
      <xdr:row>242</xdr:row>
      <xdr:rowOff>188830</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75714225"/>
          <a:ext cx="4919898" cy="2712955"/>
        </a:xfrm>
        <a:prstGeom prst="rect">
          <a:avLst/>
        </a:prstGeom>
      </xdr:spPr>
    </xdr:pic>
    <xdr:clientData/>
  </xdr:twoCellAnchor>
  <xdr:twoCellAnchor editAs="oneCell">
    <xdr:from>
      <xdr:col>0</xdr:col>
      <xdr:colOff>19050</xdr:colOff>
      <xdr:row>253</xdr:row>
      <xdr:rowOff>76200</xdr:rowOff>
    </xdr:from>
    <xdr:to>
      <xdr:col>3</xdr:col>
      <xdr:colOff>298366</xdr:colOff>
      <xdr:row>267</xdr:row>
      <xdr:rowOff>189217</xdr:rowOff>
    </xdr:to>
    <xdr:pic>
      <xdr:nvPicPr>
        <xdr:cNvPr id="8" name="Picture 7"/>
        <xdr:cNvPicPr>
          <a:picLocks noChangeAspect="1"/>
        </xdr:cNvPicPr>
      </xdr:nvPicPr>
      <xdr:blipFill>
        <a:blip xmlns:r="http://schemas.openxmlformats.org/officeDocument/2006/relationships" r:embed="rId2"/>
        <a:stretch>
          <a:fillRect/>
        </a:stretch>
      </xdr:blipFill>
      <xdr:spPr>
        <a:xfrm>
          <a:off x="19050" y="81019650"/>
          <a:ext cx="4889416" cy="27800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57150</xdr:rowOff>
    </xdr:from>
    <xdr:to>
      <xdr:col>4</xdr:col>
      <xdr:colOff>676275</xdr:colOff>
      <xdr:row>54</xdr:row>
      <xdr:rowOff>19050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56</xdr:row>
      <xdr:rowOff>9525</xdr:rowOff>
    </xdr:from>
    <xdr:to>
      <xdr:col>4</xdr:col>
      <xdr:colOff>428625</xdr:colOff>
      <xdr:row>71</xdr:row>
      <xdr:rowOff>66675</xdr:rowOff>
    </xdr:to>
    <xdr:pic>
      <xdr:nvPicPr>
        <xdr:cNvPr id="3" name="Picture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6106775"/>
          <a:ext cx="5705475"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172</xdr:row>
      <xdr:rowOff>66675</xdr:rowOff>
    </xdr:from>
    <xdr:to>
      <xdr:col>4</xdr:col>
      <xdr:colOff>361950</xdr:colOff>
      <xdr:row>187</xdr:row>
      <xdr:rowOff>171450</xdr:rowOff>
    </xdr:to>
    <xdr:pic>
      <xdr:nvPicPr>
        <xdr:cNvPr id="4" name="Picture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41328975"/>
          <a:ext cx="5476875"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130</xdr:row>
      <xdr:rowOff>0</xdr:rowOff>
    </xdr:from>
    <xdr:to>
      <xdr:col>4</xdr:col>
      <xdr:colOff>180975</xdr:colOff>
      <xdr:row>142</xdr:row>
      <xdr:rowOff>152400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276225</xdr:colOff>
      <xdr:row>155</xdr:row>
      <xdr:rowOff>161925</xdr:rowOff>
    </xdr:from>
    <xdr:to>
      <xdr:col>3</xdr:col>
      <xdr:colOff>238125</xdr:colOff>
      <xdr:row>169</xdr:row>
      <xdr:rowOff>180975</xdr:rowOff>
    </xdr:to>
    <xdr:graphicFrame macro="">
      <xdr:nvGraphicFramePr>
        <xdr:cNvPr id="6"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161925</xdr:colOff>
      <xdr:row>201</xdr:row>
      <xdr:rowOff>152400</xdr:rowOff>
    </xdr:from>
    <xdr:to>
      <xdr:col>4</xdr:col>
      <xdr:colOff>57150</xdr:colOff>
      <xdr:row>217</xdr:row>
      <xdr:rowOff>47625</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51</xdr:row>
      <xdr:rowOff>133350</xdr:rowOff>
    </xdr:from>
    <xdr:to>
      <xdr:col>2</xdr:col>
      <xdr:colOff>533400</xdr:colOff>
      <xdr:row>66</xdr:row>
      <xdr:rowOff>19050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67</xdr:row>
      <xdr:rowOff>180975</xdr:rowOff>
    </xdr:from>
    <xdr:to>
      <xdr:col>4</xdr:col>
      <xdr:colOff>133350</xdr:colOff>
      <xdr:row>83</xdr:row>
      <xdr:rowOff>104775</xdr:rowOff>
    </xdr:to>
    <xdr:pic>
      <xdr:nvPicPr>
        <xdr:cNvPr id="3"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0193000"/>
          <a:ext cx="546735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82</xdr:row>
      <xdr:rowOff>0</xdr:rowOff>
    </xdr:from>
    <xdr:to>
      <xdr:col>4</xdr:col>
      <xdr:colOff>523875</xdr:colOff>
      <xdr:row>95</xdr:row>
      <xdr:rowOff>114300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60025"/>
          <a:ext cx="54864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153</xdr:row>
      <xdr:rowOff>38100</xdr:rowOff>
    </xdr:from>
    <xdr:to>
      <xdr:col>5</xdr:col>
      <xdr:colOff>342900</xdr:colOff>
      <xdr:row>167</xdr:row>
      <xdr:rowOff>114300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0.01354</cdr:x>
      <cdr:y>0.24653</cdr:y>
    </cdr:from>
    <cdr:to>
      <cdr:x>0.10729</cdr:x>
      <cdr:y>0.69444</cdr:y>
    </cdr:to>
    <cdr:sp macro="" textlink="">
      <cdr:nvSpPr>
        <cdr:cNvPr id="2" name="TextBox 1"/>
        <cdr:cNvSpPr txBox="1"/>
      </cdr:nvSpPr>
      <cdr:spPr>
        <a:xfrm xmlns:a="http://schemas.openxmlformats.org/drawingml/2006/main">
          <a:off x="61912" y="676274"/>
          <a:ext cx="428626" cy="1228725"/>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effectLst/>
              <a:latin typeface="+mn-lt"/>
              <a:ea typeface="+mn-ea"/>
              <a:cs typeface="+mn-cs"/>
            </a:rPr>
            <a:t>Thousand AED</a:t>
          </a:r>
          <a:endParaRPr lang="en-US">
            <a:effectLst/>
          </a:endParaRPr>
        </a:p>
        <a:p xmlns:a="http://schemas.openxmlformats.org/drawingml/2006/main">
          <a:endParaRPr lang="en-US" sz="1100"/>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0</xdr:colOff>
      <xdr:row>7</xdr:row>
      <xdr:rowOff>0</xdr:rowOff>
    </xdr:from>
    <xdr:to>
      <xdr:col>2</xdr:col>
      <xdr:colOff>857250</xdr:colOff>
      <xdr:row>22</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608540</xdr:colOff>
      <xdr:row>7</xdr:row>
      <xdr:rowOff>17992</xdr:rowOff>
    </xdr:from>
    <xdr:to>
      <xdr:col>5</xdr:col>
      <xdr:colOff>31750</xdr:colOff>
      <xdr:row>22</xdr:row>
      <xdr:rowOff>141817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193</xdr:row>
      <xdr:rowOff>142875</xdr:rowOff>
    </xdr:from>
    <xdr:to>
      <xdr:col>5</xdr:col>
      <xdr:colOff>353635</xdr:colOff>
      <xdr:row>208</xdr:row>
      <xdr:rowOff>7082</xdr:rowOff>
    </xdr:to>
    <xdr:pic>
      <xdr:nvPicPr>
        <xdr:cNvPr id="6" name="Picture 5"/>
        <xdr:cNvPicPr>
          <a:picLocks noChangeAspect="1"/>
        </xdr:cNvPicPr>
      </xdr:nvPicPr>
      <xdr:blipFill>
        <a:blip xmlns:r="http://schemas.openxmlformats.org/officeDocument/2006/relationships" r:embed="rId1"/>
        <a:stretch>
          <a:fillRect/>
        </a:stretch>
      </xdr:blipFill>
      <xdr:spPr>
        <a:xfrm>
          <a:off x="142875" y="42595800"/>
          <a:ext cx="5163760" cy="2578832"/>
        </a:xfrm>
        <a:prstGeom prst="rect">
          <a:avLst/>
        </a:prstGeom>
      </xdr:spPr>
    </xdr:pic>
    <xdr:clientData/>
  </xdr:twoCellAnchor>
  <xdr:twoCellAnchor editAs="oneCell">
    <xdr:from>
      <xdr:col>1</xdr:col>
      <xdr:colOff>28575</xdr:colOff>
      <xdr:row>5</xdr:row>
      <xdr:rowOff>95250</xdr:rowOff>
    </xdr:from>
    <xdr:to>
      <xdr:col>5</xdr:col>
      <xdr:colOff>131491</xdr:colOff>
      <xdr:row>14</xdr:row>
      <xdr:rowOff>100345</xdr:rowOff>
    </xdr:to>
    <xdr:pic>
      <xdr:nvPicPr>
        <xdr:cNvPr id="8" name="Picture 7"/>
        <xdr:cNvPicPr>
          <a:picLocks noChangeAspect="1"/>
        </xdr:cNvPicPr>
      </xdr:nvPicPr>
      <xdr:blipFill>
        <a:blip xmlns:r="http://schemas.openxmlformats.org/officeDocument/2006/relationships" r:embed="rId2"/>
        <a:stretch>
          <a:fillRect/>
        </a:stretch>
      </xdr:blipFill>
      <xdr:spPr>
        <a:xfrm>
          <a:off x="152400" y="6162675"/>
          <a:ext cx="4932091" cy="1633870"/>
        </a:xfrm>
        <a:prstGeom prst="rect">
          <a:avLst/>
        </a:prstGeom>
      </xdr:spPr>
    </xdr:pic>
    <xdr:clientData/>
  </xdr:twoCellAnchor>
  <xdr:twoCellAnchor editAs="oneCell">
    <xdr:from>
      <xdr:col>1</xdr:col>
      <xdr:colOff>57150</xdr:colOff>
      <xdr:row>215</xdr:row>
      <xdr:rowOff>142875</xdr:rowOff>
    </xdr:from>
    <xdr:to>
      <xdr:col>5</xdr:col>
      <xdr:colOff>391735</xdr:colOff>
      <xdr:row>230</xdr:row>
      <xdr:rowOff>13178</xdr:rowOff>
    </xdr:to>
    <xdr:pic>
      <xdr:nvPicPr>
        <xdr:cNvPr id="11" name="Picture 10"/>
        <xdr:cNvPicPr>
          <a:picLocks noChangeAspect="1"/>
        </xdr:cNvPicPr>
      </xdr:nvPicPr>
      <xdr:blipFill>
        <a:blip xmlns:r="http://schemas.openxmlformats.org/officeDocument/2006/relationships" r:embed="rId3"/>
        <a:stretch>
          <a:fillRect/>
        </a:stretch>
      </xdr:blipFill>
      <xdr:spPr>
        <a:xfrm>
          <a:off x="180975" y="46596300"/>
          <a:ext cx="5163760" cy="258492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95250</xdr:colOff>
      <xdr:row>4</xdr:row>
      <xdr:rowOff>171450</xdr:rowOff>
    </xdr:from>
    <xdr:to>
      <xdr:col>4</xdr:col>
      <xdr:colOff>518162</xdr:colOff>
      <xdr:row>18</xdr:row>
      <xdr:rowOff>4027</xdr:rowOff>
    </xdr:to>
    <xdr:pic>
      <xdr:nvPicPr>
        <xdr:cNvPr id="3" name="Picture 2"/>
        <xdr:cNvPicPr>
          <a:picLocks noChangeAspect="1"/>
        </xdr:cNvPicPr>
      </xdr:nvPicPr>
      <xdr:blipFill>
        <a:blip xmlns:r="http://schemas.openxmlformats.org/officeDocument/2006/relationships" r:embed="rId1"/>
        <a:stretch>
          <a:fillRect/>
        </a:stretch>
      </xdr:blipFill>
      <xdr:spPr>
        <a:xfrm>
          <a:off x="219075" y="3619500"/>
          <a:ext cx="4413887" cy="249957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209550</xdr:colOff>
      <xdr:row>27</xdr:row>
      <xdr:rowOff>9525</xdr:rowOff>
    </xdr:from>
    <xdr:to>
      <xdr:col>1</xdr:col>
      <xdr:colOff>381000</xdr:colOff>
      <xdr:row>27</xdr:row>
      <xdr:rowOff>95250</xdr:rowOff>
    </xdr:to>
    <xdr:sp macro="" textlink="">
      <xdr:nvSpPr>
        <xdr:cNvPr id="2" name="Rectangle 1"/>
        <xdr:cNvSpPr>
          <a:spLocks noChangeArrowheads="1"/>
        </xdr:cNvSpPr>
      </xdr:nvSpPr>
      <xdr:spPr bwMode="auto">
        <a:xfrm>
          <a:off x="361950" y="11410950"/>
          <a:ext cx="171450" cy="85725"/>
        </a:xfrm>
        <a:prstGeom prst="rect">
          <a:avLst/>
        </a:prstGeom>
        <a:noFill/>
        <a:ln w="9525" algn="ctr">
          <a:noFill/>
          <a:round/>
          <a:headEnd/>
          <a:tailEnd/>
        </a:ln>
      </xdr:spPr>
    </xdr:sp>
    <xdr:clientData/>
  </xdr:twoCellAnchor>
  <xdr:twoCellAnchor>
    <xdr:from>
      <xdr:col>5</xdr:col>
      <xdr:colOff>438150</xdr:colOff>
      <xdr:row>27</xdr:row>
      <xdr:rowOff>47625</xdr:rowOff>
    </xdr:from>
    <xdr:to>
      <xdr:col>5</xdr:col>
      <xdr:colOff>609600</xdr:colOff>
      <xdr:row>27</xdr:row>
      <xdr:rowOff>133350</xdr:rowOff>
    </xdr:to>
    <xdr:sp macro="" textlink="">
      <xdr:nvSpPr>
        <xdr:cNvPr id="3" name="Rectangle 2"/>
        <xdr:cNvSpPr>
          <a:spLocks noChangeArrowheads="1"/>
        </xdr:cNvSpPr>
      </xdr:nvSpPr>
      <xdr:spPr bwMode="auto">
        <a:xfrm>
          <a:off x="6343650" y="11449050"/>
          <a:ext cx="171450" cy="85725"/>
        </a:xfrm>
        <a:prstGeom prst="rect">
          <a:avLst/>
        </a:prstGeom>
        <a:noFill/>
        <a:ln w="9525" algn="ctr">
          <a:noFill/>
          <a:round/>
          <a:headEnd/>
          <a:tailEnd/>
        </a:ln>
      </xdr:spPr>
    </xdr:sp>
    <xdr:clientData/>
  </xdr:twoCellAnchor>
  <xdr:twoCellAnchor>
    <xdr:from>
      <xdr:col>1</xdr:col>
      <xdr:colOff>209550</xdr:colOff>
      <xdr:row>27</xdr:row>
      <xdr:rowOff>9525</xdr:rowOff>
    </xdr:from>
    <xdr:to>
      <xdr:col>1</xdr:col>
      <xdr:colOff>381000</xdr:colOff>
      <xdr:row>27</xdr:row>
      <xdr:rowOff>95250</xdr:rowOff>
    </xdr:to>
    <xdr:sp macro="" textlink="">
      <xdr:nvSpPr>
        <xdr:cNvPr id="4" name="Rectangle 3"/>
        <xdr:cNvSpPr>
          <a:spLocks noChangeArrowheads="1"/>
        </xdr:cNvSpPr>
      </xdr:nvSpPr>
      <xdr:spPr bwMode="auto">
        <a:xfrm>
          <a:off x="361950" y="11410950"/>
          <a:ext cx="171450" cy="85725"/>
        </a:xfrm>
        <a:prstGeom prst="rect">
          <a:avLst/>
        </a:prstGeom>
        <a:noFill/>
        <a:ln w="9525" algn="ctr">
          <a:noFill/>
          <a:round/>
          <a:headEnd/>
          <a:tailEnd/>
        </a:ln>
      </xdr:spPr>
    </xdr:sp>
    <xdr:clientData/>
  </xdr:twoCellAnchor>
  <xdr:twoCellAnchor>
    <xdr:from>
      <xdr:col>5</xdr:col>
      <xdr:colOff>438150</xdr:colOff>
      <xdr:row>27</xdr:row>
      <xdr:rowOff>47625</xdr:rowOff>
    </xdr:from>
    <xdr:to>
      <xdr:col>5</xdr:col>
      <xdr:colOff>609600</xdr:colOff>
      <xdr:row>27</xdr:row>
      <xdr:rowOff>133350</xdr:rowOff>
    </xdr:to>
    <xdr:sp macro="" textlink="">
      <xdr:nvSpPr>
        <xdr:cNvPr id="5" name="Rectangle 4"/>
        <xdr:cNvSpPr>
          <a:spLocks noChangeArrowheads="1"/>
        </xdr:cNvSpPr>
      </xdr:nvSpPr>
      <xdr:spPr bwMode="auto">
        <a:xfrm>
          <a:off x="6343650" y="11449050"/>
          <a:ext cx="171450" cy="85725"/>
        </a:xfrm>
        <a:prstGeom prst="rect">
          <a:avLst/>
        </a:prstGeom>
        <a:noFill/>
        <a:ln w="9525" algn="ctr">
          <a:noFill/>
          <a:round/>
          <a:headEnd/>
          <a:tailEnd/>
        </a:ln>
      </xdr:spPr>
    </xdr:sp>
    <xdr:clientData/>
  </xdr:twoCellAnchor>
  <xdr:twoCellAnchor editAs="oneCell">
    <xdr:from>
      <xdr:col>1</xdr:col>
      <xdr:colOff>104776</xdr:colOff>
      <xdr:row>189</xdr:row>
      <xdr:rowOff>95249</xdr:rowOff>
    </xdr:from>
    <xdr:to>
      <xdr:col>5</xdr:col>
      <xdr:colOff>14288</xdr:colOff>
      <xdr:row>204</xdr:row>
      <xdr:rowOff>114299</xdr:rowOff>
    </xdr:to>
    <xdr:pic>
      <xdr:nvPicPr>
        <xdr:cNvPr id="8"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6" y="41528999"/>
          <a:ext cx="5662612"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473</xdr:row>
      <xdr:rowOff>85725</xdr:rowOff>
    </xdr:from>
    <xdr:to>
      <xdr:col>4</xdr:col>
      <xdr:colOff>476249</xdr:colOff>
      <xdr:row>486</xdr:row>
      <xdr:rowOff>104775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209550</xdr:colOff>
      <xdr:row>33</xdr:row>
      <xdr:rowOff>9525</xdr:rowOff>
    </xdr:from>
    <xdr:to>
      <xdr:col>1</xdr:col>
      <xdr:colOff>381000</xdr:colOff>
      <xdr:row>33</xdr:row>
      <xdr:rowOff>95250</xdr:rowOff>
    </xdr:to>
    <xdr:sp macro="" textlink="">
      <xdr:nvSpPr>
        <xdr:cNvPr id="10" name="Rectangle 9"/>
        <xdr:cNvSpPr>
          <a:spLocks noChangeArrowheads="1"/>
        </xdr:cNvSpPr>
      </xdr:nvSpPr>
      <xdr:spPr bwMode="auto">
        <a:xfrm>
          <a:off x="361950" y="12506325"/>
          <a:ext cx="171450" cy="85725"/>
        </a:xfrm>
        <a:prstGeom prst="rect">
          <a:avLst/>
        </a:prstGeom>
        <a:noFill/>
        <a:ln w="9525" algn="ctr">
          <a:noFill/>
          <a:round/>
          <a:headEnd/>
          <a:tailEnd/>
        </a:ln>
      </xdr:spPr>
    </xdr:sp>
    <xdr:clientData/>
  </xdr:twoCellAnchor>
  <xdr:twoCellAnchor>
    <xdr:from>
      <xdr:col>1</xdr:col>
      <xdr:colOff>209550</xdr:colOff>
      <xdr:row>33</xdr:row>
      <xdr:rowOff>9525</xdr:rowOff>
    </xdr:from>
    <xdr:to>
      <xdr:col>1</xdr:col>
      <xdr:colOff>381000</xdr:colOff>
      <xdr:row>33</xdr:row>
      <xdr:rowOff>95250</xdr:rowOff>
    </xdr:to>
    <xdr:sp macro="" textlink="">
      <xdr:nvSpPr>
        <xdr:cNvPr id="11" name="Rectangle 10"/>
        <xdr:cNvSpPr>
          <a:spLocks noChangeArrowheads="1"/>
        </xdr:cNvSpPr>
      </xdr:nvSpPr>
      <xdr:spPr bwMode="auto">
        <a:xfrm>
          <a:off x="361950" y="12506325"/>
          <a:ext cx="171450" cy="85725"/>
        </a:xfrm>
        <a:prstGeom prst="rect">
          <a:avLst/>
        </a:prstGeom>
        <a:noFill/>
        <a:ln w="9525" algn="ctr">
          <a:noFill/>
          <a:round/>
          <a:headEnd/>
          <a:tailEnd/>
        </a:ln>
      </xdr:spPr>
    </xdr:sp>
    <xdr:clientData/>
  </xdr:twoCellAnchor>
  <xdr:twoCellAnchor>
    <xdr:from>
      <xdr:col>1</xdr:col>
      <xdr:colOff>209550</xdr:colOff>
      <xdr:row>33</xdr:row>
      <xdr:rowOff>9525</xdr:rowOff>
    </xdr:from>
    <xdr:to>
      <xdr:col>1</xdr:col>
      <xdr:colOff>381000</xdr:colOff>
      <xdr:row>33</xdr:row>
      <xdr:rowOff>95250</xdr:rowOff>
    </xdr:to>
    <xdr:sp macro="" textlink="">
      <xdr:nvSpPr>
        <xdr:cNvPr id="12" name="Rectangle 11"/>
        <xdr:cNvSpPr>
          <a:spLocks noChangeArrowheads="1"/>
        </xdr:cNvSpPr>
      </xdr:nvSpPr>
      <xdr:spPr bwMode="auto">
        <a:xfrm>
          <a:off x="361950" y="12506325"/>
          <a:ext cx="171450" cy="85725"/>
        </a:xfrm>
        <a:prstGeom prst="rect">
          <a:avLst/>
        </a:prstGeom>
        <a:noFill/>
        <a:ln w="9525" algn="ctr">
          <a:noFill/>
          <a:round/>
          <a:headEnd/>
          <a:tailEnd/>
        </a:ln>
      </xdr:spPr>
    </xdr:sp>
    <xdr:clientData/>
  </xdr:twoCellAnchor>
  <xdr:twoCellAnchor editAs="oneCell">
    <xdr:from>
      <xdr:col>1</xdr:col>
      <xdr:colOff>47625</xdr:colOff>
      <xdr:row>46</xdr:row>
      <xdr:rowOff>47625</xdr:rowOff>
    </xdr:from>
    <xdr:to>
      <xdr:col>4</xdr:col>
      <xdr:colOff>775042</xdr:colOff>
      <xdr:row>60</xdr:row>
      <xdr:rowOff>172835</xdr:rowOff>
    </xdr:to>
    <xdr:pic>
      <xdr:nvPicPr>
        <xdr:cNvPr id="13" name="Picture 12"/>
        <xdr:cNvPicPr>
          <a:picLocks noChangeAspect="1"/>
        </xdr:cNvPicPr>
      </xdr:nvPicPr>
      <xdr:blipFill>
        <a:blip xmlns:r="http://schemas.openxmlformats.org/officeDocument/2006/relationships" r:embed="rId3"/>
        <a:stretch>
          <a:fillRect/>
        </a:stretch>
      </xdr:blipFill>
      <xdr:spPr>
        <a:xfrm>
          <a:off x="200025" y="15116175"/>
          <a:ext cx="5413717" cy="2792210"/>
        </a:xfrm>
        <a:prstGeom prst="rect">
          <a:avLst/>
        </a:prstGeom>
      </xdr:spPr>
    </xdr:pic>
    <xdr:clientData/>
  </xdr:twoCellAnchor>
  <xdr:twoCellAnchor editAs="oneCell">
    <xdr:from>
      <xdr:col>1</xdr:col>
      <xdr:colOff>66675</xdr:colOff>
      <xdr:row>171</xdr:row>
      <xdr:rowOff>95250</xdr:rowOff>
    </xdr:from>
    <xdr:to>
      <xdr:col>4</xdr:col>
      <xdr:colOff>757513</xdr:colOff>
      <xdr:row>184</xdr:row>
      <xdr:rowOff>177758</xdr:rowOff>
    </xdr:to>
    <xdr:pic>
      <xdr:nvPicPr>
        <xdr:cNvPr id="14" name="Picture 13"/>
        <xdr:cNvPicPr>
          <a:picLocks noChangeAspect="1"/>
        </xdr:cNvPicPr>
      </xdr:nvPicPr>
      <xdr:blipFill>
        <a:blip xmlns:r="http://schemas.openxmlformats.org/officeDocument/2006/relationships" r:embed="rId4"/>
        <a:stretch>
          <a:fillRect/>
        </a:stretch>
      </xdr:blipFill>
      <xdr:spPr>
        <a:xfrm>
          <a:off x="219075" y="38252400"/>
          <a:ext cx="5377138" cy="2444708"/>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0.00919</cdr:x>
      <cdr:y>0.01527</cdr:y>
    </cdr:from>
    <cdr:to>
      <cdr:x>0.09552</cdr:x>
      <cdr:y>0.09741</cdr:y>
    </cdr:to>
    <cdr:sp macro="" textlink="">
      <cdr:nvSpPr>
        <cdr:cNvPr id="2" name="TextBox 1"/>
        <cdr:cNvSpPr txBox="1"/>
      </cdr:nvSpPr>
      <cdr:spPr>
        <a:xfrm xmlns:a="http://schemas.openxmlformats.org/drawingml/2006/main">
          <a:off x="44905" y="38099"/>
          <a:ext cx="421818" cy="2049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161925</xdr:colOff>
      <xdr:row>16</xdr:row>
      <xdr:rowOff>142875</xdr:rowOff>
    </xdr:from>
    <xdr:to>
      <xdr:col>5</xdr:col>
      <xdr:colOff>189134</xdr:colOff>
      <xdr:row>31</xdr:row>
      <xdr:rowOff>177024</xdr:rowOff>
    </xdr:to>
    <xdr:pic>
      <xdr:nvPicPr>
        <xdr:cNvPr id="4" name="Picture 3"/>
        <xdr:cNvPicPr>
          <a:picLocks noChangeAspect="1"/>
        </xdr:cNvPicPr>
      </xdr:nvPicPr>
      <xdr:blipFill>
        <a:blip xmlns:r="http://schemas.openxmlformats.org/officeDocument/2006/relationships" r:embed="rId1"/>
        <a:stretch>
          <a:fillRect/>
        </a:stretch>
      </xdr:blipFill>
      <xdr:spPr>
        <a:xfrm>
          <a:off x="161925" y="5486400"/>
          <a:ext cx="6218459" cy="2767824"/>
        </a:xfrm>
        <a:prstGeom prst="rect">
          <a:avLst/>
        </a:prstGeom>
      </xdr:spPr>
    </xdr:pic>
    <xdr:clientData/>
  </xdr:twoCellAnchor>
  <xdr:twoCellAnchor editAs="oneCell">
    <xdr:from>
      <xdr:col>1</xdr:col>
      <xdr:colOff>28575</xdr:colOff>
      <xdr:row>233</xdr:row>
      <xdr:rowOff>133350</xdr:rowOff>
    </xdr:from>
    <xdr:to>
      <xdr:col>4</xdr:col>
      <xdr:colOff>370030</xdr:colOff>
      <xdr:row>249</xdr:row>
      <xdr:rowOff>35296</xdr:rowOff>
    </xdr:to>
    <xdr:pic>
      <xdr:nvPicPr>
        <xdr:cNvPr id="5" name="Picture 4"/>
        <xdr:cNvPicPr>
          <a:picLocks noChangeAspect="1"/>
        </xdr:cNvPicPr>
      </xdr:nvPicPr>
      <xdr:blipFill>
        <a:blip xmlns:r="http://schemas.openxmlformats.org/officeDocument/2006/relationships" r:embed="rId2"/>
        <a:stretch>
          <a:fillRect/>
        </a:stretch>
      </xdr:blipFill>
      <xdr:spPr>
        <a:xfrm>
          <a:off x="209550" y="45310425"/>
          <a:ext cx="5303980" cy="281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31</xdr:row>
      <xdr:rowOff>9525</xdr:rowOff>
    </xdr:from>
    <xdr:to>
      <xdr:col>4</xdr:col>
      <xdr:colOff>336145</xdr:colOff>
      <xdr:row>43</xdr:row>
      <xdr:rowOff>180426</xdr:rowOff>
    </xdr:to>
    <xdr:pic>
      <xdr:nvPicPr>
        <xdr:cNvPr id="3" name="Picture 2"/>
        <xdr:cNvPicPr>
          <a:picLocks noChangeAspect="1"/>
        </xdr:cNvPicPr>
      </xdr:nvPicPr>
      <xdr:blipFill>
        <a:blip xmlns:r="http://schemas.openxmlformats.org/officeDocument/2006/relationships" r:embed="rId1"/>
        <a:stretch>
          <a:fillRect/>
        </a:stretch>
      </xdr:blipFill>
      <xdr:spPr>
        <a:xfrm>
          <a:off x="142875" y="12268200"/>
          <a:ext cx="5584420" cy="245690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55</xdr:row>
      <xdr:rowOff>57150</xdr:rowOff>
    </xdr:from>
    <xdr:to>
      <xdr:col>5</xdr:col>
      <xdr:colOff>956883</xdr:colOff>
      <xdr:row>74</xdr:row>
      <xdr:rowOff>107760</xdr:rowOff>
    </xdr:to>
    <xdr:pic>
      <xdr:nvPicPr>
        <xdr:cNvPr id="3" name="Picture 2"/>
        <xdr:cNvPicPr>
          <a:picLocks noChangeAspect="1"/>
        </xdr:cNvPicPr>
      </xdr:nvPicPr>
      <xdr:blipFill>
        <a:blip xmlns:r="http://schemas.openxmlformats.org/officeDocument/2006/relationships" r:embed="rId1"/>
        <a:stretch>
          <a:fillRect/>
        </a:stretch>
      </xdr:blipFill>
      <xdr:spPr>
        <a:xfrm>
          <a:off x="200025" y="12211050"/>
          <a:ext cx="6614733" cy="367011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19050</xdr:colOff>
      <xdr:row>3</xdr:row>
      <xdr:rowOff>152400</xdr:rowOff>
    </xdr:from>
    <xdr:to>
      <xdr:col>4</xdr:col>
      <xdr:colOff>654632</xdr:colOff>
      <xdr:row>18</xdr:row>
      <xdr:rowOff>51665</xdr:rowOff>
    </xdr:to>
    <xdr:pic>
      <xdr:nvPicPr>
        <xdr:cNvPr id="12" name="Picture 11"/>
        <xdr:cNvPicPr>
          <a:picLocks noChangeAspect="1"/>
        </xdr:cNvPicPr>
      </xdr:nvPicPr>
      <xdr:blipFill>
        <a:blip xmlns:r="http://schemas.openxmlformats.org/officeDocument/2006/relationships" r:embed="rId1"/>
        <a:stretch>
          <a:fillRect/>
        </a:stretch>
      </xdr:blipFill>
      <xdr:spPr>
        <a:xfrm>
          <a:off x="209550" y="2314575"/>
          <a:ext cx="5255207" cy="2651990"/>
        </a:xfrm>
        <a:prstGeom prst="rect">
          <a:avLst/>
        </a:prstGeom>
      </xdr:spPr>
    </xdr:pic>
    <xdr:clientData/>
  </xdr:twoCellAnchor>
  <xdr:twoCellAnchor editAs="oneCell">
    <xdr:from>
      <xdr:col>1</xdr:col>
      <xdr:colOff>104775</xdr:colOff>
      <xdr:row>115</xdr:row>
      <xdr:rowOff>47625</xdr:rowOff>
    </xdr:from>
    <xdr:to>
      <xdr:col>4</xdr:col>
      <xdr:colOff>728164</xdr:colOff>
      <xdr:row>129</xdr:row>
      <xdr:rowOff>23463</xdr:rowOff>
    </xdr:to>
    <xdr:pic>
      <xdr:nvPicPr>
        <xdr:cNvPr id="13" name="Picture 12"/>
        <xdr:cNvPicPr>
          <a:picLocks noChangeAspect="1"/>
        </xdr:cNvPicPr>
      </xdr:nvPicPr>
      <xdr:blipFill>
        <a:blip xmlns:r="http://schemas.openxmlformats.org/officeDocument/2006/relationships" r:embed="rId2"/>
        <a:stretch>
          <a:fillRect/>
        </a:stretch>
      </xdr:blipFill>
      <xdr:spPr>
        <a:xfrm>
          <a:off x="295275" y="23079075"/>
          <a:ext cx="5243014" cy="256663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19049</xdr:colOff>
      <xdr:row>604</xdr:row>
      <xdr:rowOff>76200</xdr:rowOff>
    </xdr:from>
    <xdr:to>
      <xdr:col>5</xdr:col>
      <xdr:colOff>804334</xdr:colOff>
      <xdr:row>619</xdr:row>
      <xdr:rowOff>123826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84668</xdr:colOff>
      <xdr:row>16</xdr:row>
      <xdr:rowOff>10583</xdr:rowOff>
    </xdr:from>
    <xdr:to>
      <xdr:col>3</xdr:col>
      <xdr:colOff>74085</xdr:colOff>
      <xdr:row>34</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687669</xdr:colOff>
      <xdr:row>17</xdr:row>
      <xdr:rowOff>149083</xdr:rowOff>
    </xdr:from>
    <xdr:to>
      <xdr:col>5</xdr:col>
      <xdr:colOff>1019069</xdr:colOff>
      <xdr:row>34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1735667</xdr:colOff>
      <xdr:row>19</xdr:row>
      <xdr:rowOff>74084</xdr:rowOff>
    </xdr:from>
    <xdr:to>
      <xdr:col>4</xdr:col>
      <xdr:colOff>188259</xdr:colOff>
      <xdr:row>20</xdr:row>
      <xdr:rowOff>12498</xdr:rowOff>
    </xdr:to>
    <xdr:cxnSp macro="">
      <xdr:nvCxnSpPr>
        <xdr:cNvPr id="5" name="Straight Connector 4"/>
        <xdr:cNvCxnSpPr/>
      </xdr:nvCxnSpPr>
      <xdr:spPr>
        <a:xfrm>
          <a:off x="1830917" y="4588934"/>
          <a:ext cx="3005542" cy="10033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1746250</xdr:colOff>
      <xdr:row>29</xdr:row>
      <xdr:rowOff>10585</xdr:rowOff>
    </xdr:from>
    <xdr:to>
      <xdr:col>4</xdr:col>
      <xdr:colOff>243417</xdr:colOff>
      <xdr:row>30</xdr:row>
      <xdr:rowOff>95250</xdr:rowOff>
    </xdr:to>
    <xdr:cxnSp macro="">
      <xdr:nvCxnSpPr>
        <xdr:cNvPr id="6" name="Straight Connector 5"/>
        <xdr:cNvCxnSpPr/>
      </xdr:nvCxnSpPr>
      <xdr:spPr>
        <a:xfrm flipV="1">
          <a:off x="1841500" y="6144685"/>
          <a:ext cx="3050117" cy="24659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52916</xdr:colOff>
      <xdr:row>541</xdr:row>
      <xdr:rowOff>358773</xdr:rowOff>
    </xdr:from>
    <xdr:to>
      <xdr:col>5</xdr:col>
      <xdr:colOff>21167</xdr:colOff>
      <xdr:row>562</xdr:row>
      <xdr:rowOff>10582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43296</xdr:colOff>
      <xdr:row>269</xdr:row>
      <xdr:rowOff>60614</xdr:rowOff>
    </xdr:from>
    <xdr:to>
      <xdr:col>5</xdr:col>
      <xdr:colOff>46672</xdr:colOff>
      <xdr:row>294</xdr:row>
      <xdr:rowOff>148054</xdr:rowOff>
    </xdr:to>
    <xdr:pic>
      <xdr:nvPicPr>
        <xdr:cNvPr id="11" name="Picture 10"/>
        <xdr:cNvPicPr>
          <a:picLocks noChangeAspect="1"/>
        </xdr:cNvPicPr>
      </xdr:nvPicPr>
      <xdr:blipFill>
        <a:blip xmlns:r="http://schemas.openxmlformats.org/officeDocument/2006/relationships" r:embed="rId5"/>
        <a:stretch>
          <a:fillRect/>
        </a:stretch>
      </xdr:blipFill>
      <xdr:spPr>
        <a:xfrm>
          <a:off x="138546" y="51738069"/>
          <a:ext cx="5389331" cy="420050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161</xdr:row>
      <xdr:rowOff>66675</xdr:rowOff>
    </xdr:from>
    <xdr:to>
      <xdr:col>3</xdr:col>
      <xdr:colOff>984645</xdr:colOff>
      <xdr:row>176</xdr:row>
      <xdr:rowOff>3253</xdr:rowOff>
    </xdr:to>
    <xdr:pic>
      <xdr:nvPicPr>
        <xdr:cNvPr id="13" name="Picture 12"/>
        <xdr:cNvPicPr>
          <a:picLocks noChangeAspect="1"/>
        </xdr:cNvPicPr>
      </xdr:nvPicPr>
      <xdr:blipFill>
        <a:blip xmlns:r="http://schemas.openxmlformats.org/officeDocument/2006/relationships" r:embed="rId1"/>
        <a:stretch>
          <a:fillRect/>
        </a:stretch>
      </xdr:blipFill>
      <xdr:spPr>
        <a:xfrm>
          <a:off x="0" y="34775775"/>
          <a:ext cx="6023370" cy="2365453"/>
        </a:xfrm>
        <a:prstGeom prst="rect">
          <a:avLst/>
        </a:prstGeom>
      </xdr:spPr>
    </xdr:pic>
    <xdr:clientData/>
  </xdr:twoCellAnchor>
  <xdr:twoCellAnchor editAs="oneCell">
    <xdr:from>
      <xdr:col>0</xdr:col>
      <xdr:colOff>0</xdr:colOff>
      <xdr:row>114</xdr:row>
      <xdr:rowOff>95250</xdr:rowOff>
    </xdr:from>
    <xdr:to>
      <xdr:col>4</xdr:col>
      <xdr:colOff>932150</xdr:colOff>
      <xdr:row>130</xdr:row>
      <xdr:rowOff>156440</xdr:rowOff>
    </xdr:to>
    <xdr:pic>
      <xdr:nvPicPr>
        <xdr:cNvPr id="15" name="Picture 14"/>
        <xdr:cNvPicPr>
          <a:picLocks noChangeAspect="1"/>
        </xdr:cNvPicPr>
      </xdr:nvPicPr>
      <xdr:blipFill>
        <a:blip xmlns:r="http://schemas.openxmlformats.org/officeDocument/2006/relationships" r:embed="rId2"/>
        <a:stretch>
          <a:fillRect/>
        </a:stretch>
      </xdr:blipFill>
      <xdr:spPr>
        <a:xfrm>
          <a:off x="0" y="27136725"/>
          <a:ext cx="6980525" cy="2651990"/>
        </a:xfrm>
        <a:prstGeom prst="rect">
          <a:avLst/>
        </a:prstGeom>
      </xdr:spPr>
    </xdr:pic>
    <xdr:clientData/>
  </xdr:twoCellAnchor>
  <xdr:twoCellAnchor editAs="oneCell">
    <xdr:from>
      <xdr:col>0</xdr:col>
      <xdr:colOff>0</xdr:colOff>
      <xdr:row>60</xdr:row>
      <xdr:rowOff>76200</xdr:rowOff>
    </xdr:from>
    <xdr:to>
      <xdr:col>4</xdr:col>
      <xdr:colOff>359076</xdr:colOff>
      <xdr:row>74</xdr:row>
      <xdr:rowOff>22290</xdr:rowOff>
    </xdr:to>
    <xdr:pic>
      <xdr:nvPicPr>
        <xdr:cNvPr id="17" name="Picture 16"/>
        <xdr:cNvPicPr>
          <a:picLocks noChangeAspect="1"/>
        </xdr:cNvPicPr>
      </xdr:nvPicPr>
      <xdr:blipFill>
        <a:blip xmlns:r="http://schemas.openxmlformats.org/officeDocument/2006/relationships" r:embed="rId3"/>
        <a:stretch>
          <a:fillRect/>
        </a:stretch>
      </xdr:blipFill>
      <xdr:spPr>
        <a:xfrm>
          <a:off x="0" y="18240375"/>
          <a:ext cx="6407451" cy="2213040"/>
        </a:xfrm>
        <a:prstGeom prst="rect">
          <a:avLst/>
        </a:prstGeom>
      </xdr:spPr>
    </xdr:pic>
    <xdr:clientData/>
  </xdr:twoCellAnchor>
  <xdr:twoCellAnchor editAs="oneCell">
    <xdr:from>
      <xdr:col>0</xdr:col>
      <xdr:colOff>0</xdr:colOff>
      <xdr:row>224</xdr:row>
      <xdr:rowOff>123825</xdr:rowOff>
    </xdr:from>
    <xdr:to>
      <xdr:col>4</xdr:col>
      <xdr:colOff>895571</xdr:colOff>
      <xdr:row>236</xdr:row>
      <xdr:rowOff>113324</xdr:rowOff>
    </xdr:to>
    <xdr:pic>
      <xdr:nvPicPr>
        <xdr:cNvPr id="19" name="Picture 18"/>
        <xdr:cNvPicPr>
          <a:picLocks noChangeAspect="1"/>
        </xdr:cNvPicPr>
      </xdr:nvPicPr>
      <xdr:blipFill>
        <a:blip xmlns:r="http://schemas.openxmlformats.org/officeDocument/2006/relationships" r:embed="rId4"/>
        <a:stretch>
          <a:fillRect/>
        </a:stretch>
      </xdr:blipFill>
      <xdr:spPr>
        <a:xfrm>
          <a:off x="0" y="45291375"/>
          <a:ext cx="6943946" cy="1932599"/>
        </a:xfrm>
        <a:prstGeom prst="rect">
          <a:avLst/>
        </a:prstGeom>
      </xdr:spPr>
    </xdr:pic>
    <xdr:clientData/>
  </xdr:twoCellAnchor>
  <xdr:twoCellAnchor editAs="oneCell">
    <xdr:from>
      <xdr:col>0</xdr:col>
      <xdr:colOff>66675</xdr:colOff>
      <xdr:row>248</xdr:row>
      <xdr:rowOff>57150</xdr:rowOff>
    </xdr:from>
    <xdr:to>
      <xdr:col>4</xdr:col>
      <xdr:colOff>608647</xdr:colOff>
      <xdr:row>262</xdr:row>
      <xdr:rowOff>119074</xdr:rowOff>
    </xdr:to>
    <xdr:pic>
      <xdr:nvPicPr>
        <xdr:cNvPr id="20" name="Picture 19"/>
        <xdr:cNvPicPr>
          <a:picLocks noChangeAspect="1"/>
        </xdr:cNvPicPr>
      </xdr:nvPicPr>
      <xdr:blipFill>
        <a:blip xmlns:r="http://schemas.openxmlformats.org/officeDocument/2006/relationships" r:embed="rId5"/>
        <a:stretch>
          <a:fillRect/>
        </a:stretch>
      </xdr:blipFill>
      <xdr:spPr>
        <a:xfrm>
          <a:off x="66675" y="49177575"/>
          <a:ext cx="6590347" cy="2328874"/>
        </a:xfrm>
        <a:prstGeom prst="rect">
          <a:avLst/>
        </a:prstGeom>
      </xdr:spPr>
    </xdr:pic>
    <xdr:clientData/>
  </xdr:twoCellAnchor>
  <xdr:twoCellAnchor editAs="oneCell">
    <xdr:from>
      <xdr:col>0</xdr:col>
      <xdr:colOff>0</xdr:colOff>
      <xdr:row>511</xdr:row>
      <xdr:rowOff>133350</xdr:rowOff>
    </xdr:from>
    <xdr:to>
      <xdr:col>4</xdr:col>
      <xdr:colOff>743158</xdr:colOff>
      <xdr:row>525</xdr:row>
      <xdr:rowOff>122116</xdr:rowOff>
    </xdr:to>
    <xdr:pic>
      <xdr:nvPicPr>
        <xdr:cNvPr id="24" name="Picture 23"/>
        <xdr:cNvPicPr>
          <a:picLocks noChangeAspect="1"/>
        </xdr:cNvPicPr>
      </xdr:nvPicPr>
      <xdr:blipFill>
        <a:blip xmlns:r="http://schemas.openxmlformats.org/officeDocument/2006/relationships" r:embed="rId6"/>
        <a:stretch>
          <a:fillRect/>
        </a:stretch>
      </xdr:blipFill>
      <xdr:spPr>
        <a:xfrm>
          <a:off x="0" y="94002225"/>
          <a:ext cx="6791533" cy="2255716"/>
        </a:xfrm>
        <a:prstGeom prst="rect">
          <a:avLst/>
        </a:prstGeom>
      </xdr:spPr>
    </xdr:pic>
    <xdr:clientData/>
  </xdr:twoCellAnchor>
  <xdr:twoCellAnchor editAs="oneCell">
    <xdr:from>
      <xdr:col>0</xdr:col>
      <xdr:colOff>0</xdr:colOff>
      <xdr:row>529</xdr:row>
      <xdr:rowOff>38100</xdr:rowOff>
    </xdr:from>
    <xdr:to>
      <xdr:col>4</xdr:col>
      <xdr:colOff>895571</xdr:colOff>
      <xdr:row>543</xdr:row>
      <xdr:rowOff>142700</xdr:rowOff>
    </xdr:to>
    <xdr:pic>
      <xdr:nvPicPr>
        <xdr:cNvPr id="26" name="Picture 25"/>
        <xdr:cNvPicPr>
          <a:picLocks noChangeAspect="1"/>
        </xdr:cNvPicPr>
      </xdr:nvPicPr>
      <xdr:blipFill>
        <a:blip xmlns:r="http://schemas.openxmlformats.org/officeDocument/2006/relationships" r:embed="rId7"/>
        <a:stretch>
          <a:fillRect/>
        </a:stretch>
      </xdr:blipFill>
      <xdr:spPr>
        <a:xfrm>
          <a:off x="0" y="96850200"/>
          <a:ext cx="6943946" cy="2371550"/>
        </a:xfrm>
        <a:prstGeom prst="rect">
          <a:avLst/>
        </a:prstGeom>
      </xdr:spPr>
    </xdr:pic>
    <xdr:clientData/>
  </xdr:twoCellAnchor>
  <xdr:twoCellAnchor editAs="oneCell">
    <xdr:from>
      <xdr:col>0</xdr:col>
      <xdr:colOff>76200</xdr:colOff>
      <xdr:row>693</xdr:row>
      <xdr:rowOff>66675</xdr:rowOff>
    </xdr:from>
    <xdr:to>
      <xdr:col>4</xdr:col>
      <xdr:colOff>636462</xdr:colOff>
      <xdr:row>706</xdr:row>
      <xdr:rowOff>125918</xdr:rowOff>
    </xdr:to>
    <xdr:pic>
      <xdr:nvPicPr>
        <xdr:cNvPr id="27" name="Picture 26"/>
        <xdr:cNvPicPr>
          <a:picLocks noChangeAspect="1"/>
        </xdr:cNvPicPr>
      </xdr:nvPicPr>
      <xdr:blipFill>
        <a:blip xmlns:r="http://schemas.openxmlformats.org/officeDocument/2006/relationships" r:embed="rId8"/>
        <a:stretch>
          <a:fillRect/>
        </a:stretch>
      </xdr:blipFill>
      <xdr:spPr>
        <a:xfrm>
          <a:off x="76200" y="124367925"/>
          <a:ext cx="6608637" cy="216426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453</xdr:row>
      <xdr:rowOff>169334</xdr:rowOff>
    </xdr:from>
    <xdr:to>
      <xdr:col>4</xdr:col>
      <xdr:colOff>604499</xdr:colOff>
      <xdr:row>467</xdr:row>
      <xdr:rowOff>8007</xdr:rowOff>
    </xdr:to>
    <xdr:pic>
      <xdr:nvPicPr>
        <xdr:cNvPr id="8" name="Picture 7"/>
        <xdr:cNvPicPr>
          <a:picLocks noChangeAspect="1"/>
        </xdr:cNvPicPr>
      </xdr:nvPicPr>
      <xdr:blipFill>
        <a:blip xmlns:r="http://schemas.openxmlformats.org/officeDocument/2006/relationships" r:embed="rId1"/>
        <a:stretch>
          <a:fillRect/>
        </a:stretch>
      </xdr:blipFill>
      <xdr:spPr>
        <a:xfrm>
          <a:off x="0" y="98869501"/>
          <a:ext cx="5620999" cy="2505673"/>
        </a:xfrm>
        <a:prstGeom prst="rect">
          <a:avLst/>
        </a:prstGeom>
      </xdr:spPr>
    </xdr:pic>
    <xdr:clientData/>
  </xdr:twoCellAnchor>
  <xdr:twoCellAnchor editAs="oneCell">
    <xdr:from>
      <xdr:col>0</xdr:col>
      <xdr:colOff>0</xdr:colOff>
      <xdr:row>242</xdr:row>
      <xdr:rowOff>179916</xdr:rowOff>
    </xdr:from>
    <xdr:to>
      <xdr:col>4</xdr:col>
      <xdr:colOff>458182</xdr:colOff>
      <xdr:row>258</xdr:row>
      <xdr:rowOff>9477</xdr:rowOff>
    </xdr:to>
    <xdr:pic>
      <xdr:nvPicPr>
        <xdr:cNvPr id="9" name="Picture 8"/>
        <xdr:cNvPicPr>
          <a:picLocks noChangeAspect="1"/>
        </xdr:cNvPicPr>
      </xdr:nvPicPr>
      <xdr:blipFill>
        <a:blip xmlns:r="http://schemas.openxmlformats.org/officeDocument/2006/relationships" r:embed="rId2"/>
        <a:stretch>
          <a:fillRect/>
        </a:stretch>
      </xdr:blipFill>
      <xdr:spPr>
        <a:xfrm>
          <a:off x="0" y="57573333"/>
          <a:ext cx="5474682" cy="2877561"/>
        </a:xfrm>
        <a:prstGeom prst="rect">
          <a:avLst/>
        </a:prstGeom>
      </xdr:spPr>
    </xdr:pic>
    <xdr:clientData/>
  </xdr:twoCellAnchor>
  <xdr:twoCellAnchor editAs="oneCell">
    <xdr:from>
      <xdr:col>0</xdr:col>
      <xdr:colOff>0</xdr:colOff>
      <xdr:row>150</xdr:row>
      <xdr:rowOff>0</xdr:rowOff>
    </xdr:from>
    <xdr:to>
      <xdr:col>4</xdr:col>
      <xdr:colOff>574017</xdr:colOff>
      <xdr:row>167</xdr:row>
      <xdr:rowOff>117846</xdr:rowOff>
    </xdr:to>
    <xdr:pic>
      <xdr:nvPicPr>
        <xdr:cNvPr id="11" name="Picture 10"/>
        <xdr:cNvPicPr>
          <a:picLocks noChangeAspect="1"/>
        </xdr:cNvPicPr>
      </xdr:nvPicPr>
      <xdr:blipFill>
        <a:blip xmlns:r="http://schemas.openxmlformats.org/officeDocument/2006/relationships" r:embed="rId3"/>
        <a:stretch>
          <a:fillRect/>
        </a:stretch>
      </xdr:blipFill>
      <xdr:spPr>
        <a:xfrm>
          <a:off x="0" y="40174333"/>
          <a:ext cx="5590517" cy="2816596"/>
        </a:xfrm>
        <a:prstGeom prst="rect">
          <a:avLst/>
        </a:prstGeom>
      </xdr:spPr>
    </xdr:pic>
    <xdr:clientData/>
  </xdr:twoCellAnchor>
  <xdr:twoCellAnchor editAs="oneCell">
    <xdr:from>
      <xdr:col>0</xdr:col>
      <xdr:colOff>0</xdr:colOff>
      <xdr:row>42</xdr:row>
      <xdr:rowOff>10583</xdr:rowOff>
    </xdr:from>
    <xdr:to>
      <xdr:col>4</xdr:col>
      <xdr:colOff>775202</xdr:colOff>
      <xdr:row>59</xdr:row>
      <xdr:rowOff>186139</xdr:rowOff>
    </xdr:to>
    <xdr:pic>
      <xdr:nvPicPr>
        <xdr:cNvPr id="12" name="Picture 11"/>
        <xdr:cNvPicPr>
          <a:picLocks noChangeAspect="1"/>
        </xdr:cNvPicPr>
      </xdr:nvPicPr>
      <xdr:blipFill>
        <a:blip xmlns:r="http://schemas.openxmlformats.org/officeDocument/2006/relationships" r:embed="rId4"/>
        <a:stretch>
          <a:fillRect/>
        </a:stretch>
      </xdr:blipFill>
      <xdr:spPr>
        <a:xfrm>
          <a:off x="0" y="19092333"/>
          <a:ext cx="5791702" cy="3414056"/>
        </a:xfrm>
        <a:prstGeom prst="rect">
          <a:avLst/>
        </a:prstGeom>
      </xdr:spPr>
    </xdr:pic>
    <xdr:clientData/>
  </xdr:twoCellAnchor>
  <xdr:twoCellAnchor editAs="oneCell">
    <xdr:from>
      <xdr:col>0</xdr:col>
      <xdr:colOff>0</xdr:colOff>
      <xdr:row>20</xdr:row>
      <xdr:rowOff>137584</xdr:rowOff>
    </xdr:from>
    <xdr:to>
      <xdr:col>4</xdr:col>
      <xdr:colOff>738623</xdr:colOff>
      <xdr:row>37</xdr:row>
      <xdr:rowOff>544808</xdr:rowOff>
    </xdr:to>
    <xdr:pic>
      <xdr:nvPicPr>
        <xdr:cNvPr id="13" name="Picture 12"/>
        <xdr:cNvPicPr>
          <a:picLocks noChangeAspect="1"/>
        </xdr:cNvPicPr>
      </xdr:nvPicPr>
      <xdr:blipFill>
        <a:blip xmlns:r="http://schemas.openxmlformats.org/officeDocument/2006/relationships" r:embed="rId5"/>
        <a:stretch>
          <a:fillRect/>
        </a:stretch>
      </xdr:blipFill>
      <xdr:spPr>
        <a:xfrm>
          <a:off x="0" y="11239501"/>
          <a:ext cx="5755123" cy="364572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52915</xdr:colOff>
      <xdr:row>370</xdr:row>
      <xdr:rowOff>74083</xdr:rowOff>
    </xdr:from>
    <xdr:to>
      <xdr:col>4</xdr:col>
      <xdr:colOff>574673</xdr:colOff>
      <xdr:row>382</xdr:row>
      <xdr:rowOff>52916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161</xdr:row>
      <xdr:rowOff>11907</xdr:rowOff>
    </xdr:from>
    <xdr:to>
      <xdr:col>4</xdr:col>
      <xdr:colOff>660388</xdr:colOff>
      <xdr:row>176</xdr:row>
      <xdr:rowOff>99030</xdr:rowOff>
    </xdr:to>
    <xdr:pic>
      <xdr:nvPicPr>
        <xdr:cNvPr id="5" name="Picture 4"/>
        <xdr:cNvPicPr>
          <a:picLocks noChangeAspect="1"/>
        </xdr:cNvPicPr>
      </xdr:nvPicPr>
      <xdr:blipFill>
        <a:blip xmlns:r="http://schemas.openxmlformats.org/officeDocument/2006/relationships" r:embed="rId2"/>
        <a:stretch>
          <a:fillRect/>
        </a:stretch>
      </xdr:blipFill>
      <xdr:spPr>
        <a:xfrm>
          <a:off x="47625" y="33313688"/>
          <a:ext cx="6815919" cy="2944623"/>
        </a:xfrm>
        <a:prstGeom prst="rect">
          <a:avLst/>
        </a:prstGeom>
      </xdr:spPr>
    </xdr:pic>
    <xdr:clientData/>
  </xdr:twoCellAnchor>
  <xdr:twoCellAnchor editAs="oneCell">
    <xdr:from>
      <xdr:col>0</xdr:col>
      <xdr:colOff>35718</xdr:colOff>
      <xdr:row>256</xdr:row>
      <xdr:rowOff>166687</xdr:rowOff>
    </xdr:from>
    <xdr:to>
      <xdr:col>4</xdr:col>
      <xdr:colOff>459488</xdr:colOff>
      <xdr:row>270</xdr:row>
      <xdr:rowOff>169966</xdr:rowOff>
    </xdr:to>
    <xdr:pic>
      <xdr:nvPicPr>
        <xdr:cNvPr id="6" name="Picture 5"/>
        <xdr:cNvPicPr>
          <a:picLocks noChangeAspect="1"/>
        </xdr:cNvPicPr>
      </xdr:nvPicPr>
      <xdr:blipFill>
        <a:blip xmlns:r="http://schemas.openxmlformats.org/officeDocument/2006/relationships" r:embed="rId3"/>
        <a:stretch>
          <a:fillRect/>
        </a:stretch>
      </xdr:blipFill>
      <xdr:spPr>
        <a:xfrm>
          <a:off x="35718" y="51673125"/>
          <a:ext cx="6626926" cy="26702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152400</xdr:colOff>
      <xdr:row>16</xdr:row>
      <xdr:rowOff>171450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71</xdr:row>
      <xdr:rowOff>142875</xdr:rowOff>
    </xdr:from>
    <xdr:to>
      <xdr:col>4</xdr:col>
      <xdr:colOff>352425</xdr:colOff>
      <xdr:row>84</xdr:row>
      <xdr:rowOff>152400</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138</xdr:row>
      <xdr:rowOff>28575</xdr:rowOff>
    </xdr:from>
    <xdr:to>
      <xdr:col>2</xdr:col>
      <xdr:colOff>781050</xdr:colOff>
      <xdr:row>146</xdr:row>
      <xdr:rowOff>228600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333375</xdr:colOff>
      <xdr:row>157</xdr:row>
      <xdr:rowOff>104775</xdr:rowOff>
    </xdr:from>
    <xdr:to>
      <xdr:col>4</xdr:col>
      <xdr:colOff>266700</xdr:colOff>
      <xdr:row>168</xdr:row>
      <xdr:rowOff>123825</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276225</xdr:colOff>
      <xdr:row>205</xdr:row>
      <xdr:rowOff>47625</xdr:rowOff>
    </xdr:from>
    <xdr:to>
      <xdr:col>4</xdr:col>
      <xdr:colOff>533400</xdr:colOff>
      <xdr:row>220</xdr:row>
      <xdr:rowOff>95250</xdr:rowOff>
    </xdr:to>
    <xdr:graphicFrame macro="">
      <xdr:nvGraphicFramePr>
        <xdr:cNvPr id="6"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36</xdr:row>
      <xdr:rowOff>85725</xdr:rowOff>
    </xdr:from>
    <xdr:to>
      <xdr:col>5</xdr:col>
      <xdr:colOff>342900</xdr:colOff>
      <xdr:row>50</xdr:row>
      <xdr:rowOff>161925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105</xdr:row>
      <xdr:rowOff>123825</xdr:rowOff>
    </xdr:from>
    <xdr:to>
      <xdr:col>4</xdr:col>
      <xdr:colOff>230236</xdr:colOff>
      <xdr:row>119</xdr:row>
      <xdr:rowOff>149209</xdr:rowOff>
    </xdr:to>
    <xdr:pic>
      <xdr:nvPicPr>
        <xdr:cNvPr id="11" name="Picture 10"/>
        <xdr:cNvPicPr>
          <a:picLocks noChangeAspect="1"/>
        </xdr:cNvPicPr>
      </xdr:nvPicPr>
      <xdr:blipFill>
        <a:blip xmlns:r="http://schemas.openxmlformats.org/officeDocument/2006/relationships" r:embed="rId7"/>
        <a:stretch>
          <a:fillRect/>
        </a:stretch>
      </xdr:blipFill>
      <xdr:spPr>
        <a:xfrm>
          <a:off x="0" y="29965650"/>
          <a:ext cx="5688061" cy="2749534"/>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0.00833</cdr:x>
      <cdr:y>0.45977</cdr:y>
    </cdr:from>
    <cdr:to>
      <cdr:x>0.02667</cdr:x>
      <cdr:y>0.58238</cdr:y>
    </cdr:to>
    <cdr:sp macro="" textlink="">
      <cdr:nvSpPr>
        <cdr:cNvPr id="2" name="TextBox 1"/>
        <cdr:cNvSpPr txBox="1"/>
      </cdr:nvSpPr>
      <cdr:spPr>
        <a:xfrm xmlns:a="http://schemas.openxmlformats.org/drawingml/2006/main">
          <a:off x="47625" y="1143000"/>
          <a:ext cx="10477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cdr:x>
      <cdr:y>0.4023</cdr:y>
    </cdr:from>
    <cdr:to>
      <cdr:x>0.0382</cdr:x>
      <cdr:y>0.58621</cdr:y>
    </cdr:to>
    <cdr:sp macro="" textlink="">
      <cdr:nvSpPr>
        <cdr:cNvPr id="3" name="TextBox 2"/>
        <cdr:cNvSpPr txBox="1"/>
      </cdr:nvSpPr>
      <cdr:spPr>
        <a:xfrm xmlns:a="http://schemas.openxmlformats.org/drawingml/2006/main">
          <a:off x="0" y="1000125"/>
          <a:ext cx="220145" cy="4572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US" sz="1400"/>
            <a:t>%</a:t>
          </a:r>
        </a:p>
      </cdr:txBody>
    </cdr:sp>
  </cdr:relSizeAnchor>
</c:userShapes>
</file>

<file path=xl/drawings/drawing5.xml><?xml version="1.0" encoding="utf-8"?>
<c:userShapes xmlns:c="http://schemas.openxmlformats.org/drawingml/2006/chart">
  <cdr:relSizeAnchor xmlns:cdr="http://schemas.openxmlformats.org/drawingml/2006/chartDrawing">
    <cdr:from>
      <cdr:x>0.54474</cdr:x>
      <cdr:y>0.90972</cdr:y>
    </cdr:from>
    <cdr:to>
      <cdr:x>0.63736</cdr:x>
      <cdr:y>0.97917</cdr:y>
    </cdr:to>
    <cdr:sp macro="" textlink="">
      <cdr:nvSpPr>
        <cdr:cNvPr id="2" name="TextBox 1"/>
        <cdr:cNvSpPr txBox="1"/>
      </cdr:nvSpPr>
      <cdr:spPr>
        <a:xfrm xmlns:a="http://schemas.openxmlformats.org/drawingml/2006/main">
          <a:off x="3305175" y="2495550"/>
          <a:ext cx="5619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13</xdr:row>
      <xdr:rowOff>76200</xdr:rowOff>
    </xdr:from>
    <xdr:to>
      <xdr:col>4</xdr:col>
      <xdr:colOff>466725</xdr:colOff>
      <xdr:row>28</xdr:row>
      <xdr:rowOff>104775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59</xdr:row>
      <xdr:rowOff>180975</xdr:rowOff>
    </xdr:from>
    <xdr:to>
      <xdr:col>4</xdr:col>
      <xdr:colOff>323850</xdr:colOff>
      <xdr:row>72</xdr:row>
      <xdr:rowOff>152400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151</xdr:row>
      <xdr:rowOff>114300</xdr:rowOff>
    </xdr:from>
    <xdr:to>
      <xdr:col>3</xdr:col>
      <xdr:colOff>81585</xdr:colOff>
      <xdr:row>164</xdr:row>
      <xdr:rowOff>88604</xdr:rowOff>
    </xdr:to>
    <xdr:pic>
      <xdr:nvPicPr>
        <xdr:cNvPr id="6" name="Picture 5"/>
        <xdr:cNvPicPr>
          <a:picLocks noChangeAspect="1"/>
        </xdr:cNvPicPr>
      </xdr:nvPicPr>
      <xdr:blipFill>
        <a:blip xmlns:r="http://schemas.openxmlformats.org/officeDocument/2006/relationships" r:embed="rId1"/>
        <a:stretch>
          <a:fillRect/>
        </a:stretch>
      </xdr:blipFill>
      <xdr:spPr>
        <a:xfrm>
          <a:off x="47625" y="37223700"/>
          <a:ext cx="4986960" cy="2450804"/>
        </a:xfrm>
        <a:prstGeom prst="rect">
          <a:avLst/>
        </a:prstGeom>
      </xdr:spPr>
    </xdr:pic>
    <xdr:clientData/>
  </xdr:twoCellAnchor>
  <xdr:twoCellAnchor editAs="oneCell">
    <xdr:from>
      <xdr:col>0</xdr:col>
      <xdr:colOff>38100</xdr:colOff>
      <xdr:row>198</xdr:row>
      <xdr:rowOff>57150</xdr:rowOff>
    </xdr:from>
    <xdr:to>
      <xdr:col>3</xdr:col>
      <xdr:colOff>437852</xdr:colOff>
      <xdr:row>212</xdr:row>
      <xdr:rowOff>133588</xdr:rowOff>
    </xdr:to>
    <xdr:pic>
      <xdr:nvPicPr>
        <xdr:cNvPr id="8" name="Picture 7"/>
        <xdr:cNvPicPr>
          <a:picLocks noChangeAspect="1"/>
        </xdr:cNvPicPr>
      </xdr:nvPicPr>
      <xdr:blipFill>
        <a:blip xmlns:r="http://schemas.openxmlformats.org/officeDocument/2006/relationships" r:embed="rId2"/>
        <a:stretch>
          <a:fillRect/>
        </a:stretch>
      </xdr:blipFill>
      <xdr:spPr>
        <a:xfrm>
          <a:off x="38100" y="46120050"/>
          <a:ext cx="5352752" cy="2743438"/>
        </a:xfrm>
        <a:prstGeom prst="rect">
          <a:avLst/>
        </a:prstGeom>
      </xdr:spPr>
    </xdr:pic>
    <xdr:clientData/>
  </xdr:twoCellAnchor>
  <xdr:twoCellAnchor editAs="oneCell">
    <xdr:from>
      <xdr:col>0</xdr:col>
      <xdr:colOff>0</xdr:colOff>
      <xdr:row>42</xdr:row>
      <xdr:rowOff>85725</xdr:rowOff>
    </xdr:from>
    <xdr:to>
      <xdr:col>4</xdr:col>
      <xdr:colOff>209318</xdr:colOff>
      <xdr:row>57</xdr:row>
      <xdr:rowOff>145473</xdr:rowOff>
    </xdr:to>
    <xdr:pic>
      <xdr:nvPicPr>
        <xdr:cNvPr id="9" name="Picture 8"/>
        <xdr:cNvPicPr>
          <a:picLocks noChangeAspect="1"/>
        </xdr:cNvPicPr>
      </xdr:nvPicPr>
      <xdr:blipFill>
        <a:blip xmlns:r="http://schemas.openxmlformats.org/officeDocument/2006/relationships" r:embed="rId3"/>
        <a:stretch>
          <a:fillRect/>
        </a:stretch>
      </xdr:blipFill>
      <xdr:spPr>
        <a:xfrm>
          <a:off x="0" y="14782800"/>
          <a:ext cx="6114818" cy="3603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50</xdr:row>
      <xdr:rowOff>28575</xdr:rowOff>
    </xdr:from>
    <xdr:to>
      <xdr:col>4</xdr:col>
      <xdr:colOff>723668</xdr:colOff>
      <xdr:row>75</xdr:row>
      <xdr:rowOff>185973</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15678150"/>
          <a:ext cx="6114818" cy="49198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71</xdr:row>
      <xdr:rowOff>171450</xdr:rowOff>
    </xdr:from>
    <xdr:to>
      <xdr:col>4</xdr:col>
      <xdr:colOff>238125</xdr:colOff>
      <xdr:row>89</xdr:row>
      <xdr:rowOff>9525</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121</xdr:row>
      <xdr:rowOff>133350</xdr:rowOff>
    </xdr:from>
    <xdr:to>
      <xdr:col>4</xdr:col>
      <xdr:colOff>400050</xdr:colOff>
      <xdr:row>137</xdr:row>
      <xdr:rowOff>95250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176</xdr:row>
      <xdr:rowOff>219075</xdr:rowOff>
    </xdr:from>
    <xdr:to>
      <xdr:col>4</xdr:col>
      <xdr:colOff>561975</xdr:colOff>
      <xdr:row>194</xdr:row>
      <xdr:rowOff>95250</xdr:rowOff>
    </xdr:to>
    <xdr:graphicFrame macro="">
      <xdr:nvGraphicFramePr>
        <xdr:cNvPr id="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almarzouqi/AppData/Local/Microsoft/Windows/Temporary%20Internet%20Files/Content.Outlook/SLR55ONZ/Statistical%20yearbook%20English%2020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meltayeb/AppData/Local/Microsoft/Windows/Temporary%20Internet%20Files/Content.Outlook/D19GM3Q0/SYB%202013%20Agriculture%20%20Environment%20-%20Arabi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meltayeb/AppData/Local/Microsoft/Windows/Temporary%20Internet%20Files/Content.Outlook/D19GM3Q0/SYB%202013%20Agriculture%20%20Environment%20-%20English%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aalhosani/AppData/Local/Microsoft/Windows/Temporary%20Internet%20Files/Content.Outlook/CWKFLY8S/Copy%20of%20&#1605;&#1608;&#1575;&#1583;%20&#1575;&#1604;&#1576;&#1606;&#1575;&#1569;%20-%20&#1575;&#1604;&#1603;&#1578;&#1575;&#1576;%20&#1575;&#1604;&#1587;&#1606;&#1608;&#1610;%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aalmarzouqi/AppData/Local/Microsoft/Windows/Temporary%20Internet%20Files/Content.Outlook/SLR55ONZ/SYB%20%202012%20-%20English%2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aalzaabi/AppData/Local/Microsoft/Windows/Temporary%20Internet%20Files/Content.Outlook/D8IDECDQ/&#1575;&#1604;&#1589;&#1606;&#1575;&#1593;&#1577;/&#1575;&#1604;&#1589;&#1606;&#1575;&#1593;&#1577;%20&#1575;&#1604;&#1578;&#1581;&#1608;&#1610;&#1604;&#1610;&#1577;/SYB%20%202012%20-%20English%20&#1575;&#1604;&#1589;&#1606;&#1575;&#1593;&#1577;%20&#1575;&#1604;&#1578;&#1581;&#1608;&#1610;&#1604;&#1610;&#157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aalmarzouqi/AppData/Local/Microsoft/Windows/Temporary%20Internet%20Files/Content.Outlook/SLR55ONZ/SYB2013-English(Oil%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aalmarzouqi/AppData/Local/Microsoft/Windows/Temporary%20Internet%20Files/Content.Outlook/SLR55ONZ/English%20(Electricity%20%20Wate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Fkalaryani/AppData/Local/Microsoft/Windows/Temporary%20Internet%20Files/Content.Outlook/QEN85T3D/SYB%202013%20LF%20Eng%2025062013.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hart%202%20in%20Microsoft%20Office%20PowerPoint"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DP"/>
      <sheetName val="BoP&amp;Trade"/>
      <sheetName val="Prices "/>
      <sheetName val="FinancialStat"/>
      <sheetName val="GovFinance"/>
      <sheetName val="Wages"/>
      <sheetName val="FIS"/>
      <sheetName val="index-indu"/>
      <sheetName val="Investment"/>
      <sheetName val="manufacturing"/>
      <sheetName val="oil&amp;gas1"/>
      <sheetName val="petrochemical"/>
      <sheetName val="electricity"/>
      <sheetName val="construction"/>
      <sheetName val="transport"/>
      <sheetName val="ICT"/>
      <sheetName val="Hotel"/>
    </sheetNames>
    <sheetDataSet>
      <sheetData sheetId="0"/>
      <sheetData sheetId="1"/>
      <sheetData sheetId="2"/>
      <sheetData sheetId="3">
        <row r="84">
          <cell r="G84" t="str">
            <v>Jan</v>
          </cell>
          <cell r="H84">
            <v>0.79710881295780212</v>
          </cell>
        </row>
        <row r="85">
          <cell r="G85" t="str">
            <v>Feb</v>
          </cell>
          <cell r="H85">
            <v>0.56845127990344224</v>
          </cell>
        </row>
        <row r="86">
          <cell r="G86" t="str">
            <v>Mar</v>
          </cell>
          <cell r="H86">
            <v>1.2793296443606152</v>
          </cell>
        </row>
        <row r="87">
          <cell r="G87" t="str">
            <v>Apr</v>
          </cell>
          <cell r="H87">
            <v>1.8258838438572695</v>
          </cell>
        </row>
        <row r="88">
          <cell r="G88" t="str">
            <v>May</v>
          </cell>
          <cell r="H88">
            <v>1.722367558249104</v>
          </cell>
        </row>
        <row r="89">
          <cell r="G89" t="str">
            <v>Jun</v>
          </cell>
          <cell r="H89">
            <v>1.4249744801160915</v>
          </cell>
        </row>
        <row r="90">
          <cell r="G90" t="str">
            <v>Jul</v>
          </cell>
          <cell r="H90">
            <v>1.4020707224754716</v>
          </cell>
        </row>
        <row r="91">
          <cell r="G91" t="str">
            <v>Aug</v>
          </cell>
          <cell r="H91">
            <v>1.1668263116787472</v>
          </cell>
        </row>
        <row r="92">
          <cell r="G92" t="str">
            <v>Sep</v>
          </cell>
          <cell r="H92">
            <v>1.1041835156984803</v>
          </cell>
        </row>
        <row r="93">
          <cell r="G93" t="str">
            <v>Oct</v>
          </cell>
          <cell r="H93">
            <v>0.83477152794020526</v>
          </cell>
        </row>
        <row r="94">
          <cell r="G94" t="str">
            <v>Nov</v>
          </cell>
          <cell r="H94">
            <v>0.80719967037946105</v>
          </cell>
        </row>
        <row r="95">
          <cell r="G95" t="str">
            <v>Dec</v>
          </cell>
          <cell r="H95">
            <v>0.69311042094177822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Agri"/>
      <sheetName val="Agriculture "/>
      <sheetName val="Climate"/>
      <sheetName val="Environment"/>
      <sheetName val="Sheet1"/>
    </sheetNames>
    <sheetDataSet>
      <sheetData sheetId="0"/>
      <sheetData sheetId="1">
        <row r="5">
          <cell r="D5">
            <v>0</v>
          </cell>
        </row>
      </sheetData>
      <sheetData sheetId="2"/>
      <sheetData sheetId="3"/>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Agri"/>
      <sheetName val="Agriculture "/>
      <sheetName val="Climate"/>
      <sheetName val="Environment"/>
    </sheetNames>
    <sheetDataSet>
      <sheetData sheetId="0"/>
      <sheetData sheetId="1">
        <row r="52">
          <cell r="A52" t="str">
            <v>Abu Dhabi</v>
          </cell>
        </row>
        <row r="54">
          <cell r="E54">
            <v>95483</v>
          </cell>
        </row>
        <row r="55">
          <cell r="A55" t="str">
            <v>Al Ain</v>
          </cell>
        </row>
        <row r="57">
          <cell r="E57">
            <v>446898</v>
          </cell>
        </row>
        <row r="58">
          <cell r="A58" t="str">
            <v>Al Gharbia</v>
          </cell>
        </row>
        <row r="60">
          <cell r="E60">
            <v>210458</v>
          </cell>
        </row>
        <row r="107">
          <cell r="A107" t="str">
            <v>Fruits</v>
          </cell>
          <cell r="B107">
            <v>303084</v>
          </cell>
        </row>
        <row r="108">
          <cell r="A108" t="str">
            <v>Crops</v>
          </cell>
          <cell r="B108">
            <v>17960</v>
          </cell>
        </row>
        <row r="109">
          <cell r="A109" t="str">
            <v>Vegetable</v>
          </cell>
          <cell r="B109">
            <v>14766</v>
          </cell>
        </row>
        <row r="110">
          <cell r="A110" t="str">
            <v>Green houses</v>
          </cell>
          <cell r="B110">
            <v>1755.67</v>
          </cell>
        </row>
        <row r="111">
          <cell r="A111" t="str">
            <v xml:space="preserve">Current fallow </v>
          </cell>
          <cell r="B111">
            <v>262189</v>
          </cell>
        </row>
        <row r="112">
          <cell r="A112" t="str">
            <v>Windbreaks</v>
          </cell>
          <cell r="B112">
            <v>25460</v>
          </cell>
        </row>
        <row r="113">
          <cell r="A113" t="str">
            <v>Building</v>
          </cell>
          <cell r="B113">
            <v>15980</v>
          </cell>
        </row>
        <row r="114">
          <cell r="A114" t="str">
            <v>Potentially productive area</v>
          </cell>
          <cell r="B114">
            <v>111644</v>
          </cell>
        </row>
        <row r="139">
          <cell r="J139" t="str">
            <v>Abu Dhabi</v>
          </cell>
          <cell r="K139">
            <v>2500</v>
          </cell>
        </row>
        <row r="140">
          <cell r="J140" t="str">
            <v>Al Ain</v>
          </cell>
          <cell r="K140">
            <v>14900</v>
          </cell>
        </row>
        <row r="141">
          <cell r="J141" t="str">
            <v>Al Gharbia</v>
          </cell>
          <cell r="K141">
            <v>560</v>
          </cell>
        </row>
        <row r="210">
          <cell r="H210">
            <v>2005</v>
          </cell>
          <cell r="I210">
            <v>2006</v>
          </cell>
          <cell r="J210">
            <v>2007</v>
          </cell>
          <cell r="K210">
            <v>2008</v>
          </cell>
          <cell r="L210">
            <v>2009</v>
          </cell>
          <cell r="M210">
            <v>2010</v>
          </cell>
          <cell r="N210">
            <v>2011</v>
          </cell>
          <cell r="O210">
            <v>2012</v>
          </cell>
        </row>
        <row r="214">
          <cell r="A214" t="str">
            <v>Abu Dhabi</v>
          </cell>
        </row>
        <row r="216">
          <cell r="H216">
            <v>22</v>
          </cell>
          <cell r="I216">
            <v>22</v>
          </cell>
          <cell r="J216">
            <v>46</v>
          </cell>
          <cell r="K216">
            <v>46</v>
          </cell>
          <cell r="L216">
            <v>87</v>
          </cell>
          <cell r="M216">
            <v>113</v>
          </cell>
          <cell r="N216">
            <v>325</v>
          </cell>
          <cell r="O216">
            <v>312</v>
          </cell>
        </row>
        <row r="217">
          <cell r="A217" t="str">
            <v>Al Ain</v>
          </cell>
        </row>
        <row r="219">
          <cell r="H219">
            <v>693</v>
          </cell>
          <cell r="I219">
            <v>824</v>
          </cell>
          <cell r="J219">
            <v>1246</v>
          </cell>
          <cell r="K219">
            <v>1328</v>
          </cell>
          <cell r="L219">
            <v>1442.5</v>
          </cell>
          <cell r="M219">
            <v>1080</v>
          </cell>
          <cell r="N219">
            <v>1954</v>
          </cell>
          <cell r="O219">
            <v>1887</v>
          </cell>
        </row>
        <row r="220">
          <cell r="A220" t="str">
            <v>Al Gharbia</v>
          </cell>
        </row>
        <row r="222">
          <cell r="H222">
            <v>758</v>
          </cell>
          <cell r="I222">
            <v>723</v>
          </cell>
          <cell r="J222">
            <v>2683</v>
          </cell>
          <cell r="K222">
            <v>948</v>
          </cell>
          <cell r="L222">
            <v>1024.5</v>
          </cell>
          <cell r="M222">
            <v>1632</v>
          </cell>
          <cell r="N222">
            <v>1096</v>
          </cell>
          <cell r="O222">
            <v>1078</v>
          </cell>
        </row>
        <row r="244">
          <cell r="A244" t="str">
            <v>Abu Dhabi</v>
          </cell>
          <cell r="D244">
            <v>719</v>
          </cell>
        </row>
        <row r="245">
          <cell r="A245" t="str">
            <v>Al Ain</v>
          </cell>
          <cell r="D245">
            <v>5825</v>
          </cell>
        </row>
        <row r="246">
          <cell r="A246" t="str">
            <v>Al Gharbia</v>
          </cell>
          <cell r="D246">
            <v>3326</v>
          </cell>
        </row>
        <row r="486">
          <cell r="K486">
            <v>2005</v>
          </cell>
          <cell r="L486">
            <v>2006</v>
          </cell>
          <cell r="M486">
            <v>2007</v>
          </cell>
          <cell r="N486">
            <v>2008</v>
          </cell>
          <cell r="O486">
            <v>2009</v>
          </cell>
          <cell r="P486">
            <v>2010</v>
          </cell>
          <cell r="Q486">
            <v>2011</v>
          </cell>
          <cell r="R486">
            <v>2012</v>
          </cell>
        </row>
        <row r="488">
          <cell r="J488" t="str">
            <v>Sheep and goats</v>
          </cell>
          <cell r="K488">
            <v>1761713</v>
          </cell>
          <cell r="L488">
            <v>1876054</v>
          </cell>
          <cell r="M488">
            <v>2127604</v>
          </cell>
          <cell r="N488">
            <v>1998280</v>
          </cell>
          <cell r="O488">
            <v>2305603</v>
          </cell>
          <cell r="P488">
            <v>2041902</v>
          </cell>
          <cell r="Q488">
            <v>2080623</v>
          </cell>
          <cell r="R488">
            <v>2551432</v>
          </cell>
        </row>
        <row r="489">
          <cell r="J489" t="str">
            <v>Cattle *</v>
          </cell>
          <cell r="K489">
            <v>20619</v>
          </cell>
          <cell r="L489">
            <v>33430</v>
          </cell>
          <cell r="M489">
            <v>38900</v>
          </cell>
          <cell r="N489">
            <v>42596</v>
          </cell>
          <cell r="O489">
            <v>42992</v>
          </cell>
          <cell r="P489">
            <v>39778</v>
          </cell>
          <cell r="Q489">
            <v>39692</v>
          </cell>
          <cell r="R489">
            <v>40046</v>
          </cell>
        </row>
        <row r="490">
          <cell r="K490" t="str">
            <v>Camels</v>
          </cell>
          <cell r="L490">
            <v>286265</v>
          </cell>
          <cell r="M490">
            <v>306068</v>
          </cell>
          <cell r="N490">
            <v>353337</v>
          </cell>
          <cell r="O490">
            <v>336901</v>
          </cell>
          <cell r="P490">
            <v>378076</v>
          </cell>
          <cell r="Q490">
            <v>275385</v>
          </cell>
          <cell r="R490">
            <v>277577</v>
          </cell>
          <cell r="S490">
            <v>330220</v>
          </cell>
        </row>
        <row r="504">
          <cell r="I504" t="str">
            <v>Abu Dhabi</v>
          </cell>
          <cell r="J504">
            <v>593634</v>
          </cell>
        </row>
        <row r="505">
          <cell r="I505" t="str">
            <v>Al Ain</v>
          </cell>
          <cell r="J505">
            <v>1778543</v>
          </cell>
        </row>
        <row r="506">
          <cell r="I506" t="str">
            <v>Al Gharbia</v>
          </cell>
          <cell r="J506">
            <v>530614</v>
          </cell>
        </row>
        <row r="659">
          <cell r="G659">
            <v>3317478.898</v>
          </cell>
          <cell r="H659">
            <v>3627429</v>
          </cell>
          <cell r="I659">
            <v>4432513</v>
          </cell>
          <cell r="J659">
            <v>5679424.5659999996</v>
          </cell>
          <cell r="K659">
            <v>6395952.8669999996</v>
          </cell>
          <cell r="L659">
            <v>6705979.0100000007</v>
          </cell>
          <cell r="M659">
            <v>8275498.2359999986</v>
          </cell>
          <cell r="N659">
            <v>8424456.3300000001</v>
          </cell>
        </row>
        <row r="671">
          <cell r="G671">
            <v>293298.484</v>
          </cell>
          <cell r="H671">
            <v>163206.21599999999</v>
          </cell>
          <cell r="I671">
            <v>94308</v>
          </cell>
          <cell r="J671">
            <v>130883</v>
          </cell>
          <cell r="K671">
            <v>131842.302</v>
          </cell>
          <cell r="L671">
            <v>91690.708000000013</v>
          </cell>
          <cell r="M671">
            <v>115901.53400000001</v>
          </cell>
          <cell r="N671">
            <v>116381.95499999999</v>
          </cell>
        </row>
        <row r="682">
          <cell r="G682">
            <v>2005</v>
          </cell>
          <cell r="H682">
            <v>2006</v>
          </cell>
          <cell r="I682">
            <v>2007</v>
          </cell>
          <cell r="J682">
            <v>2008</v>
          </cell>
          <cell r="K682">
            <v>2009</v>
          </cell>
          <cell r="L682">
            <v>2010</v>
          </cell>
          <cell r="M682">
            <v>2011</v>
          </cell>
          <cell r="N682">
            <v>2012</v>
          </cell>
        </row>
        <row r="683">
          <cell r="G683">
            <v>163206.21599999999</v>
          </cell>
          <cell r="H683">
            <v>94308</v>
          </cell>
          <cell r="I683">
            <v>130883</v>
          </cell>
          <cell r="J683">
            <v>131842.302</v>
          </cell>
          <cell r="K683">
            <v>91690.708000000013</v>
          </cell>
          <cell r="L683">
            <v>115901.53400000001</v>
          </cell>
          <cell r="M683">
            <v>116381.95499999999</v>
          </cell>
          <cell r="N683">
            <v>84966.758000000002</v>
          </cell>
        </row>
        <row r="696">
          <cell r="G696" t="str">
            <v>Imports</v>
          </cell>
        </row>
        <row r="697">
          <cell r="G697" t="str">
            <v>Exports</v>
          </cell>
        </row>
        <row r="698">
          <cell r="G698" t="str">
            <v>Re-Exports</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Groups"/>
      <sheetName val="group"/>
    </sheetNames>
    <sheetDataSet>
      <sheetData sheetId="0"/>
      <sheetData sheetId="1">
        <row r="43">
          <cell r="S43" t="str">
            <v>Cement</v>
          </cell>
          <cell r="T43">
            <v>5.9295548780517322</v>
          </cell>
        </row>
        <row r="44">
          <cell r="S44" t="str">
            <v>Aggregates &amp; sand</v>
          </cell>
          <cell r="T44">
            <v>6.3875206988749698</v>
          </cell>
        </row>
        <row r="45">
          <cell r="S45" t="str">
            <v>Concrete</v>
          </cell>
          <cell r="T45">
            <v>-4.9652426184244263</v>
          </cell>
        </row>
        <row r="46">
          <cell r="S46" t="str">
            <v>Steel</v>
          </cell>
          <cell r="T46">
            <v>-8.3056062239107007</v>
          </cell>
        </row>
        <row r="47">
          <cell r="S47" t="str">
            <v>Wood</v>
          </cell>
          <cell r="T47">
            <v>-2.7446400626719054</v>
          </cell>
        </row>
        <row r="48">
          <cell r="S48" t="str">
            <v>Block</v>
          </cell>
          <cell r="T48">
            <v>-1.7881294167323176</v>
          </cell>
        </row>
        <row r="49">
          <cell r="S49" t="str">
            <v>Paints</v>
          </cell>
          <cell r="T49">
            <v>1.9458910843411843</v>
          </cell>
        </row>
        <row r="50">
          <cell r="S50" t="str">
            <v>Glass</v>
          </cell>
          <cell r="T50">
            <v>9.7351551755486128</v>
          </cell>
        </row>
        <row r="51">
          <cell r="S51" t="str">
            <v>Power cable</v>
          </cell>
          <cell r="T51">
            <v>-6.6150552768347524</v>
          </cell>
        </row>
        <row r="52">
          <cell r="S52" t="str">
            <v>Transport equipment</v>
          </cell>
          <cell r="T52">
            <v>6.6280307262076548</v>
          </cell>
        </row>
        <row r="53">
          <cell r="S53" t="str">
            <v>Employment</v>
          </cell>
          <cell r="T53">
            <v>-1.1060837170797129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FinancialStat"/>
      <sheetName val="GovFinance"/>
      <sheetName val="Wages"/>
      <sheetName val="FIS"/>
    </sheetNames>
    <sheetDataSet>
      <sheetData sheetId="0"/>
      <sheetData sheetId="1"/>
      <sheetData sheetId="2"/>
      <sheetData sheetId="3"/>
      <sheetData sheetId="4">
        <row r="49">
          <cell r="G49">
            <v>2008</v>
          </cell>
          <cell r="H49">
            <v>2009</v>
          </cell>
          <cell r="I49">
            <v>2010</v>
          </cell>
          <cell r="J49">
            <v>2011</v>
          </cell>
        </row>
        <row r="50">
          <cell r="F50" t="str">
            <v xml:space="preserve">Foreign direct investment </v>
          </cell>
          <cell r="G50">
            <v>38855</v>
          </cell>
          <cell r="H50">
            <v>43171</v>
          </cell>
          <cell r="I50">
            <v>48446</v>
          </cell>
          <cell r="J50">
            <v>52232</v>
          </cell>
        </row>
        <row r="51">
          <cell r="F51" t="str">
            <v xml:space="preserve">Portfolio investment </v>
          </cell>
          <cell r="G51">
            <v>6012</v>
          </cell>
          <cell r="H51">
            <v>7610</v>
          </cell>
          <cell r="I51">
            <v>3123</v>
          </cell>
          <cell r="J51">
            <v>3874</v>
          </cell>
        </row>
        <row r="52">
          <cell r="F52" t="str">
            <v xml:space="preserve">Other investment </v>
          </cell>
          <cell r="G52">
            <v>194275</v>
          </cell>
          <cell r="H52">
            <v>186739</v>
          </cell>
          <cell r="I52">
            <v>160943</v>
          </cell>
          <cell r="J52">
            <v>179662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facturing"/>
    </sheetNames>
    <sheetDataSet>
      <sheetData sheetId="0">
        <row r="53">
          <cell r="G53">
            <v>2010</v>
          </cell>
          <cell r="H53">
            <v>2011</v>
          </cell>
        </row>
        <row r="54">
          <cell r="F54" t="str">
            <v>Food, beverages and tobacco</v>
          </cell>
          <cell r="G54">
            <v>2245.7588221547603</v>
          </cell>
          <cell r="H54">
            <v>2460.7889984814806</v>
          </cell>
        </row>
        <row r="55">
          <cell r="F55" t="str">
            <v>Textiles, garments and leather products</v>
          </cell>
          <cell r="G55">
            <v>1319.44221895346</v>
          </cell>
          <cell r="H55">
            <v>1080.8720029053879</v>
          </cell>
        </row>
        <row r="56">
          <cell r="F56" t="str">
            <v>Wood and wood products</v>
          </cell>
          <cell r="G56">
            <v>101.45938814285701</v>
          </cell>
          <cell r="H56">
            <v>123.796445285714</v>
          </cell>
        </row>
        <row r="57">
          <cell r="F57" t="str">
            <v>Paper, printing, publishing and reproduction media</v>
          </cell>
          <cell r="G57">
            <v>552.98554858333409</v>
          </cell>
          <cell r="H57">
            <v>506.56227800000102</v>
          </cell>
        </row>
        <row r="58">
          <cell r="F58" t="str">
            <v>Chemicals and plastics and related products</v>
          </cell>
          <cell r="G58">
            <v>15986.802627855041</v>
          </cell>
          <cell r="H58">
            <v>22547.905441040442</v>
          </cell>
        </row>
        <row r="59">
          <cell r="F59" t="str">
            <v>Non-metallic mineral products (except oil)</v>
          </cell>
          <cell r="G59">
            <v>4116.7533899090904</v>
          </cell>
          <cell r="H59">
            <v>3977.6407009920399</v>
          </cell>
        </row>
        <row r="60">
          <cell r="F60" t="str">
            <v>Manufacture of basic metal</v>
          </cell>
          <cell r="G60">
            <v>1196.0924006888899</v>
          </cell>
          <cell r="H60">
            <v>4829.9674554142894</v>
          </cell>
        </row>
        <row r="61">
          <cell r="F61" t="str">
            <v>Structural metal products except machinery and equipment</v>
          </cell>
          <cell r="G61">
            <v>5113.2659404449996</v>
          </cell>
          <cell r="H61">
            <v>4978.3054918344005</v>
          </cell>
        </row>
        <row r="62">
          <cell r="F62" t="str">
            <v>Machinery, equipment and devices</v>
          </cell>
          <cell r="G62">
            <v>1850.4379509523828</v>
          </cell>
          <cell r="H62">
            <v>3925.6889144809638</v>
          </cell>
        </row>
        <row r="63">
          <cell r="F63" t="str">
            <v>Furniture</v>
          </cell>
          <cell r="G63">
            <v>430.21207362500002</v>
          </cell>
          <cell r="H63">
            <v>454.29317985</v>
          </cell>
        </row>
        <row r="64">
          <cell r="F64" t="str">
            <v>Repair and installation of machinery,equipment and other manufacturing</v>
          </cell>
          <cell r="G64">
            <v>2900.09167725</v>
          </cell>
          <cell r="H64">
            <v>3081.1308640696402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amp;gas1"/>
    </sheetNames>
    <sheetDataSet>
      <sheetData sheetId="0">
        <row r="76">
          <cell r="G76">
            <v>2009</v>
          </cell>
          <cell r="H76">
            <v>2010</v>
          </cell>
          <cell r="I76">
            <v>2011</v>
          </cell>
          <cell r="J76">
            <v>2012</v>
          </cell>
        </row>
        <row r="77">
          <cell r="F77" t="str">
            <v>LNG</v>
          </cell>
          <cell r="G77">
            <v>446.78</v>
          </cell>
          <cell r="H77">
            <v>564.88671868330744</v>
          </cell>
          <cell r="I77">
            <v>809.83157090517614</v>
          </cell>
          <cell r="J77">
            <v>885.69933940367787</v>
          </cell>
        </row>
        <row r="78">
          <cell r="F78" t="str">
            <v>Propane</v>
          </cell>
          <cell r="G78">
            <v>488.315</v>
          </cell>
          <cell r="H78">
            <v>697.77656712402472</v>
          </cell>
          <cell r="I78">
            <v>824.94312280113922</v>
          </cell>
          <cell r="J78">
            <v>913.3563054499366</v>
          </cell>
        </row>
        <row r="79">
          <cell r="F79" t="str">
            <v>Butane</v>
          </cell>
          <cell r="G79">
            <v>504.61500000000001</v>
          </cell>
          <cell r="H79">
            <v>704.83899530177086</v>
          </cell>
          <cell r="I79">
            <v>867.10722556739233</v>
          </cell>
          <cell r="J79">
            <v>914.86136595310904</v>
          </cell>
        </row>
        <row r="80">
          <cell r="F80" t="str">
            <v>Pentane (plus)</v>
          </cell>
          <cell r="G80">
            <v>537.29500000000007</v>
          </cell>
          <cell r="H80">
            <v>708.24541510550193</v>
          </cell>
          <cell r="I80">
            <v>928.01195941048559</v>
          </cell>
          <cell r="J80">
            <v>933.32649498035789</v>
          </cell>
        </row>
        <row r="81">
          <cell r="F81" t="str">
            <v>Others (sulpher)</v>
          </cell>
          <cell r="G81">
            <v>43.769999999999996</v>
          </cell>
          <cell r="H81">
            <v>145.97905677939809</v>
          </cell>
          <cell r="I81">
            <v>212.98542274052477</v>
          </cell>
          <cell r="J81">
            <v>189.92857142857144</v>
          </cell>
        </row>
        <row r="127">
          <cell r="F127" t="str">
            <v>LPG</v>
          </cell>
          <cell r="H127">
            <v>0.02</v>
          </cell>
        </row>
        <row r="128">
          <cell r="F128" t="str">
            <v>Unleaded Gasoline</v>
          </cell>
          <cell r="H128">
            <v>0.14000000000000001</v>
          </cell>
        </row>
        <row r="129">
          <cell r="F129" t="str">
            <v>Naphtha</v>
          </cell>
          <cell r="H129">
            <v>0.25</v>
          </cell>
        </row>
        <row r="130">
          <cell r="F130" t="str">
            <v>Jet fuel / Kerosene</v>
          </cell>
          <cell r="H130">
            <v>0.34</v>
          </cell>
        </row>
        <row r="131">
          <cell r="F131" t="str">
            <v>Gas oil / Diesel</v>
          </cell>
          <cell r="H131">
            <v>0.22</v>
          </cell>
        </row>
        <row r="132">
          <cell r="F132" t="str">
            <v>Heavy Fuel Oil</v>
          </cell>
          <cell r="H132">
            <v>0.04</v>
          </cell>
        </row>
        <row r="178">
          <cell r="G178">
            <v>2009</v>
          </cell>
          <cell r="H178">
            <v>2010</v>
          </cell>
          <cell r="I178">
            <v>2011</v>
          </cell>
          <cell r="J178">
            <v>2012</v>
          </cell>
        </row>
        <row r="179">
          <cell r="F179" t="str">
            <v>Naphtha</v>
          </cell>
          <cell r="G179">
            <v>538.21570153490211</v>
          </cell>
          <cell r="H179">
            <v>706.5638546933086</v>
          </cell>
          <cell r="I179">
            <v>924.36985185390586</v>
          </cell>
          <cell r="J179">
            <v>925.32</v>
          </cell>
        </row>
        <row r="180">
          <cell r="F180" t="str">
            <v>Jet fuel / Kerosene</v>
          </cell>
          <cell r="G180">
            <v>576.54624560325976</v>
          </cell>
          <cell r="H180">
            <v>719.54492783724254</v>
          </cell>
          <cell r="I180">
            <v>998.89139530677164</v>
          </cell>
          <cell r="J180">
            <v>1005.31</v>
          </cell>
        </row>
        <row r="181">
          <cell r="F181" t="str">
            <v>Gas oil / Diesel</v>
          </cell>
          <cell r="G181">
            <v>550.72445190124893</v>
          </cell>
          <cell r="H181">
            <v>675.83098019563386</v>
          </cell>
          <cell r="I181">
            <v>938.8083072003094</v>
          </cell>
          <cell r="J181">
            <v>962.21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ity and Water"/>
    </sheetNames>
    <sheetDataSet>
      <sheetData sheetId="0">
        <row r="120">
          <cell r="A120" t="str">
            <v>Total of available desalinated water</v>
          </cell>
          <cell r="B120">
            <v>211448</v>
          </cell>
          <cell r="C120">
            <v>211793</v>
          </cell>
          <cell r="D120">
            <v>219788</v>
          </cell>
          <cell r="E120">
            <v>238605</v>
          </cell>
        </row>
        <row r="123">
          <cell r="A123" t="str">
            <v>Consumption</v>
          </cell>
          <cell r="B123">
            <v>173781</v>
          </cell>
          <cell r="C123">
            <v>192028</v>
          </cell>
          <cell r="D123">
            <v>211510</v>
          </cell>
          <cell r="E123">
            <v>232999</v>
          </cell>
        </row>
        <row r="150">
          <cell r="A150" t="str">
            <v>Abu Dhabi</v>
          </cell>
          <cell r="E150">
            <v>143655</v>
          </cell>
        </row>
        <row r="151">
          <cell r="A151" t="str">
            <v>Al Ain</v>
          </cell>
          <cell r="E151">
            <v>62993</v>
          </cell>
        </row>
        <row r="152">
          <cell r="A152" t="str">
            <v xml:space="preserve">Al Gharbia </v>
          </cell>
          <cell r="E152">
            <v>26351</v>
          </cell>
        </row>
        <row r="192">
          <cell r="A192" t="str">
            <v xml:space="preserve">Domestic </v>
          </cell>
          <cell r="E192">
            <v>51.792549846571376</v>
          </cell>
        </row>
        <row r="193">
          <cell r="A193" t="str">
            <v>Commercial</v>
          </cell>
          <cell r="E193">
            <v>13.650980619293707</v>
          </cell>
        </row>
        <row r="194">
          <cell r="A194" t="str">
            <v>Government</v>
          </cell>
          <cell r="E194">
            <v>26.486277712896989</v>
          </cell>
        </row>
        <row r="195">
          <cell r="A195" t="str">
            <v>Agriculture</v>
          </cell>
          <cell r="E195">
            <v>5.3736542489562593</v>
          </cell>
        </row>
        <row r="196">
          <cell r="A196" t="str">
            <v>Industry</v>
          </cell>
          <cell r="E196">
            <v>1.7276322819493233</v>
          </cell>
        </row>
        <row r="197">
          <cell r="A197" t="str">
            <v xml:space="preserve">Other </v>
          </cell>
          <cell r="E197">
            <v>0.96890529033234196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labour"/>
      <sheetName val="SYB 2013"/>
      <sheetName val="Calculations"/>
      <sheetName val="Charts"/>
      <sheetName val="Sheet1"/>
      <sheetName val="Sheet2"/>
    </sheetNames>
    <sheetDataSet>
      <sheetData sheetId="0"/>
      <sheetData sheetId="1">
        <row r="273">
          <cell r="G273" t="str">
            <v>Manager</v>
          </cell>
        </row>
      </sheetData>
      <sheetData sheetId="2"/>
      <sheetData sheetId="3"/>
      <sheetData sheetId="4"/>
      <sheetData sheetId="5">
        <row r="2">
          <cell r="A2" t="str">
            <v>Employed</v>
          </cell>
        </row>
        <row r="3">
          <cell r="A3" t="str">
            <v>Unemplyed</v>
          </cell>
        </row>
        <row r="7">
          <cell r="A7" t="str">
            <v>In-Active Population</v>
          </cell>
        </row>
        <row r="8">
          <cell r="A8" t="str">
            <v>Active Population</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B2">
            <v>0.17629703055421395</v>
          </cell>
        </row>
        <row r="3">
          <cell r="B3">
            <v>0.82370296944578603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B2">
            <v>0.96825773985824382</v>
          </cell>
        </row>
        <row r="3">
          <cell r="B3">
            <v>3.1742260141756184E-2</v>
          </cell>
        </row>
      </sheetData>
    </sheetDataSet>
  </externalBook>
</externalLink>
</file>

<file path=xl/tables/table1.xml><?xml version="1.0" encoding="utf-8"?>
<table xmlns="http://schemas.openxmlformats.org/spreadsheetml/2006/main" id="1" name="Table133" displayName="Table133" ref="B23:R35" headerRowCount="0" totalsRowShown="0" headerRowDxfId="18" dataDxfId="17">
  <tableColumns count="17">
    <tableColumn id="2" name="Column2" dataDxfId="16" dataCellStyle="Normal 2"/>
    <tableColumn id="1" name="Column1" dataDxfId="15" dataCellStyle="Normal 2"/>
    <tableColumn id="4" name="Column4" dataDxfId="14" dataCellStyle="Normal 2"/>
    <tableColumn id="3" name="Column3" dataDxfId="13"/>
    <tableColumn id="14" name="Column14" dataDxfId="12" dataCellStyle="Normal 2"/>
    <tableColumn id="15" name="Column15" dataDxfId="11" dataCellStyle="Normal 2"/>
    <tableColumn id="12" name="Column12" dataDxfId="10" dataCellStyle="Normal 2"/>
    <tableColumn id="13" name="Column13" dataDxfId="9" dataCellStyle="Normal 2"/>
    <tableColumn id="10" name="Column10" dataDxfId="8" dataCellStyle="Normal 2"/>
    <tableColumn id="11" name="Column11" dataDxfId="7" dataCellStyle="Normal 2"/>
    <tableColumn id="8" name="Column8" dataDxfId="6" dataCellStyle="Normal 2"/>
    <tableColumn id="16" name="Column16" dataDxfId="5" dataCellStyle="Normal 2"/>
    <tableColumn id="17" name="Column17" dataDxfId="4" dataCellStyle="Normal 2"/>
    <tableColumn id="9" name="Column9" dataDxfId="3" dataCellStyle="Normal 2"/>
    <tableColumn id="7" name="Column7" dataDxfId="2" dataCellStyle="Normal 2"/>
    <tableColumn id="5" name="Column5" dataDxfId="1" dataCellStyle="Normal 2"/>
    <tableColumn id="6" name="Column6"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01"/>
  <sheetViews>
    <sheetView view="pageBreakPreview" zoomScale="90" zoomScaleSheetLayoutView="90" workbookViewId="0">
      <selection activeCell="F13" sqref="F13"/>
    </sheetView>
  </sheetViews>
  <sheetFormatPr defaultRowHeight="15"/>
  <cols>
    <col min="1" max="1" width="18.7109375" style="482" customWidth="1"/>
    <col min="2" max="5" width="11.7109375" style="482" customWidth="1"/>
    <col min="6" max="256" width="9.140625" style="482"/>
    <col min="257" max="257" width="18.7109375" style="482" customWidth="1"/>
    <col min="258" max="261" width="11.7109375" style="482" customWidth="1"/>
    <col min="262" max="512" width="9.140625" style="482"/>
    <col min="513" max="513" width="18.7109375" style="482" customWidth="1"/>
    <col min="514" max="517" width="11.7109375" style="482" customWidth="1"/>
    <col min="518" max="768" width="9.140625" style="482"/>
    <col min="769" max="769" width="18.7109375" style="482" customWidth="1"/>
    <col min="770" max="773" width="11.7109375" style="482" customWidth="1"/>
    <col min="774" max="1024" width="9.140625" style="482"/>
    <col min="1025" max="1025" width="18.7109375" style="482" customWidth="1"/>
    <col min="1026" max="1029" width="11.7109375" style="482" customWidth="1"/>
    <col min="1030" max="1280" width="9.140625" style="482"/>
    <col min="1281" max="1281" width="18.7109375" style="482" customWidth="1"/>
    <col min="1282" max="1285" width="11.7109375" style="482" customWidth="1"/>
    <col min="1286" max="1536" width="9.140625" style="482"/>
    <col min="1537" max="1537" width="18.7109375" style="482" customWidth="1"/>
    <col min="1538" max="1541" width="11.7109375" style="482" customWidth="1"/>
    <col min="1542" max="1792" width="9.140625" style="482"/>
    <col min="1793" max="1793" width="18.7109375" style="482" customWidth="1"/>
    <col min="1794" max="1797" width="11.7109375" style="482" customWidth="1"/>
    <col min="1798" max="2048" width="9.140625" style="482"/>
    <col min="2049" max="2049" width="18.7109375" style="482" customWidth="1"/>
    <col min="2050" max="2053" width="11.7109375" style="482" customWidth="1"/>
    <col min="2054" max="2304" width="9.140625" style="482"/>
    <col min="2305" max="2305" width="18.7109375" style="482" customWidth="1"/>
    <col min="2306" max="2309" width="11.7109375" style="482" customWidth="1"/>
    <col min="2310" max="2560" width="9.140625" style="482"/>
    <col min="2561" max="2561" width="18.7109375" style="482" customWidth="1"/>
    <col min="2562" max="2565" width="11.7109375" style="482" customWidth="1"/>
    <col min="2566" max="2816" width="9.140625" style="482"/>
    <col min="2817" max="2817" width="18.7109375" style="482" customWidth="1"/>
    <col min="2818" max="2821" width="11.7109375" style="482" customWidth="1"/>
    <col min="2822" max="3072" width="9.140625" style="482"/>
    <col min="3073" max="3073" width="18.7109375" style="482" customWidth="1"/>
    <col min="3074" max="3077" width="11.7109375" style="482" customWidth="1"/>
    <col min="3078" max="3328" width="9.140625" style="482"/>
    <col min="3329" max="3329" width="18.7109375" style="482" customWidth="1"/>
    <col min="3330" max="3333" width="11.7109375" style="482" customWidth="1"/>
    <col min="3334" max="3584" width="9.140625" style="482"/>
    <col min="3585" max="3585" width="18.7109375" style="482" customWidth="1"/>
    <col min="3586" max="3589" width="11.7109375" style="482" customWidth="1"/>
    <col min="3590" max="3840" width="9.140625" style="482"/>
    <col min="3841" max="3841" width="18.7109375" style="482" customWidth="1"/>
    <col min="3842" max="3845" width="11.7109375" style="482" customWidth="1"/>
    <col min="3846" max="4096" width="9.140625" style="482"/>
    <col min="4097" max="4097" width="18.7109375" style="482" customWidth="1"/>
    <col min="4098" max="4101" width="11.7109375" style="482" customWidth="1"/>
    <col min="4102" max="4352" width="9.140625" style="482"/>
    <col min="4353" max="4353" width="18.7109375" style="482" customWidth="1"/>
    <col min="4354" max="4357" width="11.7109375" style="482" customWidth="1"/>
    <col min="4358" max="4608" width="9.140625" style="482"/>
    <col min="4609" max="4609" width="18.7109375" style="482" customWidth="1"/>
    <col min="4610" max="4613" width="11.7109375" style="482" customWidth="1"/>
    <col min="4614" max="4864" width="9.140625" style="482"/>
    <col min="4865" max="4865" width="18.7109375" style="482" customWidth="1"/>
    <col min="4866" max="4869" width="11.7109375" style="482" customWidth="1"/>
    <col min="4870" max="5120" width="9.140625" style="482"/>
    <col min="5121" max="5121" width="18.7109375" style="482" customWidth="1"/>
    <col min="5122" max="5125" width="11.7109375" style="482" customWidth="1"/>
    <col min="5126" max="5376" width="9.140625" style="482"/>
    <col min="5377" max="5377" width="18.7109375" style="482" customWidth="1"/>
    <col min="5378" max="5381" width="11.7109375" style="482" customWidth="1"/>
    <col min="5382" max="5632" width="9.140625" style="482"/>
    <col min="5633" max="5633" width="18.7109375" style="482" customWidth="1"/>
    <col min="5634" max="5637" width="11.7109375" style="482" customWidth="1"/>
    <col min="5638" max="5888" width="9.140625" style="482"/>
    <col min="5889" max="5889" width="18.7109375" style="482" customWidth="1"/>
    <col min="5890" max="5893" width="11.7109375" style="482" customWidth="1"/>
    <col min="5894" max="6144" width="9.140625" style="482"/>
    <col min="6145" max="6145" width="18.7109375" style="482" customWidth="1"/>
    <col min="6146" max="6149" width="11.7109375" style="482" customWidth="1"/>
    <col min="6150" max="6400" width="9.140625" style="482"/>
    <col min="6401" max="6401" width="18.7109375" style="482" customWidth="1"/>
    <col min="6402" max="6405" width="11.7109375" style="482" customWidth="1"/>
    <col min="6406" max="6656" width="9.140625" style="482"/>
    <col min="6657" max="6657" width="18.7109375" style="482" customWidth="1"/>
    <col min="6658" max="6661" width="11.7109375" style="482" customWidth="1"/>
    <col min="6662" max="6912" width="9.140625" style="482"/>
    <col min="6913" max="6913" width="18.7109375" style="482" customWidth="1"/>
    <col min="6914" max="6917" width="11.7109375" style="482" customWidth="1"/>
    <col min="6918" max="7168" width="9.140625" style="482"/>
    <col min="7169" max="7169" width="18.7109375" style="482" customWidth="1"/>
    <col min="7170" max="7173" width="11.7109375" style="482" customWidth="1"/>
    <col min="7174" max="7424" width="9.140625" style="482"/>
    <col min="7425" max="7425" width="18.7109375" style="482" customWidth="1"/>
    <col min="7426" max="7429" width="11.7109375" style="482" customWidth="1"/>
    <col min="7430" max="7680" width="9.140625" style="482"/>
    <col min="7681" max="7681" width="18.7109375" style="482" customWidth="1"/>
    <col min="7682" max="7685" width="11.7109375" style="482" customWidth="1"/>
    <col min="7686" max="7936" width="9.140625" style="482"/>
    <col min="7937" max="7937" width="18.7109375" style="482" customWidth="1"/>
    <col min="7938" max="7941" width="11.7109375" style="482" customWidth="1"/>
    <col min="7942" max="8192" width="9.140625" style="482"/>
    <col min="8193" max="8193" width="18.7109375" style="482" customWidth="1"/>
    <col min="8194" max="8197" width="11.7109375" style="482" customWidth="1"/>
    <col min="8198" max="8448" width="9.140625" style="482"/>
    <col min="8449" max="8449" width="18.7109375" style="482" customWidth="1"/>
    <col min="8450" max="8453" width="11.7109375" style="482" customWidth="1"/>
    <col min="8454" max="8704" width="9.140625" style="482"/>
    <col min="8705" max="8705" width="18.7109375" style="482" customWidth="1"/>
    <col min="8706" max="8709" width="11.7109375" style="482" customWidth="1"/>
    <col min="8710" max="8960" width="9.140625" style="482"/>
    <col min="8961" max="8961" width="18.7109375" style="482" customWidth="1"/>
    <col min="8962" max="8965" width="11.7109375" style="482" customWidth="1"/>
    <col min="8966" max="9216" width="9.140625" style="482"/>
    <col min="9217" max="9217" width="18.7109375" style="482" customWidth="1"/>
    <col min="9218" max="9221" width="11.7109375" style="482" customWidth="1"/>
    <col min="9222" max="9472" width="9.140625" style="482"/>
    <col min="9473" max="9473" width="18.7109375" style="482" customWidth="1"/>
    <col min="9474" max="9477" width="11.7109375" style="482" customWidth="1"/>
    <col min="9478" max="9728" width="9.140625" style="482"/>
    <col min="9729" max="9729" width="18.7109375" style="482" customWidth="1"/>
    <col min="9730" max="9733" width="11.7109375" style="482" customWidth="1"/>
    <col min="9734" max="9984" width="9.140625" style="482"/>
    <col min="9985" max="9985" width="18.7109375" style="482" customWidth="1"/>
    <col min="9986" max="9989" width="11.7109375" style="482" customWidth="1"/>
    <col min="9990" max="10240" width="9.140625" style="482"/>
    <col min="10241" max="10241" width="18.7109375" style="482" customWidth="1"/>
    <col min="10242" max="10245" width="11.7109375" style="482" customWidth="1"/>
    <col min="10246" max="10496" width="9.140625" style="482"/>
    <col min="10497" max="10497" width="18.7109375" style="482" customWidth="1"/>
    <col min="10498" max="10501" width="11.7109375" style="482" customWidth="1"/>
    <col min="10502" max="10752" width="9.140625" style="482"/>
    <col min="10753" max="10753" width="18.7109375" style="482" customWidth="1"/>
    <col min="10754" max="10757" width="11.7109375" style="482" customWidth="1"/>
    <col min="10758" max="11008" width="9.140625" style="482"/>
    <col min="11009" max="11009" width="18.7109375" style="482" customWidth="1"/>
    <col min="11010" max="11013" width="11.7109375" style="482" customWidth="1"/>
    <col min="11014" max="11264" width="9.140625" style="482"/>
    <col min="11265" max="11265" width="18.7109375" style="482" customWidth="1"/>
    <col min="11266" max="11269" width="11.7109375" style="482" customWidth="1"/>
    <col min="11270" max="11520" width="9.140625" style="482"/>
    <col min="11521" max="11521" width="18.7109375" style="482" customWidth="1"/>
    <col min="11522" max="11525" width="11.7109375" style="482" customWidth="1"/>
    <col min="11526" max="11776" width="9.140625" style="482"/>
    <col min="11777" max="11777" width="18.7109375" style="482" customWidth="1"/>
    <col min="11778" max="11781" width="11.7109375" style="482" customWidth="1"/>
    <col min="11782" max="12032" width="9.140625" style="482"/>
    <col min="12033" max="12033" width="18.7109375" style="482" customWidth="1"/>
    <col min="12034" max="12037" width="11.7109375" style="482" customWidth="1"/>
    <col min="12038" max="12288" width="9.140625" style="482"/>
    <col min="12289" max="12289" width="18.7109375" style="482" customWidth="1"/>
    <col min="12290" max="12293" width="11.7109375" style="482" customWidth="1"/>
    <col min="12294" max="12544" width="9.140625" style="482"/>
    <col min="12545" max="12545" width="18.7109375" style="482" customWidth="1"/>
    <col min="12546" max="12549" width="11.7109375" style="482" customWidth="1"/>
    <col min="12550" max="12800" width="9.140625" style="482"/>
    <col min="12801" max="12801" width="18.7109375" style="482" customWidth="1"/>
    <col min="12802" max="12805" width="11.7109375" style="482" customWidth="1"/>
    <col min="12806" max="13056" width="9.140625" style="482"/>
    <col min="13057" max="13057" width="18.7109375" style="482" customWidth="1"/>
    <col min="13058" max="13061" width="11.7109375" style="482" customWidth="1"/>
    <col min="13062" max="13312" width="9.140625" style="482"/>
    <col min="13313" max="13313" width="18.7109375" style="482" customWidth="1"/>
    <col min="13314" max="13317" width="11.7109375" style="482" customWidth="1"/>
    <col min="13318" max="13568" width="9.140625" style="482"/>
    <col min="13569" max="13569" width="18.7109375" style="482" customWidth="1"/>
    <col min="13570" max="13573" width="11.7109375" style="482" customWidth="1"/>
    <col min="13574" max="13824" width="9.140625" style="482"/>
    <col min="13825" max="13825" width="18.7109375" style="482" customWidth="1"/>
    <col min="13826" max="13829" width="11.7109375" style="482" customWidth="1"/>
    <col min="13830" max="14080" width="9.140625" style="482"/>
    <col min="14081" max="14081" width="18.7109375" style="482" customWidth="1"/>
    <col min="14082" max="14085" width="11.7109375" style="482" customWidth="1"/>
    <col min="14086" max="14336" width="9.140625" style="482"/>
    <col min="14337" max="14337" width="18.7109375" style="482" customWidth="1"/>
    <col min="14338" max="14341" width="11.7109375" style="482" customWidth="1"/>
    <col min="14342" max="14592" width="9.140625" style="482"/>
    <col min="14593" max="14593" width="18.7109375" style="482" customWidth="1"/>
    <col min="14594" max="14597" width="11.7109375" style="482" customWidth="1"/>
    <col min="14598" max="14848" width="9.140625" style="482"/>
    <col min="14849" max="14849" width="18.7109375" style="482" customWidth="1"/>
    <col min="14850" max="14853" width="11.7109375" style="482" customWidth="1"/>
    <col min="14854" max="15104" width="9.140625" style="482"/>
    <col min="15105" max="15105" width="18.7109375" style="482" customWidth="1"/>
    <col min="15106" max="15109" width="11.7109375" style="482" customWidth="1"/>
    <col min="15110" max="15360" width="9.140625" style="482"/>
    <col min="15361" max="15361" width="18.7109375" style="482" customWidth="1"/>
    <col min="15362" max="15365" width="11.7109375" style="482" customWidth="1"/>
    <col min="15366" max="15616" width="9.140625" style="482"/>
    <col min="15617" max="15617" width="18.7109375" style="482" customWidth="1"/>
    <col min="15618" max="15621" width="11.7109375" style="482" customWidth="1"/>
    <col min="15622" max="15872" width="9.140625" style="482"/>
    <col min="15873" max="15873" width="18.7109375" style="482" customWidth="1"/>
    <col min="15874" max="15877" width="11.7109375" style="482" customWidth="1"/>
    <col min="15878" max="16128" width="9.140625" style="482"/>
    <col min="16129" max="16129" width="18.7109375" style="482" customWidth="1"/>
    <col min="16130" max="16133" width="11.7109375" style="482" customWidth="1"/>
    <col min="16134" max="16384" width="9.140625" style="482"/>
  </cols>
  <sheetData>
    <row r="1" spans="2:3" ht="39.950000000000003" customHeight="1">
      <c r="B1" s="480" t="s">
        <v>849</v>
      </c>
      <c r="C1" s="481"/>
    </row>
    <row r="2" spans="2:3" ht="39.950000000000003" customHeight="1">
      <c r="B2" s="483" t="s">
        <v>850</v>
      </c>
      <c r="C2" s="481"/>
    </row>
    <row r="3" spans="2:3" ht="39.950000000000003" customHeight="1">
      <c r="B3" s="483" t="s">
        <v>851</v>
      </c>
      <c r="C3" s="481"/>
    </row>
    <row r="4" spans="2:3" ht="39.950000000000003" customHeight="1">
      <c r="B4" s="483" t="s">
        <v>852</v>
      </c>
      <c r="C4" s="481"/>
    </row>
    <row r="5" spans="2:3" ht="39.950000000000003" customHeight="1">
      <c r="B5" s="483" t="s">
        <v>853</v>
      </c>
      <c r="C5" s="481"/>
    </row>
    <row r="6" spans="2:3" ht="39.950000000000003" customHeight="1">
      <c r="B6" s="483" t="s">
        <v>854</v>
      </c>
      <c r="C6" s="481"/>
    </row>
    <row r="7" spans="2:3" ht="39.950000000000003" customHeight="1">
      <c r="B7" s="483" t="s">
        <v>855</v>
      </c>
      <c r="C7" s="481"/>
    </row>
    <row r="8" spans="2:3" ht="39.950000000000003" customHeight="1">
      <c r="B8" s="483" t="s">
        <v>856</v>
      </c>
      <c r="C8" s="481"/>
    </row>
    <row r="9" spans="2:3" ht="30" customHeight="1">
      <c r="B9" s="484"/>
      <c r="C9" s="481"/>
    </row>
    <row r="81" spans="2:3" ht="15.75">
      <c r="B81" s="485"/>
      <c r="C81" s="486"/>
    </row>
    <row r="82" spans="2:3" ht="15.75">
      <c r="B82" s="485"/>
      <c r="C82" s="486"/>
    </row>
    <row r="83" spans="2:3" ht="15.75">
      <c r="B83" s="484"/>
      <c r="C83" s="481"/>
    </row>
    <row r="84" spans="2:3" ht="15.75">
      <c r="B84" s="487"/>
      <c r="C84" s="481"/>
    </row>
    <row r="85" spans="2:3" ht="15.75">
      <c r="B85" s="487"/>
      <c r="C85" s="481"/>
    </row>
    <row r="86" spans="2:3" ht="15.75">
      <c r="B86" s="487"/>
      <c r="C86" s="481"/>
    </row>
    <row r="87" spans="2:3" ht="15.75">
      <c r="B87" s="487"/>
      <c r="C87" s="481"/>
    </row>
    <row r="88" spans="2:3" ht="15.75">
      <c r="B88" s="487"/>
      <c r="C88" s="481"/>
    </row>
    <row r="89" spans="2:3" ht="15.75">
      <c r="B89" s="487"/>
      <c r="C89" s="481"/>
    </row>
    <row r="95" spans="2:3" ht="15.75">
      <c r="B95" s="484" t="s">
        <v>857</v>
      </c>
    </row>
    <row r="96" spans="2:3" ht="15.75">
      <c r="B96" s="487" t="s">
        <v>858</v>
      </c>
    </row>
    <row r="97" spans="2:3" ht="15.75">
      <c r="B97" s="487" t="s">
        <v>859</v>
      </c>
    </row>
    <row r="98" spans="2:3" ht="15.75">
      <c r="B98" s="487" t="s">
        <v>860</v>
      </c>
    </row>
    <row r="99" spans="2:3" ht="15.75">
      <c r="B99" s="487" t="s">
        <v>861</v>
      </c>
    </row>
    <row r="100" spans="2:3" ht="15.75">
      <c r="B100" s="487" t="s">
        <v>862</v>
      </c>
    </row>
    <row r="101" spans="2:3" ht="15.75">
      <c r="B101" s="487" t="s">
        <v>863</v>
      </c>
    </row>
    <row r="102" spans="2:3" ht="15.75">
      <c r="B102" s="487" t="s">
        <v>864</v>
      </c>
    </row>
    <row r="103" spans="2:3" ht="15.75">
      <c r="B103" s="487" t="s">
        <v>865</v>
      </c>
    </row>
    <row r="104" spans="2:3" ht="15.75">
      <c r="B104" s="487" t="s">
        <v>866</v>
      </c>
    </row>
    <row r="105" spans="2:3" ht="15.75">
      <c r="B105" s="487" t="s">
        <v>867</v>
      </c>
    </row>
    <row r="106" spans="2:3" ht="15.75">
      <c r="B106" s="487" t="s">
        <v>868</v>
      </c>
    </row>
    <row r="111" spans="2:3" ht="15.75">
      <c r="B111" s="488" t="s">
        <v>37</v>
      </c>
      <c r="C111" s="489"/>
    </row>
    <row r="112" spans="2:3" ht="15.75">
      <c r="B112" s="490" t="s">
        <v>869</v>
      </c>
      <c r="C112" s="489"/>
    </row>
    <row r="113" spans="2:3" ht="15.75">
      <c r="B113" s="490" t="s">
        <v>870</v>
      </c>
      <c r="C113" s="489"/>
    </row>
    <row r="114" spans="2:3" ht="15.75">
      <c r="B114" s="490" t="s">
        <v>871</v>
      </c>
      <c r="C114" s="489"/>
    </row>
    <row r="115" spans="2:3" ht="15.75">
      <c r="B115" s="490" t="s">
        <v>872</v>
      </c>
      <c r="C115" s="489"/>
    </row>
    <row r="116" spans="2:3">
      <c r="B116" s="489"/>
      <c r="C116" s="489"/>
    </row>
    <row r="117" spans="2:3">
      <c r="B117" s="489"/>
      <c r="C117" s="489"/>
    </row>
    <row r="119" spans="2:3">
      <c r="B119" s="489"/>
      <c r="C119" s="489"/>
    </row>
    <row r="120" spans="2:3">
      <c r="B120" s="489"/>
      <c r="C120" s="489"/>
    </row>
    <row r="121" spans="2:3">
      <c r="B121" s="489"/>
      <c r="C121" s="489"/>
    </row>
    <row r="122" spans="2:3" ht="15.75">
      <c r="B122" s="488" t="s">
        <v>246</v>
      </c>
      <c r="C122" s="489"/>
    </row>
    <row r="123" spans="2:3" ht="15.75">
      <c r="B123" s="490" t="s">
        <v>4</v>
      </c>
      <c r="C123" s="489"/>
    </row>
    <row r="124" spans="2:3" ht="15.75">
      <c r="B124" s="490" t="s">
        <v>873</v>
      </c>
      <c r="C124" s="489"/>
    </row>
    <row r="125" spans="2:3" ht="15.75">
      <c r="B125" s="490" t="s">
        <v>260</v>
      </c>
      <c r="C125" s="489"/>
    </row>
    <row r="126" spans="2:3" ht="15.75">
      <c r="B126" s="490" t="s">
        <v>263</v>
      </c>
      <c r="C126" s="489"/>
    </row>
    <row r="127" spans="2:3" ht="15.75">
      <c r="B127" s="490" t="s">
        <v>866</v>
      </c>
      <c r="C127" s="489"/>
    </row>
    <row r="128" spans="2:3" ht="15.75">
      <c r="B128" s="490" t="s">
        <v>266</v>
      </c>
      <c r="C128" s="489"/>
    </row>
    <row r="129" spans="2:3" ht="15.75">
      <c r="B129" s="490" t="s">
        <v>707</v>
      </c>
      <c r="C129" s="489"/>
    </row>
    <row r="130" spans="2:3">
      <c r="B130" s="489"/>
    </row>
    <row r="131" spans="2:3">
      <c r="B131" s="489"/>
      <c r="C131" s="489"/>
    </row>
    <row r="132" spans="2:3">
      <c r="B132" s="489"/>
      <c r="C132" s="489"/>
    </row>
    <row r="133" spans="2:3">
      <c r="B133" s="489"/>
      <c r="C133" s="489"/>
    </row>
    <row r="134" spans="2:3" ht="15.75">
      <c r="B134" s="488" t="s">
        <v>24</v>
      </c>
      <c r="C134" s="489"/>
    </row>
    <row r="135" spans="2:3" ht="15.75">
      <c r="B135" s="490" t="s">
        <v>874</v>
      </c>
      <c r="C135" s="489"/>
    </row>
    <row r="136" spans="2:3" ht="15.75">
      <c r="B136" s="490" t="s">
        <v>875</v>
      </c>
      <c r="C136" s="489"/>
    </row>
    <row r="137" spans="2:3" ht="15.75">
      <c r="B137" s="490" t="s">
        <v>876</v>
      </c>
      <c r="C137" s="489"/>
    </row>
    <row r="138" spans="2:3" ht="15.75">
      <c r="B138" s="490" t="s">
        <v>877</v>
      </c>
      <c r="C138" s="489"/>
    </row>
    <row r="139" spans="2:3">
      <c r="C139" s="489"/>
    </row>
    <row r="140" spans="2:3">
      <c r="C140" s="489"/>
    </row>
    <row r="145" spans="2:5" ht="15.75">
      <c r="B145" s="491" t="s">
        <v>878</v>
      </c>
    </row>
    <row r="146" spans="2:5" ht="15.75">
      <c r="B146" s="485" t="s">
        <v>879</v>
      </c>
    </row>
    <row r="147" spans="2:5" ht="15.75">
      <c r="B147" s="485" t="s">
        <v>880</v>
      </c>
    </row>
    <row r="148" spans="2:5" ht="15.75">
      <c r="B148" s="485" t="s">
        <v>881</v>
      </c>
    </row>
    <row r="149" spans="2:5" ht="15.75">
      <c r="B149" s="485" t="s">
        <v>882</v>
      </c>
    </row>
    <row r="150" spans="2:5" ht="15.75">
      <c r="B150" s="485" t="s">
        <v>883</v>
      </c>
    </row>
    <row r="151" spans="2:5" ht="15.75">
      <c r="B151" s="485" t="s">
        <v>884</v>
      </c>
    </row>
    <row r="152" spans="2:5" ht="15.75">
      <c r="B152" s="485" t="s">
        <v>885</v>
      </c>
    </row>
    <row r="153" spans="2:5" ht="15.75">
      <c r="B153" s="485" t="s">
        <v>886</v>
      </c>
    </row>
    <row r="158" spans="2:5" ht="15.75">
      <c r="B158" s="488" t="s">
        <v>37</v>
      </c>
      <c r="C158" s="489"/>
      <c r="D158" s="489"/>
      <c r="E158" s="489"/>
    </row>
    <row r="159" spans="2:5" ht="15.75">
      <c r="B159" s="490" t="s">
        <v>869</v>
      </c>
      <c r="C159" s="489"/>
      <c r="D159" s="489"/>
      <c r="E159" s="489"/>
    </row>
    <row r="160" spans="2:5" ht="15.75">
      <c r="B160" s="490" t="s">
        <v>870</v>
      </c>
      <c r="C160" s="489"/>
      <c r="D160" s="489"/>
      <c r="E160" s="489"/>
    </row>
    <row r="161" spans="2:5" ht="15.75">
      <c r="B161" s="490" t="s">
        <v>871</v>
      </c>
      <c r="C161" s="489"/>
      <c r="D161" s="489"/>
      <c r="E161" s="489"/>
    </row>
    <row r="162" spans="2:5" ht="15.75">
      <c r="B162" s="490" t="s">
        <v>872</v>
      </c>
      <c r="C162" s="489"/>
      <c r="D162" s="489"/>
      <c r="E162" s="489"/>
    </row>
    <row r="163" spans="2:5">
      <c r="B163" s="489"/>
      <c r="C163" s="489"/>
      <c r="D163" s="489"/>
      <c r="E163" s="489"/>
    </row>
    <row r="164" spans="2:5" ht="15.75">
      <c r="B164" s="488" t="s">
        <v>246</v>
      </c>
      <c r="C164" s="489"/>
      <c r="D164" s="489"/>
      <c r="E164" s="489"/>
    </row>
    <row r="165" spans="2:5" ht="15.75">
      <c r="B165" s="490" t="s">
        <v>4</v>
      </c>
      <c r="C165" s="489"/>
      <c r="D165" s="489"/>
      <c r="E165" s="489"/>
    </row>
    <row r="166" spans="2:5" ht="15.75">
      <c r="B166" s="490" t="s">
        <v>873</v>
      </c>
      <c r="C166" s="489"/>
      <c r="D166" s="489"/>
      <c r="E166" s="489"/>
    </row>
    <row r="167" spans="2:5" ht="15.75">
      <c r="B167" s="490" t="s">
        <v>260</v>
      </c>
      <c r="C167" s="489"/>
      <c r="D167" s="489"/>
      <c r="E167" s="489"/>
    </row>
    <row r="168" spans="2:5" ht="15.75">
      <c r="B168" s="490" t="s">
        <v>263</v>
      </c>
      <c r="C168" s="489"/>
      <c r="D168" s="489"/>
      <c r="E168" s="489"/>
    </row>
    <row r="169" spans="2:5" ht="15.75">
      <c r="B169" s="490" t="s">
        <v>866</v>
      </c>
      <c r="C169" s="489"/>
      <c r="D169" s="489"/>
      <c r="E169" s="489"/>
    </row>
    <row r="170" spans="2:5" ht="15.75">
      <c r="B170" s="490" t="s">
        <v>266</v>
      </c>
      <c r="C170" s="489"/>
      <c r="D170" s="489"/>
      <c r="E170" s="489"/>
    </row>
    <row r="171" spans="2:5" ht="15.75">
      <c r="B171" s="490" t="s">
        <v>707</v>
      </c>
      <c r="C171" s="489"/>
      <c r="D171" s="489"/>
      <c r="E171" s="489"/>
    </row>
    <row r="172" spans="2:5">
      <c r="B172" s="489"/>
      <c r="C172" s="489"/>
      <c r="D172" s="489"/>
      <c r="E172" s="489"/>
    </row>
    <row r="173" spans="2:5" ht="15.75">
      <c r="B173" s="488" t="s">
        <v>24</v>
      </c>
      <c r="C173" s="489"/>
      <c r="D173" s="489"/>
      <c r="E173" s="489"/>
    </row>
    <row r="174" spans="2:5" ht="15.75">
      <c r="B174" s="490" t="s">
        <v>874</v>
      </c>
      <c r="C174" s="489"/>
      <c r="D174" s="489"/>
      <c r="E174" s="489"/>
    </row>
    <row r="175" spans="2:5" ht="15.75">
      <c r="B175" s="490" t="s">
        <v>875</v>
      </c>
      <c r="C175" s="489"/>
      <c r="D175" s="489"/>
      <c r="E175" s="489"/>
    </row>
    <row r="176" spans="2:5" ht="15.75">
      <c r="B176" s="490" t="s">
        <v>876</v>
      </c>
      <c r="C176" s="489"/>
      <c r="D176" s="489"/>
      <c r="E176" s="489"/>
    </row>
    <row r="177" spans="2:5" ht="15.75">
      <c r="B177" s="490" t="s">
        <v>877</v>
      </c>
      <c r="C177" s="489"/>
      <c r="D177" s="489"/>
      <c r="E177" s="489"/>
    </row>
    <row r="182" spans="2:5" ht="15.75">
      <c r="B182" s="484" t="s">
        <v>849</v>
      </c>
      <c r="C182" s="481"/>
    </row>
    <row r="183" spans="2:5" ht="15.75">
      <c r="B183" s="487" t="s">
        <v>887</v>
      </c>
      <c r="C183" s="481"/>
    </row>
    <row r="184" spans="2:5" ht="15.75">
      <c r="B184" s="487" t="s">
        <v>888</v>
      </c>
      <c r="C184" s="481"/>
    </row>
    <row r="185" spans="2:5" ht="15.75">
      <c r="B185" s="487" t="s">
        <v>889</v>
      </c>
      <c r="C185" s="481"/>
    </row>
    <row r="186" spans="2:5" ht="15.75">
      <c r="B186" s="487" t="s">
        <v>890</v>
      </c>
      <c r="C186" s="481"/>
    </row>
    <row r="187" spans="2:5" ht="15.75">
      <c r="B187" s="487" t="s">
        <v>891</v>
      </c>
      <c r="C187" s="481"/>
    </row>
    <row r="188" spans="2:5" ht="15.75">
      <c r="B188" s="487" t="s">
        <v>892</v>
      </c>
      <c r="C188" s="481"/>
    </row>
    <row r="189" spans="2:5" ht="15.75">
      <c r="B189" s="484"/>
      <c r="C189" s="481"/>
    </row>
    <row r="190" spans="2:5" ht="15.75">
      <c r="B190" s="484" t="s">
        <v>857</v>
      </c>
      <c r="C190" s="481"/>
    </row>
    <row r="191" spans="2:5" ht="15.75">
      <c r="B191" s="487" t="s">
        <v>858</v>
      </c>
      <c r="C191" s="481"/>
    </row>
    <row r="192" spans="2:5" ht="15.75">
      <c r="B192" s="487" t="s">
        <v>859</v>
      </c>
      <c r="C192" s="481"/>
    </row>
    <row r="193" spans="2:3" ht="15.75">
      <c r="B193" s="487" t="s">
        <v>860</v>
      </c>
      <c r="C193" s="481"/>
    </row>
    <row r="194" spans="2:3" ht="15.75">
      <c r="B194" s="487" t="s">
        <v>861</v>
      </c>
    </row>
    <row r="195" spans="2:3" ht="15.75">
      <c r="B195" s="487" t="s">
        <v>862</v>
      </c>
    </row>
    <row r="196" spans="2:3" ht="15.75">
      <c r="B196" s="487" t="s">
        <v>863</v>
      </c>
    </row>
    <row r="197" spans="2:3" ht="15.75">
      <c r="B197" s="487" t="s">
        <v>864</v>
      </c>
    </row>
    <row r="198" spans="2:3" ht="15.75">
      <c r="B198" s="487" t="s">
        <v>865</v>
      </c>
    </row>
    <row r="199" spans="2:3" ht="15.75">
      <c r="B199" s="487" t="s">
        <v>866</v>
      </c>
    </row>
    <row r="200" spans="2:3" ht="15.75">
      <c r="B200" s="487" t="s">
        <v>867</v>
      </c>
    </row>
    <row r="201" spans="2:3" ht="15.75">
      <c r="B201" s="487" t="s">
        <v>868</v>
      </c>
    </row>
  </sheetData>
  <pageMargins left="0.70866141732283472" right="0.70866141732283472" top="1.06" bottom="0.19685039370078741" header="0.67" footer="0.11811023622047245"/>
  <pageSetup paperSize="9" orientation="portrait" r:id="rId1"/>
  <rowBreaks count="13" manualBreakCount="13">
    <brk id="9" max="16383" man="1"/>
    <brk id="22" max="16383" man="1"/>
    <brk id="38" max="16383" man="1"/>
    <brk id="57" max="16383" man="1"/>
    <brk id="68" max="16383" man="1"/>
    <brk id="89" max="16383" man="1"/>
    <brk id="106" max="16383" man="1"/>
    <brk id="116" max="16383" man="1"/>
    <brk id="129" max="16383" man="1"/>
    <brk id="140" max="16383" man="1"/>
    <brk id="154" max="16383" man="1"/>
    <brk id="178" max="16383" man="1"/>
    <brk id="20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43"/>
  <sheetViews>
    <sheetView view="pageBreakPreview" topLeftCell="A10" zoomScaleSheetLayoutView="100" workbookViewId="0">
      <selection activeCell="H10" sqref="H1:AG1048576"/>
    </sheetView>
  </sheetViews>
  <sheetFormatPr defaultRowHeight="15"/>
  <cols>
    <col min="1" max="1" width="45.7109375" style="747" customWidth="1"/>
    <col min="2" max="4" width="11.7109375" style="747" customWidth="1"/>
    <col min="5" max="5" width="12.140625" style="747" customWidth="1"/>
    <col min="6" max="7" width="9.140625" style="858"/>
    <col min="8" max="33" width="9.140625" style="2752"/>
    <col min="34" max="256" width="9.140625" style="858"/>
    <col min="257" max="257" width="45.7109375" style="858" customWidth="1"/>
    <col min="258" max="260" width="11.7109375" style="858" customWidth="1"/>
    <col min="261" max="261" width="12.140625" style="858" customWidth="1"/>
    <col min="262" max="512" width="9.140625" style="858"/>
    <col min="513" max="513" width="45.7109375" style="858" customWidth="1"/>
    <col min="514" max="516" width="11.7109375" style="858" customWidth="1"/>
    <col min="517" max="517" width="12.140625" style="858" customWidth="1"/>
    <col min="518" max="768" width="9.140625" style="858"/>
    <col min="769" max="769" width="45.7109375" style="858" customWidth="1"/>
    <col min="770" max="772" width="11.7109375" style="858" customWidth="1"/>
    <col min="773" max="773" width="12.140625" style="858" customWidth="1"/>
    <col min="774" max="1024" width="9.140625" style="858"/>
    <col min="1025" max="1025" width="45.7109375" style="858" customWidth="1"/>
    <col min="1026" max="1028" width="11.7109375" style="858" customWidth="1"/>
    <col min="1029" max="1029" width="12.140625" style="858" customWidth="1"/>
    <col min="1030" max="1280" width="9.140625" style="858"/>
    <col min="1281" max="1281" width="45.7109375" style="858" customWidth="1"/>
    <col min="1282" max="1284" width="11.7109375" style="858" customWidth="1"/>
    <col min="1285" max="1285" width="12.140625" style="858" customWidth="1"/>
    <col min="1286" max="1536" width="9.140625" style="858"/>
    <col min="1537" max="1537" width="45.7109375" style="858" customWidth="1"/>
    <col min="1538" max="1540" width="11.7109375" style="858" customWidth="1"/>
    <col min="1541" max="1541" width="12.140625" style="858" customWidth="1"/>
    <col min="1542" max="1792" width="9.140625" style="858"/>
    <col min="1793" max="1793" width="45.7109375" style="858" customWidth="1"/>
    <col min="1794" max="1796" width="11.7109375" style="858" customWidth="1"/>
    <col min="1797" max="1797" width="12.140625" style="858" customWidth="1"/>
    <col min="1798" max="2048" width="9.140625" style="858"/>
    <col min="2049" max="2049" width="45.7109375" style="858" customWidth="1"/>
    <col min="2050" max="2052" width="11.7109375" style="858" customWidth="1"/>
    <col min="2053" max="2053" width="12.140625" style="858" customWidth="1"/>
    <col min="2054" max="2304" width="9.140625" style="858"/>
    <col min="2305" max="2305" width="45.7109375" style="858" customWidth="1"/>
    <col min="2306" max="2308" width="11.7109375" style="858" customWidth="1"/>
    <col min="2309" max="2309" width="12.140625" style="858" customWidth="1"/>
    <col min="2310" max="2560" width="9.140625" style="858"/>
    <col min="2561" max="2561" width="45.7109375" style="858" customWidth="1"/>
    <col min="2562" max="2564" width="11.7109375" style="858" customWidth="1"/>
    <col min="2565" max="2565" width="12.140625" style="858" customWidth="1"/>
    <col min="2566" max="2816" width="9.140625" style="858"/>
    <col min="2817" max="2817" width="45.7109375" style="858" customWidth="1"/>
    <col min="2818" max="2820" width="11.7109375" style="858" customWidth="1"/>
    <col min="2821" max="2821" width="12.140625" style="858" customWidth="1"/>
    <col min="2822" max="3072" width="9.140625" style="858"/>
    <col min="3073" max="3073" width="45.7109375" style="858" customWidth="1"/>
    <col min="3074" max="3076" width="11.7109375" style="858" customWidth="1"/>
    <col min="3077" max="3077" width="12.140625" style="858" customWidth="1"/>
    <col min="3078" max="3328" width="9.140625" style="858"/>
    <col min="3329" max="3329" width="45.7109375" style="858" customWidth="1"/>
    <col min="3330" max="3332" width="11.7109375" style="858" customWidth="1"/>
    <col min="3333" max="3333" width="12.140625" style="858" customWidth="1"/>
    <col min="3334" max="3584" width="9.140625" style="858"/>
    <col min="3585" max="3585" width="45.7109375" style="858" customWidth="1"/>
    <col min="3586" max="3588" width="11.7109375" style="858" customWidth="1"/>
    <col min="3589" max="3589" width="12.140625" style="858" customWidth="1"/>
    <col min="3590" max="3840" width="9.140625" style="858"/>
    <col min="3841" max="3841" width="45.7109375" style="858" customWidth="1"/>
    <col min="3842" max="3844" width="11.7109375" style="858" customWidth="1"/>
    <col min="3845" max="3845" width="12.140625" style="858" customWidth="1"/>
    <col min="3846" max="4096" width="9.140625" style="858"/>
    <col min="4097" max="4097" width="45.7109375" style="858" customWidth="1"/>
    <col min="4098" max="4100" width="11.7109375" style="858" customWidth="1"/>
    <col min="4101" max="4101" width="12.140625" style="858" customWidth="1"/>
    <col min="4102" max="4352" width="9.140625" style="858"/>
    <col min="4353" max="4353" width="45.7109375" style="858" customWidth="1"/>
    <col min="4354" max="4356" width="11.7109375" style="858" customWidth="1"/>
    <col min="4357" max="4357" width="12.140625" style="858" customWidth="1"/>
    <col min="4358" max="4608" width="9.140625" style="858"/>
    <col min="4609" max="4609" width="45.7109375" style="858" customWidth="1"/>
    <col min="4610" max="4612" width="11.7109375" style="858" customWidth="1"/>
    <col min="4613" max="4613" width="12.140625" style="858" customWidth="1"/>
    <col min="4614" max="4864" width="9.140625" style="858"/>
    <col min="4865" max="4865" width="45.7109375" style="858" customWidth="1"/>
    <col min="4866" max="4868" width="11.7109375" style="858" customWidth="1"/>
    <col min="4869" max="4869" width="12.140625" style="858" customWidth="1"/>
    <col min="4870" max="5120" width="9.140625" style="858"/>
    <col min="5121" max="5121" width="45.7109375" style="858" customWidth="1"/>
    <col min="5122" max="5124" width="11.7109375" style="858" customWidth="1"/>
    <col min="5125" max="5125" width="12.140625" style="858" customWidth="1"/>
    <col min="5126" max="5376" width="9.140625" style="858"/>
    <col min="5377" max="5377" width="45.7109375" style="858" customWidth="1"/>
    <col min="5378" max="5380" width="11.7109375" style="858" customWidth="1"/>
    <col min="5381" max="5381" width="12.140625" style="858" customWidth="1"/>
    <col min="5382" max="5632" width="9.140625" style="858"/>
    <col min="5633" max="5633" width="45.7109375" style="858" customWidth="1"/>
    <col min="5634" max="5636" width="11.7109375" style="858" customWidth="1"/>
    <col min="5637" max="5637" width="12.140625" style="858" customWidth="1"/>
    <col min="5638" max="5888" width="9.140625" style="858"/>
    <col min="5889" max="5889" width="45.7109375" style="858" customWidth="1"/>
    <col min="5890" max="5892" width="11.7109375" style="858" customWidth="1"/>
    <col min="5893" max="5893" width="12.140625" style="858" customWidth="1"/>
    <col min="5894" max="6144" width="9.140625" style="858"/>
    <col min="6145" max="6145" width="45.7109375" style="858" customWidth="1"/>
    <col min="6146" max="6148" width="11.7109375" style="858" customWidth="1"/>
    <col min="6149" max="6149" width="12.140625" style="858" customWidth="1"/>
    <col min="6150" max="6400" width="9.140625" style="858"/>
    <col min="6401" max="6401" width="45.7109375" style="858" customWidth="1"/>
    <col min="6402" max="6404" width="11.7109375" style="858" customWidth="1"/>
    <col min="6405" max="6405" width="12.140625" style="858" customWidth="1"/>
    <col min="6406" max="6656" width="9.140625" style="858"/>
    <col min="6657" max="6657" width="45.7109375" style="858" customWidth="1"/>
    <col min="6658" max="6660" width="11.7109375" style="858" customWidth="1"/>
    <col min="6661" max="6661" width="12.140625" style="858" customWidth="1"/>
    <col min="6662" max="6912" width="9.140625" style="858"/>
    <col min="6913" max="6913" width="45.7109375" style="858" customWidth="1"/>
    <col min="6914" max="6916" width="11.7109375" style="858" customWidth="1"/>
    <col min="6917" max="6917" width="12.140625" style="858" customWidth="1"/>
    <col min="6918" max="7168" width="9.140625" style="858"/>
    <col min="7169" max="7169" width="45.7109375" style="858" customWidth="1"/>
    <col min="7170" max="7172" width="11.7109375" style="858" customWidth="1"/>
    <col min="7173" max="7173" width="12.140625" style="858" customWidth="1"/>
    <col min="7174" max="7424" width="9.140625" style="858"/>
    <col min="7425" max="7425" width="45.7109375" style="858" customWidth="1"/>
    <col min="7426" max="7428" width="11.7109375" style="858" customWidth="1"/>
    <col min="7429" max="7429" width="12.140625" style="858" customWidth="1"/>
    <col min="7430" max="7680" width="9.140625" style="858"/>
    <col min="7681" max="7681" width="45.7109375" style="858" customWidth="1"/>
    <col min="7682" max="7684" width="11.7109375" style="858" customWidth="1"/>
    <col min="7685" max="7685" width="12.140625" style="858" customWidth="1"/>
    <col min="7686" max="7936" width="9.140625" style="858"/>
    <col min="7937" max="7937" width="45.7109375" style="858" customWidth="1"/>
    <col min="7938" max="7940" width="11.7109375" style="858" customWidth="1"/>
    <col min="7941" max="7941" width="12.140625" style="858" customWidth="1"/>
    <col min="7942" max="8192" width="9.140625" style="858"/>
    <col min="8193" max="8193" width="45.7109375" style="858" customWidth="1"/>
    <col min="8194" max="8196" width="11.7109375" style="858" customWidth="1"/>
    <col min="8197" max="8197" width="12.140625" style="858" customWidth="1"/>
    <col min="8198" max="8448" width="9.140625" style="858"/>
    <col min="8449" max="8449" width="45.7109375" style="858" customWidth="1"/>
    <col min="8450" max="8452" width="11.7109375" style="858" customWidth="1"/>
    <col min="8453" max="8453" width="12.140625" style="858" customWidth="1"/>
    <col min="8454" max="8704" width="9.140625" style="858"/>
    <col min="8705" max="8705" width="45.7109375" style="858" customWidth="1"/>
    <col min="8706" max="8708" width="11.7109375" style="858" customWidth="1"/>
    <col min="8709" max="8709" width="12.140625" style="858" customWidth="1"/>
    <col min="8710" max="8960" width="9.140625" style="858"/>
    <col min="8961" max="8961" width="45.7109375" style="858" customWidth="1"/>
    <col min="8962" max="8964" width="11.7109375" style="858" customWidth="1"/>
    <col min="8965" max="8965" width="12.140625" style="858" customWidth="1"/>
    <col min="8966" max="9216" width="9.140625" style="858"/>
    <col min="9217" max="9217" width="45.7109375" style="858" customWidth="1"/>
    <col min="9218" max="9220" width="11.7109375" style="858" customWidth="1"/>
    <col min="9221" max="9221" width="12.140625" style="858" customWidth="1"/>
    <col min="9222" max="9472" width="9.140625" style="858"/>
    <col min="9473" max="9473" width="45.7109375" style="858" customWidth="1"/>
    <col min="9474" max="9476" width="11.7109375" style="858" customWidth="1"/>
    <col min="9477" max="9477" width="12.140625" style="858" customWidth="1"/>
    <col min="9478" max="9728" width="9.140625" style="858"/>
    <col min="9729" max="9729" width="45.7109375" style="858" customWidth="1"/>
    <col min="9730" max="9732" width="11.7109375" style="858" customWidth="1"/>
    <col min="9733" max="9733" width="12.140625" style="858" customWidth="1"/>
    <col min="9734" max="9984" width="9.140625" style="858"/>
    <col min="9985" max="9985" width="45.7109375" style="858" customWidth="1"/>
    <col min="9986" max="9988" width="11.7109375" style="858" customWidth="1"/>
    <col min="9989" max="9989" width="12.140625" style="858" customWidth="1"/>
    <col min="9990" max="10240" width="9.140625" style="858"/>
    <col min="10241" max="10241" width="45.7109375" style="858" customWidth="1"/>
    <col min="10242" max="10244" width="11.7109375" style="858" customWidth="1"/>
    <col min="10245" max="10245" width="12.140625" style="858" customWidth="1"/>
    <col min="10246" max="10496" width="9.140625" style="858"/>
    <col min="10497" max="10497" width="45.7109375" style="858" customWidth="1"/>
    <col min="10498" max="10500" width="11.7109375" style="858" customWidth="1"/>
    <col min="10501" max="10501" width="12.140625" style="858" customWidth="1"/>
    <col min="10502" max="10752" width="9.140625" style="858"/>
    <col min="10753" max="10753" width="45.7109375" style="858" customWidth="1"/>
    <col min="10754" max="10756" width="11.7109375" style="858" customWidth="1"/>
    <col min="10757" max="10757" width="12.140625" style="858" customWidth="1"/>
    <col min="10758" max="11008" width="9.140625" style="858"/>
    <col min="11009" max="11009" width="45.7109375" style="858" customWidth="1"/>
    <col min="11010" max="11012" width="11.7109375" style="858" customWidth="1"/>
    <col min="11013" max="11013" width="12.140625" style="858" customWidth="1"/>
    <col min="11014" max="11264" width="9.140625" style="858"/>
    <col min="11265" max="11265" width="45.7109375" style="858" customWidth="1"/>
    <col min="11266" max="11268" width="11.7109375" style="858" customWidth="1"/>
    <col min="11269" max="11269" width="12.140625" style="858" customWidth="1"/>
    <col min="11270" max="11520" width="9.140625" style="858"/>
    <col min="11521" max="11521" width="45.7109375" style="858" customWidth="1"/>
    <col min="11522" max="11524" width="11.7109375" style="858" customWidth="1"/>
    <col min="11525" max="11525" width="12.140625" style="858" customWidth="1"/>
    <col min="11526" max="11776" width="9.140625" style="858"/>
    <col min="11777" max="11777" width="45.7109375" style="858" customWidth="1"/>
    <col min="11778" max="11780" width="11.7109375" style="858" customWidth="1"/>
    <col min="11781" max="11781" width="12.140625" style="858" customWidth="1"/>
    <col min="11782" max="12032" width="9.140625" style="858"/>
    <col min="12033" max="12033" width="45.7109375" style="858" customWidth="1"/>
    <col min="12034" max="12036" width="11.7109375" style="858" customWidth="1"/>
    <col min="12037" max="12037" width="12.140625" style="858" customWidth="1"/>
    <col min="12038" max="12288" width="9.140625" style="858"/>
    <col min="12289" max="12289" width="45.7109375" style="858" customWidth="1"/>
    <col min="12290" max="12292" width="11.7109375" style="858" customWidth="1"/>
    <col min="12293" max="12293" width="12.140625" style="858" customWidth="1"/>
    <col min="12294" max="12544" width="9.140625" style="858"/>
    <col min="12545" max="12545" width="45.7109375" style="858" customWidth="1"/>
    <col min="12546" max="12548" width="11.7109375" style="858" customWidth="1"/>
    <col min="12549" max="12549" width="12.140625" style="858" customWidth="1"/>
    <col min="12550" max="12800" width="9.140625" style="858"/>
    <col min="12801" max="12801" width="45.7109375" style="858" customWidth="1"/>
    <col min="12802" max="12804" width="11.7109375" style="858" customWidth="1"/>
    <col min="12805" max="12805" width="12.140625" style="858" customWidth="1"/>
    <col min="12806" max="13056" width="9.140625" style="858"/>
    <col min="13057" max="13057" width="45.7109375" style="858" customWidth="1"/>
    <col min="13058" max="13060" width="11.7109375" style="858" customWidth="1"/>
    <col min="13061" max="13061" width="12.140625" style="858" customWidth="1"/>
    <col min="13062" max="13312" width="9.140625" style="858"/>
    <col min="13313" max="13313" width="45.7109375" style="858" customWidth="1"/>
    <col min="13314" max="13316" width="11.7109375" style="858" customWidth="1"/>
    <col min="13317" max="13317" width="12.140625" style="858" customWidth="1"/>
    <col min="13318" max="13568" width="9.140625" style="858"/>
    <col min="13569" max="13569" width="45.7109375" style="858" customWidth="1"/>
    <col min="13570" max="13572" width="11.7109375" style="858" customWidth="1"/>
    <col min="13573" max="13573" width="12.140625" style="858" customWidth="1"/>
    <col min="13574" max="13824" width="9.140625" style="858"/>
    <col min="13825" max="13825" width="45.7109375" style="858" customWidth="1"/>
    <col min="13826" max="13828" width="11.7109375" style="858" customWidth="1"/>
    <col min="13829" max="13829" width="12.140625" style="858" customWidth="1"/>
    <col min="13830" max="14080" width="9.140625" style="858"/>
    <col min="14081" max="14081" width="45.7109375" style="858" customWidth="1"/>
    <col min="14082" max="14084" width="11.7109375" style="858" customWidth="1"/>
    <col min="14085" max="14085" width="12.140625" style="858" customWidth="1"/>
    <col min="14086" max="14336" width="9.140625" style="858"/>
    <col min="14337" max="14337" width="45.7109375" style="858" customWidth="1"/>
    <col min="14338" max="14340" width="11.7109375" style="858" customWidth="1"/>
    <col min="14341" max="14341" width="12.140625" style="858" customWidth="1"/>
    <col min="14342" max="14592" width="9.140625" style="858"/>
    <col min="14593" max="14593" width="45.7109375" style="858" customWidth="1"/>
    <col min="14594" max="14596" width="11.7109375" style="858" customWidth="1"/>
    <col min="14597" max="14597" width="12.140625" style="858" customWidth="1"/>
    <col min="14598" max="14848" width="9.140625" style="858"/>
    <col min="14849" max="14849" width="45.7109375" style="858" customWidth="1"/>
    <col min="14850" max="14852" width="11.7109375" style="858" customWidth="1"/>
    <col min="14853" max="14853" width="12.140625" style="858" customWidth="1"/>
    <col min="14854" max="15104" width="9.140625" style="858"/>
    <col min="15105" max="15105" width="45.7109375" style="858" customWidth="1"/>
    <col min="15106" max="15108" width="11.7109375" style="858" customWidth="1"/>
    <col min="15109" max="15109" width="12.140625" style="858" customWidth="1"/>
    <col min="15110" max="15360" width="9.140625" style="858"/>
    <col min="15361" max="15361" width="45.7109375" style="858" customWidth="1"/>
    <col min="15362" max="15364" width="11.7109375" style="858" customWidth="1"/>
    <col min="15365" max="15365" width="12.140625" style="858" customWidth="1"/>
    <col min="15366" max="15616" width="9.140625" style="858"/>
    <col min="15617" max="15617" width="45.7109375" style="858" customWidth="1"/>
    <col min="15618" max="15620" width="11.7109375" style="858" customWidth="1"/>
    <col min="15621" max="15621" width="12.140625" style="858" customWidth="1"/>
    <col min="15622" max="15872" width="9.140625" style="858"/>
    <col min="15873" max="15873" width="45.7109375" style="858" customWidth="1"/>
    <col min="15874" max="15876" width="11.7109375" style="858" customWidth="1"/>
    <col min="15877" max="15877" width="12.140625" style="858" customWidth="1"/>
    <col min="15878" max="16128" width="9.140625" style="858"/>
    <col min="16129" max="16129" width="45.7109375" style="858" customWidth="1"/>
    <col min="16130" max="16132" width="11.7109375" style="858" customWidth="1"/>
    <col min="16133" max="16133" width="12.140625" style="858" customWidth="1"/>
    <col min="16134" max="16384" width="9.140625" style="858"/>
  </cols>
  <sheetData>
    <row r="1" spans="1:33" ht="31.5" customHeight="1">
      <c r="A1" s="857" t="s">
        <v>1357</v>
      </c>
    </row>
    <row r="2" spans="1:33" ht="350.1" customHeight="1">
      <c r="A2" s="2068" t="s">
        <v>1358</v>
      </c>
      <c r="B2" s="2069"/>
      <c r="C2" s="2069"/>
      <c r="D2" s="2069"/>
      <c r="E2" s="2069"/>
    </row>
    <row r="3" spans="1:33" ht="14.25" customHeight="1">
      <c r="A3" s="966"/>
      <c r="E3" s="2070">
        <v>2012</v>
      </c>
    </row>
    <row r="4" spans="1:33" s="969" customFormat="1" ht="30" customHeight="1">
      <c r="A4" s="2029" t="s">
        <v>1359</v>
      </c>
      <c r="B4" s="2029"/>
      <c r="C4" s="967"/>
      <c r="D4" s="968">
        <v>74595</v>
      </c>
      <c r="E4" s="2070"/>
      <c r="H4" s="2812"/>
      <c r="I4" s="2812"/>
      <c r="J4" s="2812"/>
      <c r="K4" s="2812"/>
      <c r="L4" s="2812"/>
      <c r="M4" s="2812"/>
      <c r="N4" s="2812"/>
      <c r="O4" s="2812"/>
      <c r="P4" s="2812"/>
      <c r="Q4" s="2812"/>
      <c r="R4" s="2812"/>
      <c r="S4" s="2812"/>
      <c r="T4" s="2812"/>
      <c r="U4" s="2812"/>
      <c r="V4" s="2812"/>
      <c r="W4" s="2812"/>
      <c r="X4" s="2812"/>
      <c r="Y4" s="2812"/>
      <c r="Z4" s="2812"/>
      <c r="AA4" s="2812"/>
      <c r="AB4" s="2812"/>
      <c r="AC4" s="2812"/>
      <c r="AD4" s="2812"/>
      <c r="AE4" s="2812"/>
      <c r="AF4" s="2812"/>
      <c r="AG4" s="2812"/>
    </row>
    <row r="5" spans="1:33" s="969" customFormat="1" ht="30" customHeight="1">
      <c r="A5" s="970" t="s">
        <v>1360</v>
      </c>
      <c r="B5" s="970"/>
      <c r="C5" s="970"/>
      <c r="D5" s="971">
        <v>2591</v>
      </c>
      <c r="E5" s="2070"/>
      <c r="H5" s="2812"/>
      <c r="I5" s="2812"/>
      <c r="J5" s="2812"/>
      <c r="K5" s="2812"/>
      <c r="L5" s="2812"/>
      <c r="M5" s="2812"/>
      <c r="N5" s="2812"/>
      <c r="O5" s="2812"/>
      <c r="P5" s="2812"/>
      <c r="Q5" s="2812"/>
      <c r="R5" s="2812"/>
      <c r="S5" s="2812"/>
      <c r="T5" s="2812"/>
      <c r="U5" s="2812"/>
      <c r="V5" s="2812"/>
      <c r="W5" s="2812"/>
      <c r="X5" s="2812"/>
      <c r="Y5" s="2812"/>
      <c r="Z5" s="2812"/>
      <c r="AA5" s="2812"/>
      <c r="AB5" s="2812"/>
      <c r="AC5" s="2812"/>
      <c r="AD5" s="2812"/>
      <c r="AE5" s="2812"/>
      <c r="AF5" s="2812"/>
      <c r="AG5" s="2812"/>
    </row>
    <row r="6" spans="1:33" s="969" customFormat="1" ht="30" customHeight="1">
      <c r="A6" s="970" t="s">
        <v>1361</v>
      </c>
      <c r="B6" s="970"/>
      <c r="C6" s="970"/>
      <c r="D6" s="971">
        <v>7628</v>
      </c>
      <c r="E6" s="2070"/>
      <c r="H6" s="2812"/>
      <c r="I6" s="2812"/>
      <c r="J6" s="2812"/>
      <c r="K6" s="2812"/>
      <c r="L6" s="2812"/>
      <c r="M6" s="2812"/>
      <c r="N6" s="2812"/>
      <c r="O6" s="2812"/>
      <c r="P6" s="2812"/>
      <c r="Q6" s="2812"/>
      <c r="R6" s="2812"/>
      <c r="S6" s="2812"/>
      <c r="T6" s="2812"/>
      <c r="U6" s="2812"/>
      <c r="V6" s="2812"/>
      <c r="W6" s="2812"/>
      <c r="X6" s="2812"/>
      <c r="Y6" s="2812"/>
      <c r="Z6" s="2812"/>
      <c r="AA6" s="2812"/>
      <c r="AB6" s="2812"/>
      <c r="AC6" s="2812"/>
      <c r="AD6" s="2812"/>
      <c r="AE6" s="2812"/>
      <c r="AF6" s="2812"/>
      <c r="AG6" s="2812"/>
    </row>
    <row r="7" spans="1:33" s="969" customFormat="1" ht="30" customHeight="1">
      <c r="A7" s="970" t="s">
        <v>1362</v>
      </c>
      <c r="B7" s="970"/>
      <c r="C7" s="970"/>
      <c r="D7" s="971">
        <v>50381</v>
      </c>
      <c r="E7" s="2070"/>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row>
    <row r="8" spans="1:33" s="969" customFormat="1" ht="30" customHeight="1">
      <c r="A8" s="970" t="s">
        <v>1363</v>
      </c>
      <c r="B8" s="970"/>
      <c r="C8" s="970"/>
      <c r="D8" s="971">
        <v>238605</v>
      </c>
      <c r="E8" s="2070"/>
      <c r="H8" s="2812"/>
      <c r="I8" s="2812"/>
      <c r="J8" s="2812"/>
      <c r="K8" s="2812"/>
      <c r="L8" s="2812"/>
      <c r="M8" s="2812"/>
      <c r="N8" s="2812"/>
      <c r="O8" s="2812"/>
      <c r="P8" s="2812"/>
      <c r="Q8" s="2812"/>
      <c r="R8" s="2812"/>
      <c r="S8" s="2812"/>
      <c r="T8" s="2812"/>
      <c r="U8" s="2812"/>
      <c r="V8" s="2812"/>
      <c r="W8" s="2812"/>
      <c r="X8" s="2812"/>
      <c r="Y8" s="2812"/>
      <c r="Z8" s="2812"/>
      <c r="AA8" s="2812"/>
      <c r="AB8" s="2812"/>
      <c r="AC8" s="2812"/>
      <c r="AD8" s="2812"/>
      <c r="AE8" s="2812"/>
      <c r="AF8" s="2812"/>
      <c r="AG8" s="2812"/>
    </row>
    <row r="9" spans="1:33" s="969" customFormat="1" ht="30" customHeight="1">
      <c r="A9" s="970" t="s">
        <v>1364</v>
      </c>
      <c r="B9" s="970"/>
      <c r="C9" s="970"/>
      <c r="D9" s="972" t="s">
        <v>1365</v>
      </c>
      <c r="E9" s="2070"/>
      <c r="F9" s="29"/>
      <c r="H9" s="2812"/>
      <c r="I9" s="2812"/>
      <c r="J9" s="2812"/>
      <c r="K9" s="2812"/>
      <c r="L9" s="2812"/>
      <c r="M9" s="2812"/>
      <c r="N9" s="2812"/>
      <c r="O9" s="2812"/>
      <c r="P9" s="2812"/>
      <c r="Q9" s="2812"/>
      <c r="R9" s="2812"/>
      <c r="S9" s="2812"/>
      <c r="T9" s="2812"/>
      <c r="U9" s="2812"/>
      <c r="V9" s="2812"/>
      <c r="W9" s="2812"/>
      <c r="X9" s="2812"/>
      <c r="Y9" s="2812"/>
      <c r="Z9" s="2812"/>
      <c r="AA9" s="2812"/>
      <c r="AB9" s="2812"/>
      <c r="AC9" s="2812"/>
      <c r="AD9" s="2812"/>
      <c r="AE9" s="2812"/>
      <c r="AF9" s="2812"/>
      <c r="AG9" s="2812"/>
    </row>
    <row r="10" spans="1:33" s="969" customFormat="1" ht="30" customHeight="1">
      <c r="A10" s="970" t="s">
        <v>1366</v>
      </c>
      <c r="B10" s="970"/>
      <c r="C10" s="970"/>
      <c r="D10" s="973">
        <v>15</v>
      </c>
      <c r="E10" s="2070"/>
      <c r="H10" s="2812"/>
      <c r="I10" s="2812"/>
      <c r="J10" s="2812"/>
      <c r="K10" s="2812"/>
      <c r="L10" s="2812"/>
      <c r="M10" s="2812"/>
      <c r="N10" s="2812"/>
      <c r="O10" s="2812"/>
      <c r="P10" s="2812"/>
      <c r="Q10" s="2812"/>
      <c r="R10" s="2812"/>
      <c r="S10" s="2812"/>
      <c r="T10" s="2812"/>
      <c r="U10" s="2812"/>
      <c r="V10" s="2812"/>
      <c r="W10" s="2812"/>
      <c r="X10" s="2812"/>
      <c r="Y10" s="2812"/>
      <c r="Z10" s="2812"/>
      <c r="AA10" s="2812"/>
      <c r="AB10" s="2812"/>
      <c r="AC10" s="2812"/>
      <c r="AD10" s="2812"/>
      <c r="AE10" s="2812"/>
      <c r="AF10" s="2812"/>
      <c r="AG10" s="2812"/>
    </row>
    <row r="11" spans="1:33" s="969" customFormat="1" ht="30" customHeight="1">
      <c r="A11" s="970" t="s">
        <v>1367</v>
      </c>
      <c r="B11" s="970"/>
      <c r="C11" s="970"/>
      <c r="D11" s="974">
        <v>189</v>
      </c>
      <c r="E11" s="2070"/>
      <c r="H11" s="2812"/>
      <c r="I11" s="2812"/>
      <c r="J11" s="2812"/>
      <c r="K11" s="2812"/>
      <c r="L11" s="2812"/>
      <c r="M11" s="2812"/>
      <c r="N11" s="2812"/>
      <c r="O11" s="2812"/>
      <c r="P11" s="2812"/>
      <c r="Q11" s="2812"/>
      <c r="R11" s="2812"/>
      <c r="S11" s="2812"/>
      <c r="T11" s="2812"/>
      <c r="U11" s="2812"/>
      <c r="V11" s="2812"/>
      <c r="W11" s="2812"/>
      <c r="X11" s="2812"/>
      <c r="Y11" s="2812"/>
      <c r="Z11" s="2812"/>
      <c r="AA11" s="2812"/>
      <c r="AB11" s="2812"/>
      <c r="AC11" s="2812"/>
      <c r="AD11" s="2812"/>
      <c r="AE11" s="2812"/>
      <c r="AF11" s="2812"/>
      <c r="AG11" s="2812"/>
    </row>
    <row r="12" spans="1:33" s="969" customFormat="1" ht="30" customHeight="1">
      <c r="A12" s="970" t="s">
        <v>1368</v>
      </c>
      <c r="B12" s="970"/>
      <c r="C12" s="970"/>
      <c r="D12" s="975">
        <v>11</v>
      </c>
      <c r="E12" s="2070"/>
      <c r="H12" s="2812"/>
      <c r="I12" s="2812"/>
      <c r="J12" s="2812"/>
      <c r="K12" s="2812"/>
      <c r="L12" s="2812"/>
      <c r="M12" s="2812"/>
      <c r="N12" s="2812"/>
      <c r="O12" s="2812"/>
      <c r="P12" s="2812"/>
      <c r="Q12" s="2812"/>
      <c r="R12" s="2812"/>
      <c r="S12" s="2812"/>
      <c r="T12" s="2812"/>
      <c r="U12" s="2812"/>
      <c r="V12" s="2812"/>
      <c r="W12" s="2812"/>
      <c r="X12" s="2812"/>
      <c r="Y12" s="2812"/>
      <c r="Z12" s="2812"/>
      <c r="AA12" s="2812"/>
      <c r="AB12" s="2812"/>
      <c r="AC12" s="2812"/>
      <c r="AD12" s="2812"/>
      <c r="AE12" s="2812"/>
      <c r="AF12" s="2812"/>
      <c r="AG12" s="2812"/>
    </row>
    <row r="13" spans="1:33" s="969" customFormat="1" ht="30" customHeight="1">
      <c r="A13" s="2029" t="s">
        <v>1369</v>
      </c>
      <c r="B13" s="2029"/>
      <c r="C13" s="967"/>
      <c r="D13" s="976">
        <v>130</v>
      </c>
      <c r="E13" s="2070"/>
      <c r="H13" s="2812"/>
      <c r="I13" s="2812"/>
      <c r="J13" s="2812"/>
      <c r="K13" s="2812"/>
      <c r="L13" s="2812"/>
      <c r="M13" s="2812"/>
      <c r="N13" s="2812"/>
      <c r="O13" s="2812"/>
      <c r="P13" s="2812"/>
      <c r="Q13" s="2812"/>
      <c r="R13" s="2812"/>
      <c r="S13" s="2812"/>
      <c r="T13" s="2812"/>
      <c r="U13" s="2812"/>
      <c r="V13" s="2812"/>
      <c r="W13" s="2812"/>
      <c r="X13" s="2812"/>
      <c r="Y13" s="2812"/>
      <c r="Z13" s="2812"/>
      <c r="AA13" s="2812"/>
      <c r="AB13" s="2812"/>
      <c r="AC13" s="2812"/>
      <c r="AD13" s="2812"/>
      <c r="AE13" s="2812"/>
      <c r="AF13" s="2812"/>
      <c r="AG13" s="2812"/>
    </row>
    <row r="14" spans="1:33" s="969" customFormat="1" ht="30" customHeight="1">
      <c r="A14" s="2029" t="s">
        <v>1370</v>
      </c>
      <c r="B14" s="2029"/>
      <c r="C14" s="967"/>
      <c r="D14" s="977">
        <v>2388</v>
      </c>
      <c r="E14" s="978"/>
      <c r="H14" s="2812"/>
      <c r="I14" s="2812"/>
      <c r="J14" s="2812"/>
      <c r="K14" s="2812"/>
      <c r="L14" s="2812"/>
      <c r="M14" s="2812"/>
      <c r="N14" s="2812"/>
      <c r="O14" s="2812"/>
      <c r="P14" s="2812"/>
      <c r="Q14" s="2812"/>
      <c r="R14" s="2812"/>
      <c r="S14" s="2812"/>
      <c r="T14" s="2812"/>
      <c r="U14" s="2812"/>
      <c r="V14" s="2812"/>
      <c r="W14" s="2812"/>
      <c r="X14" s="2812"/>
      <c r="Y14" s="2812"/>
      <c r="Z14" s="2812"/>
      <c r="AA14" s="2812"/>
      <c r="AB14" s="2812"/>
      <c r="AC14" s="2812"/>
      <c r="AD14" s="2812"/>
      <c r="AE14" s="2812"/>
      <c r="AF14" s="2812"/>
      <c r="AG14" s="2812"/>
    </row>
    <row r="15" spans="1:33" ht="21" customHeight="1">
      <c r="A15" s="979"/>
      <c r="B15" s="980"/>
      <c r="C15" s="981"/>
    </row>
    <row r="16" spans="1:33" ht="24.95" customHeight="1">
      <c r="A16" s="857" t="s">
        <v>1371</v>
      </c>
    </row>
    <row r="17" spans="1:33" ht="262.5" customHeight="1">
      <c r="A17" s="2071" t="s">
        <v>1372</v>
      </c>
      <c r="B17" s="2071"/>
      <c r="C17" s="2071"/>
      <c r="D17" s="2071"/>
      <c r="E17" s="2071"/>
      <c r="F17" s="2071"/>
      <c r="G17" s="2071"/>
    </row>
    <row r="18" spans="1:33" ht="15" customHeight="1"/>
    <row r="19" spans="1:33" ht="20.100000000000001" customHeight="1">
      <c r="A19" s="2006" t="s">
        <v>1373</v>
      </c>
      <c r="B19" s="2006"/>
      <c r="C19" s="2006"/>
      <c r="D19" s="2006"/>
      <c r="E19" s="2006"/>
      <c r="F19" s="576"/>
      <c r="G19" s="982"/>
    </row>
    <row r="20" spans="1:33" s="867" customFormat="1" ht="20.100000000000001" customHeight="1">
      <c r="A20" s="983" t="s">
        <v>1249</v>
      </c>
      <c r="B20" s="984"/>
      <c r="C20" s="985">
        <v>2009</v>
      </c>
      <c r="D20" s="985">
        <v>2010</v>
      </c>
      <c r="E20" s="986">
        <v>2011</v>
      </c>
      <c r="F20" s="986">
        <v>2012</v>
      </c>
      <c r="H20" s="2753"/>
      <c r="I20" s="2753"/>
      <c r="J20" s="2753"/>
      <c r="K20" s="2753"/>
      <c r="L20" s="2753"/>
      <c r="M20" s="2753"/>
      <c r="N20" s="2753"/>
      <c r="O20" s="2753"/>
      <c r="P20" s="2753"/>
      <c r="Q20" s="2753"/>
      <c r="R20" s="2753"/>
      <c r="S20" s="2753"/>
      <c r="T20" s="2753"/>
      <c r="U20" s="2753"/>
      <c r="V20" s="2753"/>
      <c r="W20" s="2753"/>
      <c r="X20" s="2753"/>
      <c r="Y20" s="2753"/>
      <c r="Z20" s="2753"/>
      <c r="AA20" s="2753"/>
      <c r="AB20" s="2753"/>
      <c r="AC20" s="2753"/>
      <c r="AD20" s="2753"/>
      <c r="AE20" s="2753"/>
      <c r="AF20" s="2753"/>
      <c r="AG20" s="2753"/>
    </row>
    <row r="21" spans="1:33" s="867" customFormat="1" ht="20.100000000000001" customHeight="1">
      <c r="A21" s="781" t="s">
        <v>1374</v>
      </c>
      <c r="B21" s="987"/>
      <c r="C21" s="988">
        <v>10333</v>
      </c>
      <c r="D21" s="988">
        <v>9023</v>
      </c>
      <c r="E21" s="989">
        <v>8914</v>
      </c>
      <c r="F21" s="990">
        <v>7689</v>
      </c>
      <c r="H21" s="2753"/>
      <c r="I21" s="2753"/>
      <c r="J21" s="2753"/>
      <c r="K21" s="2753"/>
      <c r="L21" s="2753"/>
      <c r="M21" s="2753"/>
      <c r="N21" s="2753"/>
      <c r="O21" s="2753"/>
      <c r="P21" s="2753"/>
      <c r="Q21" s="2753"/>
      <c r="R21" s="2753"/>
      <c r="S21" s="2753"/>
      <c r="T21" s="2753"/>
      <c r="U21" s="2753"/>
      <c r="V21" s="2753"/>
      <c r="W21" s="2753"/>
      <c r="X21" s="2753"/>
      <c r="Y21" s="2753"/>
      <c r="Z21" s="2753"/>
      <c r="AA21" s="2753"/>
      <c r="AB21" s="2753"/>
      <c r="AC21" s="2753"/>
      <c r="AD21" s="2753"/>
      <c r="AE21" s="2753"/>
      <c r="AF21" s="2753"/>
      <c r="AG21" s="2753"/>
    </row>
    <row r="22" spans="1:33" s="867" customFormat="1" ht="20.100000000000001" customHeight="1">
      <c r="A22" s="781" t="s">
        <v>1375</v>
      </c>
      <c r="B22" s="871"/>
      <c r="C22" s="988">
        <v>64482</v>
      </c>
      <c r="D22" s="988">
        <v>67821</v>
      </c>
      <c r="E22" s="988">
        <v>68043</v>
      </c>
      <c r="F22" s="988">
        <v>66906</v>
      </c>
      <c r="H22" s="2753"/>
      <c r="I22" s="2753"/>
      <c r="J22" s="2753"/>
      <c r="K22" s="2753"/>
      <c r="L22" s="2753"/>
      <c r="M22" s="2753"/>
      <c r="N22" s="2753"/>
      <c r="O22" s="2753"/>
      <c r="P22" s="2753"/>
      <c r="Q22" s="2753"/>
      <c r="R22" s="2753"/>
      <c r="S22" s="2753"/>
      <c r="T22" s="2753"/>
      <c r="U22" s="2753"/>
      <c r="V22" s="2753"/>
      <c r="W22" s="2753"/>
      <c r="X22" s="2753"/>
      <c r="Y22" s="2753"/>
      <c r="Z22" s="2753"/>
      <c r="AA22" s="2753"/>
      <c r="AB22" s="2753"/>
      <c r="AC22" s="2753"/>
      <c r="AD22" s="2753"/>
      <c r="AE22" s="2753"/>
      <c r="AF22" s="2753"/>
      <c r="AG22" s="2753"/>
    </row>
    <row r="23" spans="1:33" s="867" customFormat="1" ht="20.100000000000001" customHeight="1">
      <c r="A23" s="785" t="s">
        <v>1376</v>
      </c>
      <c r="B23" s="991"/>
      <c r="C23" s="992">
        <v>1583</v>
      </c>
      <c r="D23" s="993">
        <v>2351</v>
      </c>
      <c r="E23" s="992">
        <v>2550</v>
      </c>
      <c r="F23" s="992">
        <v>2477</v>
      </c>
      <c r="H23" s="2753"/>
      <c r="I23" s="2753"/>
      <c r="J23" s="2753"/>
      <c r="K23" s="2753"/>
      <c r="L23" s="2753"/>
      <c r="M23" s="2753"/>
      <c r="N23" s="2753"/>
      <c r="O23" s="2753"/>
      <c r="P23" s="2753"/>
      <c r="Q23" s="2753"/>
      <c r="R23" s="2753"/>
      <c r="S23" s="2753"/>
      <c r="T23" s="2753"/>
      <c r="U23" s="2753"/>
      <c r="V23" s="2753"/>
      <c r="W23" s="2753"/>
      <c r="X23" s="2753"/>
      <c r="Y23" s="2753"/>
      <c r="Z23" s="2753"/>
      <c r="AA23" s="2753"/>
      <c r="AB23" s="2753"/>
      <c r="AC23" s="2753"/>
      <c r="AD23" s="2753"/>
      <c r="AE23" s="2753"/>
      <c r="AF23" s="2753"/>
      <c r="AG23" s="2753"/>
    </row>
    <row r="24" spans="1:33" s="864" customFormat="1" ht="15" customHeight="1">
      <c r="A24" s="994" t="s">
        <v>1377</v>
      </c>
      <c r="B24" s="995"/>
      <c r="C24" s="995"/>
      <c r="D24" s="982"/>
      <c r="E24" s="982"/>
      <c r="F24" s="982"/>
      <c r="G24" s="996"/>
      <c r="H24" s="2757"/>
      <c r="I24" s="2757"/>
      <c r="J24" s="2757"/>
      <c r="K24" s="2757"/>
      <c r="L24" s="2757"/>
      <c r="M24" s="2757"/>
      <c r="N24" s="2757"/>
      <c r="O24" s="2757"/>
      <c r="P24" s="2757"/>
      <c r="Q24" s="2757"/>
      <c r="R24" s="2757"/>
      <c r="S24" s="2757"/>
      <c r="T24" s="2757"/>
      <c r="U24" s="2757"/>
      <c r="V24" s="2757"/>
      <c r="W24" s="2757"/>
      <c r="X24" s="2757"/>
      <c r="Y24" s="2757"/>
      <c r="Z24" s="2757"/>
      <c r="AA24" s="2757"/>
      <c r="AB24" s="2757"/>
      <c r="AC24" s="2757"/>
      <c r="AD24" s="2757"/>
      <c r="AE24" s="2757"/>
      <c r="AF24" s="2757"/>
      <c r="AG24" s="2757"/>
    </row>
    <row r="25" spans="1:33" s="864" customFormat="1">
      <c r="A25" s="982"/>
      <c r="B25" s="982"/>
      <c r="C25" s="982"/>
      <c r="D25" s="982"/>
      <c r="E25" s="982"/>
      <c r="F25" s="982"/>
      <c r="G25" s="996"/>
      <c r="H25" s="2757"/>
      <c r="I25" s="2757"/>
      <c r="J25" s="2757"/>
      <c r="K25" s="2757"/>
      <c r="L25" s="2757"/>
      <c r="M25" s="2757"/>
      <c r="N25" s="2757"/>
      <c r="O25" s="2757"/>
      <c r="P25" s="2757"/>
      <c r="Q25" s="2757"/>
      <c r="R25" s="2757"/>
      <c r="S25" s="2757"/>
      <c r="T25" s="2757"/>
      <c r="U25" s="2757"/>
      <c r="V25" s="2757"/>
      <c r="W25" s="2757"/>
      <c r="X25" s="2757"/>
      <c r="Y25" s="2757"/>
      <c r="Z25" s="2757"/>
      <c r="AA25" s="2757"/>
      <c r="AB25" s="2757"/>
      <c r="AC25" s="2757"/>
      <c r="AD25" s="2757"/>
      <c r="AE25" s="2757"/>
      <c r="AF25" s="2757"/>
      <c r="AG25" s="2757"/>
    </row>
    <row r="26" spans="1:33">
      <c r="A26" s="2066" t="s">
        <v>1378</v>
      </c>
      <c r="B26" s="2067"/>
      <c r="C26" s="2067"/>
      <c r="D26" s="982"/>
      <c r="E26" s="982"/>
      <c r="F26" s="982"/>
      <c r="G26" s="996"/>
    </row>
    <row r="27" spans="1:33" s="867" customFormat="1" ht="20.100000000000001" customHeight="1">
      <c r="A27" s="997" t="s">
        <v>1249</v>
      </c>
      <c r="B27" s="984"/>
      <c r="C27" s="986">
        <v>2009</v>
      </c>
      <c r="D27" s="986">
        <v>2010</v>
      </c>
      <c r="E27" s="986">
        <v>2011</v>
      </c>
      <c r="F27" s="998" t="s">
        <v>912</v>
      </c>
      <c r="H27" s="2753"/>
      <c r="I27" s="2753"/>
      <c r="J27" s="2753"/>
      <c r="K27" s="2753"/>
      <c r="L27" s="2753"/>
      <c r="M27" s="2753"/>
      <c r="N27" s="2753"/>
      <c r="O27" s="2753"/>
      <c r="P27" s="2753"/>
      <c r="Q27" s="2753"/>
      <c r="R27" s="2753"/>
      <c r="S27" s="2753"/>
      <c r="T27" s="2753"/>
      <c r="U27" s="2753"/>
      <c r="V27" s="2753"/>
      <c r="W27" s="2753"/>
      <c r="X27" s="2753"/>
      <c r="Y27" s="2753"/>
      <c r="Z27" s="2753"/>
      <c r="AA27" s="2753"/>
      <c r="AB27" s="2753"/>
      <c r="AC27" s="2753"/>
      <c r="AD27" s="2753"/>
      <c r="AE27" s="2753"/>
      <c r="AF27" s="2753"/>
      <c r="AG27" s="2753"/>
    </row>
    <row r="28" spans="1:33" s="867" customFormat="1" ht="20.100000000000001" customHeight="1">
      <c r="A28" s="781" t="s">
        <v>1379</v>
      </c>
      <c r="B28" s="999"/>
      <c r="C28" s="1000">
        <v>5.2463827308822806</v>
      </c>
      <c r="D28" s="1000">
        <v>4.4571361495859438</v>
      </c>
      <c r="E28" s="1000">
        <v>3.3172301728823435</v>
      </c>
      <c r="F28" s="1001">
        <v>3.5</v>
      </c>
      <c r="H28" s="2753"/>
      <c r="I28" s="2753"/>
      <c r="J28" s="2753"/>
      <c r="K28" s="2753"/>
      <c r="L28" s="2753"/>
      <c r="M28" s="2753"/>
      <c r="N28" s="2753"/>
      <c r="O28" s="2753"/>
      <c r="P28" s="2753"/>
      <c r="Q28" s="2753"/>
      <c r="R28" s="2753"/>
      <c r="S28" s="2753"/>
      <c r="T28" s="2753"/>
      <c r="U28" s="2753"/>
      <c r="V28" s="2753"/>
      <c r="W28" s="2753"/>
      <c r="X28" s="2753"/>
      <c r="Y28" s="2753"/>
      <c r="Z28" s="2753"/>
      <c r="AA28" s="2753"/>
      <c r="AB28" s="2753"/>
      <c r="AC28" s="2753"/>
      <c r="AD28" s="2753"/>
      <c r="AE28" s="2753"/>
      <c r="AF28" s="2753"/>
      <c r="AG28" s="2753"/>
    </row>
    <row r="29" spans="1:33" s="1002" customFormat="1" ht="20.100000000000001" customHeight="1">
      <c r="A29" s="781" t="s">
        <v>1380</v>
      </c>
      <c r="B29" s="999"/>
      <c r="C29" s="1000">
        <v>9.4782309758308738</v>
      </c>
      <c r="D29" s="1000">
        <v>8.8386104488664756</v>
      </c>
      <c r="E29" s="1000">
        <v>7.7598315565757039</v>
      </c>
      <c r="F29" s="1001">
        <v>8.1</v>
      </c>
      <c r="H29" s="2813"/>
      <c r="I29" s="2813"/>
      <c r="J29" s="2813"/>
      <c r="K29" s="2813"/>
      <c r="L29" s="2813"/>
      <c r="M29" s="2813"/>
      <c r="N29" s="2813"/>
      <c r="O29" s="2813"/>
      <c r="P29" s="2813"/>
      <c r="Q29" s="2813"/>
      <c r="R29" s="2813"/>
      <c r="S29" s="2813"/>
      <c r="T29" s="2813"/>
      <c r="U29" s="2813"/>
      <c r="V29" s="2813"/>
      <c r="W29" s="2813"/>
      <c r="X29" s="2813"/>
      <c r="Y29" s="2813"/>
      <c r="Z29" s="2813"/>
      <c r="AA29" s="2813"/>
      <c r="AB29" s="2813"/>
      <c r="AC29" s="2813"/>
      <c r="AD29" s="2813"/>
      <c r="AE29" s="2813"/>
      <c r="AF29" s="2813"/>
      <c r="AG29" s="2813"/>
    </row>
    <row r="30" spans="1:33" s="867" customFormat="1" ht="20.100000000000001" customHeight="1">
      <c r="A30" s="781" t="s">
        <v>1381</v>
      </c>
      <c r="B30" s="1003"/>
      <c r="C30" s="1004">
        <v>6.4750045265733362</v>
      </c>
      <c r="D30" s="1004">
        <v>5.8982971378848044</v>
      </c>
      <c r="E30" s="1004">
        <v>4.4531988901069273</v>
      </c>
      <c r="F30" s="1001">
        <v>4.7</v>
      </c>
      <c r="H30" s="2753"/>
      <c r="I30" s="2753"/>
      <c r="J30" s="2753"/>
      <c r="K30" s="2753"/>
      <c r="L30" s="2753"/>
      <c r="M30" s="2753"/>
      <c r="N30" s="2753"/>
      <c r="O30" s="2753"/>
      <c r="P30" s="2753"/>
      <c r="Q30" s="2753"/>
      <c r="R30" s="2753"/>
      <c r="S30" s="2753"/>
      <c r="T30" s="2753"/>
      <c r="U30" s="2753"/>
      <c r="V30" s="2753"/>
      <c r="W30" s="2753"/>
      <c r="X30" s="2753"/>
      <c r="Y30" s="2753"/>
      <c r="Z30" s="2753"/>
      <c r="AA30" s="2753"/>
      <c r="AB30" s="2753"/>
      <c r="AC30" s="2753"/>
      <c r="AD30" s="2753"/>
      <c r="AE30" s="2753"/>
      <c r="AF30" s="2753"/>
      <c r="AG30" s="2753"/>
    </row>
    <row r="31" spans="1:33" s="867" customFormat="1" ht="20.100000000000001" customHeight="1">
      <c r="A31" s="781" t="s">
        <v>1382</v>
      </c>
      <c r="B31" s="1003"/>
      <c r="C31" s="1004">
        <v>0.2972312399077377</v>
      </c>
      <c r="D31" s="1004">
        <v>0.1882888318143324</v>
      </c>
      <c r="E31" s="1004">
        <v>0.18971012308928928</v>
      </c>
      <c r="F31" s="1001">
        <v>0.2</v>
      </c>
      <c r="H31" s="2753"/>
      <c r="I31" s="2753"/>
      <c r="J31" s="2753"/>
      <c r="K31" s="2753"/>
      <c r="L31" s="2753"/>
      <c r="M31" s="2753"/>
      <c r="N31" s="2753"/>
      <c r="O31" s="2753"/>
      <c r="P31" s="2753"/>
      <c r="Q31" s="2753"/>
      <c r="R31" s="2753"/>
      <c r="S31" s="2753"/>
      <c r="T31" s="2753"/>
      <c r="U31" s="2753"/>
      <c r="V31" s="2753"/>
      <c r="W31" s="2753"/>
      <c r="X31" s="2753"/>
      <c r="Y31" s="2753"/>
      <c r="Z31" s="2753"/>
      <c r="AA31" s="2753"/>
      <c r="AB31" s="2753"/>
      <c r="AC31" s="2753"/>
      <c r="AD31" s="2753"/>
      <c r="AE31" s="2753"/>
      <c r="AF31" s="2753"/>
      <c r="AG31" s="2753"/>
    </row>
    <row r="32" spans="1:33" s="867" customFormat="1" ht="20.100000000000001" customHeight="1">
      <c r="A32" s="781" t="s">
        <v>1383</v>
      </c>
      <c r="B32" s="1005"/>
      <c r="C32" s="1006">
        <v>6603.3968442835612</v>
      </c>
      <c r="D32" s="1006">
        <v>8280.8507412414401</v>
      </c>
      <c r="E32" s="1006">
        <v>8873.9673391601609</v>
      </c>
      <c r="F32" s="1007">
        <v>9930</v>
      </c>
      <c r="H32" s="2753"/>
      <c r="I32" s="2753"/>
      <c r="J32" s="2753"/>
      <c r="K32" s="2753"/>
      <c r="L32" s="2753"/>
      <c r="M32" s="2753"/>
      <c r="N32" s="2753"/>
      <c r="O32" s="2753"/>
      <c r="P32" s="2753"/>
      <c r="Q32" s="2753"/>
      <c r="R32" s="2753"/>
      <c r="S32" s="2753"/>
      <c r="T32" s="2753"/>
      <c r="U32" s="2753"/>
      <c r="V32" s="2753"/>
      <c r="W32" s="2753"/>
      <c r="X32" s="2753"/>
      <c r="Y32" s="2753"/>
      <c r="Z32" s="2753"/>
      <c r="AA32" s="2753"/>
      <c r="AB32" s="2753"/>
      <c r="AC32" s="2753"/>
      <c r="AD32" s="2753"/>
      <c r="AE32" s="2753"/>
      <c r="AF32" s="2753"/>
      <c r="AG32" s="2753"/>
    </row>
    <row r="33" spans="1:33" s="864" customFormat="1" ht="15" customHeight="1">
      <c r="A33" s="1008" t="s">
        <v>929</v>
      </c>
      <c r="B33" s="1009"/>
      <c r="C33" s="1009"/>
      <c r="D33" s="1010"/>
      <c r="E33" s="1010"/>
      <c r="F33" s="982"/>
      <c r="G33" s="982"/>
      <c r="H33" s="2757"/>
      <c r="I33" s="2757"/>
      <c r="J33" s="2757"/>
      <c r="K33" s="2757"/>
      <c r="L33" s="2757"/>
      <c r="M33" s="2757"/>
      <c r="N33" s="2757"/>
      <c r="O33" s="2757"/>
      <c r="P33" s="2757"/>
      <c r="Q33" s="2757"/>
      <c r="R33" s="2757"/>
      <c r="S33" s="2757"/>
      <c r="T33" s="2757"/>
      <c r="U33" s="2757"/>
      <c r="V33" s="2757"/>
      <c r="W33" s="2757"/>
      <c r="X33" s="2757"/>
      <c r="Y33" s="2757"/>
      <c r="Z33" s="2757"/>
      <c r="AA33" s="2757"/>
      <c r="AB33" s="2757"/>
      <c r="AC33" s="2757"/>
      <c r="AD33" s="2757"/>
      <c r="AE33" s="2757"/>
      <c r="AF33" s="2757"/>
      <c r="AG33" s="2757"/>
    </row>
    <row r="34" spans="1:33" s="864" customFormat="1" ht="15" customHeight="1">
      <c r="A34" s="1011" t="s">
        <v>930</v>
      </c>
      <c r="B34" s="982"/>
      <c r="C34" s="982"/>
      <c r="D34" s="982"/>
      <c r="E34" s="982"/>
      <c r="F34" s="982"/>
      <c r="G34" s="982"/>
      <c r="H34" s="2757"/>
      <c r="I34" s="2757"/>
      <c r="J34" s="2757"/>
      <c r="K34" s="2757"/>
      <c r="L34" s="2757"/>
      <c r="M34" s="2757"/>
      <c r="N34" s="2757"/>
      <c r="O34" s="2757"/>
      <c r="P34" s="2757"/>
      <c r="Q34" s="2757"/>
      <c r="R34" s="2757"/>
      <c r="S34" s="2757"/>
      <c r="T34" s="2757"/>
      <c r="U34" s="2757"/>
      <c r="V34" s="2757"/>
      <c r="W34" s="2757"/>
      <c r="X34" s="2757"/>
      <c r="Y34" s="2757"/>
      <c r="Z34" s="2757"/>
      <c r="AA34" s="2757"/>
      <c r="AB34" s="2757"/>
      <c r="AC34" s="2757"/>
      <c r="AD34" s="2757"/>
      <c r="AE34" s="2757"/>
      <c r="AF34" s="2757"/>
      <c r="AG34" s="2757"/>
    </row>
    <row r="43" spans="1:33">
      <c r="D43" s="747" t="s">
        <v>1384</v>
      </c>
    </row>
  </sheetData>
  <mergeCells count="8">
    <mergeCell ref="A19:E19"/>
    <mergeCell ref="A26:C26"/>
    <mergeCell ref="A2:E2"/>
    <mergeCell ref="E3:E13"/>
    <mergeCell ref="A4:B4"/>
    <mergeCell ref="A13:B13"/>
    <mergeCell ref="A14:B14"/>
    <mergeCell ref="A17:G17"/>
  </mergeCells>
  <pageMargins left="0.7" right="0.7" top="0.75" bottom="0.56999999999999995" header="0.3" footer="0.3"/>
  <pageSetup paperSize="9" scale="74" orientation="portrait" r:id="rId1"/>
  <headerFooter>
    <oddFooter>&amp;C&amp;P</oddFooter>
  </headerFooter>
  <rowBreaks count="1" manualBreakCount="1">
    <brk id="1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89"/>
  <sheetViews>
    <sheetView view="pageBreakPreview" topLeftCell="A43" zoomScaleSheetLayoutView="100" workbookViewId="0">
      <selection activeCell="J45" sqref="J45"/>
    </sheetView>
  </sheetViews>
  <sheetFormatPr defaultRowHeight="15"/>
  <cols>
    <col min="1" max="1" width="45.7109375" style="967" customWidth="1"/>
    <col min="2" max="3" width="11.7109375" style="967" customWidth="1"/>
    <col min="4" max="5" width="11.7109375" style="1013" customWidth="1"/>
    <col min="6" max="6" width="3.7109375" style="969" customWidth="1"/>
    <col min="7" max="7" width="9.5703125" style="969" customWidth="1"/>
    <col min="8" max="8" width="10" style="969" bestFit="1" customWidth="1"/>
    <col min="9" max="9" width="20.7109375" style="969" bestFit="1" customWidth="1"/>
    <col min="10" max="256" width="9.140625" style="969"/>
    <col min="257" max="257" width="45.7109375" style="969" customWidth="1"/>
    <col min="258" max="261" width="11.7109375" style="969" customWidth="1"/>
    <col min="262" max="262" width="3.7109375" style="969" customWidth="1"/>
    <col min="263" max="263" width="9.5703125" style="969" customWidth="1"/>
    <col min="264" max="264" width="10" style="969" bestFit="1" customWidth="1"/>
    <col min="265" max="265" width="20.7109375" style="969" bestFit="1" customWidth="1"/>
    <col min="266" max="512" width="9.140625" style="969"/>
    <col min="513" max="513" width="45.7109375" style="969" customWidth="1"/>
    <col min="514" max="517" width="11.7109375" style="969" customWidth="1"/>
    <col min="518" max="518" width="3.7109375" style="969" customWidth="1"/>
    <col min="519" max="519" width="9.5703125" style="969" customWidth="1"/>
    <col min="520" max="520" width="10" style="969" bestFit="1" customWidth="1"/>
    <col min="521" max="521" width="20.7109375" style="969" bestFit="1" customWidth="1"/>
    <col min="522" max="768" width="9.140625" style="969"/>
    <col min="769" max="769" width="45.7109375" style="969" customWidth="1"/>
    <col min="770" max="773" width="11.7109375" style="969" customWidth="1"/>
    <col min="774" max="774" width="3.7109375" style="969" customWidth="1"/>
    <col min="775" max="775" width="9.5703125" style="969" customWidth="1"/>
    <col min="776" max="776" width="10" style="969" bestFit="1" customWidth="1"/>
    <col min="777" max="777" width="20.7109375" style="969" bestFit="1" customWidth="1"/>
    <col min="778" max="1024" width="9.140625" style="969"/>
    <col min="1025" max="1025" width="45.7109375" style="969" customWidth="1"/>
    <col min="1026" max="1029" width="11.7109375" style="969" customWidth="1"/>
    <col min="1030" max="1030" width="3.7109375" style="969" customWidth="1"/>
    <col min="1031" max="1031" width="9.5703125" style="969" customWidth="1"/>
    <col min="1032" max="1032" width="10" style="969" bestFit="1" customWidth="1"/>
    <col min="1033" max="1033" width="20.7109375" style="969" bestFit="1" customWidth="1"/>
    <col min="1034" max="1280" width="9.140625" style="969"/>
    <col min="1281" max="1281" width="45.7109375" style="969" customWidth="1"/>
    <col min="1282" max="1285" width="11.7109375" style="969" customWidth="1"/>
    <col min="1286" max="1286" width="3.7109375" style="969" customWidth="1"/>
    <col min="1287" max="1287" width="9.5703125" style="969" customWidth="1"/>
    <col min="1288" max="1288" width="10" style="969" bestFit="1" customWidth="1"/>
    <col min="1289" max="1289" width="20.7109375" style="969" bestFit="1" customWidth="1"/>
    <col min="1290" max="1536" width="9.140625" style="969"/>
    <col min="1537" max="1537" width="45.7109375" style="969" customWidth="1"/>
    <col min="1538" max="1541" width="11.7109375" style="969" customWidth="1"/>
    <col min="1542" max="1542" width="3.7109375" style="969" customWidth="1"/>
    <col min="1543" max="1543" width="9.5703125" style="969" customWidth="1"/>
    <col min="1544" max="1544" width="10" style="969" bestFit="1" customWidth="1"/>
    <col min="1545" max="1545" width="20.7109375" style="969" bestFit="1" customWidth="1"/>
    <col min="1546" max="1792" width="9.140625" style="969"/>
    <col min="1793" max="1793" width="45.7109375" style="969" customWidth="1"/>
    <col min="1794" max="1797" width="11.7109375" style="969" customWidth="1"/>
    <col min="1798" max="1798" width="3.7109375" style="969" customWidth="1"/>
    <col min="1799" max="1799" width="9.5703125" style="969" customWidth="1"/>
    <col min="1800" max="1800" width="10" style="969" bestFit="1" customWidth="1"/>
    <col min="1801" max="1801" width="20.7109375" style="969" bestFit="1" customWidth="1"/>
    <col min="1802" max="2048" width="9.140625" style="969"/>
    <col min="2049" max="2049" width="45.7109375" style="969" customWidth="1"/>
    <col min="2050" max="2053" width="11.7109375" style="969" customWidth="1"/>
    <col min="2054" max="2054" width="3.7109375" style="969" customWidth="1"/>
    <col min="2055" max="2055" width="9.5703125" style="969" customWidth="1"/>
    <col min="2056" max="2056" width="10" style="969" bestFit="1" customWidth="1"/>
    <col min="2057" max="2057" width="20.7109375" style="969" bestFit="1" customWidth="1"/>
    <col min="2058" max="2304" width="9.140625" style="969"/>
    <col min="2305" max="2305" width="45.7109375" style="969" customWidth="1"/>
    <col min="2306" max="2309" width="11.7109375" style="969" customWidth="1"/>
    <col min="2310" max="2310" width="3.7109375" style="969" customWidth="1"/>
    <col min="2311" max="2311" width="9.5703125" style="969" customWidth="1"/>
    <col min="2312" max="2312" width="10" style="969" bestFit="1" customWidth="1"/>
    <col min="2313" max="2313" width="20.7109375" style="969" bestFit="1" customWidth="1"/>
    <col min="2314" max="2560" width="9.140625" style="969"/>
    <col min="2561" max="2561" width="45.7109375" style="969" customWidth="1"/>
    <col min="2562" max="2565" width="11.7109375" style="969" customWidth="1"/>
    <col min="2566" max="2566" width="3.7109375" style="969" customWidth="1"/>
    <col min="2567" max="2567" width="9.5703125" style="969" customWidth="1"/>
    <col min="2568" max="2568" width="10" style="969" bestFit="1" customWidth="1"/>
    <col min="2569" max="2569" width="20.7109375" style="969" bestFit="1" customWidth="1"/>
    <col min="2570" max="2816" width="9.140625" style="969"/>
    <col min="2817" max="2817" width="45.7109375" style="969" customWidth="1"/>
    <col min="2818" max="2821" width="11.7109375" style="969" customWidth="1"/>
    <col min="2822" max="2822" width="3.7109375" style="969" customWidth="1"/>
    <col min="2823" max="2823" width="9.5703125" style="969" customWidth="1"/>
    <col min="2824" max="2824" width="10" style="969" bestFit="1" customWidth="1"/>
    <col min="2825" max="2825" width="20.7109375" style="969" bestFit="1" customWidth="1"/>
    <col min="2826" max="3072" width="9.140625" style="969"/>
    <col min="3073" max="3073" width="45.7109375" style="969" customWidth="1"/>
    <col min="3074" max="3077" width="11.7109375" style="969" customWidth="1"/>
    <col min="3078" max="3078" width="3.7109375" style="969" customWidth="1"/>
    <col min="3079" max="3079" width="9.5703125" style="969" customWidth="1"/>
    <col min="3080" max="3080" width="10" style="969" bestFit="1" customWidth="1"/>
    <col min="3081" max="3081" width="20.7109375" style="969" bestFit="1" customWidth="1"/>
    <col min="3082" max="3328" width="9.140625" style="969"/>
    <col min="3329" max="3329" width="45.7109375" style="969" customWidth="1"/>
    <col min="3330" max="3333" width="11.7109375" style="969" customWidth="1"/>
    <col min="3334" max="3334" width="3.7109375" style="969" customWidth="1"/>
    <col min="3335" max="3335" width="9.5703125" style="969" customWidth="1"/>
    <col min="3336" max="3336" width="10" style="969" bestFit="1" customWidth="1"/>
    <col min="3337" max="3337" width="20.7109375" style="969" bestFit="1" customWidth="1"/>
    <col min="3338" max="3584" width="9.140625" style="969"/>
    <col min="3585" max="3585" width="45.7109375" style="969" customWidth="1"/>
    <col min="3586" max="3589" width="11.7109375" style="969" customWidth="1"/>
    <col min="3590" max="3590" width="3.7109375" style="969" customWidth="1"/>
    <col min="3591" max="3591" width="9.5703125" style="969" customWidth="1"/>
    <col min="3592" max="3592" width="10" style="969" bestFit="1" customWidth="1"/>
    <col min="3593" max="3593" width="20.7109375" style="969" bestFit="1" customWidth="1"/>
    <col min="3594" max="3840" width="9.140625" style="969"/>
    <col min="3841" max="3841" width="45.7109375" style="969" customWidth="1"/>
    <col min="3842" max="3845" width="11.7109375" style="969" customWidth="1"/>
    <col min="3846" max="3846" width="3.7109375" style="969" customWidth="1"/>
    <col min="3847" max="3847" width="9.5703125" style="969" customWidth="1"/>
    <col min="3848" max="3848" width="10" style="969" bestFit="1" customWidth="1"/>
    <col min="3849" max="3849" width="20.7109375" style="969" bestFit="1" customWidth="1"/>
    <col min="3850" max="4096" width="9.140625" style="969"/>
    <col min="4097" max="4097" width="45.7109375" style="969" customWidth="1"/>
    <col min="4098" max="4101" width="11.7109375" style="969" customWidth="1"/>
    <col min="4102" max="4102" width="3.7109375" style="969" customWidth="1"/>
    <col min="4103" max="4103" width="9.5703125" style="969" customWidth="1"/>
    <col min="4104" max="4104" width="10" style="969" bestFit="1" customWidth="1"/>
    <col min="4105" max="4105" width="20.7109375" style="969" bestFit="1" customWidth="1"/>
    <col min="4106" max="4352" width="9.140625" style="969"/>
    <col min="4353" max="4353" width="45.7109375" style="969" customWidth="1"/>
    <col min="4354" max="4357" width="11.7109375" style="969" customWidth="1"/>
    <col min="4358" max="4358" width="3.7109375" style="969" customWidth="1"/>
    <col min="4359" max="4359" width="9.5703125" style="969" customWidth="1"/>
    <col min="4360" max="4360" width="10" style="969" bestFit="1" customWidth="1"/>
    <col min="4361" max="4361" width="20.7109375" style="969" bestFit="1" customWidth="1"/>
    <col min="4362" max="4608" width="9.140625" style="969"/>
    <col min="4609" max="4609" width="45.7109375" style="969" customWidth="1"/>
    <col min="4610" max="4613" width="11.7109375" style="969" customWidth="1"/>
    <col min="4614" max="4614" width="3.7109375" style="969" customWidth="1"/>
    <col min="4615" max="4615" width="9.5703125" style="969" customWidth="1"/>
    <col min="4616" max="4616" width="10" style="969" bestFit="1" customWidth="1"/>
    <col min="4617" max="4617" width="20.7109375" style="969" bestFit="1" customWidth="1"/>
    <col min="4618" max="4864" width="9.140625" style="969"/>
    <col min="4865" max="4865" width="45.7109375" style="969" customWidth="1"/>
    <col min="4866" max="4869" width="11.7109375" style="969" customWidth="1"/>
    <col min="4870" max="4870" width="3.7109375" style="969" customWidth="1"/>
    <col min="4871" max="4871" width="9.5703125" style="969" customWidth="1"/>
    <col min="4872" max="4872" width="10" style="969" bestFit="1" customWidth="1"/>
    <col min="4873" max="4873" width="20.7109375" style="969" bestFit="1" customWidth="1"/>
    <col min="4874" max="5120" width="9.140625" style="969"/>
    <col min="5121" max="5121" width="45.7109375" style="969" customWidth="1"/>
    <col min="5122" max="5125" width="11.7109375" style="969" customWidth="1"/>
    <col min="5126" max="5126" width="3.7109375" style="969" customWidth="1"/>
    <col min="5127" max="5127" width="9.5703125" style="969" customWidth="1"/>
    <col min="5128" max="5128" width="10" style="969" bestFit="1" customWidth="1"/>
    <col min="5129" max="5129" width="20.7109375" style="969" bestFit="1" customWidth="1"/>
    <col min="5130" max="5376" width="9.140625" style="969"/>
    <col min="5377" max="5377" width="45.7109375" style="969" customWidth="1"/>
    <col min="5378" max="5381" width="11.7109375" style="969" customWidth="1"/>
    <col min="5382" max="5382" width="3.7109375" style="969" customWidth="1"/>
    <col min="5383" max="5383" width="9.5703125" style="969" customWidth="1"/>
    <col min="5384" max="5384" width="10" style="969" bestFit="1" customWidth="1"/>
    <col min="5385" max="5385" width="20.7109375" style="969" bestFit="1" customWidth="1"/>
    <col min="5386" max="5632" width="9.140625" style="969"/>
    <col min="5633" max="5633" width="45.7109375" style="969" customWidth="1"/>
    <col min="5634" max="5637" width="11.7109375" style="969" customWidth="1"/>
    <col min="5638" max="5638" width="3.7109375" style="969" customWidth="1"/>
    <col min="5639" max="5639" width="9.5703125" style="969" customWidth="1"/>
    <col min="5640" max="5640" width="10" style="969" bestFit="1" customWidth="1"/>
    <col min="5641" max="5641" width="20.7109375" style="969" bestFit="1" customWidth="1"/>
    <col min="5642" max="5888" width="9.140625" style="969"/>
    <col min="5889" max="5889" width="45.7109375" style="969" customWidth="1"/>
    <col min="5890" max="5893" width="11.7109375" style="969" customWidth="1"/>
    <col min="5894" max="5894" width="3.7109375" style="969" customWidth="1"/>
    <col min="5895" max="5895" width="9.5703125" style="969" customWidth="1"/>
    <col min="5896" max="5896" width="10" style="969" bestFit="1" customWidth="1"/>
    <col min="5897" max="5897" width="20.7109375" style="969" bestFit="1" customWidth="1"/>
    <col min="5898" max="6144" width="9.140625" style="969"/>
    <col min="6145" max="6145" width="45.7109375" style="969" customWidth="1"/>
    <col min="6146" max="6149" width="11.7109375" style="969" customWidth="1"/>
    <col min="6150" max="6150" width="3.7109375" style="969" customWidth="1"/>
    <col min="6151" max="6151" width="9.5703125" style="969" customWidth="1"/>
    <col min="6152" max="6152" width="10" style="969" bestFit="1" customWidth="1"/>
    <col min="6153" max="6153" width="20.7109375" style="969" bestFit="1" customWidth="1"/>
    <col min="6154" max="6400" width="9.140625" style="969"/>
    <col min="6401" max="6401" width="45.7109375" style="969" customWidth="1"/>
    <col min="6402" max="6405" width="11.7109375" style="969" customWidth="1"/>
    <col min="6406" max="6406" width="3.7109375" style="969" customWidth="1"/>
    <col min="6407" max="6407" width="9.5703125" style="969" customWidth="1"/>
    <col min="6408" max="6408" width="10" style="969" bestFit="1" customWidth="1"/>
    <col min="6409" max="6409" width="20.7109375" style="969" bestFit="1" customWidth="1"/>
    <col min="6410" max="6656" width="9.140625" style="969"/>
    <col min="6657" max="6657" width="45.7109375" style="969" customWidth="1"/>
    <col min="6658" max="6661" width="11.7109375" style="969" customWidth="1"/>
    <col min="6662" max="6662" width="3.7109375" style="969" customWidth="1"/>
    <col min="6663" max="6663" width="9.5703125" style="969" customWidth="1"/>
    <col min="6664" max="6664" width="10" style="969" bestFit="1" customWidth="1"/>
    <col min="6665" max="6665" width="20.7109375" style="969" bestFit="1" customWidth="1"/>
    <col min="6666" max="6912" width="9.140625" style="969"/>
    <col min="6913" max="6913" width="45.7109375" style="969" customWidth="1"/>
    <col min="6914" max="6917" width="11.7109375" style="969" customWidth="1"/>
    <col min="6918" max="6918" width="3.7109375" style="969" customWidth="1"/>
    <col min="6919" max="6919" width="9.5703125" style="969" customWidth="1"/>
    <col min="6920" max="6920" width="10" style="969" bestFit="1" customWidth="1"/>
    <col min="6921" max="6921" width="20.7109375" style="969" bestFit="1" customWidth="1"/>
    <col min="6922" max="7168" width="9.140625" style="969"/>
    <col min="7169" max="7169" width="45.7109375" style="969" customWidth="1"/>
    <col min="7170" max="7173" width="11.7109375" style="969" customWidth="1"/>
    <col min="7174" max="7174" width="3.7109375" style="969" customWidth="1"/>
    <col min="7175" max="7175" width="9.5703125" style="969" customWidth="1"/>
    <col min="7176" max="7176" width="10" style="969" bestFit="1" customWidth="1"/>
    <col min="7177" max="7177" width="20.7109375" style="969" bestFit="1" customWidth="1"/>
    <col min="7178" max="7424" width="9.140625" style="969"/>
    <col min="7425" max="7425" width="45.7109375" style="969" customWidth="1"/>
    <col min="7426" max="7429" width="11.7109375" style="969" customWidth="1"/>
    <col min="7430" max="7430" width="3.7109375" style="969" customWidth="1"/>
    <col min="7431" max="7431" width="9.5703125" style="969" customWidth="1"/>
    <col min="7432" max="7432" width="10" style="969" bestFit="1" customWidth="1"/>
    <col min="7433" max="7433" width="20.7109375" style="969" bestFit="1" customWidth="1"/>
    <col min="7434" max="7680" width="9.140625" style="969"/>
    <col min="7681" max="7681" width="45.7109375" style="969" customWidth="1"/>
    <col min="7682" max="7685" width="11.7109375" style="969" customWidth="1"/>
    <col min="7686" max="7686" width="3.7109375" style="969" customWidth="1"/>
    <col min="7687" max="7687" width="9.5703125" style="969" customWidth="1"/>
    <col min="7688" max="7688" width="10" style="969" bestFit="1" customWidth="1"/>
    <col min="7689" max="7689" width="20.7109375" style="969" bestFit="1" customWidth="1"/>
    <col min="7690" max="7936" width="9.140625" style="969"/>
    <col min="7937" max="7937" width="45.7109375" style="969" customWidth="1"/>
    <col min="7938" max="7941" width="11.7109375" style="969" customWidth="1"/>
    <col min="7942" max="7942" width="3.7109375" style="969" customWidth="1"/>
    <col min="7943" max="7943" width="9.5703125" style="969" customWidth="1"/>
    <col min="7944" max="7944" width="10" style="969" bestFit="1" customWidth="1"/>
    <col min="7945" max="7945" width="20.7109375" style="969" bestFit="1" customWidth="1"/>
    <col min="7946" max="8192" width="9.140625" style="969"/>
    <col min="8193" max="8193" width="45.7109375" style="969" customWidth="1"/>
    <col min="8194" max="8197" width="11.7109375" style="969" customWidth="1"/>
    <col min="8198" max="8198" width="3.7109375" style="969" customWidth="1"/>
    <col min="8199" max="8199" width="9.5703125" style="969" customWidth="1"/>
    <col min="8200" max="8200" width="10" style="969" bestFit="1" customWidth="1"/>
    <col min="8201" max="8201" width="20.7109375" style="969" bestFit="1" customWidth="1"/>
    <col min="8202" max="8448" width="9.140625" style="969"/>
    <col min="8449" max="8449" width="45.7109375" style="969" customWidth="1"/>
    <col min="8450" max="8453" width="11.7109375" style="969" customWidth="1"/>
    <col min="8454" max="8454" width="3.7109375" style="969" customWidth="1"/>
    <col min="8455" max="8455" width="9.5703125" style="969" customWidth="1"/>
    <col min="8456" max="8456" width="10" style="969" bestFit="1" customWidth="1"/>
    <col min="8457" max="8457" width="20.7109375" style="969" bestFit="1" customWidth="1"/>
    <col min="8458" max="8704" width="9.140625" style="969"/>
    <col min="8705" max="8705" width="45.7109375" style="969" customWidth="1"/>
    <col min="8706" max="8709" width="11.7109375" style="969" customWidth="1"/>
    <col min="8710" max="8710" width="3.7109375" style="969" customWidth="1"/>
    <col min="8711" max="8711" width="9.5703125" style="969" customWidth="1"/>
    <col min="8712" max="8712" width="10" style="969" bestFit="1" customWidth="1"/>
    <col min="8713" max="8713" width="20.7109375" style="969" bestFit="1" customWidth="1"/>
    <col min="8714" max="8960" width="9.140625" style="969"/>
    <col min="8961" max="8961" width="45.7109375" style="969" customWidth="1"/>
    <col min="8962" max="8965" width="11.7109375" style="969" customWidth="1"/>
    <col min="8966" max="8966" width="3.7109375" style="969" customWidth="1"/>
    <col min="8967" max="8967" width="9.5703125" style="969" customWidth="1"/>
    <col min="8968" max="8968" width="10" style="969" bestFit="1" customWidth="1"/>
    <col min="8969" max="8969" width="20.7109375" style="969" bestFit="1" customWidth="1"/>
    <col min="8970" max="9216" width="9.140625" style="969"/>
    <col min="9217" max="9217" width="45.7109375" style="969" customWidth="1"/>
    <col min="9218" max="9221" width="11.7109375" style="969" customWidth="1"/>
    <col min="9222" max="9222" width="3.7109375" style="969" customWidth="1"/>
    <col min="9223" max="9223" width="9.5703125" style="969" customWidth="1"/>
    <col min="9224" max="9224" width="10" style="969" bestFit="1" customWidth="1"/>
    <col min="9225" max="9225" width="20.7109375" style="969" bestFit="1" customWidth="1"/>
    <col min="9226" max="9472" width="9.140625" style="969"/>
    <col min="9473" max="9473" width="45.7109375" style="969" customWidth="1"/>
    <col min="9474" max="9477" width="11.7109375" style="969" customWidth="1"/>
    <col min="9478" max="9478" width="3.7109375" style="969" customWidth="1"/>
    <col min="9479" max="9479" width="9.5703125" style="969" customWidth="1"/>
    <col min="9480" max="9480" width="10" style="969" bestFit="1" customWidth="1"/>
    <col min="9481" max="9481" width="20.7109375" style="969" bestFit="1" customWidth="1"/>
    <col min="9482" max="9728" width="9.140625" style="969"/>
    <col min="9729" max="9729" width="45.7109375" style="969" customWidth="1"/>
    <col min="9730" max="9733" width="11.7109375" style="969" customWidth="1"/>
    <col min="9734" max="9734" width="3.7109375" style="969" customWidth="1"/>
    <col min="9735" max="9735" width="9.5703125" style="969" customWidth="1"/>
    <col min="9736" max="9736" width="10" style="969" bestFit="1" customWidth="1"/>
    <col min="9737" max="9737" width="20.7109375" style="969" bestFit="1" customWidth="1"/>
    <col min="9738" max="9984" width="9.140625" style="969"/>
    <col min="9985" max="9985" width="45.7109375" style="969" customWidth="1"/>
    <col min="9986" max="9989" width="11.7109375" style="969" customWidth="1"/>
    <col min="9990" max="9990" width="3.7109375" style="969" customWidth="1"/>
    <col min="9991" max="9991" width="9.5703125" style="969" customWidth="1"/>
    <col min="9992" max="9992" width="10" style="969" bestFit="1" customWidth="1"/>
    <col min="9993" max="9993" width="20.7109375" style="969" bestFit="1" customWidth="1"/>
    <col min="9994" max="10240" width="9.140625" style="969"/>
    <col min="10241" max="10241" width="45.7109375" style="969" customWidth="1"/>
    <col min="10242" max="10245" width="11.7109375" style="969" customWidth="1"/>
    <col min="10246" max="10246" width="3.7109375" style="969" customWidth="1"/>
    <col min="10247" max="10247" width="9.5703125" style="969" customWidth="1"/>
    <col min="10248" max="10248" width="10" style="969" bestFit="1" customWidth="1"/>
    <col min="10249" max="10249" width="20.7109375" style="969" bestFit="1" customWidth="1"/>
    <col min="10250" max="10496" width="9.140625" style="969"/>
    <col min="10497" max="10497" width="45.7109375" style="969" customWidth="1"/>
    <col min="10498" max="10501" width="11.7109375" style="969" customWidth="1"/>
    <col min="10502" max="10502" width="3.7109375" style="969" customWidth="1"/>
    <col min="10503" max="10503" width="9.5703125" style="969" customWidth="1"/>
    <col min="10504" max="10504" width="10" style="969" bestFit="1" customWidth="1"/>
    <col min="10505" max="10505" width="20.7109375" style="969" bestFit="1" customWidth="1"/>
    <col min="10506" max="10752" width="9.140625" style="969"/>
    <col min="10753" max="10753" width="45.7109375" style="969" customWidth="1"/>
    <col min="10754" max="10757" width="11.7109375" style="969" customWidth="1"/>
    <col min="10758" max="10758" width="3.7109375" style="969" customWidth="1"/>
    <col min="10759" max="10759" width="9.5703125" style="969" customWidth="1"/>
    <col min="10760" max="10760" width="10" style="969" bestFit="1" customWidth="1"/>
    <col min="10761" max="10761" width="20.7109375" style="969" bestFit="1" customWidth="1"/>
    <col min="10762" max="11008" width="9.140625" style="969"/>
    <col min="11009" max="11009" width="45.7109375" style="969" customWidth="1"/>
    <col min="11010" max="11013" width="11.7109375" style="969" customWidth="1"/>
    <col min="11014" max="11014" width="3.7109375" style="969" customWidth="1"/>
    <col min="11015" max="11015" width="9.5703125" style="969" customWidth="1"/>
    <col min="11016" max="11016" width="10" style="969" bestFit="1" customWidth="1"/>
    <col min="11017" max="11017" width="20.7109375" style="969" bestFit="1" customWidth="1"/>
    <col min="11018" max="11264" width="9.140625" style="969"/>
    <col min="11265" max="11265" width="45.7109375" style="969" customWidth="1"/>
    <col min="11266" max="11269" width="11.7109375" style="969" customWidth="1"/>
    <col min="11270" max="11270" width="3.7109375" style="969" customWidth="1"/>
    <col min="11271" max="11271" width="9.5703125" style="969" customWidth="1"/>
    <col min="11272" max="11272" width="10" style="969" bestFit="1" customWidth="1"/>
    <col min="11273" max="11273" width="20.7109375" style="969" bestFit="1" customWidth="1"/>
    <col min="11274" max="11520" width="9.140625" style="969"/>
    <col min="11521" max="11521" width="45.7109375" style="969" customWidth="1"/>
    <col min="11522" max="11525" width="11.7109375" style="969" customWidth="1"/>
    <col min="11526" max="11526" width="3.7109375" style="969" customWidth="1"/>
    <col min="11527" max="11527" width="9.5703125" style="969" customWidth="1"/>
    <col min="11528" max="11528" width="10" style="969" bestFit="1" customWidth="1"/>
    <col min="11529" max="11529" width="20.7109375" style="969" bestFit="1" customWidth="1"/>
    <col min="11530" max="11776" width="9.140625" style="969"/>
    <col min="11777" max="11777" width="45.7109375" style="969" customWidth="1"/>
    <col min="11778" max="11781" width="11.7109375" style="969" customWidth="1"/>
    <col min="11782" max="11782" width="3.7109375" style="969" customWidth="1"/>
    <col min="11783" max="11783" width="9.5703125" style="969" customWidth="1"/>
    <col min="11784" max="11784" width="10" style="969" bestFit="1" customWidth="1"/>
    <col min="11785" max="11785" width="20.7109375" style="969" bestFit="1" customWidth="1"/>
    <col min="11786" max="12032" width="9.140625" style="969"/>
    <col min="12033" max="12033" width="45.7109375" style="969" customWidth="1"/>
    <col min="12034" max="12037" width="11.7109375" style="969" customWidth="1"/>
    <col min="12038" max="12038" width="3.7109375" style="969" customWidth="1"/>
    <col min="12039" max="12039" width="9.5703125" style="969" customWidth="1"/>
    <col min="12040" max="12040" width="10" style="969" bestFit="1" customWidth="1"/>
    <col min="12041" max="12041" width="20.7109375" style="969" bestFit="1" customWidth="1"/>
    <col min="12042" max="12288" width="9.140625" style="969"/>
    <col min="12289" max="12289" width="45.7109375" style="969" customWidth="1"/>
    <col min="12290" max="12293" width="11.7109375" style="969" customWidth="1"/>
    <col min="12294" max="12294" width="3.7109375" style="969" customWidth="1"/>
    <col min="12295" max="12295" width="9.5703125" style="969" customWidth="1"/>
    <col min="12296" max="12296" width="10" style="969" bestFit="1" customWidth="1"/>
    <col min="12297" max="12297" width="20.7109375" style="969" bestFit="1" customWidth="1"/>
    <col min="12298" max="12544" width="9.140625" style="969"/>
    <col min="12545" max="12545" width="45.7109375" style="969" customWidth="1"/>
    <col min="12546" max="12549" width="11.7109375" style="969" customWidth="1"/>
    <col min="12550" max="12550" width="3.7109375" style="969" customWidth="1"/>
    <col min="12551" max="12551" width="9.5703125" style="969" customWidth="1"/>
    <col min="12552" max="12552" width="10" style="969" bestFit="1" customWidth="1"/>
    <col min="12553" max="12553" width="20.7109375" style="969" bestFit="1" customWidth="1"/>
    <col min="12554" max="12800" width="9.140625" style="969"/>
    <col min="12801" max="12801" width="45.7109375" style="969" customWidth="1"/>
    <col min="12802" max="12805" width="11.7109375" style="969" customWidth="1"/>
    <col min="12806" max="12806" width="3.7109375" style="969" customWidth="1"/>
    <col min="12807" max="12807" width="9.5703125" style="969" customWidth="1"/>
    <col min="12808" max="12808" width="10" style="969" bestFit="1" customWidth="1"/>
    <col min="12809" max="12809" width="20.7109375" style="969" bestFit="1" customWidth="1"/>
    <col min="12810" max="13056" width="9.140625" style="969"/>
    <col min="13057" max="13057" width="45.7109375" style="969" customWidth="1"/>
    <col min="13058" max="13061" width="11.7109375" style="969" customWidth="1"/>
    <col min="13062" max="13062" width="3.7109375" style="969" customWidth="1"/>
    <col min="13063" max="13063" width="9.5703125" style="969" customWidth="1"/>
    <col min="13064" max="13064" width="10" style="969" bestFit="1" customWidth="1"/>
    <col min="13065" max="13065" width="20.7109375" style="969" bestFit="1" customWidth="1"/>
    <col min="13066" max="13312" width="9.140625" style="969"/>
    <col min="13313" max="13313" width="45.7109375" style="969" customWidth="1"/>
    <col min="13314" max="13317" width="11.7109375" style="969" customWidth="1"/>
    <col min="13318" max="13318" width="3.7109375" style="969" customWidth="1"/>
    <col min="13319" max="13319" width="9.5703125" style="969" customWidth="1"/>
    <col min="13320" max="13320" width="10" style="969" bestFit="1" customWidth="1"/>
    <col min="13321" max="13321" width="20.7109375" style="969" bestFit="1" customWidth="1"/>
    <col min="13322" max="13568" width="9.140625" style="969"/>
    <col min="13569" max="13569" width="45.7109375" style="969" customWidth="1"/>
    <col min="13570" max="13573" width="11.7109375" style="969" customWidth="1"/>
    <col min="13574" max="13574" width="3.7109375" style="969" customWidth="1"/>
    <col min="13575" max="13575" width="9.5703125" style="969" customWidth="1"/>
    <col min="13576" max="13576" width="10" style="969" bestFit="1" customWidth="1"/>
    <col min="13577" max="13577" width="20.7109375" style="969" bestFit="1" customWidth="1"/>
    <col min="13578" max="13824" width="9.140625" style="969"/>
    <col min="13825" max="13825" width="45.7109375" style="969" customWidth="1"/>
    <col min="13826" max="13829" width="11.7109375" style="969" customWidth="1"/>
    <col min="13830" max="13830" width="3.7109375" style="969" customWidth="1"/>
    <col min="13831" max="13831" width="9.5703125" style="969" customWidth="1"/>
    <col min="13832" max="13832" width="10" style="969" bestFit="1" customWidth="1"/>
    <col min="13833" max="13833" width="20.7109375" style="969" bestFit="1" customWidth="1"/>
    <col min="13834" max="14080" width="9.140625" style="969"/>
    <col min="14081" max="14081" width="45.7109375" style="969" customWidth="1"/>
    <col min="14082" max="14085" width="11.7109375" style="969" customWidth="1"/>
    <col min="14086" max="14086" width="3.7109375" style="969" customWidth="1"/>
    <col min="14087" max="14087" width="9.5703125" style="969" customWidth="1"/>
    <col min="14088" max="14088" width="10" style="969" bestFit="1" customWidth="1"/>
    <col min="14089" max="14089" width="20.7109375" style="969" bestFit="1" customWidth="1"/>
    <col min="14090" max="14336" width="9.140625" style="969"/>
    <col min="14337" max="14337" width="45.7109375" style="969" customWidth="1"/>
    <col min="14338" max="14341" width="11.7109375" style="969" customWidth="1"/>
    <col min="14342" max="14342" width="3.7109375" style="969" customWidth="1"/>
    <col min="14343" max="14343" width="9.5703125" style="969" customWidth="1"/>
    <col min="14344" max="14344" width="10" style="969" bestFit="1" customWidth="1"/>
    <col min="14345" max="14345" width="20.7109375" style="969" bestFit="1" customWidth="1"/>
    <col min="14346" max="14592" width="9.140625" style="969"/>
    <col min="14593" max="14593" width="45.7109375" style="969" customWidth="1"/>
    <col min="14594" max="14597" width="11.7109375" style="969" customWidth="1"/>
    <col min="14598" max="14598" width="3.7109375" style="969" customWidth="1"/>
    <col min="14599" max="14599" width="9.5703125" style="969" customWidth="1"/>
    <col min="14600" max="14600" width="10" style="969" bestFit="1" customWidth="1"/>
    <col min="14601" max="14601" width="20.7109375" style="969" bestFit="1" customWidth="1"/>
    <col min="14602" max="14848" width="9.140625" style="969"/>
    <col min="14849" max="14849" width="45.7109375" style="969" customWidth="1"/>
    <col min="14850" max="14853" width="11.7109375" style="969" customWidth="1"/>
    <col min="14854" max="14854" width="3.7109375" style="969" customWidth="1"/>
    <col min="14855" max="14855" width="9.5703125" style="969" customWidth="1"/>
    <col min="14856" max="14856" width="10" style="969" bestFit="1" customWidth="1"/>
    <col min="14857" max="14857" width="20.7109375" style="969" bestFit="1" customWidth="1"/>
    <col min="14858" max="15104" width="9.140625" style="969"/>
    <col min="15105" max="15105" width="45.7109375" style="969" customWidth="1"/>
    <col min="15106" max="15109" width="11.7109375" style="969" customWidth="1"/>
    <col min="15110" max="15110" width="3.7109375" style="969" customWidth="1"/>
    <col min="15111" max="15111" width="9.5703125" style="969" customWidth="1"/>
    <col min="15112" max="15112" width="10" style="969" bestFit="1" customWidth="1"/>
    <col min="15113" max="15113" width="20.7109375" style="969" bestFit="1" customWidth="1"/>
    <col min="15114" max="15360" width="9.140625" style="969"/>
    <col min="15361" max="15361" width="45.7109375" style="969" customWidth="1"/>
    <col min="15362" max="15365" width="11.7109375" style="969" customWidth="1"/>
    <col min="15366" max="15366" width="3.7109375" style="969" customWidth="1"/>
    <col min="15367" max="15367" width="9.5703125" style="969" customWidth="1"/>
    <col min="15368" max="15368" width="10" style="969" bestFit="1" customWidth="1"/>
    <col min="15369" max="15369" width="20.7109375" style="969" bestFit="1" customWidth="1"/>
    <col min="15370" max="15616" width="9.140625" style="969"/>
    <col min="15617" max="15617" width="45.7109375" style="969" customWidth="1"/>
    <col min="15618" max="15621" width="11.7109375" style="969" customWidth="1"/>
    <col min="15622" max="15622" width="3.7109375" style="969" customWidth="1"/>
    <col min="15623" max="15623" width="9.5703125" style="969" customWidth="1"/>
    <col min="15624" max="15624" width="10" style="969" bestFit="1" customWidth="1"/>
    <col min="15625" max="15625" width="20.7109375" style="969" bestFit="1" customWidth="1"/>
    <col min="15626" max="15872" width="9.140625" style="969"/>
    <col min="15873" max="15873" width="45.7109375" style="969" customWidth="1"/>
    <col min="15874" max="15877" width="11.7109375" style="969" customWidth="1"/>
    <col min="15878" max="15878" width="3.7109375" style="969" customWidth="1"/>
    <col min="15879" max="15879" width="9.5703125" style="969" customWidth="1"/>
    <col min="15880" max="15880" width="10" style="969" bestFit="1" customWidth="1"/>
    <col min="15881" max="15881" width="20.7109375" style="969" bestFit="1" customWidth="1"/>
    <col min="15882" max="16128" width="9.140625" style="969"/>
    <col min="16129" max="16129" width="45.7109375" style="969" customWidth="1"/>
    <col min="16130" max="16133" width="11.7109375" style="969" customWidth="1"/>
    <col min="16134" max="16134" width="3.7109375" style="969" customWidth="1"/>
    <col min="16135" max="16135" width="9.5703125" style="969" customWidth="1"/>
    <col min="16136" max="16136" width="10" style="969" bestFit="1" customWidth="1"/>
    <col min="16137" max="16137" width="20.7109375" style="969" bestFit="1" customWidth="1"/>
    <col min="16138" max="16384" width="9.140625" style="969"/>
  </cols>
  <sheetData>
    <row r="1" spans="1:5" ht="24.95" customHeight="1">
      <c r="A1" s="1012" t="s">
        <v>1385</v>
      </c>
    </row>
    <row r="2" spans="1:5" s="591" customFormat="1" ht="150" customHeight="1">
      <c r="A2" s="2071" t="s">
        <v>1386</v>
      </c>
      <c r="B2" s="2071"/>
      <c r="C2" s="2071"/>
      <c r="D2" s="2071"/>
      <c r="E2" s="2071"/>
    </row>
    <row r="3" spans="1:5" s="591" customFormat="1" ht="15" customHeight="1">
      <c r="A3" s="1014"/>
      <c r="B3" s="1014"/>
      <c r="C3" s="1014"/>
      <c r="D3" s="1014"/>
      <c r="E3" s="1014"/>
    </row>
    <row r="4" spans="1:5" ht="20.100000000000001" customHeight="1">
      <c r="A4" s="2077" t="s">
        <v>1387</v>
      </c>
      <c r="B4" s="2077"/>
      <c r="C4" s="2077"/>
      <c r="D4" s="2077"/>
      <c r="E4" s="2077"/>
    </row>
    <row r="5" spans="1:5" s="1017" customFormat="1" ht="20.100000000000001" customHeight="1">
      <c r="A5" s="1015" t="s">
        <v>1249</v>
      </c>
      <c r="B5" s="866">
        <v>2009</v>
      </c>
      <c r="C5" s="866">
        <v>2010</v>
      </c>
      <c r="D5" s="866">
        <v>2011</v>
      </c>
      <c r="E5" s="1016" t="s">
        <v>1388</v>
      </c>
    </row>
    <row r="6" spans="1:5" s="1017" customFormat="1" ht="20.100000000000001" customHeight="1">
      <c r="A6" s="1018" t="s">
        <v>1389</v>
      </c>
      <c r="B6" s="1019">
        <v>5.6</v>
      </c>
      <c r="C6" s="1019">
        <v>5.6</v>
      </c>
      <c r="D6" s="1019">
        <v>5.7</v>
      </c>
      <c r="E6" s="1020">
        <v>5.9</v>
      </c>
    </row>
    <row r="7" spans="1:5" s="1017" customFormat="1" ht="20.100000000000001" customHeight="1">
      <c r="A7" s="1018" t="s">
        <v>1390</v>
      </c>
      <c r="B7" s="1019">
        <v>10.1</v>
      </c>
      <c r="C7" s="1019">
        <v>11.1</v>
      </c>
      <c r="D7" s="1019">
        <v>13.3</v>
      </c>
      <c r="E7" s="1020">
        <v>13.4</v>
      </c>
    </row>
    <row r="8" spans="1:5" s="1017" customFormat="1" ht="20.100000000000001" customHeight="1">
      <c r="A8" s="1018" t="s">
        <v>1391</v>
      </c>
      <c r="B8" s="872">
        <v>18.399999999999999</v>
      </c>
      <c r="C8" s="1019">
        <v>20.6</v>
      </c>
      <c r="D8" s="1019">
        <v>21</v>
      </c>
      <c r="E8" s="1020">
        <v>21.3</v>
      </c>
    </row>
    <row r="9" spans="1:5" s="1017" customFormat="1" ht="20.100000000000001" customHeight="1">
      <c r="A9" s="1018" t="s">
        <v>1253</v>
      </c>
      <c r="B9" s="872">
        <v>4.8</v>
      </c>
      <c r="C9" s="1019">
        <v>4.5</v>
      </c>
      <c r="D9" s="1019">
        <v>3.3</v>
      </c>
      <c r="E9" s="1020">
        <v>3.4</v>
      </c>
    </row>
    <row r="10" spans="1:5" s="1017" customFormat="1" ht="20.100000000000001" customHeight="1">
      <c r="A10" s="1018" t="s">
        <v>1254</v>
      </c>
      <c r="B10" s="1021">
        <v>10220</v>
      </c>
      <c r="C10" s="1022">
        <v>11043.547</v>
      </c>
      <c r="D10" s="1022">
        <v>12086.349</v>
      </c>
      <c r="E10" s="1023">
        <v>13548</v>
      </c>
    </row>
    <row r="11" spans="1:5" s="1025" customFormat="1" ht="15" customHeight="1">
      <c r="A11" s="2075" t="s">
        <v>1392</v>
      </c>
      <c r="B11" s="2075"/>
      <c r="C11" s="2075"/>
      <c r="D11" s="2076"/>
      <c r="E11" s="1024"/>
    </row>
    <row r="12" spans="1:5" s="1025" customFormat="1" ht="15" customHeight="1">
      <c r="A12" s="1026" t="s">
        <v>1000</v>
      </c>
      <c r="B12" s="1027"/>
      <c r="C12" s="1027"/>
      <c r="D12" s="1028"/>
      <c r="E12" s="1028"/>
    </row>
    <row r="13" spans="1:5" s="1025" customFormat="1" ht="15" customHeight="1">
      <c r="A13" s="1024"/>
      <c r="B13" s="1027"/>
      <c r="C13" s="1027"/>
      <c r="D13" s="1028"/>
      <c r="E13" s="1028"/>
    </row>
    <row r="14" spans="1:5" ht="20.100000000000001" customHeight="1">
      <c r="A14" s="2022" t="s">
        <v>1393</v>
      </c>
      <c r="B14" s="2022"/>
      <c r="C14" s="2022"/>
      <c r="D14" s="2022"/>
      <c r="E14" s="2022"/>
    </row>
    <row r="15" spans="1:5" ht="15" customHeight="1">
      <c r="A15" s="862" t="s">
        <v>911</v>
      </c>
      <c r="B15" s="862"/>
      <c r="C15" s="862"/>
      <c r="D15" s="1029"/>
    </row>
    <row r="16" spans="1:5" s="1017" customFormat="1" ht="15" customHeight="1">
      <c r="A16" s="2078" t="s">
        <v>1394</v>
      </c>
      <c r="B16" s="2080">
        <v>2010</v>
      </c>
      <c r="C16" s="2081"/>
      <c r="D16" s="2065">
        <v>2011</v>
      </c>
      <c r="E16" s="2080"/>
    </row>
    <row r="17" spans="1:6" s="1017" customFormat="1" ht="15" customHeight="1">
      <c r="A17" s="2079"/>
      <c r="B17" s="866" t="s">
        <v>1395</v>
      </c>
      <c r="C17" s="1030" t="s">
        <v>1396</v>
      </c>
      <c r="D17" s="1031" t="s">
        <v>1395</v>
      </c>
      <c r="E17" s="866" t="s">
        <v>1396</v>
      </c>
    </row>
    <row r="18" spans="1:6" s="1017" customFormat="1" ht="27" customHeight="1">
      <c r="A18" s="1032" t="s">
        <v>0</v>
      </c>
      <c r="B18" s="1033">
        <f>SUM(B19:B29)</f>
        <v>131589.67292930008</v>
      </c>
      <c r="C18" s="1033">
        <f>SUM(C19:C29)</f>
        <v>35813.302038559814</v>
      </c>
      <c r="D18" s="1033">
        <f>SUM(D19:D29)</f>
        <v>177542.45360472269</v>
      </c>
      <c r="E18" s="1033">
        <f>SUM(E19:E29)</f>
        <v>47966.951772354354</v>
      </c>
      <c r="F18" s="1034"/>
    </row>
    <row r="19" spans="1:6" s="1017" customFormat="1" ht="27" customHeight="1">
      <c r="A19" s="1018" t="s">
        <v>1397</v>
      </c>
      <c r="B19" s="1035">
        <v>6274.8045401666704</v>
      </c>
      <c r="C19" s="1035">
        <v>2245.7588221547603</v>
      </c>
      <c r="D19" s="1035">
        <v>6888.274706388891</v>
      </c>
      <c r="E19" s="1035">
        <v>2460.7889984814806</v>
      </c>
    </row>
    <row r="20" spans="1:6" s="1017" customFormat="1" ht="27" customHeight="1">
      <c r="A20" s="1018" t="s">
        <v>1398</v>
      </c>
      <c r="B20" s="1035">
        <v>2171.6602688052003</v>
      </c>
      <c r="C20" s="1035">
        <v>1319.44221895346</v>
      </c>
      <c r="D20" s="1035">
        <v>1926.96080482957</v>
      </c>
      <c r="E20" s="1035">
        <v>1080.8720029053879</v>
      </c>
    </row>
    <row r="21" spans="1:6" s="1017" customFormat="1" ht="27" customHeight="1">
      <c r="A21" s="1018" t="s">
        <v>1399</v>
      </c>
      <c r="B21" s="1035">
        <v>852.95215007142883</v>
      </c>
      <c r="C21" s="1035">
        <v>101.45938814285701</v>
      </c>
      <c r="D21" s="1035">
        <v>605.85801399999991</v>
      </c>
      <c r="E21" s="1035">
        <v>123.796445285714</v>
      </c>
    </row>
    <row r="22" spans="1:6" s="1017" customFormat="1" ht="27" customHeight="1">
      <c r="A22" s="1018" t="s">
        <v>1400</v>
      </c>
      <c r="B22" s="1035">
        <v>926.71895029166808</v>
      </c>
      <c r="C22" s="1035">
        <v>552.98554858333409</v>
      </c>
      <c r="D22" s="1035">
        <v>900.861926541667</v>
      </c>
      <c r="E22" s="1035">
        <v>506.56227800000102</v>
      </c>
    </row>
    <row r="23" spans="1:6" s="1017" customFormat="1" ht="27" customHeight="1">
      <c r="A23" s="1018" t="s">
        <v>1401</v>
      </c>
      <c r="B23" s="1035">
        <v>76012.192020515053</v>
      </c>
      <c r="C23" s="1035">
        <v>15986.802627855041</v>
      </c>
      <c r="D23" s="1035">
        <v>110356.28244649919</v>
      </c>
      <c r="E23" s="1035">
        <v>22547.905441040442</v>
      </c>
    </row>
    <row r="24" spans="1:6" s="1017" customFormat="1" ht="27" customHeight="1">
      <c r="A24" s="1018" t="s">
        <v>1402</v>
      </c>
      <c r="B24" s="1035">
        <v>12003.860872368401</v>
      </c>
      <c r="C24" s="1035">
        <v>4116.7533899090904</v>
      </c>
      <c r="D24" s="1035">
        <v>12561.753760298499</v>
      </c>
      <c r="E24" s="1035">
        <v>3977.6407009920399</v>
      </c>
    </row>
    <row r="25" spans="1:6" s="1017" customFormat="1" ht="27" customHeight="1">
      <c r="A25" s="1018" t="s">
        <v>1403</v>
      </c>
      <c r="B25" s="1035">
        <v>9864.4185879333272</v>
      </c>
      <c r="C25" s="1035">
        <v>1196.0924006888899</v>
      </c>
      <c r="D25" s="1035">
        <v>16312.315210885699</v>
      </c>
      <c r="E25" s="1035">
        <v>4829.9674554142894</v>
      </c>
    </row>
    <row r="26" spans="1:6" s="1017" customFormat="1" ht="27" customHeight="1">
      <c r="A26" s="1036" t="s">
        <v>1404</v>
      </c>
      <c r="B26" s="1035">
        <v>10552.480671996698</v>
      </c>
      <c r="C26" s="1035">
        <v>5113.2659404449996</v>
      </c>
      <c r="D26" s="1035">
        <v>11702.357823751798</v>
      </c>
      <c r="E26" s="1035">
        <v>4978.3054918344005</v>
      </c>
      <c r="F26" s="1037"/>
    </row>
    <row r="27" spans="1:6" s="1017" customFormat="1" ht="27" customHeight="1">
      <c r="A27" s="1036" t="s">
        <v>1405</v>
      </c>
      <c r="B27" s="1035">
        <v>7206.2444038738295</v>
      </c>
      <c r="C27" s="1035">
        <v>1850.4379509523828</v>
      </c>
      <c r="D27" s="1035">
        <v>9324.020934102402</v>
      </c>
      <c r="E27" s="1035">
        <v>3925.6889144809638</v>
      </c>
    </row>
    <row r="28" spans="1:6" s="1017" customFormat="1" ht="27" customHeight="1">
      <c r="A28" s="1036" t="s">
        <v>1406</v>
      </c>
      <c r="B28" s="1035">
        <v>866.15742024999997</v>
      </c>
      <c r="C28" s="1035">
        <v>430.21207362500002</v>
      </c>
      <c r="D28" s="1035">
        <v>917.0521070625</v>
      </c>
      <c r="E28" s="1035">
        <v>454.29317985</v>
      </c>
    </row>
    <row r="29" spans="1:6" s="1017" customFormat="1" ht="27" customHeight="1">
      <c r="A29" s="1018" t="s">
        <v>1407</v>
      </c>
      <c r="B29" s="1038">
        <v>4858.1830430277787</v>
      </c>
      <c r="C29" s="1038">
        <v>2900.09167725</v>
      </c>
      <c r="D29" s="1038">
        <v>6046.71587036244</v>
      </c>
      <c r="E29" s="1038">
        <v>3081.1308640696402</v>
      </c>
    </row>
    <row r="30" spans="1:6" s="1025" customFormat="1" ht="15" customHeight="1">
      <c r="A30" s="1039" t="s">
        <v>929</v>
      </c>
      <c r="B30" s="1040"/>
      <c r="C30" s="1040"/>
      <c r="D30" s="1040"/>
      <c r="E30" s="1040"/>
    </row>
    <row r="31" spans="1:6" s="1025" customFormat="1" ht="15" customHeight="1">
      <c r="A31" s="1027"/>
      <c r="B31" s="1027"/>
      <c r="C31" s="1027"/>
      <c r="D31" s="1027"/>
      <c r="E31" s="1041"/>
    </row>
    <row r="32" spans="1:6" ht="20.100000000000001" customHeight="1">
      <c r="A32" s="2022" t="s">
        <v>1408</v>
      </c>
      <c r="B32" s="2022"/>
      <c r="C32" s="2022"/>
      <c r="D32" s="2022"/>
      <c r="E32" s="2022"/>
    </row>
    <row r="33" spans="1:9" s="1025" customFormat="1" ht="15" customHeight="1">
      <c r="A33" s="862" t="s">
        <v>911</v>
      </c>
      <c r="B33" s="862"/>
      <c r="C33" s="862"/>
      <c r="D33" s="1042"/>
      <c r="E33" s="1041"/>
    </row>
    <row r="34" spans="1:9" ht="20.100000000000001" customHeight="1">
      <c r="A34" s="673" t="s">
        <v>1394</v>
      </c>
      <c r="B34" s="1043">
        <v>2010</v>
      </c>
      <c r="C34" s="1043">
        <v>2011</v>
      </c>
      <c r="D34" s="2072"/>
      <c r="E34" s="2072"/>
    </row>
    <row r="35" spans="1:9" ht="27" customHeight="1">
      <c r="A35" s="1032" t="s">
        <v>0</v>
      </c>
      <c r="B35" s="1044">
        <f>SUM(B36:B46)</f>
        <v>28740.362914215108</v>
      </c>
      <c r="C35" s="1044">
        <f>SUM(C36:C46)</f>
        <v>28277.826014049835</v>
      </c>
      <c r="D35" s="1045"/>
      <c r="E35" s="1045"/>
      <c r="F35" s="1046"/>
      <c r="G35" s="1046"/>
      <c r="H35" s="1046"/>
      <c r="I35" s="1046"/>
    </row>
    <row r="36" spans="1:9" ht="27" customHeight="1">
      <c r="A36" s="1018" t="s">
        <v>1397</v>
      </c>
      <c r="B36" s="1035">
        <v>244.14159078571402</v>
      </c>
      <c r="C36" s="1035">
        <v>493.09195457407395</v>
      </c>
      <c r="D36" s="1047"/>
      <c r="E36" s="1047"/>
      <c r="F36" s="1048"/>
      <c r="G36" s="1048"/>
      <c r="H36" s="1048"/>
      <c r="I36" s="1048"/>
    </row>
    <row r="37" spans="1:9" ht="27" customHeight="1">
      <c r="A37" s="1018" t="s">
        <v>1398</v>
      </c>
      <c r="B37" s="1035">
        <v>37.132139073593095</v>
      </c>
      <c r="C37" s="1035">
        <v>16.40274916353383</v>
      </c>
      <c r="D37" s="1047"/>
      <c r="E37" s="1047"/>
      <c r="F37" s="1048"/>
      <c r="G37" s="1048"/>
      <c r="H37" s="1048"/>
      <c r="I37" s="1048"/>
    </row>
    <row r="38" spans="1:9" ht="27" customHeight="1">
      <c r="A38" s="1018" t="s">
        <v>1399</v>
      </c>
      <c r="B38" s="1035">
        <v>-1.19148635714286</v>
      </c>
      <c r="C38" s="1035">
        <v>-128.31328164285699</v>
      </c>
      <c r="D38" s="1047"/>
      <c r="E38" s="1047"/>
      <c r="F38" s="1048"/>
      <c r="G38" s="1048"/>
      <c r="H38" s="1048"/>
      <c r="I38" s="1048"/>
    </row>
    <row r="39" spans="1:9" ht="27" customHeight="1">
      <c r="A39" s="1018" t="s">
        <v>1400</v>
      </c>
      <c r="B39" s="1035">
        <v>25.094330041666691</v>
      </c>
      <c r="C39" s="1035">
        <v>4.1454587500000004</v>
      </c>
      <c r="D39" s="1047"/>
      <c r="E39" s="1047"/>
      <c r="F39" s="1048"/>
      <c r="G39" s="1048"/>
      <c r="H39" s="1048"/>
      <c r="I39" s="1048"/>
    </row>
    <row r="40" spans="1:9" ht="27" customHeight="1">
      <c r="A40" s="1018" t="s">
        <v>1401</v>
      </c>
      <c r="B40" s="1035">
        <v>15265.276878628629</v>
      </c>
      <c r="C40" s="1035">
        <v>23114.040792195239</v>
      </c>
      <c r="D40" s="1047"/>
      <c r="E40" s="1047"/>
      <c r="F40" s="1048"/>
      <c r="G40" s="1048"/>
      <c r="H40" s="1048"/>
      <c r="I40" s="1048"/>
    </row>
    <row r="41" spans="1:9" ht="27" customHeight="1">
      <c r="A41" s="1018" t="s">
        <v>1402</v>
      </c>
      <c r="B41" s="1035">
        <v>3085.5681280382801</v>
      </c>
      <c r="C41" s="1035">
        <v>432.72092109858301</v>
      </c>
      <c r="D41" s="1047"/>
      <c r="E41" s="1047"/>
      <c r="F41" s="1048"/>
      <c r="G41" s="1048"/>
      <c r="H41" s="1048"/>
      <c r="I41" s="1048"/>
    </row>
    <row r="42" spans="1:9" ht="27" customHeight="1">
      <c r="A42" s="1018" t="s">
        <v>1403</v>
      </c>
      <c r="B42" s="1035">
        <v>8601.9210895555607</v>
      </c>
      <c r="C42" s="1035">
        <v>2764.7657812857101</v>
      </c>
      <c r="D42" s="1047"/>
      <c r="E42" s="1047"/>
      <c r="F42" s="1048"/>
      <c r="G42" s="1048"/>
      <c r="H42" s="1048"/>
      <c r="I42" s="1048"/>
    </row>
    <row r="43" spans="1:9" ht="27" customHeight="1">
      <c r="A43" s="1036" t="s">
        <v>1404</v>
      </c>
      <c r="B43" s="1035">
        <v>301.153366333333</v>
      </c>
      <c r="C43" s="1035">
        <v>930.03116084209398</v>
      </c>
      <c r="D43" s="1047"/>
      <c r="E43" s="1047"/>
      <c r="F43" s="1048"/>
      <c r="G43" s="1048"/>
      <c r="H43" s="1048"/>
      <c r="I43" s="1048"/>
    </row>
    <row r="44" spans="1:9" ht="27" customHeight="1">
      <c r="A44" s="1036" t="s">
        <v>1405</v>
      </c>
      <c r="B44" s="1035">
        <v>743.01194649047522</v>
      </c>
      <c r="C44" s="1035">
        <v>250.99752700952311</v>
      </c>
      <c r="D44" s="1047"/>
      <c r="E44" s="1047"/>
      <c r="F44" s="1048"/>
      <c r="G44" s="1048"/>
      <c r="H44" s="1048"/>
      <c r="I44" s="1048"/>
    </row>
    <row r="45" spans="1:9" ht="27" customHeight="1">
      <c r="A45" s="1036" t="s">
        <v>1406</v>
      </c>
      <c r="B45" s="1035">
        <v>47.567937624999999</v>
      </c>
      <c r="C45" s="1035">
        <v>43.630447524999994</v>
      </c>
      <c r="D45" s="1047"/>
      <c r="E45" s="1047"/>
      <c r="F45" s="1048"/>
      <c r="G45" s="1048"/>
      <c r="H45" s="1048"/>
      <c r="I45" s="1048"/>
    </row>
    <row r="46" spans="1:9" ht="27" customHeight="1">
      <c r="A46" s="1018" t="s">
        <v>1407</v>
      </c>
      <c r="B46" s="1038">
        <v>390.68699400000003</v>
      </c>
      <c r="C46" s="1038">
        <v>356.31250324893705</v>
      </c>
      <c r="D46" s="1047"/>
      <c r="E46" s="1047"/>
      <c r="F46" s="1048"/>
      <c r="G46" s="1048"/>
      <c r="H46" s="1048"/>
      <c r="I46" s="1048"/>
    </row>
    <row r="47" spans="1:9" s="1025" customFormat="1" ht="15" customHeight="1">
      <c r="A47" s="1039" t="s">
        <v>929</v>
      </c>
      <c r="B47" s="1040"/>
      <c r="C47" s="1040"/>
      <c r="D47" s="1028"/>
      <c r="E47" s="1028"/>
    </row>
    <row r="48" spans="1:9" s="1025" customFormat="1" ht="15" customHeight="1">
      <c r="A48" s="1024"/>
      <c r="B48" s="1027"/>
      <c r="C48" s="1027"/>
      <c r="D48" s="1028"/>
      <c r="E48" s="1028"/>
    </row>
    <row r="49" spans="1:256" s="1025" customFormat="1" ht="15" customHeight="1">
      <c r="A49" s="1027"/>
      <c r="B49" s="1027"/>
      <c r="C49" s="1027"/>
      <c r="D49" s="1028"/>
      <c r="E49" s="1041"/>
    </row>
    <row r="50" spans="1:256" s="1025" customFormat="1" ht="20.100000000000001" customHeight="1">
      <c r="A50" s="2073" t="s">
        <v>1409</v>
      </c>
      <c r="B50" s="2073"/>
      <c r="C50" s="2073"/>
      <c r="D50" s="2073"/>
      <c r="E50" s="2073"/>
      <c r="F50" s="1049"/>
      <c r="G50" s="1049"/>
      <c r="H50" s="1049"/>
      <c r="I50" s="1049"/>
      <c r="J50" s="1049"/>
      <c r="K50" s="1049"/>
      <c r="L50" s="1049"/>
      <c r="M50" s="1049"/>
      <c r="N50" s="1049"/>
      <c r="O50" s="1049"/>
      <c r="P50" s="1049"/>
      <c r="Q50" s="1049"/>
      <c r="R50" s="1049"/>
      <c r="S50" s="1049"/>
      <c r="T50" s="1049"/>
      <c r="U50" s="1049"/>
      <c r="V50" s="1049"/>
      <c r="W50" s="1049"/>
      <c r="X50" s="1049"/>
      <c r="Y50" s="1049"/>
      <c r="Z50" s="1049"/>
      <c r="AA50" s="1049"/>
      <c r="AB50" s="1049"/>
      <c r="AC50" s="1049"/>
      <c r="AD50" s="1049"/>
      <c r="AE50" s="1049"/>
      <c r="AF50" s="1049"/>
      <c r="AG50" s="1049"/>
      <c r="AH50" s="1049"/>
      <c r="AI50" s="1049"/>
      <c r="AJ50" s="1049"/>
      <c r="AK50" s="1049"/>
      <c r="AL50" s="1049"/>
      <c r="AM50" s="1049"/>
      <c r="AN50" s="1049"/>
      <c r="AO50" s="1049"/>
      <c r="AP50" s="1049"/>
      <c r="AQ50" s="1049"/>
      <c r="AR50" s="1049"/>
      <c r="AS50" s="1049"/>
      <c r="AT50" s="1049"/>
      <c r="AU50" s="1049"/>
      <c r="AV50" s="1049"/>
      <c r="AW50" s="1049"/>
      <c r="AX50" s="1049"/>
      <c r="AY50" s="1049"/>
      <c r="AZ50" s="1049"/>
      <c r="BA50" s="1049"/>
      <c r="BB50" s="1049"/>
      <c r="BC50" s="1049"/>
      <c r="BD50" s="1049"/>
      <c r="BE50" s="1049"/>
      <c r="BF50" s="1049"/>
      <c r="BG50" s="1049"/>
      <c r="BH50" s="1049"/>
      <c r="BI50" s="1049"/>
      <c r="BJ50" s="1049"/>
      <c r="BK50" s="1049"/>
      <c r="BL50" s="1049"/>
      <c r="BM50" s="1049"/>
      <c r="BN50" s="1049"/>
      <c r="BO50" s="1049"/>
      <c r="BP50" s="1049"/>
      <c r="BQ50" s="1049"/>
      <c r="BR50" s="1049"/>
      <c r="BS50" s="1049"/>
      <c r="BT50" s="1049"/>
      <c r="BU50" s="1049"/>
      <c r="BV50" s="1049"/>
      <c r="BW50" s="1049"/>
      <c r="BX50" s="1049"/>
      <c r="BY50" s="1049"/>
      <c r="BZ50" s="1049"/>
      <c r="CA50" s="1049"/>
      <c r="CB50" s="1049"/>
      <c r="CC50" s="1049"/>
      <c r="CD50" s="1049"/>
      <c r="CE50" s="1049"/>
      <c r="CF50" s="1049"/>
      <c r="CG50" s="1049"/>
      <c r="CH50" s="1049"/>
      <c r="CI50" s="1049"/>
      <c r="CJ50" s="1049"/>
      <c r="CK50" s="1049"/>
      <c r="CL50" s="1049"/>
      <c r="CM50" s="1049"/>
      <c r="CN50" s="1049"/>
      <c r="CO50" s="1049"/>
      <c r="CP50" s="1049"/>
      <c r="CQ50" s="1049"/>
      <c r="CR50" s="1049"/>
      <c r="CS50" s="1049"/>
      <c r="CT50" s="1049"/>
      <c r="CU50" s="1049"/>
      <c r="CV50" s="1049"/>
      <c r="CW50" s="1049"/>
      <c r="CX50" s="1049"/>
      <c r="CY50" s="1049"/>
      <c r="CZ50" s="1049"/>
      <c r="DA50" s="1049"/>
      <c r="DB50" s="1049"/>
      <c r="DC50" s="1049"/>
      <c r="DD50" s="1049"/>
      <c r="DE50" s="1049"/>
      <c r="DF50" s="1049"/>
      <c r="DG50" s="1049"/>
      <c r="DH50" s="1049"/>
      <c r="DI50" s="1049"/>
      <c r="DJ50" s="1049"/>
      <c r="DK50" s="1049"/>
      <c r="DL50" s="1049"/>
      <c r="DM50" s="1049"/>
      <c r="DN50" s="1049"/>
      <c r="DO50" s="1049"/>
      <c r="DP50" s="1049"/>
      <c r="DQ50" s="1049"/>
      <c r="DR50" s="1049"/>
      <c r="DS50" s="1049"/>
      <c r="DT50" s="1049"/>
      <c r="DU50" s="1049"/>
      <c r="DV50" s="1049"/>
      <c r="DW50" s="1049"/>
      <c r="DX50" s="1049"/>
      <c r="DY50" s="1049"/>
      <c r="DZ50" s="1049"/>
      <c r="EA50" s="1049"/>
      <c r="EB50" s="1049"/>
      <c r="EC50" s="1049"/>
      <c r="ED50" s="1049"/>
      <c r="EE50" s="1049"/>
      <c r="EF50" s="1049"/>
      <c r="EG50" s="1049"/>
      <c r="EH50" s="1049"/>
      <c r="EI50" s="1049"/>
      <c r="EJ50" s="1049"/>
      <c r="EK50" s="1049"/>
      <c r="EL50" s="1049"/>
      <c r="EM50" s="1049"/>
      <c r="EN50" s="1049"/>
      <c r="EO50" s="1049"/>
      <c r="EP50" s="1049"/>
      <c r="EQ50" s="1049"/>
      <c r="ER50" s="1049"/>
      <c r="ES50" s="1049"/>
      <c r="ET50" s="1049"/>
      <c r="EU50" s="1049"/>
      <c r="EV50" s="1049"/>
      <c r="EW50" s="1049"/>
      <c r="EX50" s="1049"/>
      <c r="EY50" s="1049"/>
      <c r="EZ50" s="1049"/>
      <c r="FA50" s="1049"/>
      <c r="FB50" s="1049"/>
      <c r="FC50" s="1049"/>
      <c r="FD50" s="1049"/>
      <c r="FE50" s="1049"/>
      <c r="FF50" s="1049"/>
      <c r="FG50" s="1049"/>
      <c r="FH50" s="1049"/>
      <c r="FI50" s="1049"/>
      <c r="FJ50" s="1049"/>
      <c r="FK50" s="1049"/>
      <c r="FL50" s="1049"/>
      <c r="FM50" s="1049"/>
      <c r="FN50" s="1049"/>
      <c r="FO50" s="1049"/>
      <c r="FP50" s="1049"/>
      <c r="FQ50" s="1049"/>
      <c r="FR50" s="1049"/>
      <c r="FS50" s="1049"/>
      <c r="FT50" s="1049"/>
      <c r="FU50" s="1049"/>
      <c r="FV50" s="1049"/>
      <c r="FW50" s="1049"/>
      <c r="FX50" s="1049"/>
      <c r="FY50" s="1049"/>
      <c r="FZ50" s="1049"/>
      <c r="GA50" s="1049"/>
      <c r="GB50" s="1049"/>
      <c r="GC50" s="1049"/>
      <c r="GD50" s="1049"/>
      <c r="GE50" s="1049"/>
      <c r="GF50" s="1049"/>
      <c r="GG50" s="1049"/>
      <c r="GH50" s="1049"/>
      <c r="GI50" s="1049"/>
      <c r="GJ50" s="1049"/>
      <c r="GK50" s="1049"/>
      <c r="GL50" s="1049"/>
      <c r="GM50" s="1049"/>
      <c r="GN50" s="1049"/>
      <c r="GO50" s="1049"/>
      <c r="GP50" s="1049"/>
      <c r="GQ50" s="1049"/>
      <c r="GR50" s="1049"/>
      <c r="GS50" s="1049"/>
      <c r="GT50" s="1049"/>
      <c r="GU50" s="1049"/>
      <c r="GV50" s="1049"/>
      <c r="GW50" s="1049"/>
      <c r="GX50" s="1049"/>
      <c r="GY50" s="1049"/>
      <c r="GZ50" s="1049"/>
      <c r="HA50" s="1049"/>
      <c r="HB50" s="1049"/>
      <c r="HC50" s="1049"/>
      <c r="HD50" s="1049"/>
      <c r="HE50" s="1049"/>
      <c r="HF50" s="1049"/>
      <c r="HG50" s="1049"/>
      <c r="HH50" s="1049"/>
      <c r="HI50" s="1049"/>
      <c r="HJ50" s="1049"/>
      <c r="HK50" s="1049"/>
      <c r="HL50" s="1049"/>
      <c r="HM50" s="1049"/>
      <c r="HN50" s="1049"/>
      <c r="HO50" s="1049"/>
      <c r="HP50" s="1049"/>
      <c r="HQ50" s="1049"/>
      <c r="HR50" s="1049"/>
      <c r="HS50" s="1049"/>
      <c r="HT50" s="1049"/>
      <c r="HU50" s="1049"/>
      <c r="HV50" s="1049"/>
      <c r="HW50" s="1049"/>
      <c r="HX50" s="1049"/>
      <c r="HY50" s="1049"/>
      <c r="HZ50" s="1049"/>
      <c r="IA50" s="1049"/>
      <c r="IB50" s="1049"/>
      <c r="IC50" s="1049"/>
      <c r="ID50" s="1049"/>
      <c r="IE50" s="1049"/>
      <c r="IF50" s="1049"/>
      <c r="IG50" s="1049"/>
      <c r="IH50" s="1049"/>
      <c r="II50" s="1049"/>
      <c r="IJ50" s="1049"/>
      <c r="IK50" s="1049"/>
      <c r="IL50" s="1049"/>
      <c r="IM50" s="1049"/>
      <c r="IN50" s="1049"/>
      <c r="IO50" s="1049"/>
      <c r="IP50" s="1049"/>
      <c r="IQ50" s="1049"/>
      <c r="IR50" s="1049"/>
      <c r="IS50" s="1049"/>
      <c r="IT50" s="1049"/>
      <c r="IU50" s="1049"/>
      <c r="IV50" s="1049"/>
    </row>
    <row r="51" spans="1:256" s="1025" customFormat="1" ht="15" customHeight="1">
      <c r="A51" s="1027"/>
      <c r="B51" s="1027"/>
      <c r="C51" s="1027"/>
      <c r="D51" s="1028"/>
      <c r="E51" s="1041"/>
      <c r="F51" s="1050"/>
      <c r="G51" s="1050"/>
      <c r="H51" s="1050"/>
      <c r="I51" s="1050"/>
    </row>
    <row r="52" spans="1:256" s="1025" customFormat="1" ht="15" customHeight="1">
      <c r="A52" s="1027"/>
      <c r="B52" s="1027"/>
      <c r="C52" s="1027"/>
      <c r="D52" s="1028"/>
      <c r="E52" s="1041"/>
      <c r="F52" s="1050"/>
      <c r="G52" s="1050">
        <v>2009</v>
      </c>
      <c r="H52" s="1050">
        <v>2010</v>
      </c>
      <c r="I52" s="1050"/>
    </row>
    <row r="53" spans="1:256" s="1025" customFormat="1" ht="15" customHeight="1">
      <c r="A53" s="1027"/>
      <c r="B53" s="1027"/>
      <c r="C53" s="1027"/>
      <c r="D53" s="1028"/>
      <c r="E53" s="1041"/>
      <c r="G53" s="1051" t="s">
        <v>1397</v>
      </c>
      <c r="H53" s="1052">
        <v>1493.6730658051576</v>
      </c>
      <c r="I53" s="1050"/>
    </row>
    <row r="54" spans="1:256" s="1025" customFormat="1" ht="15" customHeight="1">
      <c r="A54" s="1027"/>
      <c r="B54" s="1027"/>
      <c r="C54" s="1027"/>
      <c r="D54" s="1028"/>
      <c r="E54" s="1041"/>
      <c r="G54" s="1051" t="s">
        <v>1398</v>
      </c>
      <c r="H54" s="1052">
        <v>917.05351847288034</v>
      </c>
      <c r="I54" s="1050"/>
    </row>
    <row r="55" spans="1:256" s="1025" customFormat="1" ht="15" customHeight="1">
      <c r="A55" s="1027"/>
      <c r="B55" s="1027"/>
      <c r="C55" s="1027"/>
      <c r="D55" s="1028"/>
      <c r="E55" s="1041"/>
      <c r="G55" s="1051" t="s">
        <v>1399</v>
      </c>
      <c r="H55" s="1052">
        <v>491.48757854792444</v>
      </c>
      <c r="I55" s="1050"/>
    </row>
    <row r="56" spans="1:256" s="1025" customFormat="1" ht="15" customHeight="1">
      <c r="A56" s="1027"/>
      <c r="B56" s="1027"/>
      <c r="C56" s="1027"/>
      <c r="D56" s="1028"/>
      <c r="E56" s="1041"/>
      <c r="G56" s="1051" t="s">
        <v>1400</v>
      </c>
      <c r="H56" s="1052">
        <v>366.69633553960801</v>
      </c>
      <c r="I56" s="1050"/>
    </row>
    <row r="57" spans="1:256" s="1025" customFormat="1" ht="15" customHeight="1">
      <c r="A57" s="1027"/>
      <c r="B57" s="1027"/>
      <c r="C57" s="1027"/>
      <c r="D57" s="1028"/>
      <c r="E57" s="1041"/>
      <c r="G57" s="1051" t="s">
        <v>1401</v>
      </c>
      <c r="H57" s="1052">
        <v>12520.845354499008</v>
      </c>
      <c r="I57" s="1050"/>
    </row>
    <row r="58" spans="1:256" s="1025" customFormat="1" ht="15" customHeight="1">
      <c r="A58" s="1027"/>
      <c r="B58" s="1027"/>
      <c r="C58" s="1027"/>
      <c r="D58" s="1028"/>
      <c r="E58" s="1041"/>
      <c r="G58" s="1051" t="s">
        <v>1402</v>
      </c>
      <c r="H58" s="1052">
        <v>4485.9577655842759</v>
      </c>
      <c r="I58" s="1050"/>
    </row>
    <row r="59" spans="1:256" s="1025" customFormat="1" ht="15" customHeight="1">
      <c r="A59" s="1027"/>
      <c r="B59" s="1027"/>
      <c r="C59" s="1027"/>
      <c r="D59" s="1028"/>
      <c r="E59" s="1041"/>
      <c r="G59" s="1051" t="s">
        <v>1403</v>
      </c>
      <c r="H59" s="1052">
        <v>1068.8822270533315</v>
      </c>
      <c r="I59" s="1050"/>
    </row>
    <row r="60" spans="1:256" s="1025" customFormat="1" ht="15" customHeight="1">
      <c r="A60" s="1027"/>
      <c r="B60" s="1027"/>
      <c r="C60" s="1027"/>
      <c r="D60" s="1028"/>
      <c r="E60" s="1041"/>
      <c r="G60" s="1051" t="s">
        <v>1404</v>
      </c>
      <c r="H60" s="1052">
        <v>6183.6038943643398</v>
      </c>
      <c r="I60" s="1050"/>
    </row>
    <row r="61" spans="1:256" s="1025" customFormat="1" ht="15" customHeight="1">
      <c r="A61" s="1027"/>
      <c r="B61" s="1027"/>
      <c r="C61" s="1027"/>
      <c r="D61" s="1028"/>
      <c r="E61" s="1041"/>
      <c r="G61" s="1051" t="s">
        <v>1405</v>
      </c>
      <c r="H61" s="1052">
        <v>2296.4722870582445</v>
      </c>
      <c r="I61" s="1050"/>
    </row>
    <row r="62" spans="1:256" s="1025" customFormat="1" ht="15" customHeight="1">
      <c r="A62" s="1027"/>
      <c r="B62" s="1027"/>
      <c r="C62" s="1027"/>
      <c r="D62" s="1028"/>
      <c r="E62" s="1041"/>
      <c r="G62" s="1051" t="s">
        <v>1406</v>
      </c>
      <c r="H62" s="1052">
        <v>456.79433886462823</v>
      </c>
      <c r="I62" s="1050"/>
    </row>
    <row r="63" spans="1:256" s="1025" customFormat="1" ht="15" customHeight="1">
      <c r="A63" s="1027"/>
      <c r="B63" s="1027"/>
      <c r="C63" s="1027"/>
      <c r="D63" s="1028"/>
      <c r="E63" s="1041"/>
      <c r="G63" s="1051" t="s">
        <v>1407</v>
      </c>
      <c r="H63" s="1052">
        <v>3041.8355803263084</v>
      </c>
      <c r="I63" s="1050"/>
    </row>
    <row r="64" spans="1:256" s="1025" customFormat="1" ht="15" customHeight="1">
      <c r="A64" s="1027"/>
      <c r="B64" s="1027"/>
      <c r="C64" s="1027"/>
      <c r="D64" s="1028"/>
      <c r="E64" s="1041"/>
      <c r="F64" s="1050"/>
      <c r="G64" s="1050"/>
      <c r="H64" s="1050"/>
      <c r="I64" s="1050"/>
    </row>
    <row r="65" spans="1:9" s="1025" customFormat="1" ht="15" customHeight="1">
      <c r="A65" s="1027"/>
      <c r="B65" s="1027"/>
      <c r="C65" s="1027"/>
      <c r="D65" s="1028"/>
      <c r="E65" s="1041"/>
      <c r="F65" s="1050"/>
      <c r="G65" s="1050"/>
      <c r="H65" s="1050"/>
      <c r="I65" s="1050"/>
    </row>
    <row r="66" spans="1:9" s="1025" customFormat="1" ht="15" customHeight="1">
      <c r="A66" s="1027"/>
      <c r="B66" s="1027"/>
      <c r="C66" s="1027"/>
      <c r="D66" s="1028"/>
      <c r="E66" s="1041"/>
      <c r="F66" s="1050"/>
      <c r="G66" s="1050"/>
      <c r="H66" s="1050"/>
      <c r="I66" s="1050"/>
    </row>
    <row r="67" spans="1:9" s="1025" customFormat="1" ht="15" customHeight="1">
      <c r="A67" s="1027"/>
      <c r="B67" s="1027"/>
      <c r="C67" s="1027"/>
      <c r="D67" s="1028"/>
      <c r="E67" s="1041"/>
      <c r="F67" s="1050"/>
      <c r="G67" s="1050"/>
      <c r="H67" s="1050"/>
      <c r="I67" s="1050"/>
    </row>
    <row r="68" spans="1:9" s="1025" customFormat="1" ht="15" customHeight="1">
      <c r="A68" s="1027"/>
      <c r="B68" s="1027"/>
      <c r="C68" s="1027"/>
      <c r="D68" s="1028"/>
      <c r="E68" s="1041"/>
      <c r="F68" s="1050"/>
      <c r="G68" s="1050"/>
      <c r="H68" s="1050"/>
      <c r="I68" s="1050"/>
    </row>
    <row r="69" spans="1:9" s="1025" customFormat="1" ht="15" customHeight="1">
      <c r="A69" s="1027"/>
      <c r="B69" s="1027"/>
      <c r="C69" s="1027"/>
      <c r="D69" s="1028"/>
      <c r="E69" s="1041"/>
    </row>
    <row r="70" spans="1:9" s="1025" customFormat="1" ht="15" customHeight="1">
      <c r="A70" s="1027"/>
      <c r="B70" s="1027"/>
      <c r="C70" s="1027"/>
      <c r="D70" s="1028"/>
      <c r="E70" s="1041"/>
    </row>
    <row r="71" spans="1:9" s="1025" customFormat="1" ht="15" customHeight="1">
      <c r="A71" s="1027"/>
      <c r="B71" s="1027"/>
      <c r="C71" s="1027"/>
      <c r="D71" s="1028"/>
      <c r="E71" s="1041"/>
    </row>
    <row r="72" spans="1:9" s="1025" customFormat="1" ht="15" customHeight="1">
      <c r="A72" s="1027"/>
      <c r="B72" s="1027"/>
      <c r="C72" s="1027"/>
      <c r="D72" s="1028"/>
      <c r="E72" s="1041"/>
    </row>
    <row r="73" spans="1:9" s="1025" customFormat="1" ht="15" customHeight="1">
      <c r="A73" s="1027"/>
      <c r="B73" s="1027"/>
      <c r="C73" s="1027"/>
      <c r="D73" s="1028"/>
      <c r="E73" s="1041"/>
    </row>
    <row r="74" spans="1:9" s="1025" customFormat="1" ht="15" customHeight="1">
      <c r="A74" s="1027"/>
      <c r="B74" s="1027"/>
      <c r="C74" s="1027"/>
      <c r="D74" s="1028"/>
      <c r="E74" s="1041"/>
    </row>
    <row r="75" spans="1:9" s="1025" customFormat="1" ht="15" customHeight="1">
      <c r="A75" s="1027"/>
      <c r="B75" s="1027"/>
      <c r="C75" s="1027"/>
      <c r="D75" s="1028"/>
      <c r="E75" s="1041"/>
    </row>
    <row r="76" spans="1:9" s="1025" customFormat="1" ht="15" customHeight="1">
      <c r="A76" s="1027"/>
      <c r="B76" s="1027"/>
      <c r="C76" s="1027"/>
      <c r="D76" s="1028"/>
      <c r="E76" s="1041"/>
    </row>
    <row r="77" spans="1:9" s="1025" customFormat="1" ht="15" customHeight="1">
      <c r="A77" s="1027"/>
      <c r="B77" s="1027"/>
      <c r="C77" s="1027"/>
      <c r="D77" s="1028"/>
      <c r="E77" s="1041"/>
    </row>
    <row r="78" spans="1:9" s="1025" customFormat="1" ht="15" customHeight="1">
      <c r="A78" s="1027"/>
      <c r="B78" s="1027"/>
      <c r="C78" s="1027"/>
      <c r="D78" s="1028"/>
      <c r="E78" s="1041"/>
    </row>
    <row r="79" spans="1:9" ht="20.100000000000001" customHeight="1">
      <c r="A79" s="2074" t="s">
        <v>1410</v>
      </c>
      <c r="B79" s="2074"/>
      <c r="C79" s="2074"/>
      <c r="D79" s="2074"/>
      <c r="E79" s="2074"/>
    </row>
    <row r="80" spans="1:9" s="1017" customFormat="1" ht="20.100000000000001" customHeight="1">
      <c r="A80" s="1015" t="s">
        <v>1249</v>
      </c>
      <c r="B80" s="1043">
        <v>2009</v>
      </c>
      <c r="C80" s="1043">
        <v>2010</v>
      </c>
      <c r="D80" s="1043">
        <v>2011</v>
      </c>
      <c r="E80" s="1043">
        <v>2012</v>
      </c>
    </row>
    <row r="81" spans="1:5" s="1017" customFormat="1" ht="20.100000000000001" customHeight="1">
      <c r="A81" s="1018" t="s">
        <v>1389</v>
      </c>
      <c r="B81" s="1053">
        <v>0.17363048897590605</v>
      </c>
      <c r="C81" s="764">
        <v>0.2</v>
      </c>
      <c r="D81" s="764">
        <v>0.6</v>
      </c>
      <c r="E81" s="1054" t="s">
        <v>1411</v>
      </c>
    </row>
    <row r="82" spans="1:5" s="1017" customFormat="1" ht="20.100000000000001" customHeight="1">
      <c r="A82" s="1018" t="s">
        <v>1390</v>
      </c>
      <c r="B82" s="1053">
        <v>0.31368467825894514</v>
      </c>
      <c r="C82" s="764">
        <v>0.4</v>
      </c>
      <c r="D82" s="764">
        <v>1.3</v>
      </c>
      <c r="E82" s="1054" t="s">
        <v>1412</v>
      </c>
    </row>
    <row r="83" spans="1:5" s="1017" customFormat="1" ht="20.100000000000001" customHeight="1">
      <c r="A83" s="1018" t="s">
        <v>1391</v>
      </c>
      <c r="B83" s="1053">
        <v>1.1514016648200505</v>
      </c>
      <c r="C83" s="764">
        <v>1.5</v>
      </c>
      <c r="D83" s="764">
        <v>1.9</v>
      </c>
      <c r="E83" s="1054" t="s">
        <v>1413</v>
      </c>
    </row>
    <row r="84" spans="1:5" s="1017" customFormat="1" ht="20.100000000000001" customHeight="1">
      <c r="A84" s="1018" t="s">
        <v>1253</v>
      </c>
      <c r="B84" s="1053">
        <v>2.1891674565735637</v>
      </c>
      <c r="C84" s="764">
        <v>1.3</v>
      </c>
      <c r="D84" s="764">
        <v>0.3</v>
      </c>
      <c r="E84" s="1054" t="s">
        <v>1414</v>
      </c>
    </row>
    <row r="85" spans="1:5" s="1017" customFormat="1" ht="20.100000000000001" customHeight="1">
      <c r="A85" s="1018" t="s">
        <v>1254</v>
      </c>
      <c r="B85" s="1055">
        <v>705.63679606666528</v>
      </c>
      <c r="C85" s="1056">
        <v>978.81742143333361</v>
      </c>
      <c r="D85" s="1057">
        <v>1171.6888345999998</v>
      </c>
      <c r="E85" s="1058" t="s">
        <v>1415</v>
      </c>
    </row>
    <row r="86" spans="1:5" s="1017" customFormat="1" ht="20.100000000000001" customHeight="1">
      <c r="A86" s="1036" t="s">
        <v>1416</v>
      </c>
      <c r="B86" s="1053">
        <v>12.3</v>
      </c>
      <c r="C86" s="764">
        <v>15.2</v>
      </c>
      <c r="D86" s="764">
        <v>16.7</v>
      </c>
      <c r="E86" s="1059">
        <v>14.6</v>
      </c>
    </row>
    <row r="87" spans="1:5" s="1017" customFormat="1" ht="20.100000000000001" customHeight="1">
      <c r="A87" s="1036" t="s">
        <v>1417</v>
      </c>
      <c r="B87" s="1060">
        <v>5.3</v>
      </c>
      <c r="C87" s="770">
        <v>11.1</v>
      </c>
      <c r="D87" s="770">
        <v>19.100000000000001</v>
      </c>
      <c r="E87" s="1061">
        <v>27.4</v>
      </c>
    </row>
    <row r="88" spans="1:5" s="1025" customFormat="1" ht="15" customHeight="1">
      <c r="A88" s="2075" t="s">
        <v>1392</v>
      </c>
      <c r="B88" s="2075"/>
      <c r="C88" s="2075"/>
      <c r="D88" s="2076"/>
      <c r="E88" s="1024"/>
    </row>
    <row r="89" spans="1:5" s="1025" customFormat="1" ht="15" customHeight="1">
      <c r="A89" s="1026" t="s">
        <v>1000</v>
      </c>
      <c r="B89" s="1027"/>
      <c r="C89" s="1027"/>
      <c r="D89" s="1028"/>
      <c r="E89" s="1028"/>
    </row>
  </sheetData>
  <protectedRanges>
    <protectedRange sqref="I37:I46 G37:G46" name="Range1_3_1"/>
    <protectedRange sqref="E37:E46" name="Range1_3_3_1"/>
    <protectedRange sqref="C20:C29" name="Range1_3_3_1_1"/>
    <protectedRange sqref="E20:E29" name="Range1_3_3_2"/>
    <protectedRange sqref="C37:C46" name="Range1_3_4"/>
  </protectedRanges>
  <mergeCells count="12">
    <mergeCell ref="A2:E2"/>
    <mergeCell ref="A4:E4"/>
    <mergeCell ref="A11:D11"/>
    <mergeCell ref="A14:E14"/>
    <mergeCell ref="A16:A17"/>
    <mergeCell ref="B16:C16"/>
    <mergeCell ref="D16:E16"/>
    <mergeCell ref="A32:E32"/>
    <mergeCell ref="D34:E34"/>
    <mergeCell ref="A50:E50"/>
    <mergeCell ref="A79:E79"/>
    <mergeCell ref="A88:D88"/>
  </mergeCells>
  <pageMargins left="0.7" right="0.7" top="0.75" bottom="0.56999999999999995" header="0.3" footer="0.3"/>
  <pageSetup paperSize="9" scale="71" orientation="portrait" r:id="rId1"/>
  <headerFooter>
    <oddFooter>&amp;C&amp;P</oddFooter>
  </headerFooter>
  <rowBreaks count="1" manualBreakCount="1">
    <brk id="31" max="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86"/>
  <sheetViews>
    <sheetView view="pageBreakPreview" topLeftCell="A172" zoomScaleSheetLayoutView="100" workbookViewId="0">
      <selection activeCell="F141" sqref="F1:Y1048576"/>
    </sheetView>
  </sheetViews>
  <sheetFormatPr defaultRowHeight="15"/>
  <cols>
    <col min="1" max="1" width="45.7109375" style="747" customWidth="1"/>
    <col min="2" max="5" width="11.7109375" style="747" customWidth="1"/>
    <col min="6" max="6" width="9.7109375" style="2752" customWidth="1"/>
    <col min="7" max="25" width="9.140625" style="2752"/>
    <col min="26" max="256" width="9.140625" style="858"/>
    <col min="257" max="257" width="45.7109375" style="858" customWidth="1"/>
    <col min="258" max="261" width="11.7109375" style="858" customWidth="1"/>
    <col min="262" max="262" width="9.7109375" style="858" customWidth="1"/>
    <col min="263" max="512" width="9.140625" style="858"/>
    <col min="513" max="513" width="45.7109375" style="858" customWidth="1"/>
    <col min="514" max="517" width="11.7109375" style="858" customWidth="1"/>
    <col min="518" max="518" width="9.7109375" style="858" customWidth="1"/>
    <col min="519" max="768" width="9.140625" style="858"/>
    <col min="769" max="769" width="45.7109375" style="858" customWidth="1"/>
    <col min="770" max="773" width="11.7109375" style="858" customWidth="1"/>
    <col min="774" max="774" width="9.7109375" style="858" customWidth="1"/>
    <col min="775" max="1024" width="9.140625" style="858"/>
    <col min="1025" max="1025" width="45.7109375" style="858" customWidth="1"/>
    <col min="1026" max="1029" width="11.7109375" style="858" customWidth="1"/>
    <col min="1030" max="1030" width="9.7109375" style="858" customWidth="1"/>
    <col min="1031" max="1280" width="9.140625" style="858"/>
    <col min="1281" max="1281" width="45.7109375" style="858" customWidth="1"/>
    <col min="1282" max="1285" width="11.7109375" style="858" customWidth="1"/>
    <col min="1286" max="1286" width="9.7109375" style="858" customWidth="1"/>
    <col min="1287" max="1536" width="9.140625" style="858"/>
    <col min="1537" max="1537" width="45.7109375" style="858" customWidth="1"/>
    <col min="1538" max="1541" width="11.7109375" style="858" customWidth="1"/>
    <col min="1542" max="1542" width="9.7109375" style="858" customWidth="1"/>
    <col min="1543" max="1792" width="9.140625" style="858"/>
    <col min="1793" max="1793" width="45.7109375" style="858" customWidth="1"/>
    <col min="1794" max="1797" width="11.7109375" style="858" customWidth="1"/>
    <col min="1798" max="1798" width="9.7109375" style="858" customWidth="1"/>
    <col min="1799" max="2048" width="9.140625" style="858"/>
    <col min="2049" max="2049" width="45.7109375" style="858" customWidth="1"/>
    <col min="2050" max="2053" width="11.7109375" style="858" customWidth="1"/>
    <col min="2054" max="2054" width="9.7109375" style="858" customWidth="1"/>
    <col min="2055" max="2304" width="9.140625" style="858"/>
    <col min="2305" max="2305" width="45.7109375" style="858" customWidth="1"/>
    <col min="2306" max="2309" width="11.7109375" style="858" customWidth="1"/>
    <col min="2310" max="2310" width="9.7109375" style="858" customWidth="1"/>
    <col min="2311" max="2560" width="9.140625" style="858"/>
    <col min="2561" max="2561" width="45.7109375" style="858" customWidth="1"/>
    <col min="2562" max="2565" width="11.7109375" style="858" customWidth="1"/>
    <col min="2566" max="2566" width="9.7109375" style="858" customWidth="1"/>
    <col min="2567" max="2816" width="9.140625" style="858"/>
    <col min="2817" max="2817" width="45.7109375" style="858" customWidth="1"/>
    <col min="2818" max="2821" width="11.7109375" style="858" customWidth="1"/>
    <col min="2822" max="2822" width="9.7109375" style="858" customWidth="1"/>
    <col min="2823" max="3072" width="9.140625" style="858"/>
    <col min="3073" max="3073" width="45.7109375" style="858" customWidth="1"/>
    <col min="3074" max="3077" width="11.7109375" style="858" customWidth="1"/>
    <col min="3078" max="3078" width="9.7109375" style="858" customWidth="1"/>
    <col min="3079" max="3328" width="9.140625" style="858"/>
    <col min="3329" max="3329" width="45.7109375" style="858" customWidth="1"/>
    <col min="3330" max="3333" width="11.7109375" style="858" customWidth="1"/>
    <col min="3334" max="3334" width="9.7109375" style="858" customWidth="1"/>
    <col min="3335" max="3584" width="9.140625" style="858"/>
    <col min="3585" max="3585" width="45.7109375" style="858" customWidth="1"/>
    <col min="3586" max="3589" width="11.7109375" style="858" customWidth="1"/>
    <col min="3590" max="3590" width="9.7109375" style="858" customWidth="1"/>
    <col min="3591" max="3840" width="9.140625" style="858"/>
    <col min="3841" max="3841" width="45.7109375" style="858" customWidth="1"/>
    <col min="3842" max="3845" width="11.7109375" style="858" customWidth="1"/>
    <col min="3846" max="3846" width="9.7109375" style="858" customWidth="1"/>
    <col min="3847" max="4096" width="9.140625" style="858"/>
    <col min="4097" max="4097" width="45.7109375" style="858" customWidth="1"/>
    <col min="4098" max="4101" width="11.7109375" style="858" customWidth="1"/>
    <col min="4102" max="4102" width="9.7109375" style="858" customWidth="1"/>
    <col min="4103" max="4352" width="9.140625" style="858"/>
    <col min="4353" max="4353" width="45.7109375" style="858" customWidth="1"/>
    <col min="4354" max="4357" width="11.7109375" style="858" customWidth="1"/>
    <col min="4358" max="4358" width="9.7109375" style="858" customWidth="1"/>
    <col min="4359" max="4608" width="9.140625" style="858"/>
    <col min="4609" max="4609" width="45.7109375" style="858" customWidth="1"/>
    <col min="4610" max="4613" width="11.7109375" style="858" customWidth="1"/>
    <col min="4614" max="4614" width="9.7109375" style="858" customWidth="1"/>
    <col min="4615" max="4864" width="9.140625" style="858"/>
    <col min="4865" max="4865" width="45.7109375" style="858" customWidth="1"/>
    <col min="4866" max="4869" width="11.7109375" style="858" customWidth="1"/>
    <col min="4870" max="4870" width="9.7109375" style="858" customWidth="1"/>
    <col min="4871" max="5120" width="9.140625" style="858"/>
    <col min="5121" max="5121" width="45.7109375" style="858" customWidth="1"/>
    <col min="5122" max="5125" width="11.7109375" style="858" customWidth="1"/>
    <col min="5126" max="5126" width="9.7109375" style="858" customWidth="1"/>
    <col min="5127" max="5376" width="9.140625" style="858"/>
    <col min="5377" max="5377" width="45.7109375" style="858" customWidth="1"/>
    <col min="5378" max="5381" width="11.7109375" style="858" customWidth="1"/>
    <col min="5382" max="5382" width="9.7109375" style="858" customWidth="1"/>
    <col min="5383" max="5632" width="9.140625" style="858"/>
    <col min="5633" max="5633" width="45.7109375" style="858" customWidth="1"/>
    <col min="5634" max="5637" width="11.7109375" style="858" customWidth="1"/>
    <col min="5638" max="5638" width="9.7109375" style="858" customWidth="1"/>
    <col min="5639" max="5888" width="9.140625" style="858"/>
    <col min="5889" max="5889" width="45.7109375" style="858" customWidth="1"/>
    <col min="5890" max="5893" width="11.7109375" style="858" customWidth="1"/>
    <col min="5894" max="5894" width="9.7109375" style="858" customWidth="1"/>
    <col min="5895" max="6144" width="9.140625" style="858"/>
    <col min="6145" max="6145" width="45.7109375" style="858" customWidth="1"/>
    <col min="6146" max="6149" width="11.7109375" style="858" customWidth="1"/>
    <col min="6150" max="6150" width="9.7109375" style="858" customWidth="1"/>
    <col min="6151" max="6400" width="9.140625" style="858"/>
    <col min="6401" max="6401" width="45.7109375" style="858" customWidth="1"/>
    <col min="6402" max="6405" width="11.7109375" style="858" customWidth="1"/>
    <col min="6406" max="6406" width="9.7109375" style="858" customWidth="1"/>
    <col min="6407" max="6656" width="9.140625" style="858"/>
    <col min="6657" max="6657" width="45.7109375" style="858" customWidth="1"/>
    <col min="6658" max="6661" width="11.7109375" style="858" customWidth="1"/>
    <col min="6662" max="6662" width="9.7109375" style="858" customWidth="1"/>
    <col min="6663" max="6912" width="9.140625" style="858"/>
    <col min="6913" max="6913" width="45.7109375" style="858" customWidth="1"/>
    <col min="6914" max="6917" width="11.7109375" style="858" customWidth="1"/>
    <col min="6918" max="6918" width="9.7109375" style="858" customWidth="1"/>
    <col min="6919" max="7168" width="9.140625" style="858"/>
    <col min="7169" max="7169" width="45.7109375" style="858" customWidth="1"/>
    <col min="7170" max="7173" width="11.7109375" style="858" customWidth="1"/>
    <col min="7174" max="7174" width="9.7109375" style="858" customWidth="1"/>
    <col min="7175" max="7424" width="9.140625" style="858"/>
    <col min="7425" max="7425" width="45.7109375" style="858" customWidth="1"/>
    <col min="7426" max="7429" width="11.7109375" style="858" customWidth="1"/>
    <col min="7430" max="7430" width="9.7109375" style="858" customWidth="1"/>
    <col min="7431" max="7680" width="9.140625" style="858"/>
    <col min="7681" max="7681" width="45.7109375" style="858" customWidth="1"/>
    <col min="7682" max="7685" width="11.7109375" style="858" customWidth="1"/>
    <col min="7686" max="7686" width="9.7109375" style="858" customWidth="1"/>
    <col min="7687" max="7936" width="9.140625" style="858"/>
    <col min="7937" max="7937" width="45.7109375" style="858" customWidth="1"/>
    <col min="7938" max="7941" width="11.7109375" style="858" customWidth="1"/>
    <col min="7942" max="7942" width="9.7109375" style="858" customWidth="1"/>
    <col min="7943" max="8192" width="9.140625" style="858"/>
    <col min="8193" max="8193" width="45.7109375" style="858" customWidth="1"/>
    <col min="8194" max="8197" width="11.7109375" style="858" customWidth="1"/>
    <col min="8198" max="8198" width="9.7109375" style="858" customWidth="1"/>
    <col min="8199" max="8448" width="9.140625" style="858"/>
    <col min="8449" max="8449" width="45.7109375" style="858" customWidth="1"/>
    <col min="8450" max="8453" width="11.7109375" style="858" customWidth="1"/>
    <col min="8454" max="8454" width="9.7109375" style="858" customWidth="1"/>
    <col min="8455" max="8704" width="9.140625" style="858"/>
    <col min="8705" max="8705" width="45.7109375" style="858" customWidth="1"/>
    <col min="8706" max="8709" width="11.7109375" style="858" customWidth="1"/>
    <col min="8710" max="8710" width="9.7109375" style="858" customWidth="1"/>
    <col min="8711" max="8960" width="9.140625" style="858"/>
    <col min="8961" max="8961" width="45.7109375" style="858" customWidth="1"/>
    <col min="8962" max="8965" width="11.7109375" style="858" customWidth="1"/>
    <col min="8966" max="8966" width="9.7109375" style="858" customWidth="1"/>
    <col min="8967" max="9216" width="9.140625" style="858"/>
    <col min="9217" max="9217" width="45.7109375" style="858" customWidth="1"/>
    <col min="9218" max="9221" width="11.7109375" style="858" customWidth="1"/>
    <col min="9222" max="9222" width="9.7109375" style="858" customWidth="1"/>
    <col min="9223" max="9472" width="9.140625" style="858"/>
    <col min="9473" max="9473" width="45.7109375" style="858" customWidth="1"/>
    <col min="9474" max="9477" width="11.7109375" style="858" customWidth="1"/>
    <col min="9478" max="9478" width="9.7109375" style="858" customWidth="1"/>
    <col min="9479" max="9728" width="9.140625" style="858"/>
    <col min="9729" max="9729" width="45.7109375" style="858" customWidth="1"/>
    <col min="9730" max="9733" width="11.7109375" style="858" customWidth="1"/>
    <col min="9734" max="9734" width="9.7109375" style="858" customWidth="1"/>
    <col min="9735" max="9984" width="9.140625" style="858"/>
    <col min="9985" max="9985" width="45.7109375" style="858" customWidth="1"/>
    <col min="9986" max="9989" width="11.7109375" style="858" customWidth="1"/>
    <col min="9990" max="9990" width="9.7109375" style="858" customWidth="1"/>
    <col min="9991" max="10240" width="9.140625" style="858"/>
    <col min="10241" max="10241" width="45.7109375" style="858" customWidth="1"/>
    <col min="10242" max="10245" width="11.7109375" style="858" customWidth="1"/>
    <col min="10246" max="10246" width="9.7109375" style="858" customWidth="1"/>
    <col min="10247" max="10496" width="9.140625" style="858"/>
    <col min="10497" max="10497" width="45.7109375" style="858" customWidth="1"/>
    <col min="10498" max="10501" width="11.7109375" style="858" customWidth="1"/>
    <col min="10502" max="10502" width="9.7109375" style="858" customWidth="1"/>
    <col min="10503" max="10752" width="9.140625" style="858"/>
    <col min="10753" max="10753" width="45.7109375" style="858" customWidth="1"/>
    <col min="10754" max="10757" width="11.7109375" style="858" customWidth="1"/>
    <col min="10758" max="10758" width="9.7109375" style="858" customWidth="1"/>
    <col min="10759" max="11008" width="9.140625" style="858"/>
    <col min="11009" max="11009" width="45.7109375" style="858" customWidth="1"/>
    <col min="11010" max="11013" width="11.7109375" style="858" customWidth="1"/>
    <col min="11014" max="11014" width="9.7109375" style="858" customWidth="1"/>
    <col min="11015" max="11264" width="9.140625" style="858"/>
    <col min="11265" max="11265" width="45.7109375" style="858" customWidth="1"/>
    <col min="11266" max="11269" width="11.7109375" style="858" customWidth="1"/>
    <col min="11270" max="11270" width="9.7109375" style="858" customWidth="1"/>
    <col min="11271" max="11520" width="9.140625" style="858"/>
    <col min="11521" max="11521" width="45.7109375" style="858" customWidth="1"/>
    <col min="11522" max="11525" width="11.7109375" style="858" customWidth="1"/>
    <col min="11526" max="11526" width="9.7109375" style="858" customWidth="1"/>
    <col min="11527" max="11776" width="9.140625" style="858"/>
    <col min="11777" max="11777" width="45.7109375" style="858" customWidth="1"/>
    <col min="11778" max="11781" width="11.7109375" style="858" customWidth="1"/>
    <col min="11782" max="11782" width="9.7109375" style="858" customWidth="1"/>
    <col min="11783" max="12032" width="9.140625" style="858"/>
    <col min="12033" max="12033" width="45.7109375" style="858" customWidth="1"/>
    <col min="12034" max="12037" width="11.7109375" style="858" customWidth="1"/>
    <col min="12038" max="12038" width="9.7109375" style="858" customWidth="1"/>
    <col min="12039" max="12288" width="9.140625" style="858"/>
    <col min="12289" max="12289" width="45.7109375" style="858" customWidth="1"/>
    <col min="12290" max="12293" width="11.7109375" style="858" customWidth="1"/>
    <col min="12294" max="12294" width="9.7109375" style="858" customWidth="1"/>
    <col min="12295" max="12544" width="9.140625" style="858"/>
    <col min="12545" max="12545" width="45.7109375" style="858" customWidth="1"/>
    <col min="12546" max="12549" width="11.7109375" style="858" customWidth="1"/>
    <col min="12550" max="12550" width="9.7109375" style="858" customWidth="1"/>
    <col min="12551" max="12800" width="9.140625" style="858"/>
    <col min="12801" max="12801" width="45.7109375" style="858" customWidth="1"/>
    <col min="12802" max="12805" width="11.7109375" style="858" customWidth="1"/>
    <col min="12806" max="12806" width="9.7109375" style="858" customWidth="1"/>
    <col min="12807" max="13056" width="9.140625" style="858"/>
    <col min="13057" max="13057" width="45.7109375" style="858" customWidth="1"/>
    <col min="13058" max="13061" width="11.7109375" style="858" customWidth="1"/>
    <col min="13062" max="13062" width="9.7109375" style="858" customWidth="1"/>
    <col min="13063" max="13312" width="9.140625" style="858"/>
    <col min="13313" max="13313" width="45.7109375" style="858" customWidth="1"/>
    <col min="13314" max="13317" width="11.7109375" style="858" customWidth="1"/>
    <col min="13318" max="13318" width="9.7109375" style="858" customWidth="1"/>
    <col min="13319" max="13568" width="9.140625" style="858"/>
    <col min="13569" max="13569" width="45.7109375" style="858" customWidth="1"/>
    <col min="13570" max="13573" width="11.7109375" style="858" customWidth="1"/>
    <col min="13574" max="13574" width="9.7109375" style="858" customWidth="1"/>
    <col min="13575" max="13824" width="9.140625" style="858"/>
    <col min="13825" max="13825" width="45.7109375" style="858" customWidth="1"/>
    <col min="13826" max="13829" width="11.7109375" style="858" customWidth="1"/>
    <col min="13830" max="13830" width="9.7109375" style="858" customWidth="1"/>
    <col min="13831" max="14080" width="9.140625" style="858"/>
    <col min="14081" max="14081" width="45.7109375" style="858" customWidth="1"/>
    <col min="14082" max="14085" width="11.7109375" style="858" customWidth="1"/>
    <col min="14086" max="14086" width="9.7109375" style="858" customWidth="1"/>
    <col min="14087" max="14336" width="9.140625" style="858"/>
    <col min="14337" max="14337" width="45.7109375" style="858" customWidth="1"/>
    <col min="14338" max="14341" width="11.7109375" style="858" customWidth="1"/>
    <col min="14342" max="14342" width="9.7109375" style="858" customWidth="1"/>
    <col min="14343" max="14592" width="9.140625" style="858"/>
    <col min="14593" max="14593" width="45.7109375" style="858" customWidth="1"/>
    <col min="14594" max="14597" width="11.7109375" style="858" customWidth="1"/>
    <col min="14598" max="14598" width="9.7109375" style="858" customWidth="1"/>
    <col min="14599" max="14848" width="9.140625" style="858"/>
    <col min="14849" max="14849" width="45.7109375" style="858" customWidth="1"/>
    <col min="14850" max="14853" width="11.7109375" style="858" customWidth="1"/>
    <col min="14854" max="14854" width="9.7109375" style="858" customWidth="1"/>
    <col min="14855" max="15104" width="9.140625" style="858"/>
    <col min="15105" max="15105" width="45.7109375" style="858" customWidth="1"/>
    <col min="15106" max="15109" width="11.7109375" style="858" customWidth="1"/>
    <col min="15110" max="15110" width="9.7109375" style="858" customWidth="1"/>
    <col min="15111" max="15360" width="9.140625" style="858"/>
    <col min="15361" max="15361" width="45.7109375" style="858" customWidth="1"/>
    <col min="15362" max="15365" width="11.7109375" style="858" customWidth="1"/>
    <col min="15366" max="15366" width="9.7109375" style="858" customWidth="1"/>
    <col min="15367" max="15616" width="9.140625" style="858"/>
    <col min="15617" max="15617" width="45.7109375" style="858" customWidth="1"/>
    <col min="15618" max="15621" width="11.7109375" style="858" customWidth="1"/>
    <col min="15622" max="15622" width="9.7109375" style="858" customWidth="1"/>
    <col min="15623" max="15872" width="9.140625" style="858"/>
    <col min="15873" max="15873" width="45.7109375" style="858" customWidth="1"/>
    <col min="15874" max="15877" width="11.7109375" style="858" customWidth="1"/>
    <col min="15878" max="15878" width="9.7109375" style="858" customWidth="1"/>
    <col min="15879" max="16128" width="9.140625" style="858"/>
    <col min="16129" max="16129" width="45.7109375" style="858" customWidth="1"/>
    <col min="16130" max="16133" width="11.7109375" style="858" customWidth="1"/>
    <col min="16134" max="16134" width="9.7109375" style="858" customWidth="1"/>
    <col min="16135" max="16384" width="9.140625" style="858"/>
  </cols>
  <sheetData>
    <row r="1" spans="1:25" ht="24.95" customHeight="1">
      <c r="A1" s="857" t="s">
        <v>1418</v>
      </c>
    </row>
    <row r="2" spans="1:25" s="590" customFormat="1" ht="278.25" customHeight="1">
      <c r="A2" s="2083" t="s">
        <v>1419</v>
      </c>
      <c r="B2" s="2083"/>
      <c r="C2" s="2083"/>
      <c r="D2" s="2083"/>
      <c r="E2" s="2083"/>
      <c r="F2" s="2735"/>
      <c r="G2" s="2735"/>
      <c r="H2" s="2735"/>
      <c r="I2" s="2735"/>
      <c r="J2" s="2735"/>
      <c r="K2" s="2783"/>
      <c r="L2" s="2735"/>
      <c r="M2" s="2735"/>
      <c r="N2" s="2735"/>
      <c r="O2" s="2735"/>
      <c r="P2" s="2735"/>
      <c r="Q2" s="2735"/>
      <c r="R2" s="2735"/>
      <c r="S2" s="2735"/>
      <c r="T2" s="2735"/>
      <c r="U2" s="2735"/>
      <c r="V2" s="2735"/>
      <c r="W2" s="2735"/>
      <c r="X2" s="2735"/>
      <c r="Y2" s="2735"/>
    </row>
    <row r="3" spans="1:25" ht="15" customHeight="1"/>
    <row r="4" spans="1:25" ht="20.100000000000001" customHeight="1">
      <c r="A4" s="2084" t="s">
        <v>1420</v>
      </c>
      <c r="B4" s="2084"/>
      <c r="C4" s="2084"/>
      <c r="D4" s="2084"/>
      <c r="E4" s="2084"/>
    </row>
    <row r="5" spans="1:25" s="867" customFormat="1" ht="20.100000000000001" customHeight="1">
      <c r="A5" s="643" t="s">
        <v>1249</v>
      </c>
      <c r="B5" s="644">
        <v>2009</v>
      </c>
      <c r="C5" s="644">
        <v>2010</v>
      </c>
      <c r="D5" s="644">
        <v>2011</v>
      </c>
      <c r="E5" s="933">
        <v>2012</v>
      </c>
      <c r="F5" s="2753"/>
      <c r="G5" s="2753"/>
      <c r="H5" s="2753"/>
      <c r="I5" s="2753"/>
      <c r="J5" s="2753"/>
      <c r="K5" s="2753"/>
      <c r="L5" s="2753"/>
      <c r="M5" s="2753"/>
      <c r="N5" s="2753"/>
      <c r="O5" s="2753"/>
      <c r="P5" s="2753"/>
      <c r="Q5" s="2753"/>
      <c r="R5" s="2753"/>
      <c r="S5" s="2753"/>
      <c r="T5" s="2753"/>
      <c r="U5" s="2753"/>
      <c r="V5" s="2753"/>
      <c r="W5" s="2753"/>
      <c r="X5" s="2753"/>
      <c r="Y5" s="2753"/>
    </row>
    <row r="6" spans="1:25" s="867" customFormat="1" ht="20.100000000000001" customHeight="1">
      <c r="A6" s="1018" t="s">
        <v>1421</v>
      </c>
      <c r="B6" s="744">
        <v>44</v>
      </c>
      <c r="C6" s="744">
        <v>49.1</v>
      </c>
      <c r="D6" s="744">
        <v>56.9</v>
      </c>
      <c r="E6" s="1062" t="s">
        <v>1422</v>
      </c>
      <c r="F6" s="2753"/>
      <c r="G6" s="2753"/>
      <c r="H6" s="2753"/>
      <c r="I6" s="2753"/>
      <c r="J6" s="2753"/>
      <c r="K6" s="2753"/>
      <c r="L6" s="2753"/>
      <c r="M6" s="2753"/>
      <c r="N6" s="2753"/>
      <c r="O6" s="2753"/>
      <c r="P6" s="2753"/>
      <c r="Q6" s="2753"/>
      <c r="R6" s="2753"/>
      <c r="S6" s="2753"/>
      <c r="T6" s="2753"/>
      <c r="U6" s="2753"/>
      <c r="V6" s="2753"/>
      <c r="W6" s="2753"/>
      <c r="X6" s="2753"/>
      <c r="Y6" s="2753"/>
    </row>
    <row r="7" spans="1:25" s="867" customFormat="1" ht="20.100000000000001" customHeight="1">
      <c r="A7" s="1018" t="s">
        <v>1423</v>
      </c>
      <c r="B7" s="744">
        <v>45.7</v>
      </c>
      <c r="C7" s="744">
        <v>50.5</v>
      </c>
      <c r="D7" s="744">
        <v>58.2</v>
      </c>
      <c r="E7" s="1062" t="s">
        <v>1424</v>
      </c>
      <c r="F7" s="2753"/>
      <c r="G7" s="2753"/>
      <c r="H7" s="2753"/>
      <c r="I7" s="2753"/>
      <c r="J7" s="2753"/>
      <c r="K7" s="2753"/>
      <c r="L7" s="2753"/>
      <c r="M7" s="2753"/>
      <c r="N7" s="2753"/>
      <c r="O7" s="2753"/>
      <c r="P7" s="2753"/>
      <c r="Q7" s="2753"/>
      <c r="R7" s="2753"/>
      <c r="S7" s="2753"/>
      <c r="T7" s="2753"/>
      <c r="U7" s="2753"/>
      <c r="V7" s="2753"/>
      <c r="W7" s="2753"/>
      <c r="X7" s="2753"/>
      <c r="Y7" s="2753"/>
    </row>
    <row r="8" spans="1:25" s="867" customFormat="1" ht="20.100000000000001" customHeight="1">
      <c r="A8" s="1018" t="s">
        <v>1253</v>
      </c>
      <c r="B8" s="744">
        <v>6.3393727047973716</v>
      </c>
      <c r="C8" s="744">
        <v>4.9000000000000004</v>
      </c>
      <c r="D8" s="744">
        <v>2.8</v>
      </c>
      <c r="E8" s="1063" t="s">
        <v>1425</v>
      </c>
      <c r="F8" s="2753"/>
      <c r="G8" s="2753"/>
      <c r="H8" s="2753"/>
      <c r="I8" s="2753"/>
      <c r="J8" s="2753"/>
      <c r="K8" s="2753"/>
      <c r="L8" s="2753"/>
      <c r="M8" s="2753"/>
      <c r="N8" s="2753"/>
      <c r="O8" s="2753"/>
      <c r="P8" s="2753"/>
      <c r="Q8" s="2753"/>
      <c r="R8" s="2753"/>
      <c r="S8" s="2753"/>
      <c r="T8" s="2753"/>
      <c r="U8" s="2753"/>
      <c r="V8" s="2753"/>
      <c r="W8" s="2753"/>
      <c r="X8" s="2753"/>
      <c r="Y8" s="2753"/>
    </row>
    <row r="9" spans="1:25" s="867" customFormat="1" ht="20.100000000000001" customHeight="1">
      <c r="A9" s="1018" t="s">
        <v>1254</v>
      </c>
      <c r="B9" s="1064">
        <v>6716</v>
      </c>
      <c r="C9" s="1064">
        <v>7043</v>
      </c>
      <c r="D9" s="1064">
        <v>7855</v>
      </c>
      <c r="E9" s="1065" t="s">
        <v>1426</v>
      </c>
      <c r="F9" s="2753"/>
      <c r="G9" s="2753"/>
      <c r="H9" s="2753"/>
      <c r="I9" s="2753"/>
      <c r="J9" s="2753"/>
      <c r="K9" s="2753"/>
      <c r="L9" s="2753"/>
      <c r="M9" s="2753"/>
      <c r="N9" s="2753"/>
      <c r="O9" s="2753"/>
      <c r="P9" s="2753"/>
      <c r="Q9" s="2753"/>
      <c r="R9" s="2753"/>
      <c r="S9" s="2753"/>
      <c r="T9" s="2753"/>
      <c r="U9" s="2753"/>
      <c r="V9" s="2753"/>
      <c r="W9" s="2753"/>
      <c r="X9" s="2753"/>
      <c r="Y9" s="2753"/>
    </row>
    <row r="10" spans="1:25" s="867" customFormat="1" ht="20.100000000000001" customHeight="1">
      <c r="A10" s="1036" t="s">
        <v>1416</v>
      </c>
      <c r="B10" s="744">
        <v>3</v>
      </c>
      <c r="C10" s="744">
        <v>4</v>
      </c>
      <c r="D10" s="744">
        <v>4</v>
      </c>
      <c r="E10" s="1066">
        <v>4.5999999999999996</v>
      </c>
      <c r="F10" s="2753"/>
      <c r="G10" s="2753"/>
      <c r="H10" s="2753"/>
      <c r="I10" s="2753"/>
      <c r="J10" s="2753"/>
      <c r="K10" s="2753"/>
      <c r="L10" s="2753"/>
      <c r="M10" s="2753"/>
      <c r="N10" s="2753"/>
      <c r="O10" s="2753"/>
      <c r="P10" s="2753"/>
      <c r="Q10" s="2753"/>
      <c r="R10" s="2753"/>
      <c r="S10" s="2753"/>
      <c r="T10" s="2753"/>
      <c r="U10" s="2753"/>
      <c r="V10" s="2753"/>
      <c r="W10" s="2753"/>
      <c r="X10" s="2753"/>
      <c r="Y10" s="2753"/>
    </row>
    <row r="11" spans="1:25" s="867" customFormat="1" ht="20.100000000000001" customHeight="1">
      <c r="A11" s="1036" t="s">
        <v>1427</v>
      </c>
      <c r="B11" s="658">
        <v>91.530399406698379</v>
      </c>
      <c r="C11" s="658">
        <v>92.4</v>
      </c>
      <c r="D11" s="658">
        <v>94.8</v>
      </c>
      <c r="E11" s="1067">
        <v>93.7</v>
      </c>
      <c r="F11" s="2753"/>
      <c r="G11" s="2753"/>
      <c r="H11" s="2753"/>
      <c r="I11" s="2753"/>
      <c r="J11" s="2753"/>
      <c r="K11" s="2753"/>
      <c r="L11" s="2753"/>
      <c r="M11" s="2753"/>
      <c r="N11" s="2753"/>
      <c r="O11" s="2753"/>
      <c r="P11" s="2753"/>
      <c r="Q11" s="2753"/>
      <c r="R11" s="2753"/>
      <c r="S11" s="2753"/>
      <c r="T11" s="2753"/>
      <c r="U11" s="2753"/>
      <c r="V11" s="2753"/>
      <c r="W11" s="2753"/>
      <c r="X11" s="2753"/>
      <c r="Y11" s="2753"/>
    </row>
    <row r="12" spans="1:25" s="864" customFormat="1" ht="15" customHeight="1">
      <c r="A12" s="2085" t="s">
        <v>929</v>
      </c>
      <c r="B12" s="2085"/>
      <c r="C12" s="2085"/>
      <c r="D12" s="2056"/>
      <c r="E12" s="617"/>
      <c r="F12" s="2757"/>
      <c r="G12" s="2757"/>
      <c r="H12" s="2757"/>
      <c r="I12" s="2757"/>
      <c r="J12" s="2757"/>
      <c r="K12" s="2757"/>
      <c r="L12" s="2757"/>
      <c r="M12" s="2757"/>
      <c r="N12" s="2757"/>
      <c r="O12" s="2757"/>
      <c r="P12" s="2757"/>
      <c r="Q12" s="2757"/>
      <c r="R12" s="2757"/>
      <c r="S12" s="2757"/>
      <c r="T12" s="2757"/>
      <c r="U12" s="2757"/>
      <c r="V12" s="2757"/>
      <c r="W12" s="2757"/>
      <c r="X12" s="2757"/>
      <c r="Y12" s="2757"/>
    </row>
    <row r="13" spans="1:25" s="864" customFormat="1" ht="15" customHeight="1">
      <c r="A13" s="1026" t="s">
        <v>1000</v>
      </c>
      <c r="B13" s="617"/>
      <c r="C13" s="617"/>
      <c r="D13" s="617"/>
      <c r="E13" s="617"/>
      <c r="F13" s="2757"/>
      <c r="G13" s="2757"/>
      <c r="H13" s="2757"/>
      <c r="I13" s="2757"/>
      <c r="J13" s="2757"/>
      <c r="K13" s="2757"/>
      <c r="L13" s="2757"/>
      <c r="M13" s="2757"/>
      <c r="N13" s="2757"/>
      <c r="O13" s="2757"/>
      <c r="P13" s="2757"/>
      <c r="Q13" s="2757"/>
      <c r="R13" s="2757"/>
      <c r="S13" s="2757"/>
      <c r="T13" s="2757"/>
      <c r="U13" s="2757"/>
      <c r="V13" s="2757"/>
      <c r="W13" s="2757"/>
      <c r="X13" s="2757"/>
      <c r="Y13" s="2757"/>
    </row>
    <row r="14" spans="1:25" s="864" customFormat="1" ht="15" customHeight="1">
      <c r="A14" s="650"/>
      <c r="B14" s="617"/>
      <c r="C14" s="617"/>
      <c r="D14" s="617"/>
      <c r="E14" s="617"/>
      <c r="F14" s="2757"/>
      <c r="G14" s="2757"/>
      <c r="H14" s="2757"/>
      <c r="I14" s="2757"/>
      <c r="J14" s="2757"/>
      <c r="K14" s="2757"/>
      <c r="L14" s="2757"/>
      <c r="M14" s="2757"/>
      <c r="N14" s="2757"/>
      <c r="O14" s="2757"/>
      <c r="P14" s="2757"/>
      <c r="Q14" s="2757"/>
      <c r="R14" s="2757"/>
      <c r="S14" s="2757"/>
      <c r="T14" s="2757"/>
      <c r="U14" s="2757"/>
      <c r="V14" s="2757"/>
      <c r="W14" s="2757"/>
      <c r="X14" s="2757"/>
      <c r="Y14" s="2757"/>
    </row>
    <row r="15" spans="1:25" ht="20.100000000000001" customHeight="1">
      <c r="A15" s="2015" t="s">
        <v>1428</v>
      </c>
      <c r="B15" s="2015"/>
      <c r="C15" s="2015"/>
      <c r="D15" s="2015"/>
      <c r="E15" s="2015"/>
    </row>
    <row r="16" spans="1:25" s="864" customFormat="1" ht="15" customHeight="1">
      <c r="A16" s="711" t="s">
        <v>1078</v>
      </c>
      <c r="B16" s="1068"/>
      <c r="C16" s="650"/>
      <c r="D16" s="650"/>
      <c r="E16" s="650"/>
      <c r="F16" s="2757"/>
      <c r="G16" s="2757"/>
      <c r="H16" s="2757"/>
      <c r="I16" s="2757"/>
      <c r="J16" s="2757"/>
      <c r="K16" s="2757"/>
      <c r="L16" s="2757"/>
      <c r="M16" s="2757"/>
      <c r="N16" s="2757"/>
      <c r="O16" s="2757"/>
      <c r="P16" s="2757"/>
      <c r="Q16" s="2757"/>
      <c r="R16" s="2757"/>
      <c r="S16" s="2757"/>
      <c r="T16" s="2757"/>
      <c r="U16" s="2757"/>
      <c r="V16" s="2757"/>
      <c r="W16" s="2757"/>
      <c r="X16" s="2757"/>
      <c r="Y16" s="2757"/>
    </row>
    <row r="17" spans="1:25" s="867" customFormat="1" ht="20.100000000000001" customHeight="1">
      <c r="A17" s="654"/>
      <c r="B17" s="644">
        <v>2009</v>
      </c>
      <c r="C17" s="644">
        <v>2010</v>
      </c>
      <c r="D17" s="644">
        <v>2011</v>
      </c>
      <c r="E17" s="644">
        <v>2012</v>
      </c>
      <c r="F17" s="2753"/>
      <c r="G17" s="2753"/>
      <c r="H17" s="2753"/>
      <c r="I17" s="2753"/>
      <c r="J17" s="2753"/>
      <c r="K17" s="2753"/>
      <c r="L17" s="2753"/>
      <c r="M17" s="2753"/>
      <c r="N17" s="2753"/>
      <c r="O17" s="2753"/>
      <c r="P17" s="2753"/>
      <c r="Q17" s="2753"/>
      <c r="R17" s="2753"/>
      <c r="S17" s="2753"/>
      <c r="T17" s="2753"/>
      <c r="U17" s="2753"/>
      <c r="V17" s="2753"/>
      <c r="W17" s="2753"/>
      <c r="X17" s="2753"/>
      <c r="Y17" s="2753"/>
    </row>
    <row r="18" spans="1:25" s="867" customFormat="1" ht="20.100000000000001" customHeight="1">
      <c r="A18" s="673" t="s">
        <v>1429</v>
      </c>
      <c r="B18" s="1069"/>
      <c r="C18" s="1069"/>
      <c r="D18" s="1069"/>
      <c r="F18" s="2753"/>
      <c r="G18" s="2753"/>
      <c r="H18" s="2753"/>
      <c r="I18" s="2753"/>
      <c r="J18" s="2753"/>
      <c r="K18" s="2753"/>
      <c r="L18" s="2753"/>
      <c r="M18" s="2753"/>
      <c r="N18" s="2753"/>
      <c r="O18" s="2753"/>
      <c r="P18" s="2753"/>
      <c r="Q18" s="2753"/>
      <c r="R18" s="2753"/>
      <c r="S18" s="2753"/>
      <c r="T18" s="2753"/>
      <c r="U18" s="2753"/>
      <c r="V18" s="2753"/>
      <c r="W18" s="2753"/>
      <c r="X18" s="2753"/>
      <c r="Y18" s="2753"/>
    </row>
    <row r="19" spans="1:25" s="867" customFormat="1" ht="20.100000000000001" customHeight="1">
      <c r="A19" s="664" t="s">
        <v>1081</v>
      </c>
      <c r="B19" s="1070">
        <v>795990.58299999998</v>
      </c>
      <c r="C19" s="1070">
        <v>825290.62199999997</v>
      </c>
      <c r="D19" s="1070">
        <v>913191.31500000006</v>
      </c>
      <c r="E19" s="1070">
        <v>948200</v>
      </c>
      <c r="F19" s="2753"/>
      <c r="G19" s="2753"/>
      <c r="H19" s="2753"/>
      <c r="I19" s="2753"/>
      <c r="J19" s="2753"/>
      <c r="K19" s="2753"/>
      <c r="L19" s="2753"/>
      <c r="M19" s="2753"/>
      <c r="N19" s="2753"/>
      <c r="O19" s="2753"/>
      <c r="P19" s="2753"/>
      <c r="Q19" s="2753"/>
      <c r="R19" s="2753"/>
      <c r="S19" s="2753"/>
      <c r="T19" s="2753"/>
      <c r="U19" s="2753"/>
      <c r="V19" s="2753"/>
      <c r="W19" s="2753"/>
      <c r="X19" s="2753"/>
      <c r="Y19" s="2753"/>
    </row>
    <row r="20" spans="1:25" s="867" customFormat="1" ht="20.100000000000001" customHeight="1">
      <c r="A20" s="664" t="s">
        <v>1120</v>
      </c>
      <c r="B20" s="1070">
        <v>2180.7961178082192</v>
      </c>
      <c r="C20" s="1070">
        <v>2261.0701972602737</v>
      </c>
      <c r="D20" s="1070">
        <v>2501.8940136986303</v>
      </c>
      <c r="E20" s="1070">
        <v>2590.710382513661</v>
      </c>
      <c r="F20" s="2753"/>
      <c r="G20" s="2753"/>
      <c r="H20" s="2753"/>
      <c r="I20" s="2753"/>
      <c r="J20" s="2753"/>
      <c r="K20" s="2753"/>
      <c r="L20" s="2753"/>
      <c r="M20" s="2753"/>
      <c r="N20" s="2753"/>
      <c r="O20" s="2753"/>
      <c r="P20" s="2753"/>
      <c r="Q20" s="2753"/>
      <c r="R20" s="2753"/>
      <c r="S20" s="2753"/>
      <c r="T20" s="2753"/>
      <c r="U20" s="2753"/>
      <c r="V20" s="2753"/>
      <c r="W20" s="2753"/>
      <c r="X20" s="2753"/>
      <c r="Y20" s="2753"/>
    </row>
    <row r="21" spans="1:25" s="867" customFormat="1" ht="20.100000000000001" customHeight="1">
      <c r="A21" s="865" t="s">
        <v>1010</v>
      </c>
      <c r="B21" s="1064"/>
      <c r="C21" s="1064"/>
      <c r="D21" s="1064"/>
      <c r="E21" s="1070"/>
      <c r="F21" s="2753"/>
      <c r="G21" s="2753"/>
      <c r="H21" s="2753"/>
      <c r="I21" s="2753"/>
      <c r="J21" s="2753"/>
      <c r="K21" s="2753"/>
      <c r="L21" s="2753"/>
      <c r="M21" s="2753"/>
      <c r="N21" s="2753"/>
      <c r="O21" s="2753"/>
      <c r="P21" s="2753"/>
      <c r="Q21" s="2753"/>
      <c r="R21" s="2753"/>
      <c r="S21" s="2753"/>
      <c r="T21" s="2753"/>
      <c r="U21" s="2753"/>
      <c r="V21" s="2753"/>
      <c r="W21" s="2753"/>
      <c r="X21" s="2753"/>
      <c r="Y21" s="2753"/>
    </row>
    <row r="22" spans="1:25" s="867" customFormat="1" ht="20.100000000000001" customHeight="1">
      <c r="A22" s="664" t="s">
        <v>1081</v>
      </c>
      <c r="B22" s="1070">
        <v>712994</v>
      </c>
      <c r="C22" s="1070">
        <v>744525</v>
      </c>
      <c r="D22" s="1071">
        <v>833070</v>
      </c>
      <c r="E22" s="1071">
        <v>873515</v>
      </c>
      <c r="F22" s="2753"/>
      <c r="G22" s="2753"/>
      <c r="H22" s="2753"/>
      <c r="I22" s="2753"/>
      <c r="J22" s="2753"/>
      <c r="K22" s="2753"/>
      <c r="L22" s="2753"/>
      <c r="M22" s="2753"/>
      <c r="N22" s="2753"/>
      <c r="O22" s="2753"/>
      <c r="P22" s="2753"/>
      <c r="Q22" s="2753"/>
      <c r="R22" s="2753"/>
      <c r="S22" s="2753"/>
      <c r="T22" s="2753"/>
      <c r="U22" s="2753"/>
      <c r="V22" s="2753"/>
      <c r="W22" s="2753"/>
      <c r="X22" s="2753"/>
      <c r="Y22" s="2753"/>
    </row>
    <row r="23" spans="1:25" s="867" customFormat="1" ht="20.100000000000001" customHeight="1">
      <c r="A23" s="664" t="s">
        <v>1120</v>
      </c>
      <c r="B23" s="1070">
        <v>1953</v>
      </c>
      <c r="C23" s="1070">
        <v>2039.7945205479452</v>
      </c>
      <c r="D23" s="1071">
        <f>D22/365</f>
        <v>2282.3835616438355</v>
      </c>
      <c r="E23" s="1071">
        <f>E22/366</f>
        <v>2386.6530054644809</v>
      </c>
      <c r="F23" s="2753"/>
      <c r="G23" s="2753"/>
      <c r="H23" s="2753"/>
      <c r="I23" s="2753"/>
      <c r="J23" s="2753"/>
      <c r="K23" s="2753"/>
      <c r="L23" s="2753"/>
      <c r="M23" s="2753"/>
      <c r="N23" s="2753"/>
      <c r="O23" s="2753"/>
      <c r="P23" s="2753"/>
      <c r="Q23" s="2753"/>
      <c r="R23" s="2753"/>
      <c r="S23" s="2753"/>
      <c r="T23" s="2753"/>
      <c r="U23" s="2753"/>
      <c r="V23" s="2753"/>
      <c r="W23" s="2753"/>
      <c r="X23" s="2753"/>
      <c r="Y23" s="2753"/>
    </row>
    <row r="24" spans="1:25" s="867" customFormat="1" ht="20.100000000000001" customHeight="1">
      <c r="A24" s="1072" t="s">
        <v>1430</v>
      </c>
      <c r="B24" s="1073">
        <v>1896</v>
      </c>
      <c r="C24" s="1073">
        <v>1962</v>
      </c>
      <c r="D24" s="1073">
        <v>1999</v>
      </c>
      <c r="E24" s="1073">
        <v>2034</v>
      </c>
      <c r="F24" s="2753"/>
      <c r="G24" s="2753"/>
      <c r="H24" s="2753"/>
      <c r="I24" s="2753"/>
      <c r="J24" s="2753"/>
      <c r="K24" s="2753"/>
      <c r="L24" s="2753"/>
      <c r="M24" s="2753"/>
      <c r="N24" s="2753"/>
      <c r="O24" s="2753"/>
      <c r="P24" s="2753"/>
      <c r="Q24" s="2753"/>
      <c r="R24" s="2753"/>
      <c r="S24" s="2753"/>
      <c r="T24" s="2753"/>
      <c r="U24" s="2753"/>
      <c r="V24" s="2753"/>
      <c r="W24" s="2753"/>
      <c r="X24" s="2753"/>
      <c r="Y24" s="2753"/>
    </row>
    <row r="25" spans="1:25" s="864" customFormat="1" ht="15" customHeight="1">
      <c r="A25" s="617" t="s">
        <v>1104</v>
      </c>
      <c r="B25" s="617"/>
      <c r="C25" s="617"/>
      <c r="D25" s="617"/>
      <c r="E25" s="617"/>
      <c r="F25" s="2757"/>
      <c r="G25" s="2757"/>
      <c r="H25" s="2757"/>
      <c r="I25" s="2757"/>
      <c r="J25" s="2757"/>
      <c r="K25" s="2757"/>
      <c r="L25" s="2757"/>
      <c r="M25" s="2757"/>
      <c r="N25" s="2757"/>
      <c r="O25" s="2757"/>
      <c r="P25" s="2757"/>
      <c r="Q25" s="2757"/>
      <c r="R25" s="2757"/>
      <c r="S25" s="2757"/>
      <c r="T25" s="2757"/>
      <c r="U25" s="2757"/>
      <c r="V25" s="2757"/>
      <c r="W25" s="2757"/>
      <c r="X25" s="2757"/>
      <c r="Y25" s="2757"/>
    </row>
    <row r="26" spans="1:25" s="864" customFormat="1" ht="15" customHeight="1">
      <c r="A26" s="620" t="s">
        <v>1431</v>
      </c>
      <c r="B26" s="617"/>
      <c r="C26" s="617"/>
      <c r="D26" s="617"/>
      <c r="E26" s="617"/>
      <c r="F26" s="2757"/>
      <c r="G26" s="2757"/>
      <c r="H26" s="2757"/>
      <c r="I26" s="2757"/>
      <c r="J26" s="2757"/>
      <c r="K26" s="2757"/>
      <c r="L26" s="2757"/>
      <c r="M26" s="2757"/>
      <c r="N26" s="2757"/>
      <c r="O26" s="2757"/>
      <c r="P26" s="2757"/>
      <c r="Q26" s="2757"/>
      <c r="R26" s="2757"/>
      <c r="S26" s="2757"/>
      <c r="T26" s="2757"/>
      <c r="U26" s="2757"/>
      <c r="V26" s="2757"/>
      <c r="W26" s="2757"/>
      <c r="X26" s="2757"/>
      <c r="Y26" s="2757"/>
    </row>
    <row r="27" spans="1:25" s="864" customFormat="1" ht="15" customHeight="1">
      <c r="A27" s="650"/>
      <c r="B27" s="617"/>
      <c r="C27" s="617"/>
      <c r="D27" s="617"/>
      <c r="E27" s="617"/>
      <c r="F27" s="2757"/>
      <c r="G27" s="2757"/>
      <c r="H27" s="2757"/>
      <c r="I27" s="2757"/>
      <c r="J27" s="2757"/>
      <c r="K27" s="2757"/>
      <c r="L27" s="2757"/>
      <c r="M27" s="2757"/>
      <c r="N27" s="2757"/>
      <c r="O27" s="2757"/>
      <c r="P27" s="2757"/>
      <c r="Q27" s="2757"/>
      <c r="R27" s="2757"/>
      <c r="S27" s="2757"/>
      <c r="T27" s="2757"/>
      <c r="U27" s="2757"/>
      <c r="V27" s="2757"/>
      <c r="W27" s="2757"/>
      <c r="X27" s="2757"/>
      <c r="Y27" s="2757"/>
    </row>
    <row r="28" spans="1:25" ht="20.100000000000001" customHeight="1">
      <c r="A28" s="2015" t="s">
        <v>1432</v>
      </c>
      <c r="B28" s="2015"/>
      <c r="C28" s="2015"/>
      <c r="D28" s="2015"/>
      <c r="E28" s="2015"/>
    </row>
    <row r="29" spans="1:25" s="864" customFormat="1" ht="15" customHeight="1">
      <c r="A29" s="652" t="s">
        <v>1433</v>
      </c>
      <c r="B29" s="1068"/>
      <c r="C29" s="617"/>
      <c r="D29" s="617"/>
      <c r="E29" s="617"/>
      <c r="F29" s="2757"/>
      <c r="G29" s="2757"/>
      <c r="H29" s="2757"/>
      <c r="I29" s="2757"/>
      <c r="J29" s="2757"/>
      <c r="K29" s="2757"/>
      <c r="L29" s="2757"/>
      <c r="M29" s="2757"/>
      <c r="N29" s="2757"/>
      <c r="O29" s="2757"/>
      <c r="P29" s="2757"/>
      <c r="Q29" s="2757"/>
      <c r="R29" s="2757"/>
      <c r="S29" s="2757"/>
      <c r="T29" s="2757"/>
      <c r="U29" s="2757"/>
      <c r="V29" s="2757"/>
      <c r="W29" s="2757"/>
      <c r="X29" s="2757"/>
      <c r="Y29" s="2757"/>
    </row>
    <row r="30" spans="1:25" s="867" customFormat="1" ht="20.100000000000001" customHeight="1">
      <c r="A30" s="654" t="s">
        <v>1434</v>
      </c>
      <c r="B30" s="644">
        <v>2009</v>
      </c>
      <c r="C30" s="644">
        <v>2010</v>
      </c>
      <c r="D30" s="644">
        <v>2011</v>
      </c>
      <c r="E30" s="644">
        <v>2012</v>
      </c>
      <c r="F30" s="2753"/>
      <c r="G30" s="2753"/>
      <c r="H30" s="2753"/>
      <c r="I30" s="2753"/>
      <c r="J30" s="2753"/>
      <c r="K30" s="2753"/>
      <c r="L30" s="2753"/>
      <c r="M30" s="2753"/>
      <c r="N30" s="2753"/>
      <c r="O30" s="2753"/>
      <c r="P30" s="2753"/>
      <c r="Q30" s="2753"/>
      <c r="R30" s="2753"/>
      <c r="S30" s="2753"/>
      <c r="T30" s="2753"/>
      <c r="U30" s="2753"/>
      <c r="V30" s="2753"/>
      <c r="W30" s="2753"/>
      <c r="X30" s="2753"/>
      <c r="Y30" s="2753"/>
    </row>
    <row r="31" spans="1:25" s="867" customFormat="1" ht="20.100000000000001" customHeight="1">
      <c r="A31" s="1074" t="s">
        <v>1435</v>
      </c>
      <c r="B31" s="1075">
        <v>63.47</v>
      </c>
      <c r="C31" s="1075">
        <v>79.16</v>
      </c>
      <c r="D31" s="1075">
        <v>110.59583333333332</v>
      </c>
      <c r="E31" s="1075">
        <v>112.97083333333335</v>
      </c>
      <c r="F31" s="2753"/>
      <c r="G31" s="2753"/>
      <c r="H31" s="2753"/>
      <c r="I31" s="2753"/>
      <c r="J31" s="2753"/>
      <c r="K31" s="2753"/>
      <c r="L31" s="2753"/>
      <c r="M31" s="2753"/>
      <c r="N31" s="2753"/>
      <c r="O31" s="2753"/>
      <c r="P31" s="2753"/>
      <c r="Q31" s="2753"/>
      <c r="R31" s="2753"/>
      <c r="S31" s="2753"/>
      <c r="T31" s="2753"/>
      <c r="U31" s="2753"/>
      <c r="V31" s="2753"/>
      <c r="W31" s="2753"/>
      <c r="X31" s="2753"/>
      <c r="Y31" s="2753"/>
    </row>
    <row r="32" spans="1:25" s="867" customFormat="1" ht="20.100000000000001" customHeight="1">
      <c r="A32" s="1076" t="s">
        <v>1436</v>
      </c>
      <c r="B32" s="656">
        <v>62.25</v>
      </c>
      <c r="C32" s="656">
        <v>78.69</v>
      </c>
      <c r="D32" s="656">
        <v>109.97083333333335</v>
      </c>
      <c r="E32" s="656">
        <v>112.325</v>
      </c>
      <c r="F32" s="2753"/>
      <c r="G32" s="2753"/>
      <c r="H32" s="2753"/>
      <c r="I32" s="2753"/>
      <c r="J32" s="2753"/>
      <c r="K32" s="2753"/>
      <c r="L32" s="2753"/>
      <c r="M32" s="2753"/>
      <c r="N32" s="2753"/>
      <c r="O32" s="2753"/>
      <c r="P32" s="2753"/>
      <c r="Q32" s="2753"/>
      <c r="R32" s="2753"/>
      <c r="S32" s="2753"/>
      <c r="T32" s="2753"/>
      <c r="U32" s="2753"/>
      <c r="V32" s="2753"/>
      <c r="W32" s="2753"/>
      <c r="X32" s="2753"/>
      <c r="Y32" s="2753"/>
    </row>
    <row r="33" spans="1:256" s="867" customFormat="1" ht="20.100000000000001" customHeight="1">
      <c r="A33" s="1076" t="s">
        <v>1437</v>
      </c>
      <c r="B33" s="656">
        <v>63.5</v>
      </c>
      <c r="C33" s="656">
        <v>78.989999999999995</v>
      </c>
      <c r="D33" s="656">
        <v>110.425</v>
      </c>
      <c r="E33" s="656">
        <v>112.68749999999999</v>
      </c>
      <c r="F33" s="2753"/>
      <c r="G33" s="2753"/>
      <c r="H33" s="2753"/>
      <c r="I33" s="2753"/>
      <c r="J33" s="2753"/>
      <c r="K33" s="2753"/>
      <c r="L33" s="2753"/>
      <c r="M33" s="2753"/>
      <c r="N33" s="2753"/>
      <c r="O33" s="2753"/>
      <c r="P33" s="2753"/>
      <c r="Q33" s="2753"/>
      <c r="R33" s="2753"/>
      <c r="S33" s="2753"/>
      <c r="T33" s="2753"/>
      <c r="U33" s="2753"/>
      <c r="V33" s="2753"/>
      <c r="W33" s="2753"/>
      <c r="X33" s="2753"/>
      <c r="Y33" s="2753"/>
    </row>
    <row r="34" spans="1:256" s="867" customFormat="1" ht="20.100000000000001" customHeight="1">
      <c r="A34" s="1076" t="s">
        <v>1438</v>
      </c>
      <c r="B34" s="656">
        <v>61.44</v>
      </c>
      <c r="C34" s="656">
        <v>77.28</v>
      </c>
      <c r="D34" s="656">
        <v>106.97916666666667</v>
      </c>
      <c r="E34" s="656">
        <v>110.53333333333332</v>
      </c>
      <c r="F34" s="2753"/>
      <c r="G34" s="2753"/>
      <c r="H34" s="2753"/>
      <c r="I34" s="2753"/>
      <c r="J34" s="2753"/>
      <c r="K34" s="2753"/>
      <c r="L34" s="2753"/>
      <c r="M34" s="2753"/>
      <c r="N34" s="2753"/>
      <c r="O34" s="2753"/>
      <c r="P34" s="2753"/>
      <c r="Q34" s="2753"/>
      <c r="R34" s="2753"/>
      <c r="S34" s="2753"/>
      <c r="T34" s="2753"/>
      <c r="U34" s="2753"/>
      <c r="V34" s="2753"/>
      <c r="W34" s="2753"/>
      <c r="X34" s="2753"/>
      <c r="Y34" s="2753"/>
    </row>
    <row r="35" spans="1:256" s="867" customFormat="1" ht="20.100000000000001" customHeight="1">
      <c r="A35" s="1077" t="s">
        <v>1439</v>
      </c>
      <c r="B35" s="1078">
        <v>62.67</v>
      </c>
      <c r="C35" s="1078">
        <v>78.53</v>
      </c>
      <c r="D35" s="1078">
        <v>109.49270833333334</v>
      </c>
      <c r="E35" s="1078">
        <v>112.12916666666666</v>
      </c>
      <c r="F35" s="2753"/>
      <c r="G35" s="2753"/>
      <c r="H35" s="2753"/>
      <c r="I35" s="2753"/>
      <c r="J35" s="2753"/>
      <c r="K35" s="2753"/>
      <c r="L35" s="2753"/>
      <c r="M35" s="2753"/>
      <c r="N35" s="2753"/>
      <c r="O35" s="2753"/>
      <c r="P35" s="2753"/>
      <c r="Q35" s="2753"/>
      <c r="R35" s="2753"/>
      <c r="S35" s="2753"/>
      <c r="T35" s="2753"/>
      <c r="U35" s="2753"/>
      <c r="V35" s="2753"/>
      <c r="W35" s="2753"/>
      <c r="X35" s="2753"/>
      <c r="Y35" s="2753"/>
    </row>
    <row r="36" spans="1:256" s="864" customFormat="1" ht="15" customHeight="1">
      <c r="A36" s="617" t="s">
        <v>1104</v>
      </c>
      <c r="B36" s="617"/>
      <c r="C36" s="617"/>
      <c r="D36" s="617"/>
      <c r="E36" s="617"/>
      <c r="F36" s="2757"/>
      <c r="G36" s="2757"/>
      <c r="H36" s="2757"/>
      <c r="I36" s="2757"/>
      <c r="J36" s="2757"/>
      <c r="K36" s="2757"/>
      <c r="L36" s="2757"/>
      <c r="M36" s="2757"/>
      <c r="N36" s="2757"/>
      <c r="O36" s="2757"/>
      <c r="P36" s="2757"/>
      <c r="Q36" s="2757"/>
      <c r="R36" s="2757"/>
      <c r="S36" s="2757"/>
      <c r="T36" s="2757"/>
      <c r="U36" s="2757"/>
      <c r="V36" s="2757"/>
      <c r="W36" s="2757"/>
      <c r="X36" s="2757"/>
      <c r="Y36" s="2757"/>
    </row>
    <row r="37" spans="1:256" s="864" customFormat="1" ht="15" customHeight="1">
      <c r="A37" s="617"/>
      <c r="B37" s="617"/>
      <c r="C37" s="617"/>
      <c r="D37" s="617"/>
      <c r="E37" s="617"/>
      <c r="F37" s="2757"/>
      <c r="G37" s="2757"/>
      <c r="H37" s="2757"/>
      <c r="I37" s="2757"/>
      <c r="J37" s="2757"/>
      <c r="K37" s="2757"/>
      <c r="L37" s="2757"/>
      <c r="M37" s="2757"/>
      <c r="N37" s="2757"/>
      <c r="O37" s="2757"/>
      <c r="P37" s="2757"/>
      <c r="Q37" s="2757"/>
      <c r="R37" s="2757"/>
      <c r="S37" s="2757"/>
      <c r="T37" s="2757"/>
      <c r="U37" s="2757"/>
      <c r="V37" s="2757"/>
      <c r="W37" s="2757"/>
      <c r="X37" s="2757"/>
      <c r="Y37" s="2757"/>
    </row>
    <row r="38" spans="1:256" ht="20.100000000000001" customHeight="1">
      <c r="A38" s="2015" t="s">
        <v>1440</v>
      </c>
      <c r="B38" s="2015"/>
      <c r="C38" s="2015"/>
      <c r="D38" s="2015"/>
      <c r="E38" s="2015"/>
    </row>
    <row r="39" spans="1:256" s="864" customFormat="1" ht="15" customHeight="1">
      <c r="A39" s="668" t="s">
        <v>1441</v>
      </c>
      <c r="B39" s="1068"/>
      <c r="C39" s="1068"/>
      <c r="D39" s="1068"/>
      <c r="E39" s="1068"/>
      <c r="F39" s="2757"/>
      <c r="G39" s="2757"/>
      <c r="H39" s="2757"/>
      <c r="I39" s="2757"/>
      <c r="J39" s="2757"/>
      <c r="K39" s="2757"/>
      <c r="L39" s="2757"/>
      <c r="M39" s="2757"/>
      <c r="N39" s="2757"/>
      <c r="O39" s="2757"/>
      <c r="P39" s="2757"/>
      <c r="Q39" s="2757"/>
      <c r="R39" s="2757"/>
      <c r="S39" s="2757"/>
      <c r="T39" s="2757"/>
      <c r="U39" s="2757"/>
      <c r="V39" s="2757"/>
      <c r="W39" s="2757"/>
      <c r="X39" s="2757"/>
      <c r="Y39" s="2757"/>
    </row>
    <row r="40" spans="1:256" s="867" customFormat="1" ht="20.100000000000001" customHeight="1">
      <c r="A40" s="654"/>
      <c r="B40" s="644">
        <v>2009</v>
      </c>
      <c r="C40" s="644">
        <v>2010</v>
      </c>
      <c r="D40" s="644">
        <v>2011</v>
      </c>
      <c r="E40" s="644">
        <v>2012</v>
      </c>
      <c r="F40" s="2753"/>
      <c r="G40" s="2753"/>
      <c r="H40" s="2753"/>
      <c r="I40" s="2753"/>
      <c r="J40" s="2753"/>
      <c r="K40" s="2753"/>
      <c r="L40" s="2753"/>
      <c r="M40" s="2753"/>
      <c r="N40" s="2753"/>
      <c r="O40" s="2753"/>
      <c r="P40" s="2753"/>
      <c r="Q40" s="2753"/>
      <c r="R40" s="2753"/>
      <c r="S40" s="2753"/>
      <c r="T40" s="2753"/>
      <c r="U40" s="2753"/>
      <c r="V40" s="2753"/>
      <c r="W40" s="2753"/>
      <c r="X40" s="2753"/>
      <c r="Y40" s="2753"/>
    </row>
    <row r="41" spans="1:256" s="867" customFormat="1" ht="20.100000000000001" customHeight="1">
      <c r="A41" s="673" t="s">
        <v>1429</v>
      </c>
      <c r="B41" s="1079"/>
      <c r="C41" s="1079"/>
      <c r="D41" s="1079"/>
      <c r="E41" s="1079"/>
      <c r="F41" s="2753"/>
      <c r="G41" s="2753"/>
      <c r="H41" s="2753"/>
      <c r="I41" s="2753"/>
      <c r="J41" s="2753"/>
      <c r="K41" s="2753"/>
      <c r="L41" s="2753"/>
      <c r="M41" s="2753"/>
      <c r="N41" s="2753"/>
      <c r="O41" s="2753"/>
      <c r="P41" s="2753"/>
      <c r="Q41" s="2753"/>
      <c r="R41" s="2753"/>
      <c r="S41" s="2753"/>
      <c r="T41" s="2753"/>
      <c r="U41" s="2753"/>
      <c r="V41" s="2753"/>
      <c r="W41" s="2753"/>
      <c r="X41" s="2753"/>
      <c r="Y41" s="2753"/>
    </row>
    <row r="42" spans="1:256" s="867" customFormat="1" ht="20.100000000000001" customHeight="1">
      <c r="A42" s="664" t="s">
        <v>1442</v>
      </c>
      <c r="B42" s="1080">
        <v>1777720.0789999999</v>
      </c>
      <c r="C42" s="1080">
        <v>2174057.0099999998</v>
      </c>
      <c r="D42" s="1080">
        <v>2305797.8089999999</v>
      </c>
      <c r="E42" s="1080">
        <v>2791815</v>
      </c>
      <c r="F42" s="2753"/>
      <c r="G42" s="2753"/>
      <c r="H42" s="2753"/>
      <c r="I42" s="2753"/>
      <c r="J42" s="2753"/>
      <c r="K42" s="2753"/>
      <c r="L42" s="2753"/>
      <c r="M42" s="2753"/>
      <c r="N42" s="2753"/>
      <c r="O42" s="2753"/>
      <c r="P42" s="2753"/>
      <c r="Q42" s="2753"/>
      <c r="R42" s="2753"/>
      <c r="S42" s="2753"/>
      <c r="T42" s="2753"/>
      <c r="U42" s="2753"/>
      <c r="V42" s="2753"/>
      <c r="W42" s="2753"/>
      <c r="X42" s="2753"/>
      <c r="Y42" s="2753"/>
    </row>
    <row r="43" spans="1:256" s="867" customFormat="1" ht="20.100000000000001" customHeight="1">
      <c r="A43" s="648" t="s">
        <v>1443</v>
      </c>
      <c r="B43" s="1081">
        <v>4870.465969863013</v>
      </c>
      <c r="C43" s="1081">
        <v>5956.3205753424654</v>
      </c>
      <c r="D43" s="1081">
        <v>6317.2542712328768</v>
      </c>
      <c r="E43" s="1081">
        <v>7627.9098360655735</v>
      </c>
      <c r="F43" s="2753"/>
      <c r="G43" s="2753"/>
      <c r="H43" s="2753"/>
      <c r="I43" s="2753"/>
      <c r="J43" s="2753"/>
      <c r="K43" s="2753"/>
      <c r="L43" s="2753"/>
      <c r="M43" s="2753"/>
      <c r="N43" s="2753"/>
      <c r="O43" s="2753"/>
      <c r="P43" s="2753"/>
      <c r="Q43" s="2753"/>
      <c r="R43" s="2753"/>
      <c r="S43" s="2753"/>
      <c r="T43" s="2753"/>
      <c r="U43" s="2753"/>
      <c r="V43" s="2753"/>
      <c r="W43" s="2753"/>
      <c r="X43" s="2753"/>
      <c r="Y43" s="2753"/>
    </row>
    <row r="44" spans="1:256" s="867" customFormat="1" ht="20.100000000000001" customHeight="1">
      <c r="A44" s="617" t="s">
        <v>1104</v>
      </c>
      <c r="B44" s="617"/>
      <c r="C44" s="617"/>
      <c r="D44" s="617"/>
      <c r="E44" s="617"/>
      <c r="F44" s="2757"/>
      <c r="G44" s="2757"/>
      <c r="H44" s="2757"/>
      <c r="I44" s="2757"/>
      <c r="J44" s="2757"/>
      <c r="K44" s="2757"/>
      <c r="L44" s="2757"/>
      <c r="M44" s="2757"/>
      <c r="N44" s="2757"/>
      <c r="O44" s="2757"/>
      <c r="P44" s="2757"/>
      <c r="Q44" s="2757"/>
      <c r="R44" s="2757"/>
      <c r="S44" s="2757"/>
      <c r="T44" s="2757"/>
      <c r="U44" s="2757"/>
      <c r="V44" s="2757"/>
      <c r="W44" s="2757"/>
      <c r="X44" s="2757"/>
      <c r="Y44" s="2757"/>
      <c r="Z44" s="864"/>
      <c r="AA44" s="864"/>
      <c r="AB44" s="864"/>
      <c r="AC44" s="864"/>
      <c r="AD44" s="864"/>
      <c r="AE44" s="864"/>
      <c r="AF44" s="864"/>
      <c r="AG44" s="864"/>
      <c r="AH44" s="864"/>
      <c r="AI44" s="864"/>
      <c r="AJ44" s="864"/>
      <c r="AK44" s="864"/>
      <c r="AL44" s="864"/>
      <c r="AM44" s="864"/>
      <c r="AN44" s="864"/>
      <c r="AO44" s="864"/>
      <c r="AP44" s="864"/>
      <c r="AQ44" s="864"/>
      <c r="AR44" s="864"/>
      <c r="AS44" s="864"/>
      <c r="AT44" s="864"/>
      <c r="AU44" s="864"/>
      <c r="AV44" s="864"/>
      <c r="AW44" s="864"/>
      <c r="AX44" s="864"/>
      <c r="AY44" s="864"/>
      <c r="AZ44" s="864"/>
      <c r="BA44" s="864"/>
      <c r="BB44" s="864"/>
      <c r="BC44" s="864"/>
      <c r="BD44" s="864"/>
      <c r="BE44" s="864"/>
      <c r="BF44" s="864"/>
      <c r="BG44" s="864"/>
      <c r="BH44" s="864"/>
      <c r="BI44" s="864"/>
      <c r="BJ44" s="864"/>
      <c r="BK44" s="864"/>
      <c r="BL44" s="864"/>
      <c r="BM44" s="864"/>
      <c r="BN44" s="864"/>
      <c r="BO44" s="864"/>
      <c r="BP44" s="864"/>
      <c r="BQ44" s="864"/>
      <c r="BR44" s="864"/>
      <c r="BS44" s="864"/>
      <c r="BT44" s="864"/>
      <c r="BU44" s="864"/>
      <c r="BV44" s="864"/>
      <c r="BW44" s="864"/>
      <c r="BX44" s="864"/>
      <c r="BY44" s="864"/>
      <c r="BZ44" s="864"/>
      <c r="CA44" s="864"/>
      <c r="CB44" s="864"/>
      <c r="CC44" s="864"/>
      <c r="CD44" s="864"/>
      <c r="CE44" s="864"/>
      <c r="CF44" s="864"/>
      <c r="CG44" s="864"/>
      <c r="CH44" s="864"/>
      <c r="CI44" s="864"/>
      <c r="CJ44" s="864"/>
      <c r="CK44" s="864"/>
      <c r="CL44" s="864"/>
      <c r="CM44" s="864"/>
      <c r="CN44" s="864"/>
      <c r="CO44" s="864"/>
      <c r="CP44" s="864"/>
      <c r="CQ44" s="864"/>
      <c r="CR44" s="864"/>
      <c r="CS44" s="864"/>
      <c r="CT44" s="864"/>
      <c r="CU44" s="864"/>
      <c r="CV44" s="864"/>
      <c r="CW44" s="864"/>
      <c r="CX44" s="864"/>
      <c r="CY44" s="864"/>
      <c r="CZ44" s="864"/>
      <c r="DA44" s="864"/>
      <c r="DB44" s="864"/>
      <c r="DC44" s="864"/>
      <c r="DD44" s="864"/>
      <c r="DE44" s="864"/>
      <c r="DF44" s="864"/>
      <c r="DG44" s="864"/>
      <c r="DH44" s="864"/>
      <c r="DI44" s="864"/>
      <c r="DJ44" s="864"/>
      <c r="DK44" s="864"/>
      <c r="DL44" s="864"/>
      <c r="DM44" s="864"/>
      <c r="DN44" s="864"/>
      <c r="DO44" s="864"/>
      <c r="DP44" s="864"/>
      <c r="DQ44" s="864"/>
      <c r="DR44" s="864"/>
      <c r="DS44" s="864"/>
      <c r="DT44" s="864"/>
      <c r="DU44" s="864"/>
      <c r="DV44" s="864"/>
      <c r="DW44" s="864"/>
      <c r="DX44" s="864"/>
      <c r="DY44" s="864"/>
      <c r="DZ44" s="864"/>
      <c r="EA44" s="864"/>
      <c r="EB44" s="864"/>
      <c r="EC44" s="864"/>
      <c r="ED44" s="864"/>
      <c r="EE44" s="864"/>
      <c r="EF44" s="864"/>
      <c r="EG44" s="864"/>
      <c r="EH44" s="864"/>
      <c r="EI44" s="864"/>
      <c r="EJ44" s="864"/>
      <c r="EK44" s="864"/>
      <c r="EL44" s="864"/>
      <c r="EM44" s="864"/>
      <c r="EN44" s="864"/>
      <c r="EO44" s="864"/>
      <c r="EP44" s="864"/>
      <c r="EQ44" s="864"/>
      <c r="ER44" s="864"/>
      <c r="ES44" s="864"/>
      <c r="ET44" s="864"/>
      <c r="EU44" s="864"/>
      <c r="EV44" s="864"/>
      <c r="EW44" s="864"/>
      <c r="EX44" s="864"/>
      <c r="EY44" s="864"/>
      <c r="EZ44" s="864"/>
      <c r="FA44" s="864"/>
      <c r="FB44" s="864"/>
      <c r="FC44" s="864"/>
      <c r="FD44" s="864"/>
      <c r="FE44" s="864"/>
      <c r="FF44" s="864"/>
      <c r="FG44" s="864"/>
      <c r="FH44" s="864"/>
      <c r="FI44" s="864"/>
      <c r="FJ44" s="864"/>
      <c r="FK44" s="864"/>
      <c r="FL44" s="864"/>
      <c r="FM44" s="864"/>
      <c r="FN44" s="864"/>
      <c r="FO44" s="864"/>
      <c r="FP44" s="864"/>
      <c r="FQ44" s="864"/>
      <c r="FR44" s="864"/>
      <c r="FS44" s="864"/>
      <c r="FT44" s="864"/>
      <c r="FU44" s="864"/>
      <c r="FV44" s="864"/>
      <c r="FW44" s="864"/>
      <c r="FX44" s="864"/>
      <c r="FY44" s="864"/>
      <c r="FZ44" s="864"/>
      <c r="GA44" s="864"/>
      <c r="GB44" s="864"/>
      <c r="GC44" s="864"/>
      <c r="GD44" s="864"/>
      <c r="GE44" s="864"/>
      <c r="GF44" s="864"/>
      <c r="GG44" s="864"/>
      <c r="GH44" s="864"/>
      <c r="GI44" s="864"/>
      <c r="GJ44" s="864"/>
      <c r="GK44" s="864"/>
      <c r="GL44" s="864"/>
      <c r="GM44" s="864"/>
      <c r="GN44" s="864"/>
      <c r="GO44" s="864"/>
      <c r="GP44" s="864"/>
      <c r="GQ44" s="864"/>
      <c r="GR44" s="864"/>
      <c r="GS44" s="864"/>
      <c r="GT44" s="864"/>
      <c r="GU44" s="864"/>
      <c r="GV44" s="864"/>
      <c r="GW44" s="864"/>
      <c r="GX44" s="864"/>
      <c r="GY44" s="864"/>
      <c r="GZ44" s="864"/>
      <c r="HA44" s="864"/>
      <c r="HB44" s="864"/>
      <c r="HC44" s="864"/>
      <c r="HD44" s="864"/>
      <c r="HE44" s="864"/>
      <c r="HF44" s="864"/>
      <c r="HG44" s="864"/>
      <c r="HH44" s="864"/>
      <c r="HI44" s="864"/>
      <c r="HJ44" s="864"/>
      <c r="HK44" s="864"/>
      <c r="HL44" s="864"/>
      <c r="HM44" s="864"/>
      <c r="HN44" s="864"/>
      <c r="HO44" s="864"/>
      <c r="HP44" s="864"/>
      <c r="HQ44" s="864"/>
      <c r="HR44" s="864"/>
      <c r="HS44" s="864"/>
      <c r="HT44" s="864"/>
      <c r="HU44" s="864"/>
      <c r="HV44" s="864"/>
      <c r="HW44" s="864"/>
      <c r="HX44" s="864"/>
      <c r="HY44" s="864"/>
      <c r="HZ44" s="864"/>
      <c r="IA44" s="864"/>
      <c r="IB44" s="864"/>
      <c r="IC44" s="864"/>
      <c r="ID44" s="864"/>
      <c r="IE44" s="864"/>
      <c r="IF44" s="864"/>
      <c r="IG44" s="864"/>
      <c r="IH44" s="864"/>
      <c r="II44" s="864"/>
      <c r="IJ44" s="864"/>
      <c r="IK44" s="864"/>
      <c r="IL44" s="864"/>
      <c r="IM44" s="864"/>
      <c r="IN44" s="864"/>
      <c r="IO44" s="864"/>
      <c r="IP44" s="864"/>
      <c r="IQ44" s="864"/>
      <c r="IR44" s="864"/>
      <c r="IS44" s="864"/>
      <c r="IT44" s="864"/>
      <c r="IU44" s="864"/>
      <c r="IV44" s="864"/>
    </row>
    <row r="45" spans="1:256" s="867" customFormat="1" ht="20.100000000000001" customHeight="1">
      <c r="A45" s="650"/>
      <c r="B45" s="617"/>
      <c r="C45" s="617"/>
      <c r="D45" s="617"/>
      <c r="E45" s="617"/>
      <c r="F45" s="2757"/>
      <c r="G45" s="2757"/>
      <c r="H45" s="2757"/>
      <c r="I45" s="2757"/>
      <c r="J45" s="2757"/>
      <c r="K45" s="2757"/>
      <c r="L45" s="2757"/>
      <c r="M45" s="2757"/>
      <c r="N45" s="2757"/>
      <c r="O45" s="2757"/>
      <c r="P45" s="2757"/>
      <c r="Q45" s="2757"/>
      <c r="R45" s="2757"/>
      <c r="S45" s="2757"/>
      <c r="T45" s="2757"/>
      <c r="U45" s="2757"/>
      <c r="V45" s="2757"/>
      <c r="W45" s="2757"/>
      <c r="X45" s="2757"/>
      <c r="Y45" s="2757"/>
      <c r="Z45" s="864"/>
      <c r="AA45" s="864"/>
      <c r="AB45" s="864"/>
      <c r="AC45" s="864"/>
      <c r="AD45" s="864"/>
      <c r="AE45" s="864"/>
      <c r="AF45" s="864"/>
      <c r="AG45" s="864"/>
      <c r="AH45" s="864"/>
      <c r="AI45" s="864"/>
      <c r="AJ45" s="864"/>
      <c r="AK45" s="864"/>
      <c r="AL45" s="864"/>
      <c r="AM45" s="864"/>
      <c r="AN45" s="864"/>
      <c r="AO45" s="864"/>
      <c r="AP45" s="864"/>
      <c r="AQ45" s="864"/>
      <c r="AR45" s="864"/>
      <c r="AS45" s="864"/>
      <c r="AT45" s="864"/>
      <c r="AU45" s="864"/>
      <c r="AV45" s="864"/>
      <c r="AW45" s="864"/>
      <c r="AX45" s="864"/>
      <c r="AY45" s="864"/>
      <c r="AZ45" s="864"/>
      <c r="BA45" s="864"/>
      <c r="BB45" s="864"/>
      <c r="BC45" s="864"/>
      <c r="BD45" s="864"/>
      <c r="BE45" s="864"/>
      <c r="BF45" s="864"/>
      <c r="BG45" s="864"/>
      <c r="BH45" s="864"/>
      <c r="BI45" s="864"/>
      <c r="BJ45" s="864"/>
      <c r="BK45" s="864"/>
      <c r="BL45" s="864"/>
      <c r="BM45" s="864"/>
      <c r="BN45" s="864"/>
      <c r="BO45" s="864"/>
      <c r="BP45" s="864"/>
      <c r="BQ45" s="864"/>
      <c r="BR45" s="864"/>
      <c r="BS45" s="864"/>
      <c r="BT45" s="864"/>
      <c r="BU45" s="864"/>
      <c r="BV45" s="864"/>
      <c r="BW45" s="864"/>
      <c r="BX45" s="864"/>
      <c r="BY45" s="864"/>
      <c r="BZ45" s="864"/>
      <c r="CA45" s="864"/>
      <c r="CB45" s="864"/>
      <c r="CC45" s="864"/>
      <c r="CD45" s="864"/>
      <c r="CE45" s="864"/>
      <c r="CF45" s="864"/>
      <c r="CG45" s="864"/>
      <c r="CH45" s="864"/>
      <c r="CI45" s="864"/>
      <c r="CJ45" s="864"/>
      <c r="CK45" s="864"/>
      <c r="CL45" s="864"/>
      <c r="CM45" s="864"/>
      <c r="CN45" s="864"/>
      <c r="CO45" s="864"/>
      <c r="CP45" s="864"/>
      <c r="CQ45" s="864"/>
      <c r="CR45" s="864"/>
      <c r="CS45" s="864"/>
      <c r="CT45" s="864"/>
      <c r="CU45" s="864"/>
      <c r="CV45" s="864"/>
      <c r="CW45" s="864"/>
      <c r="CX45" s="864"/>
      <c r="CY45" s="864"/>
      <c r="CZ45" s="864"/>
      <c r="DA45" s="864"/>
      <c r="DB45" s="864"/>
      <c r="DC45" s="864"/>
      <c r="DD45" s="864"/>
      <c r="DE45" s="864"/>
      <c r="DF45" s="864"/>
      <c r="DG45" s="864"/>
      <c r="DH45" s="864"/>
      <c r="DI45" s="864"/>
      <c r="DJ45" s="864"/>
      <c r="DK45" s="864"/>
      <c r="DL45" s="864"/>
      <c r="DM45" s="864"/>
      <c r="DN45" s="864"/>
      <c r="DO45" s="864"/>
      <c r="DP45" s="864"/>
      <c r="DQ45" s="864"/>
      <c r="DR45" s="864"/>
      <c r="DS45" s="864"/>
      <c r="DT45" s="864"/>
      <c r="DU45" s="864"/>
      <c r="DV45" s="864"/>
      <c r="DW45" s="864"/>
      <c r="DX45" s="864"/>
      <c r="DY45" s="864"/>
      <c r="DZ45" s="864"/>
      <c r="EA45" s="864"/>
      <c r="EB45" s="864"/>
      <c r="EC45" s="864"/>
      <c r="ED45" s="864"/>
      <c r="EE45" s="864"/>
      <c r="EF45" s="864"/>
      <c r="EG45" s="864"/>
      <c r="EH45" s="864"/>
      <c r="EI45" s="864"/>
      <c r="EJ45" s="864"/>
      <c r="EK45" s="864"/>
      <c r="EL45" s="864"/>
      <c r="EM45" s="864"/>
      <c r="EN45" s="864"/>
      <c r="EO45" s="864"/>
      <c r="EP45" s="864"/>
      <c r="EQ45" s="864"/>
      <c r="ER45" s="864"/>
      <c r="ES45" s="864"/>
      <c r="ET45" s="864"/>
      <c r="EU45" s="864"/>
      <c r="EV45" s="864"/>
      <c r="EW45" s="864"/>
      <c r="EX45" s="864"/>
      <c r="EY45" s="864"/>
      <c r="EZ45" s="864"/>
      <c r="FA45" s="864"/>
      <c r="FB45" s="864"/>
      <c r="FC45" s="864"/>
      <c r="FD45" s="864"/>
      <c r="FE45" s="864"/>
      <c r="FF45" s="864"/>
      <c r="FG45" s="864"/>
      <c r="FH45" s="864"/>
      <c r="FI45" s="864"/>
      <c r="FJ45" s="864"/>
      <c r="FK45" s="864"/>
      <c r="FL45" s="864"/>
      <c r="FM45" s="864"/>
      <c r="FN45" s="864"/>
      <c r="FO45" s="864"/>
      <c r="FP45" s="864"/>
      <c r="FQ45" s="864"/>
      <c r="FR45" s="864"/>
      <c r="FS45" s="864"/>
      <c r="FT45" s="864"/>
      <c r="FU45" s="864"/>
      <c r="FV45" s="864"/>
      <c r="FW45" s="864"/>
      <c r="FX45" s="864"/>
      <c r="FY45" s="864"/>
      <c r="FZ45" s="864"/>
      <c r="GA45" s="864"/>
      <c r="GB45" s="864"/>
      <c r="GC45" s="864"/>
      <c r="GD45" s="864"/>
      <c r="GE45" s="864"/>
      <c r="GF45" s="864"/>
      <c r="GG45" s="864"/>
      <c r="GH45" s="864"/>
      <c r="GI45" s="864"/>
      <c r="GJ45" s="864"/>
      <c r="GK45" s="864"/>
      <c r="GL45" s="864"/>
      <c r="GM45" s="864"/>
      <c r="GN45" s="864"/>
      <c r="GO45" s="864"/>
      <c r="GP45" s="864"/>
      <c r="GQ45" s="864"/>
      <c r="GR45" s="864"/>
      <c r="GS45" s="864"/>
      <c r="GT45" s="864"/>
      <c r="GU45" s="864"/>
      <c r="GV45" s="864"/>
      <c r="GW45" s="864"/>
      <c r="GX45" s="864"/>
      <c r="GY45" s="864"/>
      <c r="GZ45" s="864"/>
      <c r="HA45" s="864"/>
      <c r="HB45" s="864"/>
      <c r="HC45" s="864"/>
      <c r="HD45" s="864"/>
      <c r="HE45" s="864"/>
      <c r="HF45" s="864"/>
      <c r="HG45" s="864"/>
      <c r="HH45" s="864"/>
      <c r="HI45" s="864"/>
      <c r="HJ45" s="864"/>
      <c r="HK45" s="864"/>
      <c r="HL45" s="864"/>
      <c r="HM45" s="864"/>
      <c r="HN45" s="864"/>
      <c r="HO45" s="864"/>
      <c r="HP45" s="864"/>
      <c r="HQ45" s="864"/>
      <c r="HR45" s="864"/>
      <c r="HS45" s="864"/>
      <c r="HT45" s="864"/>
      <c r="HU45" s="864"/>
      <c r="HV45" s="864"/>
      <c r="HW45" s="864"/>
      <c r="HX45" s="864"/>
      <c r="HY45" s="864"/>
      <c r="HZ45" s="864"/>
      <c r="IA45" s="864"/>
      <c r="IB45" s="864"/>
      <c r="IC45" s="864"/>
      <c r="ID45" s="864"/>
      <c r="IE45" s="864"/>
      <c r="IF45" s="864"/>
      <c r="IG45" s="864"/>
      <c r="IH45" s="864"/>
      <c r="II45" s="864"/>
      <c r="IJ45" s="864"/>
      <c r="IK45" s="864"/>
      <c r="IL45" s="864"/>
      <c r="IM45" s="864"/>
      <c r="IN45" s="864"/>
      <c r="IO45" s="864"/>
      <c r="IP45" s="864"/>
      <c r="IQ45" s="864"/>
      <c r="IR45" s="864"/>
      <c r="IS45" s="864"/>
      <c r="IT45" s="864"/>
      <c r="IU45" s="864"/>
      <c r="IV45" s="864"/>
    </row>
    <row r="46" spans="1:256" s="867" customFormat="1" ht="20.100000000000001" customHeight="1">
      <c r="A46" s="617"/>
      <c r="B46" s="617"/>
      <c r="C46" s="617"/>
      <c r="D46" s="617"/>
      <c r="E46" s="617"/>
      <c r="F46" s="2757"/>
      <c r="G46" s="2757"/>
      <c r="H46" s="2757"/>
      <c r="I46" s="2757"/>
      <c r="J46" s="2757"/>
      <c r="K46" s="2757"/>
      <c r="L46" s="2757"/>
      <c r="M46" s="2757"/>
      <c r="N46" s="2757"/>
      <c r="O46" s="2757"/>
      <c r="P46" s="2757"/>
      <c r="Q46" s="2757"/>
      <c r="R46" s="2757"/>
      <c r="S46" s="2757"/>
      <c r="T46" s="2757"/>
      <c r="U46" s="2757"/>
      <c r="V46" s="2757"/>
      <c r="W46" s="2757"/>
      <c r="X46" s="2757"/>
      <c r="Y46" s="2757"/>
      <c r="Z46" s="864"/>
      <c r="AA46" s="864"/>
      <c r="AB46" s="864"/>
      <c r="AC46" s="864"/>
      <c r="AD46" s="864"/>
      <c r="AE46" s="864"/>
      <c r="AF46" s="864"/>
      <c r="AG46" s="864"/>
      <c r="AH46" s="864"/>
      <c r="AI46" s="864"/>
      <c r="AJ46" s="864"/>
      <c r="AK46" s="864"/>
      <c r="AL46" s="864"/>
      <c r="AM46" s="864"/>
      <c r="AN46" s="864"/>
      <c r="AO46" s="864"/>
      <c r="AP46" s="864"/>
      <c r="AQ46" s="864"/>
      <c r="AR46" s="864"/>
      <c r="AS46" s="864"/>
      <c r="AT46" s="864"/>
      <c r="AU46" s="864"/>
      <c r="AV46" s="864"/>
      <c r="AW46" s="864"/>
      <c r="AX46" s="864"/>
      <c r="AY46" s="864"/>
      <c r="AZ46" s="864"/>
      <c r="BA46" s="864"/>
      <c r="BB46" s="864"/>
      <c r="BC46" s="864"/>
      <c r="BD46" s="864"/>
      <c r="BE46" s="864"/>
      <c r="BF46" s="864"/>
      <c r="BG46" s="864"/>
      <c r="BH46" s="864"/>
      <c r="BI46" s="864"/>
      <c r="BJ46" s="864"/>
      <c r="BK46" s="864"/>
      <c r="BL46" s="864"/>
      <c r="BM46" s="864"/>
      <c r="BN46" s="864"/>
      <c r="BO46" s="864"/>
      <c r="BP46" s="864"/>
      <c r="BQ46" s="864"/>
      <c r="BR46" s="864"/>
      <c r="BS46" s="864"/>
      <c r="BT46" s="864"/>
      <c r="BU46" s="864"/>
      <c r="BV46" s="864"/>
      <c r="BW46" s="864"/>
      <c r="BX46" s="864"/>
      <c r="BY46" s="864"/>
      <c r="BZ46" s="864"/>
      <c r="CA46" s="864"/>
      <c r="CB46" s="864"/>
      <c r="CC46" s="864"/>
      <c r="CD46" s="864"/>
      <c r="CE46" s="864"/>
      <c r="CF46" s="864"/>
      <c r="CG46" s="864"/>
      <c r="CH46" s="864"/>
      <c r="CI46" s="864"/>
      <c r="CJ46" s="864"/>
      <c r="CK46" s="864"/>
      <c r="CL46" s="864"/>
      <c r="CM46" s="864"/>
      <c r="CN46" s="864"/>
      <c r="CO46" s="864"/>
      <c r="CP46" s="864"/>
      <c r="CQ46" s="864"/>
      <c r="CR46" s="864"/>
      <c r="CS46" s="864"/>
      <c r="CT46" s="864"/>
      <c r="CU46" s="864"/>
      <c r="CV46" s="864"/>
      <c r="CW46" s="864"/>
      <c r="CX46" s="864"/>
      <c r="CY46" s="864"/>
      <c r="CZ46" s="864"/>
      <c r="DA46" s="864"/>
      <c r="DB46" s="864"/>
      <c r="DC46" s="864"/>
      <c r="DD46" s="864"/>
      <c r="DE46" s="864"/>
      <c r="DF46" s="864"/>
      <c r="DG46" s="864"/>
      <c r="DH46" s="864"/>
      <c r="DI46" s="864"/>
      <c r="DJ46" s="864"/>
      <c r="DK46" s="864"/>
      <c r="DL46" s="864"/>
      <c r="DM46" s="864"/>
      <c r="DN46" s="864"/>
      <c r="DO46" s="864"/>
      <c r="DP46" s="864"/>
      <c r="DQ46" s="864"/>
      <c r="DR46" s="864"/>
      <c r="DS46" s="864"/>
      <c r="DT46" s="864"/>
      <c r="DU46" s="864"/>
      <c r="DV46" s="864"/>
      <c r="DW46" s="864"/>
      <c r="DX46" s="864"/>
      <c r="DY46" s="864"/>
      <c r="DZ46" s="864"/>
      <c r="EA46" s="864"/>
      <c r="EB46" s="864"/>
      <c r="EC46" s="864"/>
      <c r="ED46" s="864"/>
      <c r="EE46" s="864"/>
      <c r="EF46" s="864"/>
      <c r="EG46" s="864"/>
      <c r="EH46" s="864"/>
      <c r="EI46" s="864"/>
      <c r="EJ46" s="864"/>
      <c r="EK46" s="864"/>
      <c r="EL46" s="864"/>
      <c r="EM46" s="864"/>
      <c r="EN46" s="864"/>
      <c r="EO46" s="864"/>
      <c r="EP46" s="864"/>
      <c r="EQ46" s="864"/>
      <c r="ER46" s="864"/>
      <c r="ES46" s="864"/>
      <c r="ET46" s="864"/>
      <c r="EU46" s="864"/>
      <c r="EV46" s="864"/>
      <c r="EW46" s="864"/>
      <c r="EX46" s="864"/>
      <c r="EY46" s="864"/>
      <c r="EZ46" s="864"/>
      <c r="FA46" s="864"/>
      <c r="FB46" s="864"/>
      <c r="FC46" s="864"/>
      <c r="FD46" s="864"/>
      <c r="FE46" s="864"/>
      <c r="FF46" s="864"/>
      <c r="FG46" s="864"/>
      <c r="FH46" s="864"/>
      <c r="FI46" s="864"/>
      <c r="FJ46" s="864"/>
      <c r="FK46" s="864"/>
      <c r="FL46" s="864"/>
      <c r="FM46" s="864"/>
      <c r="FN46" s="864"/>
      <c r="FO46" s="864"/>
      <c r="FP46" s="864"/>
      <c r="FQ46" s="864"/>
      <c r="FR46" s="864"/>
      <c r="FS46" s="864"/>
      <c r="FT46" s="864"/>
      <c r="FU46" s="864"/>
      <c r="FV46" s="864"/>
      <c r="FW46" s="864"/>
      <c r="FX46" s="864"/>
      <c r="FY46" s="864"/>
      <c r="FZ46" s="864"/>
      <c r="GA46" s="864"/>
      <c r="GB46" s="864"/>
      <c r="GC46" s="864"/>
      <c r="GD46" s="864"/>
      <c r="GE46" s="864"/>
      <c r="GF46" s="864"/>
      <c r="GG46" s="864"/>
      <c r="GH46" s="864"/>
      <c r="GI46" s="864"/>
      <c r="GJ46" s="864"/>
      <c r="GK46" s="864"/>
      <c r="GL46" s="864"/>
      <c r="GM46" s="864"/>
      <c r="GN46" s="864"/>
      <c r="GO46" s="864"/>
      <c r="GP46" s="864"/>
      <c r="GQ46" s="864"/>
      <c r="GR46" s="864"/>
      <c r="GS46" s="864"/>
      <c r="GT46" s="864"/>
      <c r="GU46" s="864"/>
      <c r="GV46" s="864"/>
      <c r="GW46" s="864"/>
      <c r="GX46" s="864"/>
      <c r="GY46" s="864"/>
      <c r="GZ46" s="864"/>
      <c r="HA46" s="864"/>
      <c r="HB46" s="864"/>
      <c r="HC46" s="864"/>
      <c r="HD46" s="864"/>
      <c r="HE46" s="864"/>
      <c r="HF46" s="864"/>
      <c r="HG46" s="864"/>
      <c r="HH46" s="864"/>
      <c r="HI46" s="864"/>
      <c r="HJ46" s="864"/>
      <c r="HK46" s="864"/>
      <c r="HL46" s="864"/>
      <c r="HM46" s="864"/>
      <c r="HN46" s="864"/>
      <c r="HO46" s="864"/>
      <c r="HP46" s="864"/>
      <c r="HQ46" s="864"/>
      <c r="HR46" s="864"/>
      <c r="HS46" s="864"/>
      <c r="HT46" s="864"/>
      <c r="HU46" s="864"/>
      <c r="HV46" s="864"/>
      <c r="HW46" s="864"/>
      <c r="HX46" s="864"/>
      <c r="HY46" s="864"/>
      <c r="HZ46" s="864"/>
      <c r="IA46" s="864"/>
      <c r="IB46" s="864"/>
      <c r="IC46" s="864"/>
      <c r="ID46" s="864"/>
      <c r="IE46" s="864"/>
      <c r="IF46" s="864"/>
      <c r="IG46" s="864"/>
      <c r="IH46" s="864"/>
      <c r="II46" s="864"/>
      <c r="IJ46" s="864"/>
      <c r="IK46" s="864"/>
      <c r="IL46" s="864"/>
      <c r="IM46" s="864"/>
      <c r="IN46" s="864"/>
      <c r="IO46" s="864"/>
      <c r="IP46" s="864"/>
      <c r="IQ46" s="864"/>
      <c r="IR46" s="864"/>
      <c r="IS46" s="864"/>
      <c r="IT46" s="864"/>
      <c r="IU46" s="864"/>
      <c r="IV46" s="864"/>
    </row>
    <row r="47" spans="1:256" s="867" customFormat="1" ht="20.100000000000001" customHeight="1">
      <c r="A47" s="2015" t="s">
        <v>1444</v>
      </c>
      <c r="B47" s="2015"/>
      <c r="C47" s="2015"/>
      <c r="D47" s="2015"/>
      <c r="E47" s="2015"/>
      <c r="F47" s="2752"/>
      <c r="G47" s="2752"/>
      <c r="H47" s="2784"/>
      <c r="I47" s="2784"/>
      <c r="J47" s="2784"/>
      <c r="K47" s="2784"/>
      <c r="L47" s="2784"/>
      <c r="M47" s="2784"/>
      <c r="N47" s="2784"/>
      <c r="O47" s="2784"/>
      <c r="P47" s="2784"/>
      <c r="Q47" s="2784"/>
      <c r="R47" s="2784"/>
      <c r="S47" s="2784"/>
      <c r="T47" s="2784"/>
      <c r="U47" s="2784"/>
      <c r="V47" s="2784"/>
      <c r="W47" s="2784"/>
      <c r="X47" s="2784"/>
      <c r="Y47" s="2784"/>
      <c r="Z47" s="1082"/>
      <c r="AA47" s="1082"/>
      <c r="AB47" s="1082"/>
      <c r="AC47" s="1082"/>
      <c r="AD47" s="1082"/>
      <c r="AE47" s="1082"/>
      <c r="AF47" s="1082"/>
      <c r="AG47" s="1082"/>
      <c r="AH47" s="1082"/>
      <c r="AI47" s="1082"/>
      <c r="AJ47" s="1082"/>
      <c r="AK47" s="1082"/>
      <c r="AL47" s="1082"/>
      <c r="AM47" s="1082"/>
      <c r="AN47" s="1082"/>
      <c r="AO47" s="1082"/>
      <c r="AP47" s="1082"/>
      <c r="AQ47" s="1082"/>
      <c r="AR47" s="1082"/>
      <c r="AS47" s="1082"/>
      <c r="AT47" s="1082"/>
      <c r="AU47" s="1082"/>
      <c r="AV47" s="1082"/>
      <c r="AW47" s="1082"/>
      <c r="AX47" s="1082"/>
      <c r="AY47" s="1082"/>
      <c r="AZ47" s="1082"/>
      <c r="BA47" s="1082"/>
      <c r="BB47" s="1082"/>
      <c r="BC47" s="1082"/>
      <c r="BD47" s="1082"/>
      <c r="BE47" s="1082"/>
      <c r="BF47" s="1082"/>
      <c r="BG47" s="1082"/>
      <c r="BH47" s="1082"/>
      <c r="BI47" s="1082"/>
      <c r="BJ47" s="1082"/>
      <c r="BK47" s="1082"/>
      <c r="BL47" s="1082"/>
      <c r="BM47" s="1082"/>
      <c r="BN47" s="1082"/>
      <c r="BO47" s="1082"/>
      <c r="BP47" s="1082"/>
      <c r="BQ47" s="1082"/>
      <c r="BR47" s="1082"/>
      <c r="BS47" s="1082"/>
      <c r="BT47" s="1082"/>
      <c r="BU47" s="1082"/>
      <c r="BV47" s="1082"/>
      <c r="BW47" s="1082"/>
      <c r="BX47" s="1082"/>
      <c r="BY47" s="1082"/>
      <c r="BZ47" s="1082"/>
      <c r="CA47" s="1082"/>
      <c r="CB47" s="1082"/>
      <c r="CC47" s="1082"/>
      <c r="CD47" s="1082"/>
      <c r="CE47" s="1082"/>
      <c r="CF47" s="1082"/>
      <c r="CG47" s="1082"/>
      <c r="CH47" s="1082"/>
      <c r="CI47" s="1082"/>
      <c r="CJ47" s="1082"/>
      <c r="CK47" s="1082"/>
      <c r="CL47" s="1082"/>
      <c r="CM47" s="1082"/>
      <c r="CN47" s="1082"/>
      <c r="CO47" s="1082"/>
      <c r="CP47" s="1082"/>
      <c r="CQ47" s="1082"/>
      <c r="CR47" s="1082"/>
      <c r="CS47" s="1082"/>
      <c r="CT47" s="1082"/>
      <c r="CU47" s="1082"/>
      <c r="CV47" s="1082"/>
      <c r="CW47" s="1082"/>
      <c r="CX47" s="1082"/>
      <c r="CY47" s="1082"/>
      <c r="CZ47" s="1082"/>
      <c r="DA47" s="1082"/>
      <c r="DB47" s="1082"/>
      <c r="DC47" s="1082"/>
      <c r="DD47" s="1082"/>
      <c r="DE47" s="1082"/>
      <c r="DF47" s="1082"/>
      <c r="DG47" s="1082"/>
      <c r="DH47" s="1082"/>
      <c r="DI47" s="1082"/>
      <c r="DJ47" s="1082"/>
      <c r="DK47" s="1082"/>
      <c r="DL47" s="1082"/>
      <c r="DM47" s="1082"/>
      <c r="DN47" s="1082"/>
      <c r="DO47" s="1082"/>
      <c r="DP47" s="1082"/>
      <c r="DQ47" s="1082"/>
      <c r="DR47" s="1082"/>
      <c r="DS47" s="1082"/>
      <c r="DT47" s="1082"/>
      <c r="DU47" s="1082"/>
      <c r="DV47" s="1082"/>
      <c r="DW47" s="1082"/>
      <c r="DX47" s="1082"/>
      <c r="DY47" s="1082"/>
      <c r="DZ47" s="1082"/>
      <c r="EA47" s="1082"/>
      <c r="EB47" s="1082"/>
      <c r="EC47" s="1082"/>
      <c r="ED47" s="1082"/>
      <c r="EE47" s="1082"/>
      <c r="EF47" s="1082"/>
      <c r="EG47" s="1082"/>
      <c r="EH47" s="1082"/>
      <c r="EI47" s="1082"/>
      <c r="EJ47" s="1082"/>
      <c r="EK47" s="1082"/>
      <c r="EL47" s="1082"/>
      <c r="EM47" s="1082"/>
      <c r="EN47" s="1082"/>
      <c r="EO47" s="1082"/>
      <c r="EP47" s="1082"/>
      <c r="EQ47" s="1082"/>
      <c r="ER47" s="1082"/>
      <c r="ES47" s="1082"/>
      <c r="ET47" s="1082"/>
      <c r="EU47" s="1082"/>
      <c r="EV47" s="1082"/>
      <c r="EW47" s="1082"/>
      <c r="EX47" s="1082"/>
      <c r="EY47" s="1082"/>
      <c r="EZ47" s="1082"/>
      <c r="FA47" s="1082"/>
      <c r="FB47" s="1082"/>
      <c r="FC47" s="1082"/>
      <c r="FD47" s="1082"/>
      <c r="FE47" s="1082"/>
      <c r="FF47" s="1082"/>
      <c r="FG47" s="1082"/>
      <c r="FH47" s="1082"/>
      <c r="FI47" s="1082"/>
      <c r="FJ47" s="1082"/>
      <c r="FK47" s="1082"/>
      <c r="FL47" s="1082"/>
      <c r="FM47" s="1082"/>
      <c r="FN47" s="1082"/>
      <c r="FO47" s="1082"/>
      <c r="FP47" s="1082"/>
      <c r="FQ47" s="1082"/>
      <c r="FR47" s="1082"/>
      <c r="FS47" s="1082"/>
      <c r="FT47" s="1082"/>
      <c r="FU47" s="1082"/>
      <c r="FV47" s="1082"/>
      <c r="FW47" s="1082"/>
      <c r="FX47" s="1082"/>
      <c r="FY47" s="1082"/>
      <c r="FZ47" s="1082"/>
      <c r="GA47" s="1082"/>
      <c r="GB47" s="1082"/>
      <c r="GC47" s="1082"/>
      <c r="GD47" s="1082"/>
      <c r="GE47" s="1082"/>
      <c r="GF47" s="1082"/>
      <c r="GG47" s="1082"/>
      <c r="GH47" s="1082"/>
      <c r="GI47" s="1082"/>
      <c r="GJ47" s="1082"/>
      <c r="GK47" s="1082"/>
      <c r="GL47" s="1082"/>
      <c r="GM47" s="1082"/>
      <c r="GN47" s="1082"/>
      <c r="GO47" s="1082"/>
      <c r="GP47" s="1082"/>
      <c r="GQ47" s="1082"/>
      <c r="GR47" s="1082"/>
      <c r="GS47" s="1082"/>
      <c r="GT47" s="1082"/>
      <c r="GU47" s="1082"/>
      <c r="GV47" s="1082"/>
      <c r="GW47" s="1082"/>
      <c r="GX47" s="1082"/>
      <c r="GY47" s="1082"/>
      <c r="GZ47" s="1082"/>
      <c r="HA47" s="1082"/>
      <c r="HB47" s="1082"/>
      <c r="HC47" s="1082"/>
      <c r="HD47" s="1082"/>
      <c r="HE47" s="1082"/>
      <c r="HF47" s="1082"/>
      <c r="HG47" s="1082"/>
      <c r="HH47" s="1082"/>
      <c r="HI47" s="1082"/>
      <c r="HJ47" s="1082"/>
      <c r="HK47" s="1082"/>
      <c r="HL47" s="1082"/>
      <c r="HM47" s="1082"/>
      <c r="HN47" s="1082"/>
      <c r="HO47" s="1082"/>
      <c r="HP47" s="1082"/>
      <c r="HQ47" s="1082"/>
      <c r="HR47" s="1082"/>
      <c r="HS47" s="1082"/>
      <c r="HT47" s="1082"/>
      <c r="HU47" s="1082"/>
      <c r="HV47" s="1082"/>
      <c r="HW47" s="1082"/>
      <c r="HX47" s="1082"/>
      <c r="HY47" s="1082"/>
      <c r="HZ47" s="1082"/>
      <c r="IA47" s="1082"/>
      <c r="IB47" s="1082"/>
      <c r="IC47" s="1082"/>
      <c r="ID47" s="1082"/>
      <c r="IE47" s="1082"/>
      <c r="IF47" s="1082"/>
      <c r="IG47" s="1082"/>
      <c r="IH47" s="1082"/>
      <c r="II47" s="1082"/>
      <c r="IJ47" s="1082"/>
      <c r="IK47" s="1082"/>
      <c r="IL47" s="1082"/>
      <c r="IM47" s="1082"/>
      <c r="IN47" s="1082"/>
      <c r="IO47" s="1082"/>
      <c r="IP47" s="1082"/>
      <c r="IQ47" s="1082"/>
      <c r="IR47" s="1082"/>
      <c r="IS47" s="1082"/>
      <c r="IT47" s="1082"/>
      <c r="IU47" s="1082"/>
      <c r="IV47" s="1082"/>
    </row>
    <row r="48" spans="1:256" s="864" customFormat="1" ht="15" customHeight="1">
      <c r="A48" s="668" t="s">
        <v>1445</v>
      </c>
      <c r="B48" s="1068"/>
      <c r="C48" s="1068"/>
      <c r="D48" s="1068"/>
      <c r="E48" s="1068"/>
      <c r="F48" s="2757"/>
      <c r="G48" s="2757"/>
      <c r="H48" s="2757"/>
      <c r="I48" s="2757"/>
      <c r="J48" s="2757"/>
      <c r="K48" s="2757"/>
      <c r="L48" s="2757"/>
      <c r="M48" s="2757"/>
      <c r="N48" s="2757"/>
      <c r="O48" s="2757"/>
      <c r="P48" s="2757"/>
      <c r="Q48" s="2757"/>
      <c r="R48" s="2757"/>
      <c r="S48" s="2757"/>
      <c r="T48" s="2757"/>
      <c r="U48" s="2757"/>
      <c r="V48" s="2757"/>
      <c r="W48" s="2757"/>
      <c r="X48" s="2757"/>
      <c r="Y48" s="2757"/>
    </row>
    <row r="49" spans="1:256" s="864" customFormat="1" ht="15" customHeight="1">
      <c r="A49" s="2016" t="s">
        <v>1446</v>
      </c>
      <c r="B49" s="2082">
        <v>2011</v>
      </c>
      <c r="C49" s="2082"/>
      <c r="D49" s="2082">
        <v>2012</v>
      </c>
      <c r="E49" s="2082"/>
      <c r="F49" s="2753"/>
      <c r="G49" s="2753"/>
      <c r="H49" s="2753"/>
      <c r="I49" s="2753"/>
      <c r="J49" s="2753"/>
      <c r="K49" s="2753"/>
      <c r="L49" s="2753"/>
      <c r="M49" s="2753"/>
      <c r="N49" s="2753"/>
      <c r="O49" s="2753"/>
      <c r="P49" s="2753"/>
      <c r="Q49" s="2753"/>
      <c r="R49" s="2753"/>
      <c r="S49" s="2753"/>
      <c r="T49" s="2753"/>
      <c r="U49" s="2753"/>
      <c r="V49" s="2753"/>
      <c r="W49" s="2753"/>
      <c r="X49" s="2753"/>
      <c r="Y49" s="2753"/>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c r="BZ49" s="867"/>
      <c r="CA49" s="867"/>
      <c r="CB49" s="867"/>
      <c r="CC49" s="867"/>
      <c r="CD49" s="867"/>
      <c r="CE49" s="867"/>
      <c r="CF49" s="867"/>
      <c r="CG49" s="867"/>
      <c r="CH49" s="867"/>
      <c r="CI49" s="867"/>
      <c r="CJ49" s="867"/>
      <c r="CK49" s="867"/>
      <c r="CL49" s="867"/>
      <c r="CM49" s="867"/>
      <c r="CN49" s="867"/>
      <c r="CO49" s="867"/>
      <c r="CP49" s="867"/>
      <c r="CQ49" s="867"/>
      <c r="CR49" s="867"/>
      <c r="CS49" s="867"/>
      <c r="CT49" s="867"/>
      <c r="CU49" s="867"/>
      <c r="CV49" s="867"/>
      <c r="CW49" s="867"/>
      <c r="CX49" s="867"/>
      <c r="CY49" s="867"/>
      <c r="CZ49" s="867"/>
      <c r="DA49" s="867"/>
      <c r="DB49" s="867"/>
      <c r="DC49" s="867"/>
      <c r="DD49" s="867"/>
      <c r="DE49" s="867"/>
      <c r="DF49" s="867"/>
      <c r="DG49" s="867"/>
      <c r="DH49" s="867"/>
      <c r="DI49" s="867"/>
      <c r="DJ49" s="867"/>
      <c r="DK49" s="867"/>
      <c r="DL49" s="867"/>
      <c r="DM49" s="867"/>
      <c r="DN49" s="867"/>
      <c r="DO49" s="867"/>
      <c r="DP49" s="867"/>
      <c r="DQ49" s="867"/>
      <c r="DR49" s="867"/>
      <c r="DS49" s="867"/>
      <c r="DT49" s="867"/>
      <c r="DU49" s="867"/>
      <c r="DV49" s="867"/>
      <c r="DW49" s="867"/>
      <c r="DX49" s="867"/>
      <c r="DY49" s="867"/>
      <c r="DZ49" s="867"/>
      <c r="EA49" s="867"/>
      <c r="EB49" s="867"/>
      <c r="EC49" s="867"/>
      <c r="ED49" s="867"/>
      <c r="EE49" s="867"/>
      <c r="EF49" s="867"/>
      <c r="EG49" s="867"/>
      <c r="EH49" s="867"/>
      <c r="EI49" s="867"/>
      <c r="EJ49" s="867"/>
      <c r="EK49" s="867"/>
      <c r="EL49" s="867"/>
      <c r="EM49" s="867"/>
      <c r="EN49" s="867"/>
      <c r="EO49" s="867"/>
      <c r="EP49" s="867"/>
      <c r="EQ49" s="867"/>
      <c r="ER49" s="867"/>
      <c r="ES49" s="867"/>
      <c r="ET49" s="867"/>
      <c r="EU49" s="867"/>
      <c r="EV49" s="867"/>
      <c r="EW49" s="867"/>
      <c r="EX49" s="867"/>
      <c r="EY49" s="867"/>
      <c r="EZ49" s="867"/>
      <c r="FA49" s="867"/>
      <c r="FB49" s="867"/>
      <c r="FC49" s="867"/>
      <c r="FD49" s="867"/>
      <c r="FE49" s="867"/>
      <c r="FF49" s="867"/>
      <c r="FG49" s="867"/>
      <c r="FH49" s="867"/>
      <c r="FI49" s="867"/>
      <c r="FJ49" s="867"/>
      <c r="FK49" s="867"/>
      <c r="FL49" s="867"/>
      <c r="FM49" s="867"/>
      <c r="FN49" s="867"/>
      <c r="FO49" s="867"/>
      <c r="FP49" s="867"/>
      <c r="FQ49" s="867"/>
      <c r="FR49" s="867"/>
      <c r="FS49" s="867"/>
      <c r="FT49" s="867"/>
      <c r="FU49" s="867"/>
      <c r="FV49" s="867"/>
      <c r="FW49" s="867"/>
      <c r="FX49" s="867"/>
      <c r="FY49" s="867"/>
      <c r="FZ49" s="867"/>
      <c r="GA49" s="867"/>
      <c r="GB49" s="867"/>
      <c r="GC49" s="867"/>
      <c r="GD49" s="867"/>
      <c r="GE49" s="867"/>
      <c r="GF49" s="867"/>
      <c r="GG49" s="867"/>
      <c r="GH49" s="867"/>
      <c r="GI49" s="867"/>
      <c r="GJ49" s="867"/>
      <c r="GK49" s="867"/>
      <c r="GL49" s="867"/>
      <c r="GM49" s="867"/>
      <c r="GN49" s="867"/>
      <c r="GO49" s="867"/>
      <c r="GP49" s="867"/>
      <c r="GQ49" s="867"/>
      <c r="GR49" s="867"/>
      <c r="GS49" s="867"/>
      <c r="GT49" s="867"/>
      <c r="GU49" s="867"/>
      <c r="GV49" s="867"/>
      <c r="GW49" s="867"/>
      <c r="GX49" s="867"/>
      <c r="GY49" s="867"/>
      <c r="GZ49" s="867"/>
      <c r="HA49" s="867"/>
      <c r="HB49" s="867"/>
      <c r="HC49" s="867"/>
      <c r="HD49" s="867"/>
      <c r="HE49" s="867"/>
      <c r="HF49" s="867"/>
      <c r="HG49" s="867"/>
      <c r="HH49" s="867"/>
      <c r="HI49" s="867"/>
      <c r="HJ49" s="867"/>
      <c r="HK49" s="867"/>
      <c r="HL49" s="867"/>
      <c r="HM49" s="867"/>
      <c r="HN49" s="867"/>
      <c r="HO49" s="867"/>
      <c r="HP49" s="867"/>
      <c r="HQ49" s="867"/>
      <c r="HR49" s="867"/>
      <c r="HS49" s="867"/>
      <c r="HT49" s="867"/>
      <c r="HU49" s="867"/>
      <c r="HV49" s="867"/>
      <c r="HW49" s="867"/>
      <c r="HX49" s="867"/>
      <c r="HY49" s="867"/>
      <c r="HZ49" s="867"/>
      <c r="IA49" s="867"/>
      <c r="IB49" s="867"/>
      <c r="IC49" s="867"/>
      <c r="ID49" s="867"/>
      <c r="IE49" s="867"/>
      <c r="IF49" s="867"/>
      <c r="IG49" s="867"/>
      <c r="IH49" s="867"/>
      <c r="II49" s="867"/>
      <c r="IJ49" s="867"/>
      <c r="IK49" s="867"/>
      <c r="IL49" s="867"/>
      <c r="IM49" s="867"/>
      <c r="IN49" s="867"/>
      <c r="IO49" s="867"/>
      <c r="IP49" s="867"/>
      <c r="IQ49" s="867"/>
      <c r="IR49" s="867"/>
      <c r="IS49" s="867"/>
      <c r="IT49" s="867"/>
      <c r="IU49" s="867"/>
      <c r="IV49" s="867"/>
    </row>
    <row r="50" spans="1:256" s="864" customFormat="1" ht="15" customHeight="1">
      <c r="A50" s="2017"/>
      <c r="B50" s="644" t="s">
        <v>1429</v>
      </c>
      <c r="C50" s="644" t="s">
        <v>1010</v>
      </c>
      <c r="D50" s="644" t="s">
        <v>1429</v>
      </c>
      <c r="E50" s="644" t="s">
        <v>1010</v>
      </c>
      <c r="F50" s="2753"/>
      <c r="G50" s="2753"/>
      <c r="H50" s="2753"/>
      <c r="I50" s="2753"/>
      <c r="J50" s="2753"/>
      <c r="K50" s="2753"/>
      <c r="L50" s="2753"/>
      <c r="M50" s="2753"/>
      <c r="N50" s="2753"/>
      <c r="O50" s="2753"/>
      <c r="P50" s="2753"/>
      <c r="Q50" s="2753"/>
      <c r="R50" s="2753"/>
      <c r="S50" s="2753"/>
      <c r="T50" s="2753"/>
      <c r="U50" s="2753"/>
      <c r="V50" s="2753"/>
      <c r="W50" s="2753"/>
      <c r="X50" s="2753"/>
      <c r="Y50" s="2753"/>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67"/>
      <c r="BA50" s="867"/>
      <c r="BB50" s="867"/>
      <c r="BC50" s="867"/>
      <c r="BD50" s="867"/>
      <c r="BE50" s="867"/>
      <c r="BF50" s="867"/>
      <c r="BG50" s="867"/>
      <c r="BH50" s="867"/>
      <c r="BI50" s="867"/>
      <c r="BJ50" s="867"/>
      <c r="BK50" s="867"/>
      <c r="BL50" s="867"/>
      <c r="BM50" s="867"/>
      <c r="BN50" s="867"/>
      <c r="BO50" s="867"/>
      <c r="BP50" s="867"/>
      <c r="BQ50" s="867"/>
      <c r="BR50" s="867"/>
      <c r="BS50" s="867"/>
      <c r="BT50" s="867"/>
      <c r="BU50" s="867"/>
      <c r="BV50" s="867"/>
      <c r="BW50" s="867"/>
      <c r="BX50" s="867"/>
      <c r="BY50" s="867"/>
      <c r="BZ50" s="867"/>
      <c r="CA50" s="867"/>
      <c r="CB50" s="867"/>
      <c r="CC50" s="867"/>
      <c r="CD50" s="867"/>
      <c r="CE50" s="867"/>
      <c r="CF50" s="867"/>
      <c r="CG50" s="867"/>
      <c r="CH50" s="867"/>
      <c r="CI50" s="867"/>
      <c r="CJ50" s="867"/>
      <c r="CK50" s="867"/>
      <c r="CL50" s="867"/>
      <c r="CM50" s="867"/>
      <c r="CN50" s="867"/>
      <c r="CO50" s="867"/>
      <c r="CP50" s="867"/>
      <c r="CQ50" s="867"/>
      <c r="CR50" s="867"/>
      <c r="CS50" s="867"/>
      <c r="CT50" s="867"/>
      <c r="CU50" s="867"/>
      <c r="CV50" s="867"/>
      <c r="CW50" s="867"/>
      <c r="CX50" s="867"/>
      <c r="CY50" s="867"/>
      <c r="CZ50" s="867"/>
      <c r="DA50" s="867"/>
      <c r="DB50" s="867"/>
      <c r="DC50" s="867"/>
      <c r="DD50" s="867"/>
      <c r="DE50" s="867"/>
      <c r="DF50" s="867"/>
      <c r="DG50" s="867"/>
      <c r="DH50" s="867"/>
      <c r="DI50" s="867"/>
      <c r="DJ50" s="867"/>
      <c r="DK50" s="867"/>
      <c r="DL50" s="867"/>
      <c r="DM50" s="867"/>
      <c r="DN50" s="867"/>
      <c r="DO50" s="867"/>
      <c r="DP50" s="867"/>
      <c r="DQ50" s="867"/>
      <c r="DR50" s="867"/>
      <c r="DS50" s="867"/>
      <c r="DT50" s="867"/>
      <c r="DU50" s="867"/>
      <c r="DV50" s="867"/>
      <c r="DW50" s="867"/>
      <c r="DX50" s="867"/>
      <c r="DY50" s="867"/>
      <c r="DZ50" s="867"/>
      <c r="EA50" s="867"/>
      <c r="EB50" s="867"/>
      <c r="EC50" s="867"/>
      <c r="ED50" s="867"/>
      <c r="EE50" s="867"/>
      <c r="EF50" s="867"/>
      <c r="EG50" s="867"/>
      <c r="EH50" s="867"/>
      <c r="EI50" s="867"/>
      <c r="EJ50" s="867"/>
      <c r="EK50" s="867"/>
      <c r="EL50" s="867"/>
      <c r="EM50" s="867"/>
      <c r="EN50" s="867"/>
      <c r="EO50" s="867"/>
      <c r="EP50" s="867"/>
      <c r="EQ50" s="867"/>
      <c r="ER50" s="867"/>
      <c r="ES50" s="867"/>
      <c r="ET50" s="867"/>
      <c r="EU50" s="867"/>
      <c r="EV50" s="867"/>
      <c r="EW50" s="867"/>
      <c r="EX50" s="867"/>
      <c r="EY50" s="867"/>
      <c r="EZ50" s="867"/>
      <c r="FA50" s="867"/>
      <c r="FB50" s="867"/>
      <c r="FC50" s="867"/>
      <c r="FD50" s="867"/>
      <c r="FE50" s="867"/>
      <c r="FF50" s="867"/>
      <c r="FG50" s="867"/>
      <c r="FH50" s="867"/>
      <c r="FI50" s="867"/>
      <c r="FJ50" s="867"/>
      <c r="FK50" s="867"/>
      <c r="FL50" s="867"/>
      <c r="FM50" s="867"/>
      <c r="FN50" s="867"/>
      <c r="FO50" s="867"/>
      <c r="FP50" s="867"/>
      <c r="FQ50" s="867"/>
      <c r="FR50" s="867"/>
      <c r="FS50" s="867"/>
      <c r="FT50" s="867"/>
      <c r="FU50" s="867"/>
      <c r="FV50" s="867"/>
      <c r="FW50" s="867"/>
      <c r="FX50" s="867"/>
      <c r="FY50" s="867"/>
      <c r="FZ50" s="867"/>
      <c r="GA50" s="867"/>
      <c r="GB50" s="867"/>
      <c r="GC50" s="867"/>
      <c r="GD50" s="867"/>
      <c r="GE50" s="867"/>
      <c r="GF50" s="867"/>
      <c r="GG50" s="867"/>
      <c r="GH50" s="867"/>
      <c r="GI50" s="867"/>
      <c r="GJ50" s="867"/>
      <c r="GK50" s="867"/>
      <c r="GL50" s="867"/>
      <c r="GM50" s="867"/>
      <c r="GN50" s="867"/>
      <c r="GO50" s="867"/>
      <c r="GP50" s="867"/>
      <c r="GQ50" s="867"/>
      <c r="GR50" s="867"/>
      <c r="GS50" s="867"/>
      <c r="GT50" s="867"/>
      <c r="GU50" s="867"/>
      <c r="GV50" s="867"/>
      <c r="GW50" s="867"/>
      <c r="GX50" s="867"/>
      <c r="GY50" s="867"/>
      <c r="GZ50" s="867"/>
      <c r="HA50" s="867"/>
      <c r="HB50" s="867"/>
      <c r="HC50" s="867"/>
      <c r="HD50" s="867"/>
      <c r="HE50" s="867"/>
      <c r="HF50" s="867"/>
      <c r="HG50" s="867"/>
      <c r="HH50" s="867"/>
      <c r="HI50" s="867"/>
      <c r="HJ50" s="867"/>
      <c r="HK50" s="867"/>
      <c r="HL50" s="867"/>
      <c r="HM50" s="867"/>
      <c r="HN50" s="867"/>
      <c r="HO50" s="867"/>
      <c r="HP50" s="867"/>
      <c r="HQ50" s="867"/>
      <c r="HR50" s="867"/>
      <c r="HS50" s="867"/>
      <c r="HT50" s="867"/>
      <c r="HU50" s="867"/>
      <c r="HV50" s="867"/>
      <c r="HW50" s="867"/>
      <c r="HX50" s="867"/>
      <c r="HY50" s="867"/>
      <c r="HZ50" s="867"/>
      <c r="IA50" s="867"/>
      <c r="IB50" s="867"/>
      <c r="IC50" s="867"/>
      <c r="ID50" s="867"/>
      <c r="IE50" s="867"/>
      <c r="IF50" s="867"/>
      <c r="IG50" s="867"/>
      <c r="IH50" s="867"/>
      <c r="II50" s="867"/>
      <c r="IJ50" s="867"/>
      <c r="IK50" s="867"/>
      <c r="IL50" s="867"/>
      <c r="IM50" s="867"/>
      <c r="IN50" s="867"/>
      <c r="IO50" s="867"/>
      <c r="IP50" s="867"/>
      <c r="IQ50" s="867"/>
      <c r="IR50" s="867"/>
      <c r="IS50" s="867"/>
      <c r="IT50" s="867"/>
      <c r="IU50" s="867"/>
      <c r="IV50" s="867"/>
    </row>
    <row r="51" spans="1:256" s="1082" customFormat="1" ht="20.100000000000001" customHeight="1">
      <c r="A51" s="673" t="s">
        <v>0</v>
      </c>
      <c r="B51" s="676">
        <f>SUM(B52:B56)</f>
        <v>19582.155000000002</v>
      </c>
      <c r="C51" s="676">
        <f>SUM(C52:C56)</f>
        <v>19230.7</v>
      </c>
      <c r="D51" s="676">
        <f>SUM(D52:D56)</f>
        <v>19909.808000000001</v>
      </c>
      <c r="E51" s="676">
        <f>SUM(E52:E56)</f>
        <v>19605.900000000001</v>
      </c>
      <c r="F51" s="2753"/>
      <c r="G51" s="2753"/>
      <c r="H51" s="2753"/>
      <c r="I51" s="2753"/>
      <c r="J51" s="2753"/>
      <c r="K51" s="2753"/>
      <c r="L51" s="2753"/>
      <c r="M51" s="2753"/>
      <c r="N51" s="2753"/>
      <c r="O51" s="2753"/>
      <c r="P51" s="2753"/>
      <c r="Q51" s="2753"/>
      <c r="R51" s="2753"/>
      <c r="S51" s="2753"/>
      <c r="T51" s="2753"/>
      <c r="U51" s="2753"/>
      <c r="V51" s="2753"/>
      <c r="W51" s="2753"/>
      <c r="X51" s="2753"/>
      <c r="Y51" s="2753"/>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AZ51" s="867"/>
      <c r="BA51" s="867"/>
      <c r="BB51" s="867"/>
      <c r="BC51" s="867"/>
      <c r="BD51" s="867"/>
      <c r="BE51" s="867"/>
      <c r="BF51" s="867"/>
      <c r="BG51" s="867"/>
      <c r="BH51" s="867"/>
      <c r="BI51" s="867"/>
      <c r="BJ51" s="867"/>
      <c r="BK51" s="867"/>
      <c r="BL51" s="867"/>
      <c r="BM51" s="867"/>
      <c r="BN51" s="867"/>
      <c r="BO51" s="867"/>
      <c r="BP51" s="867"/>
      <c r="BQ51" s="867"/>
      <c r="BR51" s="867"/>
      <c r="BS51" s="867"/>
      <c r="BT51" s="867"/>
      <c r="BU51" s="867"/>
      <c r="BV51" s="867"/>
      <c r="BW51" s="867"/>
      <c r="BX51" s="867"/>
      <c r="BY51" s="867"/>
      <c r="BZ51" s="867"/>
      <c r="CA51" s="867"/>
      <c r="CB51" s="867"/>
      <c r="CC51" s="867"/>
      <c r="CD51" s="867"/>
      <c r="CE51" s="867"/>
      <c r="CF51" s="867"/>
      <c r="CG51" s="867"/>
      <c r="CH51" s="867"/>
      <c r="CI51" s="867"/>
      <c r="CJ51" s="867"/>
      <c r="CK51" s="867"/>
      <c r="CL51" s="867"/>
      <c r="CM51" s="867"/>
      <c r="CN51" s="867"/>
      <c r="CO51" s="867"/>
      <c r="CP51" s="867"/>
      <c r="CQ51" s="867"/>
      <c r="CR51" s="867"/>
      <c r="CS51" s="867"/>
      <c r="CT51" s="867"/>
      <c r="CU51" s="867"/>
      <c r="CV51" s="867"/>
      <c r="CW51" s="867"/>
      <c r="CX51" s="867"/>
      <c r="CY51" s="867"/>
      <c r="CZ51" s="867"/>
      <c r="DA51" s="867"/>
      <c r="DB51" s="867"/>
      <c r="DC51" s="867"/>
      <c r="DD51" s="867"/>
      <c r="DE51" s="867"/>
      <c r="DF51" s="867"/>
      <c r="DG51" s="867"/>
      <c r="DH51" s="867"/>
      <c r="DI51" s="867"/>
      <c r="DJ51" s="867"/>
      <c r="DK51" s="867"/>
      <c r="DL51" s="867"/>
      <c r="DM51" s="867"/>
      <c r="DN51" s="867"/>
      <c r="DO51" s="867"/>
      <c r="DP51" s="867"/>
      <c r="DQ51" s="867"/>
      <c r="DR51" s="867"/>
      <c r="DS51" s="867"/>
      <c r="DT51" s="867"/>
      <c r="DU51" s="867"/>
      <c r="DV51" s="867"/>
      <c r="DW51" s="867"/>
      <c r="DX51" s="867"/>
      <c r="DY51" s="867"/>
      <c r="DZ51" s="867"/>
      <c r="EA51" s="867"/>
      <c r="EB51" s="867"/>
      <c r="EC51" s="867"/>
      <c r="ED51" s="867"/>
      <c r="EE51" s="867"/>
      <c r="EF51" s="867"/>
      <c r="EG51" s="867"/>
      <c r="EH51" s="867"/>
      <c r="EI51" s="867"/>
      <c r="EJ51" s="867"/>
      <c r="EK51" s="867"/>
      <c r="EL51" s="867"/>
      <c r="EM51" s="867"/>
      <c r="EN51" s="867"/>
      <c r="EO51" s="867"/>
      <c r="EP51" s="867"/>
      <c r="EQ51" s="867"/>
      <c r="ER51" s="867"/>
      <c r="ES51" s="867"/>
      <c r="ET51" s="867"/>
      <c r="EU51" s="867"/>
      <c r="EV51" s="867"/>
      <c r="EW51" s="867"/>
      <c r="EX51" s="867"/>
      <c r="EY51" s="867"/>
      <c r="EZ51" s="867"/>
      <c r="FA51" s="867"/>
      <c r="FB51" s="867"/>
      <c r="FC51" s="867"/>
      <c r="FD51" s="867"/>
      <c r="FE51" s="867"/>
      <c r="FF51" s="867"/>
      <c r="FG51" s="867"/>
      <c r="FH51" s="867"/>
      <c r="FI51" s="867"/>
      <c r="FJ51" s="867"/>
      <c r="FK51" s="867"/>
      <c r="FL51" s="867"/>
      <c r="FM51" s="867"/>
      <c r="FN51" s="867"/>
      <c r="FO51" s="867"/>
      <c r="FP51" s="867"/>
      <c r="FQ51" s="867"/>
      <c r="FR51" s="867"/>
      <c r="FS51" s="867"/>
      <c r="FT51" s="867"/>
      <c r="FU51" s="867"/>
      <c r="FV51" s="867"/>
      <c r="FW51" s="867"/>
      <c r="FX51" s="867"/>
      <c r="FY51" s="867"/>
      <c r="FZ51" s="867"/>
      <c r="GA51" s="867"/>
      <c r="GB51" s="867"/>
      <c r="GC51" s="867"/>
      <c r="GD51" s="867"/>
      <c r="GE51" s="867"/>
      <c r="GF51" s="867"/>
      <c r="GG51" s="867"/>
      <c r="GH51" s="867"/>
      <c r="GI51" s="867"/>
      <c r="GJ51" s="867"/>
      <c r="GK51" s="867"/>
      <c r="GL51" s="867"/>
      <c r="GM51" s="867"/>
      <c r="GN51" s="867"/>
      <c r="GO51" s="867"/>
      <c r="GP51" s="867"/>
      <c r="GQ51" s="867"/>
      <c r="GR51" s="867"/>
      <c r="GS51" s="867"/>
      <c r="GT51" s="867"/>
      <c r="GU51" s="867"/>
      <c r="GV51" s="867"/>
      <c r="GW51" s="867"/>
      <c r="GX51" s="867"/>
      <c r="GY51" s="867"/>
      <c r="GZ51" s="867"/>
      <c r="HA51" s="867"/>
      <c r="HB51" s="867"/>
      <c r="HC51" s="867"/>
      <c r="HD51" s="867"/>
      <c r="HE51" s="867"/>
      <c r="HF51" s="867"/>
      <c r="HG51" s="867"/>
      <c r="HH51" s="867"/>
      <c r="HI51" s="867"/>
      <c r="HJ51" s="867"/>
      <c r="HK51" s="867"/>
      <c r="HL51" s="867"/>
      <c r="HM51" s="867"/>
      <c r="HN51" s="867"/>
      <c r="HO51" s="867"/>
      <c r="HP51" s="867"/>
      <c r="HQ51" s="867"/>
      <c r="HR51" s="867"/>
      <c r="HS51" s="867"/>
      <c r="HT51" s="867"/>
      <c r="HU51" s="867"/>
      <c r="HV51" s="867"/>
      <c r="HW51" s="867"/>
      <c r="HX51" s="867"/>
      <c r="HY51" s="867"/>
      <c r="HZ51" s="867"/>
      <c r="IA51" s="867"/>
      <c r="IB51" s="867"/>
      <c r="IC51" s="867"/>
      <c r="ID51" s="867"/>
      <c r="IE51" s="867"/>
      <c r="IF51" s="867"/>
      <c r="IG51" s="867"/>
      <c r="IH51" s="867"/>
      <c r="II51" s="867"/>
      <c r="IJ51" s="867"/>
      <c r="IK51" s="867"/>
      <c r="IL51" s="867"/>
      <c r="IM51" s="867"/>
      <c r="IN51" s="867"/>
      <c r="IO51" s="867"/>
      <c r="IP51" s="867"/>
      <c r="IQ51" s="867"/>
      <c r="IR51" s="867"/>
      <c r="IS51" s="867"/>
      <c r="IT51" s="867"/>
      <c r="IU51" s="867"/>
      <c r="IV51" s="867"/>
    </row>
    <row r="52" spans="1:256" s="864" customFormat="1" ht="15" customHeight="1">
      <c r="A52" s="664" t="s">
        <v>1447</v>
      </c>
      <c r="B52" s="1064">
        <f>5887589/1000</f>
        <v>5887.5889999999999</v>
      </c>
      <c r="C52" s="1064">
        <f>5759.1</f>
        <v>5759.1</v>
      </c>
      <c r="D52" s="1064">
        <f>5759698/1000</f>
        <v>5759.6980000000003</v>
      </c>
      <c r="E52" s="1064">
        <v>5601</v>
      </c>
      <c r="F52" s="2753"/>
      <c r="G52" s="2753"/>
      <c r="H52" s="2753"/>
      <c r="I52" s="2753"/>
      <c r="J52" s="2753"/>
      <c r="K52" s="2753"/>
      <c r="L52" s="2753"/>
      <c r="M52" s="2753"/>
      <c r="N52" s="2753"/>
      <c r="O52" s="2753"/>
      <c r="P52" s="2753"/>
      <c r="Q52" s="2753"/>
      <c r="R52" s="2753"/>
      <c r="S52" s="2753"/>
      <c r="T52" s="2753"/>
      <c r="U52" s="2753"/>
      <c r="V52" s="2753"/>
      <c r="W52" s="2753"/>
      <c r="X52" s="2753"/>
      <c r="Y52" s="2753"/>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AZ52" s="867"/>
      <c r="BA52" s="867"/>
      <c r="BB52" s="867"/>
      <c r="BC52" s="867"/>
      <c r="BD52" s="867"/>
      <c r="BE52" s="867"/>
      <c r="BF52" s="867"/>
      <c r="BG52" s="867"/>
      <c r="BH52" s="867"/>
      <c r="BI52" s="867"/>
      <c r="BJ52" s="867"/>
      <c r="BK52" s="867"/>
      <c r="BL52" s="867"/>
      <c r="BM52" s="867"/>
      <c r="BN52" s="867"/>
      <c r="BO52" s="867"/>
      <c r="BP52" s="867"/>
      <c r="BQ52" s="867"/>
      <c r="BR52" s="867"/>
      <c r="BS52" s="867"/>
      <c r="BT52" s="867"/>
      <c r="BU52" s="867"/>
      <c r="BV52" s="867"/>
      <c r="BW52" s="867"/>
      <c r="BX52" s="867"/>
      <c r="BY52" s="867"/>
      <c r="BZ52" s="867"/>
      <c r="CA52" s="867"/>
      <c r="CB52" s="867"/>
      <c r="CC52" s="867"/>
      <c r="CD52" s="867"/>
      <c r="CE52" s="867"/>
      <c r="CF52" s="867"/>
      <c r="CG52" s="867"/>
      <c r="CH52" s="867"/>
      <c r="CI52" s="867"/>
      <c r="CJ52" s="867"/>
      <c r="CK52" s="867"/>
      <c r="CL52" s="867"/>
      <c r="CM52" s="867"/>
      <c r="CN52" s="867"/>
      <c r="CO52" s="867"/>
      <c r="CP52" s="867"/>
      <c r="CQ52" s="867"/>
      <c r="CR52" s="867"/>
      <c r="CS52" s="867"/>
      <c r="CT52" s="867"/>
      <c r="CU52" s="867"/>
      <c r="CV52" s="867"/>
      <c r="CW52" s="867"/>
      <c r="CX52" s="867"/>
      <c r="CY52" s="867"/>
      <c r="CZ52" s="867"/>
      <c r="DA52" s="867"/>
      <c r="DB52" s="867"/>
      <c r="DC52" s="867"/>
      <c r="DD52" s="867"/>
      <c r="DE52" s="867"/>
      <c r="DF52" s="867"/>
      <c r="DG52" s="867"/>
      <c r="DH52" s="867"/>
      <c r="DI52" s="867"/>
      <c r="DJ52" s="867"/>
      <c r="DK52" s="867"/>
      <c r="DL52" s="867"/>
      <c r="DM52" s="867"/>
      <c r="DN52" s="867"/>
      <c r="DO52" s="867"/>
      <c r="DP52" s="867"/>
      <c r="DQ52" s="867"/>
      <c r="DR52" s="867"/>
      <c r="DS52" s="867"/>
      <c r="DT52" s="867"/>
      <c r="DU52" s="867"/>
      <c r="DV52" s="867"/>
      <c r="DW52" s="867"/>
      <c r="DX52" s="867"/>
      <c r="DY52" s="867"/>
      <c r="DZ52" s="867"/>
      <c r="EA52" s="867"/>
      <c r="EB52" s="867"/>
      <c r="EC52" s="867"/>
      <c r="ED52" s="867"/>
      <c r="EE52" s="867"/>
      <c r="EF52" s="867"/>
      <c r="EG52" s="867"/>
      <c r="EH52" s="867"/>
      <c r="EI52" s="867"/>
      <c r="EJ52" s="867"/>
      <c r="EK52" s="867"/>
      <c r="EL52" s="867"/>
      <c r="EM52" s="867"/>
      <c r="EN52" s="867"/>
      <c r="EO52" s="867"/>
      <c r="EP52" s="867"/>
      <c r="EQ52" s="867"/>
      <c r="ER52" s="867"/>
      <c r="ES52" s="867"/>
      <c r="ET52" s="867"/>
      <c r="EU52" s="867"/>
      <c r="EV52" s="867"/>
      <c r="EW52" s="867"/>
      <c r="EX52" s="867"/>
      <c r="EY52" s="867"/>
      <c r="EZ52" s="867"/>
      <c r="FA52" s="867"/>
      <c r="FB52" s="867"/>
      <c r="FC52" s="867"/>
      <c r="FD52" s="867"/>
      <c r="FE52" s="867"/>
      <c r="FF52" s="867"/>
      <c r="FG52" s="867"/>
      <c r="FH52" s="867"/>
      <c r="FI52" s="867"/>
      <c r="FJ52" s="867"/>
      <c r="FK52" s="867"/>
      <c r="FL52" s="867"/>
      <c r="FM52" s="867"/>
      <c r="FN52" s="867"/>
      <c r="FO52" s="867"/>
      <c r="FP52" s="867"/>
      <c r="FQ52" s="867"/>
      <c r="FR52" s="867"/>
      <c r="FS52" s="867"/>
      <c r="FT52" s="867"/>
      <c r="FU52" s="867"/>
      <c r="FV52" s="867"/>
      <c r="FW52" s="867"/>
      <c r="FX52" s="867"/>
      <c r="FY52" s="867"/>
      <c r="FZ52" s="867"/>
      <c r="GA52" s="867"/>
      <c r="GB52" s="867"/>
      <c r="GC52" s="867"/>
      <c r="GD52" s="867"/>
      <c r="GE52" s="867"/>
      <c r="GF52" s="867"/>
      <c r="GG52" s="867"/>
      <c r="GH52" s="867"/>
      <c r="GI52" s="867"/>
      <c r="GJ52" s="867"/>
      <c r="GK52" s="867"/>
      <c r="GL52" s="867"/>
      <c r="GM52" s="867"/>
      <c r="GN52" s="867"/>
      <c r="GO52" s="867"/>
      <c r="GP52" s="867"/>
      <c r="GQ52" s="867"/>
      <c r="GR52" s="867"/>
      <c r="GS52" s="867"/>
      <c r="GT52" s="867"/>
      <c r="GU52" s="867"/>
      <c r="GV52" s="867"/>
      <c r="GW52" s="867"/>
      <c r="GX52" s="867"/>
      <c r="GY52" s="867"/>
      <c r="GZ52" s="867"/>
      <c r="HA52" s="867"/>
      <c r="HB52" s="867"/>
      <c r="HC52" s="867"/>
      <c r="HD52" s="867"/>
      <c r="HE52" s="867"/>
      <c r="HF52" s="867"/>
      <c r="HG52" s="867"/>
      <c r="HH52" s="867"/>
      <c r="HI52" s="867"/>
      <c r="HJ52" s="867"/>
      <c r="HK52" s="867"/>
      <c r="HL52" s="867"/>
      <c r="HM52" s="867"/>
      <c r="HN52" s="867"/>
      <c r="HO52" s="867"/>
      <c r="HP52" s="867"/>
      <c r="HQ52" s="867"/>
      <c r="HR52" s="867"/>
      <c r="HS52" s="867"/>
      <c r="HT52" s="867"/>
      <c r="HU52" s="867"/>
      <c r="HV52" s="867"/>
      <c r="HW52" s="867"/>
      <c r="HX52" s="867"/>
      <c r="HY52" s="867"/>
      <c r="HZ52" s="867"/>
      <c r="IA52" s="867"/>
      <c r="IB52" s="867"/>
      <c r="IC52" s="867"/>
      <c r="ID52" s="867"/>
      <c r="IE52" s="867"/>
      <c r="IF52" s="867"/>
      <c r="IG52" s="867"/>
      <c r="IH52" s="867"/>
      <c r="II52" s="867"/>
      <c r="IJ52" s="867"/>
      <c r="IK52" s="867"/>
      <c r="IL52" s="867"/>
      <c r="IM52" s="867"/>
      <c r="IN52" s="867"/>
      <c r="IO52" s="867"/>
      <c r="IP52" s="867"/>
      <c r="IQ52" s="867"/>
      <c r="IR52" s="867"/>
      <c r="IS52" s="867"/>
      <c r="IT52" s="867"/>
      <c r="IU52" s="867"/>
      <c r="IV52" s="867"/>
    </row>
    <row r="53" spans="1:256" s="867" customFormat="1" ht="15" customHeight="1">
      <c r="A53" s="664" t="s">
        <v>1448</v>
      </c>
      <c r="B53" s="1064">
        <f>(606630/1000)+3902</f>
        <v>4508.63</v>
      </c>
      <c r="C53" s="1064">
        <v>4422.8999999999996</v>
      </c>
      <c r="D53" s="1064">
        <f>(625813/1000)+4108</f>
        <v>4733.8130000000001</v>
      </c>
      <c r="E53" s="1064">
        <v>4643.2</v>
      </c>
      <c r="F53" s="2753"/>
      <c r="G53" s="2753"/>
      <c r="H53" s="2753"/>
      <c r="I53" s="2753"/>
      <c r="J53" s="2753"/>
      <c r="K53" s="2753"/>
      <c r="L53" s="2753"/>
      <c r="M53" s="2753"/>
      <c r="N53" s="2753"/>
      <c r="O53" s="2753"/>
      <c r="P53" s="2753"/>
      <c r="Q53" s="2753"/>
      <c r="R53" s="2753"/>
      <c r="S53" s="2753"/>
      <c r="T53" s="2753"/>
      <c r="U53" s="2753"/>
      <c r="V53" s="2753"/>
      <c r="W53" s="2753"/>
      <c r="X53" s="2753"/>
      <c r="Y53" s="2753"/>
    </row>
    <row r="54" spans="1:256" s="867" customFormat="1" ht="15" customHeight="1">
      <c r="A54" s="664" t="s">
        <v>1449</v>
      </c>
      <c r="B54" s="1064">
        <f>(437991/1000)+3733</f>
        <v>4170.991</v>
      </c>
      <c r="C54" s="1064">
        <v>4036.8</v>
      </c>
      <c r="D54" s="1064">
        <f>(483545/1000)+3833</f>
        <v>4316.5450000000001</v>
      </c>
      <c r="E54" s="1064">
        <v>4238.5</v>
      </c>
      <c r="F54" s="2753"/>
      <c r="G54" s="2753"/>
      <c r="H54" s="2753"/>
      <c r="I54" s="2753"/>
      <c r="J54" s="2753"/>
      <c r="K54" s="2753"/>
      <c r="L54" s="2753"/>
      <c r="M54" s="2753"/>
      <c r="N54" s="2753"/>
      <c r="O54" s="2753"/>
      <c r="P54" s="2753"/>
      <c r="Q54" s="2753"/>
      <c r="R54" s="2753"/>
      <c r="S54" s="2753"/>
      <c r="T54" s="2753"/>
      <c r="U54" s="2753"/>
      <c r="V54" s="2753"/>
      <c r="W54" s="2753"/>
      <c r="X54" s="2753"/>
      <c r="Y54" s="2753"/>
    </row>
    <row r="55" spans="1:256" s="867" customFormat="1" ht="20.100000000000001" customHeight="1">
      <c r="A55" s="664" t="s">
        <v>1450</v>
      </c>
      <c r="B55" s="1064">
        <f>(428836/1000)+2343</f>
        <v>2771.8360000000002</v>
      </c>
      <c r="C55" s="1064">
        <v>2821.9</v>
      </c>
      <c r="D55" s="1064">
        <f>(462831/1000)+2425</f>
        <v>2887.8310000000001</v>
      </c>
      <c r="E55" s="1064">
        <v>2835.2</v>
      </c>
      <c r="F55" s="2753"/>
      <c r="G55" s="2753"/>
      <c r="H55" s="2753"/>
      <c r="I55" s="2753"/>
      <c r="J55" s="2753"/>
      <c r="K55" s="2753"/>
      <c r="L55" s="2753"/>
      <c r="M55" s="2753"/>
      <c r="N55" s="2753"/>
      <c r="O55" s="2753"/>
      <c r="P55" s="2753"/>
      <c r="Q55" s="2753"/>
      <c r="R55" s="2753"/>
      <c r="S55" s="2753"/>
      <c r="T55" s="2753"/>
      <c r="U55" s="2753"/>
      <c r="V55" s="2753"/>
      <c r="W55" s="2753"/>
      <c r="X55" s="2753"/>
      <c r="Y55" s="2753"/>
    </row>
    <row r="56" spans="1:256" s="867" customFormat="1" ht="20.100000000000001" customHeight="1">
      <c r="A56" s="648" t="s">
        <v>1451</v>
      </c>
      <c r="B56" s="1083">
        <f>(334109/1000)+1909</f>
        <v>2243.1089999999999</v>
      </c>
      <c r="C56" s="1083">
        <v>2190</v>
      </c>
      <c r="D56" s="1083">
        <f>(303921/1000)+1908</f>
        <v>2211.9209999999998</v>
      </c>
      <c r="E56" s="1083">
        <v>2288</v>
      </c>
      <c r="F56" s="2753"/>
      <c r="G56" s="2753"/>
      <c r="H56" s="2753"/>
      <c r="I56" s="2753"/>
      <c r="J56" s="2753"/>
      <c r="K56" s="2753"/>
      <c r="L56" s="2753"/>
      <c r="M56" s="2753"/>
      <c r="N56" s="2753"/>
      <c r="O56" s="2753"/>
      <c r="P56" s="2753"/>
      <c r="Q56" s="2753"/>
      <c r="R56" s="2753"/>
      <c r="S56" s="2753"/>
      <c r="T56" s="2753"/>
      <c r="U56" s="2753"/>
      <c r="V56" s="2753"/>
      <c r="W56" s="2753"/>
      <c r="X56" s="2753"/>
      <c r="Y56" s="2753"/>
    </row>
    <row r="57" spans="1:256" s="867" customFormat="1" ht="20.100000000000001" customHeight="1">
      <c r="A57" s="617" t="s">
        <v>1104</v>
      </c>
      <c r="B57" s="1084"/>
      <c r="C57" s="1084"/>
      <c r="D57" s="1084"/>
      <c r="E57" s="1084"/>
      <c r="F57" s="2757"/>
      <c r="G57" s="2757"/>
      <c r="H57" s="2757"/>
      <c r="I57" s="2757"/>
      <c r="J57" s="2757"/>
      <c r="K57" s="2757"/>
      <c r="L57" s="2757"/>
      <c r="M57" s="2757"/>
      <c r="N57" s="2757"/>
      <c r="O57" s="2757"/>
      <c r="P57" s="2757"/>
      <c r="Q57" s="2757"/>
      <c r="R57" s="2757"/>
      <c r="S57" s="2757"/>
      <c r="T57" s="2757"/>
      <c r="U57" s="2757"/>
      <c r="V57" s="2757"/>
      <c r="W57" s="2757"/>
      <c r="X57" s="2757"/>
      <c r="Y57" s="2757"/>
      <c r="Z57" s="864"/>
      <c r="AA57" s="864"/>
      <c r="AB57" s="864"/>
      <c r="AC57" s="864"/>
      <c r="AD57" s="864"/>
      <c r="AE57" s="864"/>
      <c r="AF57" s="864"/>
      <c r="AG57" s="864"/>
      <c r="AH57" s="864"/>
      <c r="AI57" s="864"/>
      <c r="AJ57" s="864"/>
      <c r="AK57" s="864"/>
      <c r="AL57" s="864"/>
      <c r="AM57" s="864"/>
      <c r="AN57" s="864"/>
      <c r="AO57" s="864"/>
      <c r="AP57" s="864"/>
      <c r="AQ57" s="864"/>
      <c r="AR57" s="864"/>
      <c r="AS57" s="864"/>
      <c r="AT57" s="864"/>
      <c r="AU57" s="864"/>
      <c r="AV57" s="864"/>
      <c r="AW57" s="864"/>
      <c r="AX57" s="864"/>
      <c r="AY57" s="864"/>
      <c r="AZ57" s="864"/>
      <c r="BA57" s="864"/>
      <c r="BB57" s="864"/>
      <c r="BC57" s="864"/>
      <c r="BD57" s="864"/>
      <c r="BE57" s="864"/>
      <c r="BF57" s="864"/>
      <c r="BG57" s="864"/>
      <c r="BH57" s="864"/>
      <c r="BI57" s="864"/>
      <c r="BJ57" s="864"/>
      <c r="BK57" s="864"/>
      <c r="BL57" s="864"/>
      <c r="BM57" s="864"/>
      <c r="BN57" s="864"/>
      <c r="BO57" s="864"/>
      <c r="BP57" s="864"/>
      <c r="BQ57" s="864"/>
      <c r="BR57" s="864"/>
      <c r="BS57" s="864"/>
      <c r="BT57" s="864"/>
      <c r="BU57" s="864"/>
      <c r="BV57" s="864"/>
      <c r="BW57" s="864"/>
      <c r="BX57" s="864"/>
      <c r="BY57" s="864"/>
      <c r="BZ57" s="864"/>
      <c r="CA57" s="864"/>
      <c r="CB57" s="864"/>
      <c r="CC57" s="864"/>
      <c r="CD57" s="864"/>
      <c r="CE57" s="864"/>
      <c r="CF57" s="864"/>
      <c r="CG57" s="864"/>
      <c r="CH57" s="864"/>
      <c r="CI57" s="864"/>
      <c r="CJ57" s="864"/>
      <c r="CK57" s="864"/>
      <c r="CL57" s="864"/>
      <c r="CM57" s="864"/>
      <c r="CN57" s="864"/>
      <c r="CO57" s="864"/>
      <c r="CP57" s="864"/>
      <c r="CQ57" s="864"/>
      <c r="CR57" s="864"/>
      <c r="CS57" s="864"/>
      <c r="CT57" s="864"/>
      <c r="CU57" s="864"/>
      <c r="CV57" s="864"/>
      <c r="CW57" s="864"/>
      <c r="CX57" s="864"/>
      <c r="CY57" s="864"/>
      <c r="CZ57" s="864"/>
      <c r="DA57" s="864"/>
      <c r="DB57" s="864"/>
      <c r="DC57" s="864"/>
      <c r="DD57" s="864"/>
      <c r="DE57" s="864"/>
      <c r="DF57" s="864"/>
      <c r="DG57" s="864"/>
      <c r="DH57" s="864"/>
      <c r="DI57" s="864"/>
      <c r="DJ57" s="864"/>
      <c r="DK57" s="864"/>
      <c r="DL57" s="864"/>
      <c r="DM57" s="864"/>
      <c r="DN57" s="864"/>
      <c r="DO57" s="864"/>
      <c r="DP57" s="864"/>
      <c r="DQ57" s="864"/>
      <c r="DR57" s="864"/>
      <c r="DS57" s="864"/>
      <c r="DT57" s="864"/>
      <c r="DU57" s="864"/>
      <c r="DV57" s="864"/>
      <c r="DW57" s="864"/>
      <c r="DX57" s="864"/>
      <c r="DY57" s="864"/>
      <c r="DZ57" s="864"/>
      <c r="EA57" s="864"/>
      <c r="EB57" s="864"/>
      <c r="EC57" s="864"/>
      <c r="ED57" s="864"/>
      <c r="EE57" s="864"/>
      <c r="EF57" s="864"/>
      <c r="EG57" s="864"/>
      <c r="EH57" s="864"/>
      <c r="EI57" s="864"/>
      <c r="EJ57" s="864"/>
      <c r="EK57" s="864"/>
      <c r="EL57" s="864"/>
      <c r="EM57" s="864"/>
      <c r="EN57" s="864"/>
      <c r="EO57" s="864"/>
      <c r="EP57" s="864"/>
      <c r="EQ57" s="864"/>
      <c r="ER57" s="864"/>
      <c r="ES57" s="864"/>
      <c r="ET57" s="864"/>
      <c r="EU57" s="864"/>
      <c r="EV57" s="864"/>
      <c r="EW57" s="864"/>
      <c r="EX57" s="864"/>
      <c r="EY57" s="864"/>
      <c r="EZ57" s="864"/>
      <c r="FA57" s="864"/>
      <c r="FB57" s="864"/>
      <c r="FC57" s="864"/>
      <c r="FD57" s="864"/>
      <c r="FE57" s="864"/>
      <c r="FF57" s="864"/>
      <c r="FG57" s="864"/>
      <c r="FH57" s="864"/>
      <c r="FI57" s="864"/>
      <c r="FJ57" s="864"/>
      <c r="FK57" s="864"/>
      <c r="FL57" s="864"/>
      <c r="FM57" s="864"/>
      <c r="FN57" s="864"/>
      <c r="FO57" s="864"/>
      <c r="FP57" s="864"/>
      <c r="FQ57" s="864"/>
      <c r="FR57" s="864"/>
      <c r="FS57" s="864"/>
      <c r="FT57" s="864"/>
      <c r="FU57" s="864"/>
      <c r="FV57" s="864"/>
      <c r="FW57" s="864"/>
      <c r="FX57" s="864"/>
      <c r="FY57" s="864"/>
      <c r="FZ57" s="864"/>
      <c r="GA57" s="864"/>
      <c r="GB57" s="864"/>
      <c r="GC57" s="864"/>
      <c r="GD57" s="864"/>
      <c r="GE57" s="864"/>
      <c r="GF57" s="864"/>
      <c r="GG57" s="864"/>
      <c r="GH57" s="864"/>
      <c r="GI57" s="864"/>
      <c r="GJ57" s="864"/>
      <c r="GK57" s="864"/>
      <c r="GL57" s="864"/>
      <c r="GM57" s="864"/>
      <c r="GN57" s="864"/>
      <c r="GO57" s="864"/>
      <c r="GP57" s="864"/>
      <c r="GQ57" s="864"/>
      <c r="GR57" s="864"/>
      <c r="GS57" s="864"/>
      <c r="GT57" s="864"/>
      <c r="GU57" s="864"/>
      <c r="GV57" s="864"/>
      <c r="GW57" s="864"/>
      <c r="GX57" s="864"/>
      <c r="GY57" s="864"/>
      <c r="GZ57" s="864"/>
      <c r="HA57" s="864"/>
      <c r="HB57" s="864"/>
      <c r="HC57" s="864"/>
      <c r="HD57" s="864"/>
      <c r="HE57" s="864"/>
      <c r="HF57" s="864"/>
      <c r="HG57" s="864"/>
      <c r="HH57" s="864"/>
      <c r="HI57" s="864"/>
      <c r="HJ57" s="864"/>
      <c r="HK57" s="864"/>
      <c r="HL57" s="864"/>
      <c r="HM57" s="864"/>
      <c r="HN57" s="864"/>
      <c r="HO57" s="864"/>
      <c r="HP57" s="864"/>
      <c r="HQ57" s="864"/>
      <c r="HR57" s="864"/>
      <c r="HS57" s="864"/>
      <c r="HT57" s="864"/>
      <c r="HU57" s="864"/>
      <c r="HV57" s="864"/>
      <c r="HW57" s="864"/>
      <c r="HX57" s="864"/>
      <c r="HY57" s="864"/>
      <c r="HZ57" s="864"/>
      <c r="IA57" s="864"/>
      <c r="IB57" s="864"/>
      <c r="IC57" s="864"/>
      <c r="ID57" s="864"/>
      <c r="IE57" s="864"/>
      <c r="IF57" s="864"/>
      <c r="IG57" s="864"/>
      <c r="IH57" s="864"/>
      <c r="II57" s="864"/>
      <c r="IJ57" s="864"/>
      <c r="IK57" s="864"/>
      <c r="IL57" s="864"/>
      <c r="IM57" s="864"/>
      <c r="IN57" s="864"/>
      <c r="IO57" s="864"/>
      <c r="IP57" s="864"/>
      <c r="IQ57" s="864"/>
      <c r="IR57" s="864"/>
      <c r="IS57" s="864"/>
      <c r="IT57" s="864"/>
      <c r="IU57" s="864"/>
      <c r="IV57" s="864"/>
    </row>
    <row r="58" spans="1:256" s="867" customFormat="1" ht="20.100000000000001" customHeight="1">
      <c r="A58" s="620" t="s">
        <v>1452</v>
      </c>
      <c r="B58" s="617"/>
      <c r="C58" s="617"/>
      <c r="D58" s="617"/>
      <c r="E58" s="617"/>
      <c r="F58" s="2757"/>
      <c r="G58" s="2757"/>
      <c r="H58" s="2757"/>
      <c r="I58" s="2757"/>
      <c r="J58" s="2757"/>
      <c r="K58" s="2757"/>
      <c r="L58" s="2757"/>
      <c r="M58" s="2757"/>
      <c r="N58" s="2757"/>
      <c r="O58" s="2757"/>
      <c r="P58" s="2757"/>
      <c r="Q58" s="2757"/>
      <c r="R58" s="2757"/>
      <c r="S58" s="2757"/>
      <c r="T58" s="2757"/>
      <c r="U58" s="2757"/>
      <c r="V58" s="2757"/>
      <c r="W58" s="2757"/>
      <c r="X58" s="2757"/>
      <c r="Y58" s="2757"/>
      <c r="Z58" s="864"/>
      <c r="AA58" s="864"/>
      <c r="AB58" s="864"/>
      <c r="AC58" s="864"/>
      <c r="AD58" s="864"/>
      <c r="AE58" s="864"/>
      <c r="AF58" s="864"/>
      <c r="AG58" s="864"/>
      <c r="AH58" s="864"/>
      <c r="AI58" s="864"/>
      <c r="AJ58" s="864"/>
      <c r="AK58" s="864"/>
      <c r="AL58" s="864"/>
      <c r="AM58" s="864"/>
      <c r="AN58" s="864"/>
      <c r="AO58" s="864"/>
      <c r="AP58" s="864"/>
      <c r="AQ58" s="864"/>
      <c r="AR58" s="864"/>
      <c r="AS58" s="864"/>
      <c r="AT58" s="864"/>
      <c r="AU58" s="864"/>
      <c r="AV58" s="864"/>
      <c r="AW58" s="864"/>
      <c r="AX58" s="864"/>
      <c r="AY58" s="864"/>
      <c r="AZ58" s="864"/>
      <c r="BA58" s="864"/>
      <c r="BB58" s="864"/>
      <c r="BC58" s="864"/>
      <c r="BD58" s="864"/>
      <c r="BE58" s="864"/>
      <c r="BF58" s="864"/>
      <c r="BG58" s="864"/>
      <c r="BH58" s="864"/>
      <c r="BI58" s="864"/>
      <c r="BJ58" s="864"/>
      <c r="BK58" s="864"/>
      <c r="BL58" s="864"/>
      <c r="BM58" s="864"/>
      <c r="BN58" s="864"/>
      <c r="BO58" s="864"/>
      <c r="BP58" s="864"/>
      <c r="BQ58" s="864"/>
      <c r="BR58" s="864"/>
      <c r="BS58" s="864"/>
      <c r="BT58" s="864"/>
      <c r="BU58" s="864"/>
      <c r="BV58" s="864"/>
      <c r="BW58" s="864"/>
      <c r="BX58" s="864"/>
      <c r="BY58" s="864"/>
      <c r="BZ58" s="864"/>
      <c r="CA58" s="864"/>
      <c r="CB58" s="864"/>
      <c r="CC58" s="864"/>
      <c r="CD58" s="864"/>
      <c r="CE58" s="864"/>
      <c r="CF58" s="864"/>
      <c r="CG58" s="864"/>
      <c r="CH58" s="864"/>
      <c r="CI58" s="864"/>
      <c r="CJ58" s="864"/>
      <c r="CK58" s="864"/>
      <c r="CL58" s="864"/>
      <c r="CM58" s="864"/>
      <c r="CN58" s="864"/>
      <c r="CO58" s="864"/>
      <c r="CP58" s="864"/>
      <c r="CQ58" s="864"/>
      <c r="CR58" s="864"/>
      <c r="CS58" s="864"/>
      <c r="CT58" s="864"/>
      <c r="CU58" s="864"/>
      <c r="CV58" s="864"/>
      <c r="CW58" s="864"/>
      <c r="CX58" s="864"/>
      <c r="CY58" s="864"/>
      <c r="CZ58" s="864"/>
      <c r="DA58" s="864"/>
      <c r="DB58" s="864"/>
      <c r="DC58" s="864"/>
      <c r="DD58" s="864"/>
      <c r="DE58" s="864"/>
      <c r="DF58" s="864"/>
      <c r="DG58" s="864"/>
      <c r="DH58" s="864"/>
      <c r="DI58" s="864"/>
      <c r="DJ58" s="864"/>
      <c r="DK58" s="864"/>
      <c r="DL58" s="864"/>
      <c r="DM58" s="864"/>
      <c r="DN58" s="864"/>
      <c r="DO58" s="864"/>
      <c r="DP58" s="864"/>
      <c r="DQ58" s="864"/>
      <c r="DR58" s="864"/>
      <c r="DS58" s="864"/>
      <c r="DT58" s="864"/>
      <c r="DU58" s="864"/>
      <c r="DV58" s="864"/>
      <c r="DW58" s="864"/>
      <c r="DX58" s="864"/>
      <c r="DY58" s="864"/>
      <c r="DZ58" s="864"/>
      <c r="EA58" s="864"/>
      <c r="EB58" s="864"/>
      <c r="EC58" s="864"/>
      <c r="ED58" s="864"/>
      <c r="EE58" s="864"/>
      <c r="EF58" s="864"/>
      <c r="EG58" s="864"/>
      <c r="EH58" s="864"/>
      <c r="EI58" s="864"/>
      <c r="EJ58" s="864"/>
      <c r="EK58" s="864"/>
      <c r="EL58" s="864"/>
      <c r="EM58" s="864"/>
      <c r="EN58" s="864"/>
      <c r="EO58" s="864"/>
      <c r="EP58" s="864"/>
      <c r="EQ58" s="864"/>
      <c r="ER58" s="864"/>
      <c r="ES58" s="864"/>
      <c r="ET58" s="864"/>
      <c r="EU58" s="864"/>
      <c r="EV58" s="864"/>
      <c r="EW58" s="864"/>
      <c r="EX58" s="864"/>
      <c r="EY58" s="864"/>
      <c r="EZ58" s="864"/>
      <c r="FA58" s="864"/>
      <c r="FB58" s="864"/>
      <c r="FC58" s="864"/>
      <c r="FD58" s="864"/>
      <c r="FE58" s="864"/>
      <c r="FF58" s="864"/>
      <c r="FG58" s="864"/>
      <c r="FH58" s="864"/>
      <c r="FI58" s="864"/>
      <c r="FJ58" s="864"/>
      <c r="FK58" s="864"/>
      <c r="FL58" s="864"/>
      <c r="FM58" s="864"/>
      <c r="FN58" s="864"/>
      <c r="FO58" s="864"/>
      <c r="FP58" s="864"/>
      <c r="FQ58" s="864"/>
      <c r="FR58" s="864"/>
      <c r="FS58" s="864"/>
      <c r="FT58" s="864"/>
      <c r="FU58" s="864"/>
      <c r="FV58" s="864"/>
      <c r="FW58" s="864"/>
      <c r="FX58" s="864"/>
      <c r="FY58" s="864"/>
      <c r="FZ58" s="864"/>
      <c r="GA58" s="864"/>
      <c r="GB58" s="864"/>
      <c r="GC58" s="864"/>
      <c r="GD58" s="864"/>
      <c r="GE58" s="864"/>
      <c r="GF58" s="864"/>
      <c r="GG58" s="864"/>
      <c r="GH58" s="864"/>
      <c r="GI58" s="864"/>
      <c r="GJ58" s="864"/>
      <c r="GK58" s="864"/>
      <c r="GL58" s="864"/>
      <c r="GM58" s="864"/>
      <c r="GN58" s="864"/>
      <c r="GO58" s="864"/>
      <c r="GP58" s="864"/>
      <c r="GQ58" s="864"/>
      <c r="GR58" s="864"/>
      <c r="GS58" s="864"/>
      <c r="GT58" s="864"/>
      <c r="GU58" s="864"/>
      <c r="GV58" s="864"/>
      <c r="GW58" s="864"/>
      <c r="GX58" s="864"/>
      <c r="GY58" s="864"/>
      <c r="GZ58" s="864"/>
      <c r="HA58" s="864"/>
      <c r="HB58" s="864"/>
      <c r="HC58" s="864"/>
      <c r="HD58" s="864"/>
      <c r="HE58" s="864"/>
      <c r="HF58" s="864"/>
      <c r="HG58" s="864"/>
      <c r="HH58" s="864"/>
      <c r="HI58" s="864"/>
      <c r="HJ58" s="864"/>
      <c r="HK58" s="864"/>
      <c r="HL58" s="864"/>
      <c r="HM58" s="864"/>
      <c r="HN58" s="864"/>
      <c r="HO58" s="864"/>
      <c r="HP58" s="864"/>
      <c r="HQ58" s="864"/>
      <c r="HR58" s="864"/>
      <c r="HS58" s="864"/>
      <c r="HT58" s="864"/>
      <c r="HU58" s="864"/>
      <c r="HV58" s="864"/>
      <c r="HW58" s="864"/>
      <c r="HX58" s="864"/>
      <c r="HY58" s="864"/>
      <c r="HZ58" s="864"/>
      <c r="IA58" s="864"/>
      <c r="IB58" s="864"/>
      <c r="IC58" s="864"/>
      <c r="ID58" s="864"/>
      <c r="IE58" s="864"/>
      <c r="IF58" s="864"/>
      <c r="IG58" s="864"/>
      <c r="IH58" s="864"/>
      <c r="II58" s="864"/>
      <c r="IJ58" s="864"/>
      <c r="IK58" s="864"/>
      <c r="IL58" s="864"/>
      <c r="IM58" s="864"/>
      <c r="IN58" s="864"/>
      <c r="IO58" s="864"/>
      <c r="IP58" s="864"/>
      <c r="IQ58" s="864"/>
      <c r="IR58" s="864"/>
      <c r="IS58" s="864"/>
      <c r="IT58" s="864"/>
      <c r="IU58" s="864"/>
      <c r="IV58" s="864"/>
    </row>
    <row r="59" spans="1:256" s="867" customFormat="1" ht="20.100000000000001" customHeight="1">
      <c r="A59" s="650"/>
      <c r="B59" s="617"/>
      <c r="C59" s="617"/>
      <c r="D59" s="617"/>
      <c r="E59" s="617"/>
      <c r="F59" s="2757"/>
      <c r="G59" s="2757"/>
      <c r="H59" s="2757"/>
      <c r="I59" s="2757"/>
      <c r="J59" s="2757"/>
      <c r="K59" s="2757"/>
      <c r="L59" s="2757"/>
      <c r="M59" s="2757"/>
      <c r="N59" s="2757"/>
      <c r="O59" s="2757"/>
      <c r="P59" s="2757"/>
      <c r="Q59" s="2757"/>
      <c r="R59" s="2757"/>
      <c r="S59" s="2757"/>
      <c r="T59" s="2757"/>
      <c r="U59" s="2757"/>
      <c r="V59" s="2757"/>
      <c r="W59" s="2757"/>
      <c r="X59" s="2757"/>
      <c r="Y59" s="2757"/>
      <c r="Z59" s="864"/>
      <c r="AA59" s="864"/>
      <c r="AB59" s="864"/>
      <c r="AC59" s="864"/>
      <c r="AD59" s="864"/>
      <c r="AE59" s="864"/>
      <c r="AF59" s="864"/>
      <c r="AG59" s="864"/>
      <c r="AH59" s="864"/>
      <c r="AI59" s="864"/>
      <c r="AJ59" s="864"/>
      <c r="AK59" s="864"/>
      <c r="AL59" s="864"/>
      <c r="AM59" s="864"/>
      <c r="AN59" s="864"/>
      <c r="AO59" s="864"/>
      <c r="AP59" s="864"/>
      <c r="AQ59" s="864"/>
      <c r="AR59" s="864"/>
      <c r="AS59" s="864"/>
      <c r="AT59" s="864"/>
      <c r="AU59" s="864"/>
      <c r="AV59" s="864"/>
      <c r="AW59" s="864"/>
      <c r="AX59" s="864"/>
      <c r="AY59" s="864"/>
      <c r="AZ59" s="864"/>
      <c r="BA59" s="864"/>
      <c r="BB59" s="864"/>
      <c r="BC59" s="864"/>
      <c r="BD59" s="864"/>
      <c r="BE59" s="864"/>
      <c r="BF59" s="864"/>
      <c r="BG59" s="864"/>
      <c r="BH59" s="864"/>
      <c r="BI59" s="864"/>
      <c r="BJ59" s="864"/>
      <c r="BK59" s="864"/>
      <c r="BL59" s="864"/>
      <c r="BM59" s="864"/>
      <c r="BN59" s="864"/>
      <c r="BO59" s="864"/>
      <c r="BP59" s="864"/>
      <c r="BQ59" s="864"/>
      <c r="BR59" s="864"/>
      <c r="BS59" s="864"/>
      <c r="BT59" s="864"/>
      <c r="BU59" s="864"/>
      <c r="BV59" s="864"/>
      <c r="BW59" s="864"/>
      <c r="BX59" s="864"/>
      <c r="BY59" s="864"/>
      <c r="BZ59" s="864"/>
      <c r="CA59" s="864"/>
      <c r="CB59" s="864"/>
      <c r="CC59" s="864"/>
      <c r="CD59" s="864"/>
      <c r="CE59" s="864"/>
      <c r="CF59" s="864"/>
      <c r="CG59" s="864"/>
      <c r="CH59" s="864"/>
      <c r="CI59" s="864"/>
      <c r="CJ59" s="864"/>
      <c r="CK59" s="864"/>
      <c r="CL59" s="864"/>
      <c r="CM59" s="864"/>
      <c r="CN59" s="864"/>
      <c r="CO59" s="864"/>
      <c r="CP59" s="864"/>
      <c r="CQ59" s="864"/>
      <c r="CR59" s="864"/>
      <c r="CS59" s="864"/>
      <c r="CT59" s="864"/>
      <c r="CU59" s="864"/>
      <c r="CV59" s="864"/>
      <c r="CW59" s="864"/>
      <c r="CX59" s="864"/>
      <c r="CY59" s="864"/>
      <c r="CZ59" s="864"/>
      <c r="DA59" s="864"/>
      <c r="DB59" s="864"/>
      <c r="DC59" s="864"/>
      <c r="DD59" s="864"/>
      <c r="DE59" s="864"/>
      <c r="DF59" s="864"/>
      <c r="DG59" s="864"/>
      <c r="DH59" s="864"/>
      <c r="DI59" s="864"/>
      <c r="DJ59" s="864"/>
      <c r="DK59" s="864"/>
      <c r="DL59" s="864"/>
      <c r="DM59" s="864"/>
      <c r="DN59" s="864"/>
      <c r="DO59" s="864"/>
      <c r="DP59" s="864"/>
      <c r="DQ59" s="864"/>
      <c r="DR59" s="864"/>
      <c r="DS59" s="864"/>
      <c r="DT59" s="864"/>
      <c r="DU59" s="864"/>
      <c r="DV59" s="864"/>
      <c r="DW59" s="864"/>
      <c r="DX59" s="864"/>
      <c r="DY59" s="864"/>
      <c r="DZ59" s="864"/>
      <c r="EA59" s="864"/>
      <c r="EB59" s="864"/>
      <c r="EC59" s="864"/>
      <c r="ED59" s="864"/>
      <c r="EE59" s="864"/>
      <c r="EF59" s="864"/>
      <c r="EG59" s="864"/>
      <c r="EH59" s="864"/>
      <c r="EI59" s="864"/>
      <c r="EJ59" s="864"/>
      <c r="EK59" s="864"/>
      <c r="EL59" s="864"/>
      <c r="EM59" s="864"/>
      <c r="EN59" s="864"/>
      <c r="EO59" s="864"/>
      <c r="EP59" s="864"/>
      <c r="EQ59" s="864"/>
      <c r="ER59" s="864"/>
      <c r="ES59" s="864"/>
      <c r="ET59" s="864"/>
      <c r="EU59" s="864"/>
      <c r="EV59" s="864"/>
      <c r="EW59" s="864"/>
      <c r="EX59" s="864"/>
      <c r="EY59" s="864"/>
      <c r="EZ59" s="864"/>
      <c r="FA59" s="864"/>
      <c r="FB59" s="864"/>
      <c r="FC59" s="864"/>
      <c r="FD59" s="864"/>
      <c r="FE59" s="864"/>
      <c r="FF59" s="864"/>
      <c r="FG59" s="864"/>
      <c r="FH59" s="864"/>
      <c r="FI59" s="864"/>
      <c r="FJ59" s="864"/>
      <c r="FK59" s="864"/>
      <c r="FL59" s="864"/>
      <c r="FM59" s="864"/>
      <c r="FN59" s="864"/>
      <c r="FO59" s="864"/>
      <c r="FP59" s="864"/>
      <c r="FQ59" s="864"/>
      <c r="FR59" s="864"/>
      <c r="FS59" s="864"/>
      <c r="FT59" s="864"/>
      <c r="FU59" s="864"/>
      <c r="FV59" s="864"/>
      <c r="FW59" s="864"/>
      <c r="FX59" s="864"/>
      <c r="FY59" s="864"/>
      <c r="FZ59" s="864"/>
      <c r="GA59" s="864"/>
      <c r="GB59" s="864"/>
      <c r="GC59" s="864"/>
      <c r="GD59" s="864"/>
      <c r="GE59" s="864"/>
      <c r="GF59" s="864"/>
      <c r="GG59" s="864"/>
      <c r="GH59" s="864"/>
      <c r="GI59" s="864"/>
      <c r="GJ59" s="864"/>
      <c r="GK59" s="864"/>
      <c r="GL59" s="864"/>
      <c r="GM59" s="864"/>
      <c r="GN59" s="864"/>
      <c r="GO59" s="864"/>
      <c r="GP59" s="864"/>
      <c r="GQ59" s="864"/>
      <c r="GR59" s="864"/>
      <c r="GS59" s="864"/>
      <c r="GT59" s="864"/>
      <c r="GU59" s="864"/>
      <c r="GV59" s="864"/>
      <c r="GW59" s="864"/>
      <c r="GX59" s="864"/>
      <c r="GY59" s="864"/>
      <c r="GZ59" s="864"/>
      <c r="HA59" s="864"/>
      <c r="HB59" s="864"/>
      <c r="HC59" s="864"/>
      <c r="HD59" s="864"/>
      <c r="HE59" s="864"/>
      <c r="HF59" s="864"/>
      <c r="HG59" s="864"/>
      <c r="HH59" s="864"/>
      <c r="HI59" s="864"/>
      <c r="HJ59" s="864"/>
      <c r="HK59" s="864"/>
      <c r="HL59" s="864"/>
      <c r="HM59" s="864"/>
      <c r="HN59" s="864"/>
      <c r="HO59" s="864"/>
      <c r="HP59" s="864"/>
      <c r="HQ59" s="864"/>
      <c r="HR59" s="864"/>
      <c r="HS59" s="864"/>
      <c r="HT59" s="864"/>
      <c r="HU59" s="864"/>
      <c r="HV59" s="864"/>
      <c r="HW59" s="864"/>
      <c r="HX59" s="864"/>
      <c r="HY59" s="864"/>
      <c r="HZ59" s="864"/>
      <c r="IA59" s="864"/>
      <c r="IB59" s="864"/>
      <c r="IC59" s="864"/>
      <c r="ID59" s="864"/>
      <c r="IE59" s="864"/>
      <c r="IF59" s="864"/>
      <c r="IG59" s="864"/>
      <c r="IH59" s="864"/>
      <c r="II59" s="864"/>
      <c r="IJ59" s="864"/>
      <c r="IK59" s="864"/>
      <c r="IL59" s="864"/>
      <c r="IM59" s="864"/>
      <c r="IN59" s="864"/>
      <c r="IO59" s="864"/>
      <c r="IP59" s="864"/>
      <c r="IQ59" s="864"/>
      <c r="IR59" s="864"/>
      <c r="IS59" s="864"/>
      <c r="IT59" s="864"/>
      <c r="IU59" s="864"/>
      <c r="IV59" s="864"/>
    </row>
    <row r="60" spans="1:256" s="864" customFormat="1" ht="15" customHeight="1">
      <c r="A60" s="2015" t="s">
        <v>1453</v>
      </c>
      <c r="B60" s="2015"/>
      <c r="C60" s="2015"/>
      <c r="D60" s="2015"/>
      <c r="E60" s="2015"/>
      <c r="F60" s="2752"/>
      <c r="G60" s="2752"/>
      <c r="H60" s="2752"/>
      <c r="I60" s="2752"/>
      <c r="J60" s="2752"/>
      <c r="K60" s="2752"/>
      <c r="L60" s="2752"/>
      <c r="M60" s="2752"/>
      <c r="N60" s="2752"/>
      <c r="O60" s="2752"/>
      <c r="P60" s="2752"/>
      <c r="Q60" s="2752"/>
      <c r="R60" s="2752"/>
      <c r="S60" s="2752"/>
      <c r="T60" s="2752"/>
      <c r="U60" s="2752"/>
      <c r="V60" s="2752"/>
      <c r="W60" s="2752"/>
      <c r="X60" s="2752"/>
      <c r="Y60" s="2752"/>
      <c r="Z60" s="858"/>
      <c r="AA60" s="858"/>
      <c r="AB60" s="858"/>
      <c r="AC60" s="858"/>
      <c r="AD60" s="858"/>
      <c r="AE60" s="858"/>
      <c r="AF60" s="858"/>
      <c r="AG60" s="858"/>
      <c r="AH60" s="858"/>
      <c r="AI60" s="858"/>
      <c r="AJ60" s="858"/>
      <c r="AK60" s="858"/>
      <c r="AL60" s="858"/>
      <c r="AM60" s="858"/>
      <c r="AN60" s="858"/>
      <c r="AO60" s="858"/>
      <c r="AP60" s="858"/>
      <c r="AQ60" s="858"/>
      <c r="AR60" s="858"/>
      <c r="AS60" s="858"/>
      <c r="AT60" s="858"/>
      <c r="AU60" s="858"/>
      <c r="AV60" s="858"/>
      <c r="AW60" s="858"/>
      <c r="AX60" s="858"/>
      <c r="AY60" s="858"/>
      <c r="AZ60" s="858"/>
      <c r="BA60" s="858"/>
      <c r="BB60" s="858"/>
      <c r="BC60" s="858"/>
      <c r="BD60" s="858"/>
      <c r="BE60" s="858"/>
      <c r="BF60" s="858"/>
      <c r="BG60" s="858"/>
      <c r="BH60" s="858"/>
      <c r="BI60" s="858"/>
      <c r="BJ60" s="858"/>
      <c r="BK60" s="858"/>
      <c r="BL60" s="858"/>
      <c r="BM60" s="858"/>
      <c r="BN60" s="858"/>
      <c r="BO60" s="858"/>
      <c r="BP60" s="858"/>
      <c r="BQ60" s="858"/>
      <c r="BR60" s="858"/>
      <c r="BS60" s="858"/>
      <c r="BT60" s="858"/>
      <c r="BU60" s="858"/>
      <c r="BV60" s="858"/>
      <c r="BW60" s="858"/>
      <c r="BX60" s="858"/>
      <c r="BY60" s="858"/>
      <c r="BZ60" s="858"/>
      <c r="CA60" s="858"/>
      <c r="CB60" s="858"/>
      <c r="CC60" s="858"/>
      <c r="CD60" s="858"/>
      <c r="CE60" s="858"/>
      <c r="CF60" s="858"/>
      <c r="CG60" s="858"/>
      <c r="CH60" s="858"/>
      <c r="CI60" s="858"/>
      <c r="CJ60" s="858"/>
      <c r="CK60" s="858"/>
      <c r="CL60" s="858"/>
      <c r="CM60" s="858"/>
      <c r="CN60" s="858"/>
      <c r="CO60" s="858"/>
      <c r="CP60" s="858"/>
      <c r="CQ60" s="858"/>
      <c r="CR60" s="858"/>
      <c r="CS60" s="858"/>
      <c r="CT60" s="858"/>
      <c r="CU60" s="858"/>
      <c r="CV60" s="858"/>
      <c r="CW60" s="858"/>
      <c r="CX60" s="858"/>
      <c r="CY60" s="858"/>
      <c r="CZ60" s="858"/>
      <c r="DA60" s="858"/>
      <c r="DB60" s="858"/>
      <c r="DC60" s="858"/>
      <c r="DD60" s="858"/>
      <c r="DE60" s="858"/>
      <c r="DF60" s="858"/>
      <c r="DG60" s="858"/>
      <c r="DH60" s="858"/>
      <c r="DI60" s="858"/>
      <c r="DJ60" s="858"/>
      <c r="DK60" s="858"/>
      <c r="DL60" s="858"/>
      <c r="DM60" s="858"/>
      <c r="DN60" s="858"/>
      <c r="DO60" s="858"/>
      <c r="DP60" s="858"/>
      <c r="DQ60" s="858"/>
      <c r="DR60" s="858"/>
      <c r="DS60" s="858"/>
      <c r="DT60" s="858"/>
      <c r="DU60" s="858"/>
      <c r="DV60" s="858"/>
      <c r="DW60" s="858"/>
      <c r="DX60" s="858"/>
      <c r="DY60" s="858"/>
      <c r="DZ60" s="858"/>
      <c r="EA60" s="858"/>
      <c r="EB60" s="858"/>
      <c r="EC60" s="858"/>
      <c r="ED60" s="858"/>
      <c r="EE60" s="858"/>
      <c r="EF60" s="858"/>
      <c r="EG60" s="858"/>
      <c r="EH60" s="858"/>
      <c r="EI60" s="858"/>
      <c r="EJ60" s="858"/>
      <c r="EK60" s="858"/>
      <c r="EL60" s="858"/>
      <c r="EM60" s="858"/>
      <c r="EN60" s="858"/>
      <c r="EO60" s="858"/>
      <c r="EP60" s="858"/>
      <c r="EQ60" s="858"/>
      <c r="ER60" s="858"/>
      <c r="ES60" s="858"/>
      <c r="ET60" s="858"/>
      <c r="EU60" s="858"/>
      <c r="EV60" s="858"/>
      <c r="EW60" s="858"/>
      <c r="EX60" s="858"/>
      <c r="EY60" s="858"/>
      <c r="EZ60" s="858"/>
      <c r="FA60" s="858"/>
      <c r="FB60" s="858"/>
      <c r="FC60" s="858"/>
      <c r="FD60" s="858"/>
      <c r="FE60" s="858"/>
      <c r="FF60" s="858"/>
      <c r="FG60" s="858"/>
      <c r="FH60" s="858"/>
      <c r="FI60" s="858"/>
      <c r="FJ60" s="858"/>
      <c r="FK60" s="858"/>
      <c r="FL60" s="858"/>
      <c r="FM60" s="858"/>
      <c r="FN60" s="858"/>
      <c r="FO60" s="858"/>
      <c r="FP60" s="858"/>
      <c r="FQ60" s="858"/>
      <c r="FR60" s="858"/>
      <c r="FS60" s="858"/>
      <c r="FT60" s="858"/>
      <c r="FU60" s="858"/>
      <c r="FV60" s="858"/>
      <c r="FW60" s="858"/>
      <c r="FX60" s="858"/>
      <c r="FY60" s="858"/>
      <c r="FZ60" s="858"/>
      <c r="GA60" s="858"/>
      <c r="GB60" s="858"/>
      <c r="GC60" s="858"/>
      <c r="GD60" s="858"/>
      <c r="GE60" s="858"/>
      <c r="GF60" s="858"/>
      <c r="GG60" s="858"/>
      <c r="GH60" s="858"/>
      <c r="GI60" s="858"/>
      <c r="GJ60" s="858"/>
      <c r="GK60" s="858"/>
      <c r="GL60" s="858"/>
      <c r="GM60" s="858"/>
      <c r="GN60" s="858"/>
      <c r="GO60" s="858"/>
      <c r="GP60" s="858"/>
      <c r="GQ60" s="858"/>
      <c r="GR60" s="858"/>
      <c r="GS60" s="858"/>
      <c r="GT60" s="858"/>
      <c r="GU60" s="858"/>
      <c r="GV60" s="858"/>
      <c r="GW60" s="858"/>
      <c r="GX60" s="858"/>
      <c r="GY60" s="858"/>
      <c r="GZ60" s="858"/>
      <c r="HA60" s="858"/>
      <c r="HB60" s="858"/>
      <c r="HC60" s="858"/>
      <c r="HD60" s="858"/>
      <c r="HE60" s="858"/>
      <c r="HF60" s="858"/>
      <c r="HG60" s="858"/>
      <c r="HH60" s="858"/>
      <c r="HI60" s="858"/>
      <c r="HJ60" s="858"/>
      <c r="HK60" s="858"/>
      <c r="HL60" s="858"/>
      <c r="HM60" s="858"/>
      <c r="HN60" s="858"/>
      <c r="HO60" s="858"/>
      <c r="HP60" s="858"/>
      <c r="HQ60" s="858"/>
      <c r="HR60" s="858"/>
      <c r="HS60" s="858"/>
      <c r="HT60" s="858"/>
      <c r="HU60" s="858"/>
      <c r="HV60" s="858"/>
      <c r="HW60" s="858"/>
      <c r="HX60" s="858"/>
      <c r="HY60" s="858"/>
      <c r="HZ60" s="858"/>
      <c r="IA60" s="858"/>
      <c r="IB60" s="858"/>
      <c r="IC60" s="858"/>
      <c r="ID60" s="858"/>
      <c r="IE60" s="858"/>
      <c r="IF60" s="858"/>
      <c r="IG60" s="858"/>
      <c r="IH60" s="858"/>
      <c r="II60" s="858"/>
      <c r="IJ60" s="858"/>
      <c r="IK60" s="858"/>
      <c r="IL60" s="858"/>
      <c r="IM60" s="858"/>
      <c r="IN60" s="858"/>
      <c r="IO60" s="858"/>
      <c r="IP60" s="858"/>
      <c r="IQ60" s="858"/>
      <c r="IR60" s="858"/>
      <c r="IS60" s="858"/>
      <c r="IT60" s="858"/>
      <c r="IU60" s="858"/>
      <c r="IV60" s="858"/>
    </row>
    <row r="61" spans="1:256" s="864" customFormat="1" ht="15" customHeight="1">
      <c r="A61" s="668" t="s">
        <v>1454</v>
      </c>
      <c r="B61" s="1068"/>
      <c r="C61" s="1068"/>
      <c r="D61" s="1068"/>
      <c r="E61" s="1068"/>
      <c r="F61" s="2785"/>
      <c r="G61" s="2785"/>
      <c r="H61" s="2757"/>
      <c r="I61" s="2757"/>
      <c r="J61" s="2757"/>
      <c r="K61" s="2757"/>
      <c r="L61" s="2757"/>
      <c r="M61" s="2757"/>
      <c r="N61" s="2757"/>
      <c r="O61" s="2757"/>
      <c r="P61" s="2757"/>
      <c r="Q61" s="2757"/>
      <c r="R61" s="2757"/>
      <c r="S61" s="2757"/>
      <c r="T61" s="2757"/>
      <c r="U61" s="2757"/>
      <c r="V61" s="2757"/>
      <c r="W61" s="2757"/>
      <c r="X61" s="2757"/>
      <c r="Y61" s="2757"/>
    </row>
    <row r="62" spans="1:256" s="864" customFormat="1" ht="15" customHeight="1">
      <c r="A62" s="654" t="s">
        <v>1455</v>
      </c>
      <c r="B62" s="644">
        <v>2009</v>
      </c>
      <c r="C62" s="779">
        <v>2010</v>
      </c>
      <c r="D62" s="779">
        <v>2011</v>
      </c>
      <c r="E62" s="779">
        <v>2012</v>
      </c>
      <c r="F62" s="2753"/>
      <c r="G62" s="2753"/>
      <c r="H62" s="2753"/>
      <c r="I62" s="2753"/>
      <c r="J62" s="2753"/>
      <c r="K62" s="2753"/>
      <c r="L62" s="2753"/>
      <c r="M62" s="2753"/>
      <c r="N62" s="2753"/>
      <c r="O62" s="2753"/>
      <c r="P62" s="2753"/>
      <c r="Q62" s="2753"/>
      <c r="R62" s="2753"/>
      <c r="S62" s="2753"/>
      <c r="T62" s="2753"/>
      <c r="U62" s="2753"/>
      <c r="V62" s="2753"/>
      <c r="W62" s="2753"/>
      <c r="X62" s="2753"/>
      <c r="Y62" s="2753"/>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867"/>
      <c r="AZ62" s="867"/>
      <c r="BA62" s="867"/>
      <c r="BB62" s="867"/>
      <c r="BC62" s="867"/>
      <c r="BD62" s="867"/>
      <c r="BE62" s="867"/>
      <c r="BF62" s="867"/>
      <c r="BG62" s="867"/>
      <c r="BH62" s="867"/>
      <c r="BI62" s="867"/>
      <c r="BJ62" s="867"/>
      <c r="BK62" s="867"/>
      <c r="BL62" s="867"/>
      <c r="BM62" s="867"/>
      <c r="BN62" s="867"/>
      <c r="BO62" s="867"/>
      <c r="BP62" s="867"/>
      <c r="BQ62" s="867"/>
      <c r="BR62" s="867"/>
      <c r="BS62" s="867"/>
      <c r="BT62" s="867"/>
      <c r="BU62" s="867"/>
      <c r="BV62" s="867"/>
      <c r="BW62" s="867"/>
      <c r="BX62" s="867"/>
      <c r="BY62" s="867"/>
      <c r="BZ62" s="867"/>
      <c r="CA62" s="867"/>
      <c r="CB62" s="867"/>
      <c r="CC62" s="867"/>
      <c r="CD62" s="867"/>
      <c r="CE62" s="867"/>
      <c r="CF62" s="867"/>
      <c r="CG62" s="867"/>
      <c r="CH62" s="867"/>
      <c r="CI62" s="867"/>
      <c r="CJ62" s="867"/>
      <c r="CK62" s="867"/>
      <c r="CL62" s="867"/>
      <c r="CM62" s="867"/>
      <c r="CN62" s="867"/>
      <c r="CO62" s="867"/>
      <c r="CP62" s="867"/>
      <c r="CQ62" s="867"/>
      <c r="CR62" s="867"/>
      <c r="CS62" s="867"/>
      <c r="CT62" s="867"/>
      <c r="CU62" s="867"/>
      <c r="CV62" s="867"/>
      <c r="CW62" s="867"/>
      <c r="CX62" s="867"/>
      <c r="CY62" s="867"/>
      <c r="CZ62" s="867"/>
      <c r="DA62" s="867"/>
      <c r="DB62" s="867"/>
      <c r="DC62" s="867"/>
      <c r="DD62" s="867"/>
      <c r="DE62" s="867"/>
      <c r="DF62" s="867"/>
      <c r="DG62" s="867"/>
      <c r="DH62" s="867"/>
      <c r="DI62" s="867"/>
      <c r="DJ62" s="867"/>
      <c r="DK62" s="867"/>
      <c r="DL62" s="867"/>
      <c r="DM62" s="867"/>
      <c r="DN62" s="867"/>
      <c r="DO62" s="867"/>
      <c r="DP62" s="867"/>
      <c r="DQ62" s="867"/>
      <c r="DR62" s="867"/>
      <c r="DS62" s="867"/>
      <c r="DT62" s="867"/>
      <c r="DU62" s="867"/>
      <c r="DV62" s="867"/>
      <c r="DW62" s="867"/>
      <c r="DX62" s="867"/>
      <c r="DY62" s="867"/>
      <c r="DZ62" s="867"/>
      <c r="EA62" s="867"/>
      <c r="EB62" s="867"/>
      <c r="EC62" s="867"/>
      <c r="ED62" s="867"/>
      <c r="EE62" s="867"/>
      <c r="EF62" s="867"/>
      <c r="EG62" s="867"/>
      <c r="EH62" s="867"/>
      <c r="EI62" s="867"/>
      <c r="EJ62" s="867"/>
      <c r="EK62" s="867"/>
      <c r="EL62" s="867"/>
      <c r="EM62" s="867"/>
      <c r="EN62" s="867"/>
      <c r="EO62" s="867"/>
      <c r="EP62" s="867"/>
      <c r="EQ62" s="867"/>
      <c r="ER62" s="867"/>
      <c r="ES62" s="867"/>
      <c r="ET62" s="867"/>
      <c r="EU62" s="867"/>
      <c r="EV62" s="867"/>
      <c r="EW62" s="867"/>
      <c r="EX62" s="867"/>
      <c r="EY62" s="867"/>
      <c r="EZ62" s="867"/>
      <c r="FA62" s="867"/>
      <c r="FB62" s="867"/>
      <c r="FC62" s="867"/>
      <c r="FD62" s="867"/>
      <c r="FE62" s="867"/>
      <c r="FF62" s="867"/>
      <c r="FG62" s="867"/>
      <c r="FH62" s="867"/>
      <c r="FI62" s="867"/>
      <c r="FJ62" s="867"/>
      <c r="FK62" s="867"/>
      <c r="FL62" s="867"/>
      <c r="FM62" s="867"/>
      <c r="FN62" s="867"/>
      <c r="FO62" s="867"/>
      <c r="FP62" s="867"/>
      <c r="FQ62" s="867"/>
      <c r="FR62" s="867"/>
      <c r="FS62" s="867"/>
      <c r="FT62" s="867"/>
      <c r="FU62" s="867"/>
      <c r="FV62" s="867"/>
      <c r="FW62" s="867"/>
      <c r="FX62" s="867"/>
      <c r="FY62" s="867"/>
      <c r="FZ62" s="867"/>
      <c r="GA62" s="867"/>
      <c r="GB62" s="867"/>
      <c r="GC62" s="867"/>
      <c r="GD62" s="867"/>
      <c r="GE62" s="867"/>
      <c r="GF62" s="867"/>
      <c r="GG62" s="867"/>
      <c r="GH62" s="867"/>
      <c r="GI62" s="867"/>
      <c r="GJ62" s="867"/>
      <c r="GK62" s="867"/>
      <c r="GL62" s="867"/>
      <c r="GM62" s="867"/>
      <c r="GN62" s="867"/>
      <c r="GO62" s="867"/>
      <c r="GP62" s="867"/>
      <c r="GQ62" s="867"/>
      <c r="GR62" s="867"/>
      <c r="GS62" s="867"/>
      <c r="GT62" s="867"/>
      <c r="GU62" s="867"/>
      <c r="GV62" s="867"/>
      <c r="GW62" s="867"/>
      <c r="GX62" s="867"/>
      <c r="GY62" s="867"/>
      <c r="GZ62" s="867"/>
      <c r="HA62" s="867"/>
      <c r="HB62" s="867"/>
      <c r="HC62" s="867"/>
      <c r="HD62" s="867"/>
      <c r="HE62" s="867"/>
      <c r="HF62" s="867"/>
      <c r="HG62" s="867"/>
      <c r="HH62" s="867"/>
      <c r="HI62" s="867"/>
      <c r="HJ62" s="867"/>
      <c r="HK62" s="867"/>
      <c r="HL62" s="867"/>
      <c r="HM62" s="867"/>
      <c r="HN62" s="867"/>
      <c r="HO62" s="867"/>
      <c r="HP62" s="867"/>
      <c r="HQ62" s="867"/>
      <c r="HR62" s="867"/>
      <c r="HS62" s="867"/>
      <c r="HT62" s="867"/>
      <c r="HU62" s="867"/>
      <c r="HV62" s="867"/>
      <c r="HW62" s="867"/>
      <c r="HX62" s="867"/>
      <c r="HY62" s="867"/>
      <c r="HZ62" s="867"/>
      <c r="IA62" s="867"/>
      <c r="IB62" s="867"/>
      <c r="IC62" s="867"/>
      <c r="ID62" s="867"/>
      <c r="IE62" s="867"/>
      <c r="IF62" s="867"/>
      <c r="IG62" s="867"/>
      <c r="IH62" s="867"/>
      <c r="II62" s="867"/>
      <c r="IJ62" s="867"/>
      <c r="IK62" s="867"/>
      <c r="IL62" s="867"/>
      <c r="IM62" s="867"/>
      <c r="IN62" s="867"/>
      <c r="IO62" s="867"/>
      <c r="IP62" s="867"/>
      <c r="IQ62" s="867"/>
      <c r="IR62" s="867"/>
      <c r="IS62" s="867"/>
      <c r="IT62" s="867"/>
      <c r="IU62" s="867"/>
      <c r="IV62" s="867"/>
    </row>
    <row r="63" spans="1:256" s="864" customFormat="1" ht="15" customHeight="1">
      <c r="A63" s="716" t="s">
        <v>1447</v>
      </c>
      <c r="B63" s="1085">
        <v>446.78</v>
      </c>
      <c r="C63" s="1085">
        <v>564.88671868330744</v>
      </c>
      <c r="D63" s="1085">
        <v>809.83157090517614</v>
      </c>
      <c r="E63" s="1085">
        <v>885.69933940367787</v>
      </c>
      <c r="F63" s="2753"/>
      <c r="G63" s="2753"/>
      <c r="H63" s="2753"/>
      <c r="I63" s="2753"/>
      <c r="J63" s="2753"/>
      <c r="K63" s="2753"/>
      <c r="L63" s="2753"/>
      <c r="M63" s="2753"/>
      <c r="N63" s="2753"/>
      <c r="O63" s="2753"/>
      <c r="P63" s="2753"/>
      <c r="Q63" s="2753"/>
      <c r="R63" s="2753"/>
      <c r="S63" s="2753"/>
      <c r="T63" s="2753"/>
      <c r="U63" s="2753"/>
      <c r="V63" s="2753"/>
      <c r="W63" s="2753"/>
      <c r="X63" s="2753"/>
      <c r="Y63" s="2753"/>
      <c r="Z63" s="867"/>
      <c r="AA63" s="867"/>
      <c r="AB63" s="867"/>
      <c r="AC63" s="867"/>
      <c r="AD63" s="867"/>
      <c r="AE63" s="867"/>
      <c r="AF63" s="867"/>
      <c r="AG63" s="867"/>
      <c r="AH63" s="867"/>
      <c r="AI63" s="867"/>
      <c r="AJ63" s="867"/>
      <c r="AK63" s="867"/>
      <c r="AL63" s="867"/>
      <c r="AM63" s="867"/>
      <c r="AN63" s="867"/>
      <c r="AO63" s="867"/>
      <c r="AP63" s="867"/>
      <c r="AQ63" s="867"/>
      <c r="AR63" s="867"/>
      <c r="AS63" s="867"/>
      <c r="AT63" s="867"/>
      <c r="AU63" s="867"/>
      <c r="AV63" s="867"/>
      <c r="AW63" s="867"/>
      <c r="AX63" s="867"/>
      <c r="AY63" s="867"/>
      <c r="AZ63" s="867"/>
      <c r="BA63" s="867"/>
      <c r="BB63" s="867"/>
      <c r="BC63" s="867"/>
      <c r="BD63" s="867"/>
      <c r="BE63" s="867"/>
      <c r="BF63" s="867"/>
      <c r="BG63" s="867"/>
      <c r="BH63" s="867"/>
      <c r="BI63" s="867"/>
      <c r="BJ63" s="867"/>
      <c r="BK63" s="867"/>
      <c r="BL63" s="867"/>
      <c r="BM63" s="867"/>
      <c r="BN63" s="867"/>
      <c r="BO63" s="867"/>
      <c r="BP63" s="867"/>
      <c r="BQ63" s="867"/>
      <c r="BR63" s="867"/>
      <c r="BS63" s="867"/>
      <c r="BT63" s="867"/>
      <c r="BU63" s="867"/>
      <c r="BV63" s="867"/>
      <c r="BW63" s="867"/>
      <c r="BX63" s="867"/>
      <c r="BY63" s="867"/>
      <c r="BZ63" s="867"/>
      <c r="CA63" s="867"/>
      <c r="CB63" s="867"/>
      <c r="CC63" s="867"/>
      <c r="CD63" s="867"/>
      <c r="CE63" s="867"/>
      <c r="CF63" s="867"/>
      <c r="CG63" s="867"/>
      <c r="CH63" s="867"/>
      <c r="CI63" s="867"/>
      <c r="CJ63" s="867"/>
      <c r="CK63" s="867"/>
      <c r="CL63" s="867"/>
      <c r="CM63" s="867"/>
      <c r="CN63" s="867"/>
      <c r="CO63" s="867"/>
      <c r="CP63" s="867"/>
      <c r="CQ63" s="867"/>
      <c r="CR63" s="867"/>
      <c r="CS63" s="867"/>
      <c r="CT63" s="867"/>
      <c r="CU63" s="867"/>
      <c r="CV63" s="867"/>
      <c r="CW63" s="867"/>
      <c r="CX63" s="867"/>
      <c r="CY63" s="867"/>
      <c r="CZ63" s="867"/>
      <c r="DA63" s="867"/>
      <c r="DB63" s="867"/>
      <c r="DC63" s="867"/>
      <c r="DD63" s="867"/>
      <c r="DE63" s="867"/>
      <c r="DF63" s="867"/>
      <c r="DG63" s="867"/>
      <c r="DH63" s="867"/>
      <c r="DI63" s="867"/>
      <c r="DJ63" s="867"/>
      <c r="DK63" s="867"/>
      <c r="DL63" s="867"/>
      <c r="DM63" s="867"/>
      <c r="DN63" s="867"/>
      <c r="DO63" s="867"/>
      <c r="DP63" s="867"/>
      <c r="DQ63" s="867"/>
      <c r="DR63" s="867"/>
      <c r="DS63" s="867"/>
      <c r="DT63" s="867"/>
      <c r="DU63" s="867"/>
      <c r="DV63" s="867"/>
      <c r="DW63" s="867"/>
      <c r="DX63" s="867"/>
      <c r="DY63" s="867"/>
      <c r="DZ63" s="867"/>
      <c r="EA63" s="867"/>
      <c r="EB63" s="867"/>
      <c r="EC63" s="867"/>
      <c r="ED63" s="867"/>
      <c r="EE63" s="867"/>
      <c r="EF63" s="867"/>
      <c r="EG63" s="867"/>
      <c r="EH63" s="867"/>
      <c r="EI63" s="867"/>
      <c r="EJ63" s="867"/>
      <c r="EK63" s="867"/>
      <c r="EL63" s="867"/>
      <c r="EM63" s="867"/>
      <c r="EN63" s="867"/>
      <c r="EO63" s="867"/>
      <c r="EP63" s="867"/>
      <c r="EQ63" s="867"/>
      <c r="ER63" s="867"/>
      <c r="ES63" s="867"/>
      <c r="ET63" s="867"/>
      <c r="EU63" s="867"/>
      <c r="EV63" s="867"/>
      <c r="EW63" s="867"/>
      <c r="EX63" s="867"/>
      <c r="EY63" s="867"/>
      <c r="EZ63" s="867"/>
      <c r="FA63" s="867"/>
      <c r="FB63" s="867"/>
      <c r="FC63" s="867"/>
      <c r="FD63" s="867"/>
      <c r="FE63" s="867"/>
      <c r="FF63" s="867"/>
      <c r="FG63" s="867"/>
      <c r="FH63" s="867"/>
      <c r="FI63" s="867"/>
      <c r="FJ63" s="867"/>
      <c r="FK63" s="867"/>
      <c r="FL63" s="867"/>
      <c r="FM63" s="867"/>
      <c r="FN63" s="867"/>
      <c r="FO63" s="867"/>
      <c r="FP63" s="867"/>
      <c r="FQ63" s="867"/>
      <c r="FR63" s="867"/>
      <c r="FS63" s="867"/>
      <c r="FT63" s="867"/>
      <c r="FU63" s="867"/>
      <c r="FV63" s="867"/>
      <c r="FW63" s="867"/>
      <c r="FX63" s="867"/>
      <c r="FY63" s="867"/>
      <c r="FZ63" s="867"/>
      <c r="GA63" s="867"/>
      <c r="GB63" s="867"/>
      <c r="GC63" s="867"/>
      <c r="GD63" s="867"/>
      <c r="GE63" s="867"/>
      <c r="GF63" s="867"/>
      <c r="GG63" s="867"/>
      <c r="GH63" s="867"/>
      <c r="GI63" s="867"/>
      <c r="GJ63" s="867"/>
      <c r="GK63" s="867"/>
      <c r="GL63" s="867"/>
      <c r="GM63" s="867"/>
      <c r="GN63" s="867"/>
      <c r="GO63" s="867"/>
      <c r="GP63" s="867"/>
      <c r="GQ63" s="867"/>
      <c r="GR63" s="867"/>
      <c r="GS63" s="867"/>
      <c r="GT63" s="867"/>
      <c r="GU63" s="867"/>
      <c r="GV63" s="867"/>
      <c r="GW63" s="867"/>
      <c r="GX63" s="867"/>
      <c r="GY63" s="867"/>
      <c r="GZ63" s="867"/>
      <c r="HA63" s="867"/>
      <c r="HB63" s="867"/>
      <c r="HC63" s="867"/>
      <c r="HD63" s="867"/>
      <c r="HE63" s="867"/>
      <c r="HF63" s="867"/>
      <c r="HG63" s="867"/>
      <c r="HH63" s="867"/>
      <c r="HI63" s="867"/>
      <c r="HJ63" s="867"/>
      <c r="HK63" s="867"/>
      <c r="HL63" s="867"/>
      <c r="HM63" s="867"/>
      <c r="HN63" s="867"/>
      <c r="HO63" s="867"/>
      <c r="HP63" s="867"/>
      <c r="HQ63" s="867"/>
      <c r="HR63" s="867"/>
      <c r="HS63" s="867"/>
      <c r="HT63" s="867"/>
      <c r="HU63" s="867"/>
      <c r="HV63" s="867"/>
      <c r="HW63" s="867"/>
      <c r="HX63" s="867"/>
      <c r="HY63" s="867"/>
      <c r="HZ63" s="867"/>
      <c r="IA63" s="867"/>
      <c r="IB63" s="867"/>
      <c r="IC63" s="867"/>
      <c r="ID63" s="867"/>
      <c r="IE63" s="867"/>
      <c r="IF63" s="867"/>
      <c r="IG63" s="867"/>
      <c r="IH63" s="867"/>
      <c r="II63" s="867"/>
      <c r="IJ63" s="867"/>
      <c r="IK63" s="867"/>
      <c r="IL63" s="867"/>
      <c r="IM63" s="867"/>
      <c r="IN63" s="867"/>
      <c r="IO63" s="867"/>
      <c r="IP63" s="867"/>
      <c r="IQ63" s="867"/>
      <c r="IR63" s="867"/>
      <c r="IS63" s="867"/>
      <c r="IT63" s="867"/>
      <c r="IU63" s="867"/>
      <c r="IV63" s="867"/>
    </row>
    <row r="64" spans="1:256" ht="20.100000000000001" customHeight="1">
      <c r="A64" s="704" t="s">
        <v>1448</v>
      </c>
      <c r="B64" s="1064">
        <v>488.315</v>
      </c>
      <c r="C64" s="1064">
        <v>697.77656712402472</v>
      </c>
      <c r="D64" s="1064">
        <v>824.94312280113922</v>
      </c>
      <c r="E64" s="1064">
        <v>913.3563054499366</v>
      </c>
      <c r="F64" s="2753"/>
      <c r="G64" s="2753"/>
      <c r="H64" s="2753"/>
      <c r="I64" s="2753"/>
      <c r="J64" s="2753"/>
      <c r="K64" s="2753"/>
      <c r="L64" s="2753"/>
      <c r="M64" s="2753"/>
      <c r="N64" s="2753"/>
      <c r="O64" s="2753"/>
      <c r="P64" s="2753"/>
      <c r="Q64" s="2753"/>
      <c r="R64" s="2753"/>
      <c r="S64" s="2753"/>
      <c r="T64" s="2753"/>
      <c r="U64" s="2753"/>
      <c r="V64" s="2753"/>
      <c r="W64" s="2753"/>
      <c r="X64" s="2753"/>
      <c r="Y64" s="2753"/>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7"/>
      <c r="AY64" s="867"/>
      <c r="AZ64" s="867"/>
      <c r="BA64" s="867"/>
      <c r="BB64" s="867"/>
      <c r="BC64" s="867"/>
      <c r="BD64" s="867"/>
      <c r="BE64" s="867"/>
      <c r="BF64" s="867"/>
      <c r="BG64" s="867"/>
      <c r="BH64" s="867"/>
      <c r="BI64" s="867"/>
      <c r="BJ64" s="867"/>
      <c r="BK64" s="867"/>
      <c r="BL64" s="867"/>
      <c r="BM64" s="867"/>
      <c r="BN64" s="867"/>
      <c r="BO64" s="867"/>
      <c r="BP64" s="867"/>
      <c r="BQ64" s="867"/>
      <c r="BR64" s="867"/>
      <c r="BS64" s="867"/>
      <c r="BT64" s="867"/>
      <c r="BU64" s="867"/>
      <c r="BV64" s="867"/>
      <c r="BW64" s="867"/>
      <c r="BX64" s="867"/>
      <c r="BY64" s="867"/>
      <c r="BZ64" s="867"/>
      <c r="CA64" s="867"/>
      <c r="CB64" s="867"/>
      <c r="CC64" s="867"/>
      <c r="CD64" s="867"/>
      <c r="CE64" s="867"/>
      <c r="CF64" s="867"/>
      <c r="CG64" s="867"/>
      <c r="CH64" s="867"/>
      <c r="CI64" s="867"/>
      <c r="CJ64" s="867"/>
      <c r="CK64" s="867"/>
      <c r="CL64" s="867"/>
      <c r="CM64" s="867"/>
      <c r="CN64" s="867"/>
      <c r="CO64" s="867"/>
      <c r="CP64" s="867"/>
      <c r="CQ64" s="867"/>
      <c r="CR64" s="867"/>
      <c r="CS64" s="867"/>
      <c r="CT64" s="867"/>
      <c r="CU64" s="867"/>
      <c r="CV64" s="867"/>
      <c r="CW64" s="867"/>
      <c r="CX64" s="867"/>
      <c r="CY64" s="867"/>
      <c r="CZ64" s="867"/>
      <c r="DA64" s="867"/>
      <c r="DB64" s="867"/>
      <c r="DC64" s="867"/>
      <c r="DD64" s="867"/>
      <c r="DE64" s="867"/>
      <c r="DF64" s="867"/>
      <c r="DG64" s="867"/>
      <c r="DH64" s="867"/>
      <c r="DI64" s="867"/>
      <c r="DJ64" s="867"/>
      <c r="DK64" s="867"/>
      <c r="DL64" s="867"/>
      <c r="DM64" s="867"/>
      <c r="DN64" s="867"/>
      <c r="DO64" s="867"/>
      <c r="DP64" s="867"/>
      <c r="DQ64" s="867"/>
      <c r="DR64" s="867"/>
      <c r="DS64" s="867"/>
      <c r="DT64" s="867"/>
      <c r="DU64" s="867"/>
      <c r="DV64" s="867"/>
      <c r="DW64" s="867"/>
      <c r="DX64" s="867"/>
      <c r="DY64" s="867"/>
      <c r="DZ64" s="867"/>
      <c r="EA64" s="867"/>
      <c r="EB64" s="867"/>
      <c r="EC64" s="867"/>
      <c r="ED64" s="867"/>
      <c r="EE64" s="867"/>
      <c r="EF64" s="867"/>
      <c r="EG64" s="867"/>
      <c r="EH64" s="867"/>
      <c r="EI64" s="867"/>
      <c r="EJ64" s="867"/>
      <c r="EK64" s="867"/>
      <c r="EL64" s="867"/>
      <c r="EM64" s="867"/>
      <c r="EN64" s="867"/>
      <c r="EO64" s="867"/>
      <c r="EP64" s="867"/>
      <c r="EQ64" s="867"/>
      <c r="ER64" s="867"/>
      <c r="ES64" s="867"/>
      <c r="ET64" s="867"/>
      <c r="EU64" s="867"/>
      <c r="EV64" s="867"/>
      <c r="EW64" s="867"/>
      <c r="EX64" s="867"/>
      <c r="EY64" s="867"/>
      <c r="EZ64" s="867"/>
      <c r="FA64" s="867"/>
      <c r="FB64" s="867"/>
      <c r="FC64" s="867"/>
      <c r="FD64" s="867"/>
      <c r="FE64" s="867"/>
      <c r="FF64" s="867"/>
      <c r="FG64" s="867"/>
      <c r="FH64" s="867"/>
      <c r="FI64" s="867"/>
      <c r="FJ64" s="867"/>
      <c r="FK64" s="867"/>
      <c r="FL64" s="867"/>
      <c r="FM64" s="867"/>
      <c r="FN64" s="867"/>
      <c r="FO64" s="867"/>
      <c r="FP64" s="867"/>
      <c r="FQ64" s="867"/>
      <c r="FR64" s="867"/>
      <c r="FS64" s="867"/>
      <c r="FT64" s="867"/>
      <c r="FU64" s="867"/>
      <c r="FV64" s="867"/>
      <c r="FW64" s="867"/>
      <c r="FX64" s="867"/>
      <c r="FY64" s="867"/>
      <c r="FZ64" s="867"/>
      <c r="GA64" s="867"/>
      <c r="GB64" s="867"/>
      <c r="GC64" s="867"/>
      <c r="GD64" s="867"/>
      <c r="GE64" s="867"/>
      <c r="GF64" s="867"/>
      <c r="GG64" s="867"/>
      <c r="GH64" s="867"/>
      <c r="GI64" s="867"/>
      <c r="GJ64" s="867"/>
      <c r="GK64" s="867"/>
      <c r="GL64" s="867"/>
      <c r="GM64" s="867"/>
      <c r="GN64" s="867"/>
      <c r="GO64" s="867"/>
      <c r="GP64" s="867"/>
      <c r="GQ64" s="867"/>
      <c r="GR64" s="867"/>
      <c r="GS64" s="867"/>
      <c r="GT64" s="867"/>
      <c r="GU64" s="867"/>
      <c r="GV64" s="867"/>
      <c r="GW64" s="867"/>
      <c r="GX64" s="867"/>
      <c r="GY64" s="867"/>
      <c r="GZ64" s="867"/>
      <c r="HA64" s="867"/>
      <c r="HB64" s="867"/>
      <c r="HC64" s="867"/>
      <c r="HD64" s="867"/>
      <c r="HE64" s="867"/>
      <c r="HF64" s="867"/>
      <c r="HG64" s="867"/>
      <c r="HH64" s="867"/>
      <c r="HI64" s="867"/>
      <c r="HJ64" s="867"/>
      <c r="HK64" s="867"/>
      <c r="HL64" s="867"/>
      <c r="HM64" s="867"/>
      <c r="HN64" s="867"/>
      <c r="HO64" s="867"/>
      <c r="HP64" s="867"/>
      <c r="HQ64" s="867"/>
      <c r="HR64" s="867"/>
      <c r="HS64" s="867"/>
      <c r="HT64" s="867"/>
      <c r="HU64" s="867"/>
      <c r="HV64" s="867"/>
      <c r="HW64" s="867"/>
      <c r="HX64" s="867"/>
      <c r="HY64" s="867"/>
      <c r="HZ64" s="867"/>
      <c r="IA64" s="867"/>
      <c r="IB64" s="867"/>
      <c r="IC64" s="867"/>
      <c r="ID64" s="867"/>
      <c r="IE64" s="867"/>
      <c r="IF64" s="867"/>
      <c r="IG64" s="867"/>
      <c r="IH64" s="867"/>
      <c r="II64" s="867"/>
      <c r="IJ64" s="867"/>
      <c r="IK64" s="867"/>
      <c r="IL64" s="867"/>
      <c r="IM64" s="867"/>
      <c r="IN64" s="867"/>
      <c r="IO64" s="867"/>
      <c r="IP64" s="867"/>
      <c r="IQ64" s="867"/>
      <c r="IR64" s="867"/>
      <c r="IS64" s="867"/>
      <c r="IT64" s="867"/>
      <c r="IU64" s="867"/>
      <c r="IV64" s="867"/>
    </row>
    <row r="65" spans="1:256" s="864" customFormat="1" ht="15" customHeight="1">
      <c r="A65" s="704" t="s">
        <v>1449</v>
      </c>
      <c r="B65" s="1064">
        <v>504.61500000000001</v>
      </c>
      <c r="C65" s="1064">
        <v>704.83899530177086</v>
      </c>
      <c r="D65" s="1064">
        <v>867.10722556739233</v>
      </c>
      <c r="E65" s="1064">
        <v>914.86136595310904</v>
      </c>
      <c r="F65" s="2753"/>
      <c r="G65" s="2753"/>
      <c r="H65" s="2753"/>
      <c r="I65" s="2753"/>
      <c r="J65" s="2753"/>
      <c r="K65" s="2753"/>
      <c r="L65" s="2753"/>
      <c r="M65" s="2753"/>
      <c r="N65" s="2753"/>
      <c r="O65" s="2753"/>
      <c r="P65" s="2753"/>
      <c r="Q65" s="2753"/>
      <c r="R65" s="2753"/>
      <c r="S65" s="2753"/>
      <c r="T65" s="2753"/>
      <c r="U65" s="2753"/>
      <c r="V65" s="2753"/>
      <c r="W65" s="2753"/>
      <c r="X65" s="2753"/>
      <c r="Y65" s="2753"/>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67"/>
      <c r="BA65" s="867"/>
      <c r="BB65" s="867"/>
      <c r="BC65" s="867"/>
      <c r="BD65" s="867"/>
      <c r="BE65" s="867"/>
      <c r="BF65" s="867"/>
      <c r="BG65" s="867"/>
      <c r="BH65" s="867"/>
      <c r="BI65" s="867"/>
      <c r="BJ65" s="867"/>
      <c r="BK65" s="867"/>
      <c r="BL65" s="867"/>
      <c r="BM65" s="867"/>
      <c r="BN65" s="867"/>
      <c r="BO65" s="867"/>
      <c r="BP65" s="867"/>
      <c r="BQ65" s="867"/>
      <c r="BR65" s="867"/>
      <c r="BS65" s="867"/>
      <c r="BT65" s="867"/>
      <c r="BU65" s="867"/>
      <c r="BV65" s="867"/>
      <c r="BW65" s="867"/>
      <c r="BX65" s="867"/>
      <c r="BY65" s="867"/>
      <c r="BZ65" s="867"/>
      <c r="CA65" s="867"/>
      <c r="CB65" s="867"/>
      <c r="CC65" s="867"/>
      <c r="CD65" s="867"/>
      <c r="CE65" s="867"/>
      <c r="CF65" s="867"/>
      <c r="CG65" s="867"/>
      <c r="CH65" s="867"/>
      <c r="CI65" s="867"/>
      <c r="CJ65" s="867"/>
      <c r="CK65" s="867"/>
      <c r="CL65" s="867"/>
      <c r="CM65" s="867"/>
      <c r="CN65" s="867"/>
      <c r="CO65" s="867"/>
      <c r="CP65" s="867"/>
      <c r="CQ65" s="867"/>
      <c r="CR65" s="867"/>
      <c r="CS65" s="867"/>
      <c r="CT65" s="867"/>
      <c r="CU65" s="867"/>
      <c r="CV65" s="867"/>
      <c r="CW65" s="867"/>
      <c r="CX65" s="867"/>
      <c r="CY65" s="867"/>
      <c r="CZ65" s="867"/>
      <c r="DA65" s="867"/>
      <c r="DB65" s="867"/>
      <c r="DC65" s="867"/>
      <c r="DD65" s="867"/>
      <c r="DE65" s="867"/>
      <c r="DF65" s="867"/>
      <c r="DG65" s="867"/>
      <c r="DH65" s="867"/>
      <c r="DI65" s="867"/>
      <c r="DJ65" s="867"/>
      <c r="DK65" s="867"/>
      <c r="DL65" s="867"/>
      <c r="DM65" s="867"/>
      <c r="DN65" s="867"/>
      <c r="DO65" s="867"/>
      <c r="DP65" s="867"/>
      <c r="DQ65" s="867"/>
      <c r="DR65" s="867"/>
      <c r="DS65" s="867"/>
      <c r="DT65" s="867"/>
      <c r="DU65" s="867"/>
      <c r="DV65" s="867"/>
      <c r="DW65" s="867"/>
      <c r="DX65" s="867"/>
      <c r="DY65" s="867"/>
      <c r="DZ65" s="867"/>
      <c r="EA65" s="867"/>
      <c r="EB65" s="867"/>
      <c r="EC65" s="867"/>
      <c r="ED65" s="867"/>
      <c r="EE65" s="867"/>
      <c r="EF65" s="867"/>
      <c r="EG65" s="867"/>
      <c r="EH65" s="867"/>
      <c r="EI65" s="867"/>
      <c r="EJ65" s="867"/>
      <c r="EK65" s="867"/>
      <c r="EL65" s="867"/>
      <c r="EM65" s="867"/>
      <c r="EN65" s="867"/>
      <c r="EO65" s="867"/>
      <c r="EP65" s="867"/>
      <c r="EQ65" s="867"/>
      <c r="ER65" s="867"/>
      <c r="ES65" s="867"/>
      <c r="ET65" s="867"/>
      <c r="EU65" s="867"/>
      <c r="EV65" s="867"/>
      <c r="EW65" s="867"/>
      <c r="EX65" s="867"/>
      <c r="EY65" s="867"/>
      <c r="EZ65" s="867"/>
      <c r="FA65" s="867"/>
      <c r="FB65" s="867"/>
      <c r="FC65" s="867"/>
      <c r="FD65" s="867"/>
      <c r="FE65" s="867"/>
      <c r="FF65" s="867"/>
      <c r="FG65" s="867"/>
      <c r="FH65" s="867"/>
      <c r="FI65" s="867"/>
      <c r="FJ65" s="867"/>
      <c r="FK65" s="867"/>
      <c r="FL65" s="867"/>
      <c r="FM65" s="867"/>
      <c r="FN65" s="867"/>
      <c r="FO65" s="867"/>
      <c r="FP65" s="867"/>
      <c r="FQ65" s="867"/>
      <c r="FR65" s="867"/>
      <c r="FS65" s="867"/>
      <c r="FT65" s="867"/>
      <c r="FU65" s="867"/>
      <c r="FV65" s="867"/>
      <c r="FW65" s="867"/>
      <c r="FX65" s="867"/>
      <c r="FY65" s="867"/>
      <c r="FZ65" s="867"/>
      <c r="GA65" s="867"/>
      <c r="GB65" s="867"/>
      <c r="GC65" s="867"/>
      <c r="GD65" s="867"/>
      <c r="GE65" s="867"/>
      <c r="GF65" s="867"/>
      <c r="GG65" s="867"/>
      <c r="GH65" s="867"/>
      <c r="GI65" s="867"/>
      <c r="GJ65" s="867"/>
      <c r="GK65" s="867"/>
      <c r="GL65" s="867"/>
      <c r="GM65" s="867"/>
      <c r="GN65" s="867"/>
      <c r="GO65" s="867"/>
      <c r="GP65" s="867"/>
      <c r="GQ65" s="867"/>
      <c r="GR65" s="867"/>
      <c r="GS65" s="867"/>
      <c r="GT65" s="867"/>
      <c r="GU65" s="867"/>
      <c r="GV65" s="867"/>
      <c r="GW65" s="867"/>
      <c r="GX65" s="867"/>
      <c r="GY65" s="867"/>
      <c r="GZ65" s="867"/>
      <c r="HA65" s="867"/>
      <c r="HB65" s="867"/>
      <c r="HC65" s="867"/>
      <c r="HD65" s="867"/>
      <c r="HE65" s="867"/>
      <c r="HF65" s="867"/>
      <c r="HG65" s="867"/>
      <c r="HH65" s="867"/>
      <c r="HI65" s="867"/>
      <c r="HJ65" s="867"/>
      <c r="HK65" s="867"/>
      <c r="HL65" s="867"/>
      <c r="HM65" s="867"/>
      <c r="HN65" s="867"/>
      <c r="HO65" s="867"/>
      <c r="HP65" s="867"/>
      <c r="HQ65" s="867"/>
      <c r="HR65" s="867"/>
      <c r="HS65" s="867"/>
      <c r="HT65" s="867"/>
      <c r="HU65" s="867"/>
      <c r="HV65" s="867"/>
      <c r="HW65" s="867"/>
      <c r="HX65" s="867"/>
      <c r="HY65" s="867"/>
      <c r="HZ65" s="867"/>
      <c r="IA65" s="867"/>
      <c r="IB65" s="867"/>
      <c r="IC65" s="867"/>
      <c r="ID65" s="867"/>
      <c r="IE65" s="867"/>
      <c r="IF65" s="867"/>
      <c r="IG65" s="867"/>
      <c r="IH65" s="867"/>
      <c r="II65" s="867"/>
      <c r="IJ65" s="867"/>
      <c r="IK65" s="867"/>
      <c r="IL65" s="867"/>
      <c r="IM65" s="867"/>
      <c r="IN65" s="867"/>
      <c r="IO65" s="867"/>
      <c r="IP65" s="867"/>
      <c r="IQ65" s="867"/>
      <c r="IR65" s="867"/>
      <c r="IS65" s="867"/>
      <c r="IT65" s="867"/>
      <c r="IU65" s="867"/>
      <c r="IV65" s="867"/>
    </row>
    <row r="66" spans="1:256" s="867" customFormat="1" ht="20.100000000000001" customHeight="1">
      <c r="A66" s="704" t="s">
        <v>1450</v>
      </c>
      <c r="B66" s="1064">
        <v>537.29500000000007</v>
      </c>
      <c r="C66" s="1064">
        <v>708.24541510550193</v>
      </c>
      <c r="D66" s="1064">
        <v>928.01195941048559</v>
      </c>
      <c r="E66" s="1064">
        <v>933.32649498035789</v>
      </c>
      <c r="F66" s="2753"/>
      <c r="G66" s="2753"/>
      <c r="H66" s="2753"/>
      <c r="I66" s="2753"/>
      <c r="J66" s="2753"/>
      <c r="K66" s="2753"/>
      <c r="L66" s="2753"/>
      <c r="M66" s="2753"/>
      <c r="N66" s="2753"/>
      <c r="O66" s="2753"/>
      <c r="P66" s="2753"/>
      <c r="Q66" s="2753"/>
      <c r="R66" s="2753"/>
      <c r="S66" s="2753"/>
      <c r="T66" s="2753"/>
      <c r="U66" s="2753"/>
      <c r="V66" s="2753"/>
      <c r="W66" s="2753"/>
      <c r="X66" s="2753"/>
      <c r="Y66" s="2753"/>
    </row>
    <row r="67" spans="1:256" s="867" customFormat="1" ht="20.100000000000001" customHeight="1">
      <c r="A67" s="708" t="s">
        <v>1451</v>
      </c>
      <c r="B67" s="1083">
        <v>43.769999999999996</v>
      </c>
      <c r="C67" s="1083">
        <v>145.97905677939809</v>
      </c>
      <c r="D67" s="1083">
        <v>212.98542274052477</v>
      </c>
      <c r="E67" s="1083">
        <v>189.92857142857144</v>
      </c>
      <c r="F67" s="2753"/>
      <c r="G67" s="2753"/>
      <c r="H67" s="2753"/>
      <c r="I67" s="2753"/>
      <c r="J67" s="2753"/>
      <c r="K67" s="2753"/>
      <c r="L67" s="2753"/>
      <c r="M67" s="2753"/>
      <c r="N67" s="2753"/>
      <c r="O67" s="2753"/>
      <c r="P67" s="2753"/>
      <c r="Q67" s="2753"/>
      <c r="R67" s="2753"/>
      <c r="S67" s="2753"/>
      <c r="T67" s="2753"/>
      <c r="U67" s="2753"/>
      <c r="V67" s="2753"/>
      <c r="W67" s="2753"/>
      <c r="X67" s="2753"/>
      <c r="Y67" s="2753"/>
    </row>
    <row r="68" spans="1:256" s="867" customFormat="1" ht="20.100000000000001" customHeight="1">
      <c r="A68" s="617" t="s">
        <v>1104</v>
      </c>
      <c r="B68" s="617"/>
      <c r="C68" s="617"/>
      <c r="D68" s="617"/>
      <c r="E68" s="617"/>
      <c r="F68" s="2757"/>
      <c r="G68" s="2757"/>
      <c r="H68" s="2757"/>
      <c r="I68" s="2757"/>
      <c r="J68" s="2757"/>
      <c r="K68" s="2757"/>
      <c r="L68" s="2757"/>
      <c r="M68" s="2757"/>
      <c r="N68" s="2757"/>
      <c r="O68" s="2757"/>
      <c r="P68" s="2757"/>
      <c r="Q68" s="2757"/>
      <c r="R68" s="2757"/>
      <c r="S68" s="2757"/>
      <c r="T68" s="2757"/>
      <c r="U68" s="2757"/>
      <c r="V68" s="2757"/>
      <c r="W68" s="2757"/>
      <c r="X68" s="2757"/>
      <c r="Y68" s="2757"/>
      <c r="Z68" s="864"/>
      <c r="AA68" s="864"/>
      <c r="AB68" s="864"/>
      <c r="AC68" s="864"/>
      <c r="AD68" s="864"/>
      <c r="AE68" s="864"/>
      <c r="AF68" s="864"/>
      <c r="AG68" s="864"/>
      <c r="AH68" s="864"/>
      <c r="AI68" s="864"/>
      <c r="AJ68" s="864"/>
      <c r="AK68" s="864"/>
      <c r="AL68" s="864"/>
      <c r="AM68" s="864"/>
      <c r="AN68" s="864"/>
      <c r="AO68" s="864"/>
      <c r="AP68" s="864"/>
      <c r="AQ68" s="864"/>
      <c r="AR68" s="864"/>
      <c r="AS68" s="864"/>
      <c r="AT68" s="864"/>
      <c r="AU68" s="864"/>
      <c r="AV68" s="864"/>
      <c r="AW68" s="864"/>
      <c r="AX68" s="864"/>
      <c r="AY68" s="864"/>
      <c r="AZ68" s="864"/>
      <c r="BA68" s="864"/>
      <c r="BB68" s="864"/>
      <c r="BC68" s="864"/>
      <c r="BD68" s="864"/>
      <c r="BE68" s="864"/>
      <c r="BF68" s="864"/>
      <c r="BG68" s="864"/>
      <c r="BH68" s="864"/>
      <c r="BI68" s="864"/>
      <c r="BJ68" s="864"/>
      <c r="BK68" s="864"/>
      <c r="BL68" s="864"/>
      <c r="BM68" s="864"/>
      <c r="BN68" s="864"/>
      <c r="BO68" s="864"/>
      <c r="BP68" s="864"/>
      <c r="BQ68" s="864"/>
      <c r="BR68" s="864"/>
      <c r="BS68" s="864"/>
      <c r="BT68" s="864"/>
      <c r="BU68" s="864"/>
      <c r="BV68" s="864"/>
      <c r="BW68" s="864"/>
      <c r="BX68" s="864"/>
      <c r="BY68" s="864"/>
      <c r="BZ68" s="864"/>
      <c r="CA68" s="864"/>
      <c r="CB68" s="864"/>
      <c r="CC68" s="864"/>
      <c r="CD68" s="864"/>
      <c r="CE68" s="864"/>
      <c r="CF68" s="864"/>
      <c r="CG68" s="864"/>
      <c r="CH68" s="864"/>
      <c r="CI68" s="864"/>
      <c r="CJ68" s="864"/>
      <c r="CK68" s="864"/>
      <c r="CL68" s="864"/>
      <c r="CM68" s="864"/>
      <c r="CN68" s="864"/>
      <c r="CO68" s="864"/>
      <c r="CP68" s="864"/>
      <c r="CQ68" s="864"/>
      <c r="CR68" s="864"/>
      <c r="CS68" s="864"/>
      <c r="CT68" s="864"/>
      <c r="CU68" s="864"/>
      <c r="CV68" s="864"/>
      <c r="CW68" s="864"/>
      <c r="CX68" s="864"/>
      <c r="CY68" s="864"/>
      <c r="CZ68" s="864"/>
      <c r="DA68" s="864"/>
      <c r="DB68" s="864"/>
      <c r="DC68" s="864"/>
      <c r="DD68" s="864"/>
      <c r="DE68" s="864"/>
      <c r="DF68" s="864"/>
      <c r="DG68" s="864"/>
      <c r="DH68" s="864"/>
      <c r="DI68" s="864"/>
      <c r="DJ68" s="864"/>
      <c r="DK68" s="864"/>
      <c r="DL68" s="864"/>
      <c r="DM68" s="864"/>
      <c r="DN68" s="864"/>
      <c r="DO68" s="864"/>
      <c r="DP68" s="864"/>
      <c r="DQ68" s="864"/>
      <c r="DR68" s="864"/>
      <c r="DS68" s="864"/>
      <c r="DT68" s="864"/>
      <c r="DU68" s="864"/>
      <c r="DV68" s="864"/>
      <c r="DW68" s="864"/>
      <c r="DX68" s="864"/>
      <c r="DY68" s="864"/>
      <c r="DZ68" s="864"/>
      <c r="EA68" s="864"/>
      <c r="EB68" s="864"/>
      <c r="EC68" s="864"/>
      <c r="ED68" s="864"/>
      <c r="EE68" s="864"/>
      <c r="EF68" s="864"/>
      <c r="EG68" s="864"/>
      <c r="EH68" s="864"/>
      <c r="EI68" s="864"/>
      <c r="EJ68" s="864"/>
      <c r="EK68" s="864"/>
      <c r="EL68" s="864"/>
      <c r="EM68" s="864"/>
      <c r="EN68" s="864"/>
      <c r="EO68" s="864"/>
      <c r="EP68" s="864"/>
      <c r="EQ68" s="864"/>
      <c r="ER68" s="864"/>
      <c r="ES68" s="864"/>
      <c r="ET68" s="864"/>
      <c r="EU68" s="864"/>
      <c r="EV68" s="864"/>
      <c r="EW68" s="864"/>
      <c r="EX68" s="864"/>
      <c r="EY68" s="864"/>
      <c r="EZ68" s="864"/>
      <c r="FA68" s="864"/>
      <c r="FB68" s="864"/>
      <c r="FC68" s="864"/>
      <c r="FD68" s="864"/>
      <c r="FE68" s="864"/>
      <c r="FF68" s="864"/>
      <c r="FG68" s="864"/>
      <c r="FH68" s="864"/>
      <c r="FI68" s="864"/>
      <c r="FJ68" s="864"/>
      <c r="FK68" s="864"/>
      <c r="FL68" s="864"/>
      <c r="FM68" s="864"/>
      <c r="FN68" s="864"/>
      <c r="FO68" s="864"/>
      <c r="FP68" s="864"/>
      <c r="FQ68" s="864"/>
      <c r="FR68" s="864"/>
      <c r="FS68" s="864"/>
      <c r="FT68" s="864"/>
      <c r="FU68" s="864"/>
      <c r="FV68" s="864"/>
      <c r="FW68" s="864"/>
      <c r="FX68" s="864"/>
      <c r="FY68" s="864"/>
      <c r="FZ68" s="864"/>
      <c r="GA68" s="864"/>
      <c r="GB68" s="864"/>
      <c r="GC68" s="864"/>
      <c r="GD68" s="864"/>
      <c r="GE68" s="864"/>
      <c r="GF68" s="864"/>
      <c r="GG68" s="864"/>
      <c r="GH68" s="864"/>
      <c r="GI68" s="864"/>
      <c r="GJ68" s="864"/>
      <c r="GK68" s="864"/>
      <c r="GL68" s="864"/>
      <c r="GM68" s="864"/>
      <c r="GN68" s="864"/>
      <c r="GO68" s="864"/>
      <c r="GP68" s="864"/>
      <c r="GQ68" s="864"/>
      <c r="GR68" s="864"/>
      <c r="GS68" s="864"/>
      <c r="GT68" s="864"/>
      <c r="GU68" s="864"/>
      <c r="GV68" s="864"/>
      <c r="GW68" s="864"/>
      <c r="GX68" s="864"/>
      <c r="GY68" s="864"/>
      <c r="GZ68" s="864"/>
      <c r="HA68" s="864"/>
      <c r="HB68" s="864"/>
      <c r="HC68" s="864"/>
      <c r="HD68" s="864"/>
      <c r="HE68" s="864"/>
      <c r="HF68" s="864"/>
      <c r="HG68" s="864"/>
      <c r="HH68" s="864"/>
      <c r="HI68" s="864"/>
      <c r="HJ68" s="864"/>
      <c r="HK68" s="864"/>
      <c r="HL68" s="864"/>
      <c r="HM68" s="864"/>
      <c r="HN68" s="864"/>
      <c r="HO68" s="864"/>
      <c r="HP68" s="864"/>
      <c r="HQ68" s="864"/>
      <c r="HR68" s="864"/>
      <c r="HS68" s="864"/>
      <c r="HT68" s="864"/>
      <c r="HU68" s="864"/>
      <c r="HV68" s="864"/>
      <c r="HW68" s="864"/>
      <c r="HX68" s="864"/>
      <c r="HY68" s="864"/>
      <c r="HZ68" s="864"/>
      <c r="IA68" s="864"/>
      <c r="IB68" s="864"/>
      <c r="IC68" s="864"/>
      <c r="ID68" s="864"/>
      <c r="IE68" s="864"/>
      <c r="IF68" s="864"/>
      <c r="IG68" s="864"/>
      <c r="IH68" s="864"/>
      <c r="II68" s="864"/>
      <c r="IJ68" s="864"/>
      <c r="IK68" s="864"/>
      <c r="IL68" s="864"/>
      <c r="IM68" s="864"/>
      <c r="IN68" s="864"/>
      <c r="IO68" s="864"/>
      <c r="IP68" s="864"/>
      <c r="IQ68" s="864"/>
      <c r="IR68" s="864"/>
      <c r="IS68" s="864"/>
      <c r="IT68" s="864"/>
      <c r="IU68" s="864"/>
      <c r="IV68" s="864"/>
    </row>
    <row r="69" spans="1:256" s="867" customFormat="1" ht="20.100000000000001" customHeight="1">
      <c r="A69" s="650"/>
      <c r="B69" s="617"/>
      <c r="C69" s="617"/>
      <c r="D69" s="617"/>
      <c r="E69" s="617"/>
      <c r="F69" s="2757"/>
      <c r="G69" s="2757"/>
      <c r="H69" s="2757"/>
      <c r="I69" s="2757"/>
      <c r="J69" s="2757"/>
      <c r="K69" s="2757"/>
      <c r="L69" s="2757"/>
      <c r="M69" s="2757"/>
      <c r="N69" s="2757"/>
      <c r="O69" s="2757"/>
      <c r="P69" s="2757"/>
      <c r="Q69" s="2757"/>
      <c r="R69" s="2757"/>
      <c r="S69" s="2757"/>
      <c r="T69" s="2757"/>
      <c r="U69" s="2757"/>
      <c r="V69" s="2757"/>
      <c r="W69" s="2757"/>
      <c r="X69" s="2757"/>
      <c r="Y69" s="2757"/>
      <c r="Z69" s="864"/>
      <c r="AA69" s="864"/>
      <c r="AB69" s="864"/>
      <c r="AC69" s="864"/>
      <c r="AD69" s="864"/>
      <c r="AE69" s="864"/>
      <c r="AF69" s="864"/>
      <c r="AG69" s="864"/>
      <c r="AH69" s="864"/>
      <c r="AI69" s="864"/>
      <c r="AJ69" s="864"/>
      <c r="AK69" s="864"/>
      <c r="AL69" s="864"/>
      <c r="AM69" s="864"/>
      <c r="AN69" s="864"/>
      <c r="AO69" s="864"/>
      <c r="AP69" s="864"/>
      <c r="AQ69" s="864"/>
      <c r="AR69" s="864"/>
      <c r="AS69" s="864"/>
      <c r="AT69" s="864"/>
      <c r="AU69" s="864"/>
      <c r="AV69" s="864"/>
      <c r="AW69" s="864"/>
      <c r="AX69" s="864"/>
      <c r="AY69" s="864"/>
      <c r="AZ69" s="864"/>
      <c r="BA69" s="864"/>
      <c r="BB69" s="864"/>
      <c r="BC69" s="864"/>
      <c r="BD69" s="864"/>
      <c r="BE69" s="864"/>
      <c r="BF69" s="864"/>
      <c r="BG69" s="864"/>
      <c r="BH69" s="864"/>
      <c r="BI69" s="864"/>
      <c r="BJ69" s="864"/>
      <c r="BK69" s="864"/>
      <c r="BL69" s="864"/>
      <c r="BM69" s="864"/>
      <c r="BN69" s="864"/>
      <c r="BO69" s="864"/>
      <c r="BP69" s="864"/>
      <c r="BQ69" s="864"/>
      <c r="BR69" s="864"/>
      <c r="BS69" s="864"/>
      <c r="BT69" s="864"/>
      <c r="BU69" s="864"/>
      <c r="BV69" s="864"/>
      <c r="BW69" s="864"/>
      <c r="BX69" s="864"/>
      <c r="BY69" s="864"/>
      <c r="BZ69" s="864"/>
      <c r="CA69" s="864"/>
      <c r="CB69" s="864"/>
      <c r="CC69" s="864"/>
      <c r="CD69" s="864"/>
      <c r="CE69" s="864"/>
      <c r="CF69" s="864"/>
      <c r="CG69" s="864"/>
      <c r="CH69" s="864"/>
      <c r="CI69" s="864"/>
      <c r="CJ69" s="864"/>
      <c r="CK69" s="864"/>
      <c r="CL69" s="864"/>
      <c r="CM69" s="864"/>
      <c r="CN69" s="864"/>
      <c r="CO69" s="864"/>
      <c r="CP69" s="864"/>
      <c r="CQ69" s="864"/>
      <c r="CR69" s="864"/>
      <c r="CS69" s="864"/>
      <c r="CT69" s="864"/>
      <c r="CU69" s="864"/>
      <c r="CV69" s="864"/>
      <c r="CW69" s="864"/>
      <c r="CX69" s="864"/>
      <c r="CY69" s="864"/>
      <c r="CZ69" s="864"/>
      <c r="DA69" s="864"/>
      <c r="DB69" s="864"/>
      <c r="DC69" s="864"/>
      <c r="DD69" s="864"/>
      <c r="DE69" s="864"/>
      <c r="DF69" s="864"/>
      <c r="DG69" s="864"/>
      <c r="DH69" s="864"/>
      <c r="DI69" s="864"/>
      <c r="DJ69" s="864"/>
      <c r="DK69" s="864"/>
      <c r="DL69" s="864"/>
      <c r="DM69" s="864"/>
      <c r="DN69" s="864"/>
      <c r="DO69" s="864"/>
      <c r="DP69" s="864"/>
      <c r="DQ69" s="864"/>
      <c r="DR69" s="864"/>
      <c r="DS69" s="864"/>
      <c r="DT69" s="864"/>
      <c r="DU69" s="864"/>
      <c r="DV69" s="864"/>
      <c r="DW69" s="864"/>
      <c r="DX69" s="864"/>
      <c r="DY69" s="864"/>
      <c r="DZ69" s="864"/>
      <c r="EA69" s="864"/>
      <c r="EB69" s="864"/>
      <c r="EC69" s="864"/>
      <c r="ED69" s="864"/>
      <c r="EE69" s="864"/>
      <c r="EF69" s="864"/>
      <c r="EG69" s="864"/>
      <c r="EH69" s="864"/>
      <c r="EI69" s="864"/>
      <c r="EJ69" s="864"/>
      <c r="EK69" s="864"/>
      <c r="EL69" s="864"/>
      <c r="EM69" s="864"/>
      <c r="EN69" s="864"/>
      <c r="EO69" s="864"/>
      <c r="EP69" s="864"/>
      <c r="EQ69" s="864"/>
      <c r="ER69" s="864"/>
      <c r="ES69" s="864"/>
      <c r="ET69" s="864"/>
      <c r="EU69" s="864"/>
      <c r="EV69" s="864"/>
      <c r="EW69" s="864"/>
      <c r="EX69" s="864"/>
      <c r="EY69" s="864"/>
      <c r="EZ69" s="864"/>
      <c r="FA69" s="864"/>
      <c r="FB69" s="864"/>
      <c r="FC69" s="864"/>
      <c r="FD69" s="864"/>
      <c r="FE69" s="864"/>
      <c r="FF69" s="864"/>
      <c r="FG69" s="864"/>
      <c r="FH69" s="864"/>
      <c r="FI69" s="864"/>
      <c r="FJ69" s="864"/>
      <c r="FK69" s="864"/>
      <c r="FL69" s="864"/>
      <c r="FM69" s="864"/>
      <c r="FN69" s="864"/>
      <c r="FO69" s="864"/>
      <c r="FP69" s="864"/>
      <c r="FQ69" s="864"/>
      <c r="FR69" s="864"/>
      <c r="FS69" s="864"/>
      <c r="FT69" s="864"/>
      <c r="FU69" s="864"/>
      <c r="FV69" s="864"/>
      <c r="FW69" s="864"/>
      <c r="FX69" s="864"/>
      <c r="FY69" s="864"/>
      <c r="FZ69" s="864"/>
      <c r="GA69" s="864"/>
      <c r="GB69" s="864"/>
      <c r="GC69" s="864"/>
      <c r="GD69" s="864"/>
      <c r="GE69" s="864"/>
      <c r="GF69" s="864"/>
      <c r="GG69" s="864"/>
      <c r="GH69" s="864"/>
      <c r="GI69" s="864"/>
      <c r="GJ69" s="864"/>
      <c r="GK69" s="864"/>
      <c r="GL69" s="864"/>
      <c r="GM69" s="864"/>
      <c r="GN69" s="864"/>
      <c r="GO69" s="864"/>
      <c r="GP69" s="864"/>
      <c r="GQ69" s="864"/>
      <c r="GR69" s="864"/>
      <c r="GS69" s="864"/>
      <c r="GT69" s="864"/>
      <c r="GU69" s="864"/>
      <c r="GV69" s="864"/>
      <c r="GW69" s="864"/>
      <c r="GX69" s="864"/>
      <c r="GY69" s="864"/>
      <c r="GZ69" s="864"/>
      <c r="HA69" s="864"/>
      <c r="HB69" s="864"/>
      <c r="HC69" s="864"/>
      <c r="HD69" s="864"/>
      <c r="HE69" s="864"/>
      <c r="HF69" s="864"/>
      <c r="HG69" s="864"/>
      <c r="HH69" s="864"/>
      <c r="HI69" s="864"/>
      <c r="HJ69" s="864"/>
      <c r="HK69" s="864"/>
      <c r="HL69" s="864"/>
      <c r="HM69" s="864"/>
      <c r="HN69" s="864"/>
      <c r="HO69" s="864"/>
      <c r="HP69" s="864"/>
      <c r="HQ69" s="864"/>
      <c r="HR69" s="864"/>
      <c r="HS69" s="864"/>
      <c r="HT69" s="864"/>
      <c r="HU69" s="864"/>
      <c r="HV69" s="864"/>
      <c r="HW69" s="864"/>
      <c r="HX69" s="864"/>
      <c r="HY69" s="864"/>
      <c r="HZ69" s="864"/>
      <c r="IA69" s="864"/>
      <c r="IB69" s="864"/>
      <c r="IC69" s="864"/>
      <c r="ID69" s="864"/>
      <c r="IE69" s="864"/>
      <c r="IF69" s="864"/>
      <c r="IG69" s="864"/>
      <c r="IH69" s="864"/>
      <c r="II69" s="864"/>
      <c r="IJ69" s="864"/>
      <c r="IK69" s="864"/>
      <c r="IL69" s="864"/>
      <c r="IM69" s="864"/>
      <c r="IN69" s="864"/>
      <c r="IO69" s="864"/>
      <c r="IP69" s="864"/>
      <c r="IQ69" s="864"/>
      <c r="IR69" s="864"/>
      <c r="IS69" s="864"/>
      <c r="IT69" s="864"/>
      <c r="IU69" s="864"/>
      <c r="IV69" s="864"/>
    </row>
    <row r="70" spans="1:256" s="867" customFormat="1" ht="20.100000000000001" customHeight="1">
      <c r="A70" s="617"/>
      <c r="B70" s="617"/>
      <c r="C70" s="617"/>
      <c r="D70" s="617"/>
      <c r="E70" s="617"/>
      <c r="F70" s="2757"/>
      <c r="G70" s="2757"/>
      <c r="H70" s="2757"/>
      <c r="I70" s="2757"/>
      <c r="J70" s="2757"/>
      <c r="K70" s="2757"/>
      <c r="L70" s="2757"/>
      <c r="M70" s="2757"/>
      <c r="N70" s="2757"/>
      <c r="O70" s="2757"/>
      <c r="P70" s="2757"/>
      <c r="Q70" s="2757"/>
      <c r="R70" s="2757"/>
      <c r="S70" s="2757"/>
      <c r="T70" s="2757"/>
      <c r="U70" s="2757"/>
      <c r="V70" s="2757"/>
      <c r="W70" s="2757"/>
      <c r="X70" s="2757"/>
      <c r="Y70" s="2757"/>
      <c r="Z70" s="864"/>
      <c r="AA70" s="864"/>
      <c r="AB70" s="864"/>
      <c r="AC70" s="864"/>
      <c r="AD70" s="864"/>
      <c r="AE70" s="864"/>
      <c r="AF70" s="864"/>
      <c r="AG70" s="864"/>
      <c r="AH70" s="864"/>
      <c r="AI70" s="864"/>
      <c r="AJ70" s="864"/>
      <c r="AK70" s="864"/>
      <c r="AL70" s="864"/>
      <c r="AM70" s="864"/>
      <c r="AN70" s="864"/>
      <c r="AO70" s="864"/>
      <c r="AP70" s="864"/>
      <c r="AQ70" s="864"/>
      <c r="AR70" s="864"/>
      <c r="AS70" s="864"/>
      <c r="AT70" s="864"/>
      <c r="AU70" s="864"/>
      <c r="AV70" s="864"/>
      <c r="AW70" s="864"/>
      <c r="AX70" s="864"/>
      <c r="AY70" s="864"/>
      <c r="AZ70" s="864"/>
      <c r="BA70" s="864"/>
      <c r="BB70" s="864"/>
      <c r="BC70" s="864"/>
      <c r="BD70" s="864"/>
      <c r="BE70" s="864"/>
      <c r="BF70" s="864"/>
      <c r="BG70" s="864"/>
      <c r="BH70" s="864"/>
      <c r="BI70" s="864"/>
      <c r="BJ70" s="864"/>
      <c r="BK70" s="864"/>
      <c r="BL70" s="864"/>
      <c r="BM70" s="864"/>
      <c r="BN70" s="864"/>
      <c r="BO70" s="864"/>
      <c r="BP70" s="864"/>
      <c r="BQ70" s="864"/>
      <c r="BR70" s="864"/>
      <c r="BS70" s="864"/>
      <c r="BT70" s="864"/>
      <c r="BU70" s="864"/>
      <c r="BV70" s="864"/>
      <c r="BW70" s="864"/>
      <c r="BX70" s="864"/>
      <c r="BY70" s="864"/>
      <c r="BZ70" s="864"/>
      <c r="CA70" s="864"/>
      <c r="CB70" s="864"/>
      <c r="CC70" s="864"/>
      <c r="CD70" s="864"/>
      <c r="CE70" s="864"/>
      <c r="CF70" s="864"/>
      <c r="CG70" s="864"/>
      <c r="CH70" s="864"/>
      <c r="CI70" s="864"/>
      <c r="CJ70" s="864"/>
      <c r="CK70" s="864"/>
      <c r="CL70" s="864"/>
      <c r="CM70" s="864"/>
      <c r="CN70" s="864"/>
      <c r="CO70" s="864"/>
      <c r="CP70" s="864"/>
      <c r="CQ70" s="864"/>
      <c r="CR70" s="864"/>
      <c r="CS70" s="864"/>
      <c r="CT70" s="864"/>
      <c r="CU70" s="864"/>
      <c r="CV70" s="864"/>
      <c r="CW70" s="864"/>
      <c r="CX70" s="864"/>
      <c r="CY70" s="864"/>
      <c r="CZ70" s="864"/>
      <c r="DA70" s="864"/>
      <c r="DB70" s="864"/>
      <c r="DC70" s="864"/>
      <c r="DD70" s="864"/>
      <c r="DE70" s="864"/>
      <c r="DF70" s="864"/>
      <c r="DG70" s="864"/>
      <c r="DH70" s="864"/>
      <c r="DI70" s="864"/>
      <c r="DJ70" s="864"/>
      <c r="DK70" s="864"/>
      <c r="DL70" s="864"/>
      <c r="DM70" s="864"/>
      <c r="DN70" s="864"/>
      <c r="DO70" s="864"/>
      <c r="DP70" s="864"/>
      <c r="DQ70" s="864"/>
      <c r="DR70" s="864"/>
      <c r="DS70" s="864"/>
      <c r="DT70" s="864"/>
      <c r="DU70" s="864"/>
      <c r="DV70" s="864"/>
      <c r="DW70" s="864"/>
      <c r="DX70" s="864"/>
      <c r="DY70" s="864"/>
      <c r="DZ70" s="864"/>
      <c r="EA70" s="864"/>
      <c r="EB70" s="864"/>
      <c r="EC70" s="864"/>
      <c r="ED70" s="864"/>
      <c r="EE70" s="864"/>
      <c r="EF70" s="864"/>
      <c r="EG70" s="864"/>
      <c r="EH70" s="864"/>
      <c r="EI70" s="864"/>
      <c r="EJ70" s="864"/>
      <c r="EK70" s="864"/>
      <c r="EL70" s="864"/>
      <c r="EM70" s="864"/>
      <c r="EN70" s="864"/>
      <c r="EO70" s="864"/>
      <c r="EP70" s="864"/>
      <c r="EQ70" s="864"/>
      <c r="ER70" s="864"/>
      <c r="ES70" s="864"/>
      <c r="ET70" s="864"/>
      <c r="EU70" s="864"/>
      <c r="EV70" s="864"/>
      <c r="EW70" s="864"/>
      <c r="EX70" s="864"/>
      <c r="EY70" s="864"/>
      <c r="EZ70" s="864"/>
      <c r="FA70" s="864"/>
      <c r="FB70" s="864"/>
      <c r="FC70" s="864"/>
      <c r="FD70" s="864"/>
      <c r="FE70" s="864"/>
      <c r="FF70" s="864"/>
      <c r="FG70" s="864"/>
      <c r="FH70" s="864"/>
      <c r="FI70" s="864"/>
      <c r="FJ70" s="864"/>
      <c r="FK70" s="864"/>
      <c r="FL70" s="864"/>
      <c r="FM70" s="864"/>
      <c r="FN70" s="864"/>
      <c r="FO70" s="864"/>
      <c r="FP70" s="864"/>
      <c r="FQ70" s="864"/>
      <c r="FR70" s="864"/>
      <c r="FS70" s="864"/>
      <c r="FT70" s="864"/>
      <c r="FU70" s="864"/>
      <c r="FV70" s="864"/>
      <c r="FW70" s="864"/>
      <c r="FX70" s="864"/>
      <c r="FY70" s="864"/>
      <c r="FZ70" s="864"/>
      <c r="GA70" s="864"/>
      <c r="GB70" s="864"/>
      <c r="GC70" s="864"/>
      <c r="GD70" s="864"/>
      <c r="GE70" s="864"/>
      <c r="GF70" s="864"/>
      <c r="GG70" s="864"/>
      <c r="GH70" s="864"/>
      <c r="GI70" s="864"/>
      <c r="GJ70" s="864"/>
      <c r="GK70" s="864"/>
      <c r="GL70" s="864"/>
      <c r="GM70" s="864"/>
      <c r="GN70" s="864"/>
      <c r="GO70" s="864"/>
      <c r="GP70" s="864"/>
      <c r="GQ70" s="864"/>
      <c r="GR70" s="864"/>
      <c r="GS70" s="864"/>
      <c r="GT70" s="864"/>
      <c r="GU70" s="864"/>
      <c r="GV70" s="864"/>
      <c r="GW70" s="864"/>
      <c r="GX70" s="864"/>
      <c r="GY70" s="864"/>
      <c r="GZ70" s="864"/>
      <c r="HA70" s="864"/>
      <c r="HB70" s="864"/>
      <c r="HC70" s="864"/>
      <c r="HD70" s="864"/>
      <c r="HE70" s="864"/>
      <c r="HF70" s="864"/>
      <c r="HG70" s="864"/>
      <c r="HH70" s="864"/>
      <c r="HI70" s="864"/>
      <c r="HJ70" s="864"/>
      <c r="HK70" s="864"/>
      <c r="HL70" s="864"/>
      <c r="HM70" s="864"/>
      <c r="HN70" s="864"/>
      <c r="HO70" s="864"/>
      <c r="HP70" s="864"/>
      <c r="HQ70" s="864"/>
      <c r="HR70" s="864"/>
      <c r="HS70" s="864"/>
      <c r="HT70" s="864"/>
      <c r="HU70" s="864"/>
      <c r="HV70" s="864"/>
      <c r="HW70" s="864"/>
      <c r="HX70" s="864"/>
      <c r="HY70" s="864"/>
      <c r="HZ70" s="864"/>
      <c r="IA70" s="864"/>
      <c r="IB70" s="864"/>
      <c r="IC70" s="864"/>
      <c r="ID70" s="864"/>
      <c r="IE70" s="864"/>
      <c r="IF70" s="864"/>
      <c r="IG70" s="864"/>
      <c r="IH70" s="864"/>
      <c r="II70" s="864"/>
      <c r="IJ70" s="864"/>
      <c r="IK70" s="864"/>
      <c r="IL70" s="864"/>
      <c r="IM70" s="864"/>
      <c r="IN70" s="864"/>
      <c r="IO70" s="864"/>
      <c r="IP70" s="864"/>
      <c r="IQ70" s="864"/>
      <c r="IR70" s="864"/>
      <c r="IS70" s="864"/>
      <c r="IT70" s="864"/>
      <c r="IU70" s="864"/>
      <c r="IV70" s="864"/>
    </row>
    <row r="71" spans="1:256" s="867" customFormat="1" ht="20.100000000000001" customHeight="1">
      <c r="A71" s="860" t="s">
        <v>1456</v>
      </c>
      <c r="B71" s="928"/>
      <c r="C71" s="928"/>
      <c r="D71" s="928"/>
      <c r="E71" s="928"/>
      <c r="F71" s="2786"/>
      <c r="G71" s="2787"/>
      <c r="H71" s="2787"/>
      <c r="I71" s="2787"/>
      <c r="J71" s="2787"/>
      <c r="K71" s="2787"/>
      <c r="L71" s="2787"/>
      <c r="M71" s="2787"/>
      <c r="N71" s="2787"/>
      <c r="O71" s="2787"/>
      <c r="P71" s="2787"/>
      <c r="Q71" s="2787"/>
      <c r="R71" s="2787"/>
      <c r="S71" s="2787"/>
      <c r="T71" s="2787"/>
      <c r="U71" s="2787"/>
      <c r="V71" s="2787"/>
      <c r="W71" s="2787"/>
      <c r="X71" s="2787"/>
      <c r="Y71" s="2787"/>
      <c r="Z71" s="923"/>
      <c r="AA71" s="923"/>
      <c r="AB71" s="923"/>
      <c r="AC71" s="923"/>
      <c r="AD71" s="923"/>
      <c r="AE71" s="923"/>
      <c r="AF71" s="923"/>
      <c r="AG71" s="923"/>
      <c r="AH71" s="923"/>
      <c r="AI71" s="923"/>
      <c r="AJ71" s="923"/>
      <c r="AK71" s="923"/>
      <c r="AL71" s="923"/>
      <c r="AM71" s="923"/>
      <c r="AN71" s="923"/>
      <c r="AO71" s="923"/>
      <c r="AP71" s="923"/>
      <c r="AQ71" s="923"/>
      <c r="AR71" s="923"/>
      <c r="AS71" s="923"/>
      <c r="AT71" s="923"/>
      <c r="AU71" s="923"/>
      <c r="AV71" s="923"/>
      <c r="AW71" s="923"/>
      <c r="AX71" s="923"/>
      <c r="AY71" s="923"/>
      <c r="AZ71" s="923"/>
      <c r="BA71" s="923"/>
      <c r="BB71" s="923"/>
      <c r="BC71" s="923"/>
      <c r="BD71" s="923"/>
      <c r="BE71" s="923"/>
      <c r="BF71" s="923"/>
      <c r="BG71" s="923"/>
      <c r="BH71" s="923"/>
      <c r="BI71" s="923"/>
      <c r="BJ71" s="923"/>
      <c r="BK71" s="923"/>
      <c r="BL71" s="923"/>
      <c r="BM71" s="923"/>
      <c r="BN71" s="923"/>
      <c r="BO71" s="923"/>
      <c r="BP71" s="923"/>
      <c r="BQ71" s="923"/>
      <c r="BR71" s="923"/>
      <c r="BS71" s="923"/>
      <c r="BT71" s="923"/>
      <c r="BU71" s="923"/>
      <c r="BV71" s="923"/>
      <c r="BW71" s="923"/>
      <c r="BX71" s="923"/>
      <c r="BY71" s="923"/>
      <c r="BZ71" s="923"/>
      <c r="CA71" s="923"/>
      <c r="CB71" s="923"/>
      <c r="CC71" s="923"/>
      <c r="CD71" s="923"/>
      <c r="CE71" s="923"/>
      <c r="CF71" s="923"/>
      <c r="CG71" s="923"/>
      <c r="CH71" s="923"/>
      <c r="CI71" s="923"/>
      <c r="CJ71" s="923"/>
      <c r="CK71" s="923"/>
      <c r="CL71" s="923"/>
      <c r="CM71" s="923"/>
      <c r="CN71" s="923"/>
      <c r="CO71" s="923"/>
      <c r="CP71" s="923"/>
      <c r="CQ71" s="923"/>
      <c r="CR71" s="923"/>
      <c r="CS71" s="923"/>
      <c r="CT71" s="923"/>
      <c r="CU71" s="923"/>
      <c r="CV71" s="923"/>
      <c r="CW71" s="923"/>
      <c r="CX71" s="923"/>
      <c r="CY71" s="923"/>
      <c r="CZ71" s="923"/>
      <c r="DA71" s="923"/>
      <c r="DB71" s="923"/>
      <c r="DC71" s="923"/>
      <c r="DD71" s="923"/>
      <c r="DE71" s="923"/>
      <c r="DF71" s="923"/>
      <c r="DG71" s="923"/>
      <c r="DH71" s="923"/>
      <c r="DI71" s="923"/>
      <c r="DJ71" s="923"/>
      <c r="DK71" s="923"/>
      <c r="DL71" s="923"/>
      <c r="DM71" s="923"/>
      <c r="DN71" s="923"/>
      <c r="DO71" s="923"/>
      <c r="DP71" s="923"/>
      <c r="DQ71" s="923"/>
      <c r="DR71" s="923"/>
      <c r="DS71" s="923"/>
      <c r="DT71" s="923"/>
      <c r="DU71" s="923"/>
      <c r="DV71" s="923"/>
      <c r="DW71" s="923"/>
      <c r="DX71" s="923"/>
      <c r="DY71" s="923"/>
      <c r="DZ71" s="923"/>
      <c r="EA71" s="923"/>
      <c r="EB71" s="923"/>
      <c r="EC71" s="923"/>
      <c r="ED71" s="923"/>
      <c r="EE71" s="923"/>
      <c r="EF71" s="923"/>
      <c r="EG71" s="923"/>
      <c r="EH71" s="923"/>
      <c r="EI71" s="923"/>
      <c r="EJ71" s="923"/>
      <c r="EK71" s="923"/>
      <c r="EL71" s="923"/>
      <c r="EM71" s="923"/>
      <c r="EN71" s="923"/>
      <c r="EO71" s="923"/>
      <c r="EP71" s="923"/>
      <c r="EQ71" s="923"/>
      <c r="ER71" s="923"/>
      <c r="ES71" s="923"/>
      <c r="ET71" s="923"/>
      <c r="EU71" s="923"/>
      <c r="EV71" s="923"/>
      <c r="EW71" s="923"/>
      <c r="EX71" s="923"/>
      <c r="EY71" s="923"/>
      <c r="EZ71" s="923"/>
      <c r="FA71" s="923"/>
      <c r="FB71" s="923"/>
      <c r="FC71" s="923"/>
      <c r="FD71" s="923"/>
      <c r="FE71" s="923"/>
      <c r="FF71" s="923"/>
      <c r="FG71" s="923"/>
      <c r="FH71" s="923"/>
      <c r="FI71" s="923"/>
      <c r="FJ71" s="923"/>
      <c r="FK71" s="923"/>
      <c r="FL71" s="923"/>
      <c r="FM71" s="923"/>
      <c r="FN71" s="923"/>
      <c r="FO71" s="923"/>
      <c r="FP71" s="923"/>
      <c r="FQ71" s="923"/>
      <c r="FR71" s="923"/>
      <c r="FS71" s="923"/>
      <c r="FT71" s="923"/>
      <c r="FU71" s="923"/>
      <c r="FV71" s="923"/>
      <c r="FW71" s="923"/>
      <c r="FX71" s="923"/>
      <c r="FY71" s="923"/>
      <c r="FZ71" s="923"/>
      <c r="GA71" s="923"/>
      <c r="GB71" s="923"/>
      <c r="GC71" s="923"/>
      <c r="GD71" s="923"/>
      <c r="GE71" s="923"/>
      <c r="GF71" s="923"/>
      <c r="GG71" s="923"/>
      <c r="GH71" s="923"/>
      <c r="GI71" s="923"/>
      <c r="GJ71" s="923"/>
      <c r="GK71" s="923"/>
      <c r="GL71" s="923"/>
      <c r="GM71" s="923"/>
      <c r="GN71" s="923"/>
      <c r="GO71" s="923"/>
      <c r="GP71" s="923"/>
      <c r="GQ71" s="923"/>
      <c r="GR71" s="923"/>
      <c r="GS71" s="923"/>
      <c r="GT71" s="923"/>
      <c r="GU71" s="923"/>
      <c r="GV71" s="923"/>
      <c r="GW71" s="923"/>
      <c r="GX71" s="923"/>
      <c r="GY71" s="923"/>
      <c r="GZ71" s="923"/>
      <c r="HA71" s="923"/>
      <c r="HB71" s="923"/>
      <c r="HC71" s="923"/>
      <c r="HD71" s="923"/>
      <c r="HE71" s="923"/>
      <c r="HF71" s="923"/>
      <c r="HG71" s="923"/>
      <c r="HH71" s="923"/>
      <c r="HI71" s="923"/>
      <c r="HJ71" s="923"/>
      <c r="HK71" s="923"/>
      <c r="HL71" s="923"/>
      <c r="HM71" s="923"/>
      <c r="HN71" s="923"/>
      <c r="HO71" s="923"/>
      <c r="HP71" s="923"/>
      <c r="HQ71" s="923"/>
      <c r="HR71" s="923"/>
      <c r="HS71" s="923"/>
      <c r="HT71" s="923"/>
      <c r="HU71" s="923"/>
      <c r="HV71" s="923"/>
      <c r="HW71" s="923"/>
      <c r="HX71" s="923"/>
      <c r="HY71" s="923"/>
      <c r="HZ71" s="923"/>
      <c r="IA71" s="923"/>
      <c r="IB71" s="923"/>
      <c r="IC71" s="923"/>
      <c r="ID71" s="923"/>
      <c r="IE71" s="923"/>
      <c r="IF71" s="923"/>
      <c r="IG71" s="923"/>
      <c r="IH71" s="923"/>
      <c r="II71" s="923"/>
      <c r="IJ71" s="923"/>
      <c r="IK71" s="923"/>
      <c r="IL71" s="923"/>
      <c r="IM71" s="923"/>
      <c r="IN71" s="923"/>
      <c r="IO71" s="923"/>
      <c r="IP71" s="923"/>
      <c r="IQ71" s="923"/>
      <c r="IR71" s="923"/>
      <c r="IS71" s="923"/>
      <c r="IT71" s="923"/>
      <c r="IU71" s="923"/>
      <c r="IV71" s="923"/>
    </row>
    <row r="72" spans="1:256" s="864" customFormat="1" ht="15" customHeight="1">
      <c r="A72" s="617"/>
      <c r="B72" s="617"/>
      <c r="C72" s="617"/>
      <c r="D72" s="617"/>
      <c r="E72" s="617"/>
      <c r="F72" s="2757"/>
      <c r="G72" s="2757"/>
      <c r="H72" s="2757"/>
      <c r="I72" s="2757"/>
      <c r="J72" s="2757"/>
      <c r="K72" s="2757"/>
      <c r="L72" s="2757"/>
      <c r="M72" s="2757"/>
      <c r="N72" s="2757"/>
      <c r="O72" s="2757"/>
      <c r="P72" s="2757"/>
      <c r="Q72" s="2757"/>
      <c r="R72" s="2757"/>
      <c r="S72" s="2757"/>
      <c r="T72" s="2757"/>
      <c r="U72" s="2757"/>
      <c r="V72" s="2757"/>
      <c r="W72" s="2757"/>
      <c r="X72" s="2757"/>
      <c r="Y72" s="2757"/>
    </row>
    <row r="73" spans="1:256" s="864" customFormat="1" ht="15" customHeight="1">
      <c r="A73" s="617"/>
      <c r="B73" s="617"/>
      <c r="C73" s="617"/>
      <c r="D73" s="617"/>
      <c r="E73" s="617"/>
      <c r="F73" s="2788"/>
      <c r="G73" s="2788"/>
      <c r="H73" s="2788"/>
      <c r="I73" s="2788"/>
      <c r="J73" s="2788"/>
      <c r="K73" s="2788"/>
      <c r="L73" s="2788"/>
      <c r="M73" s="2757"/>
      <c r="N73" s="2757"/>
      <c r="O73" s="2757"/>
      <c r="P73" s="2757"/>
      <c r="Q73" s="2757"/>
      <c r="R73" s="2757"/>
      <c r="S73" s="2757"/>
      <c r="T73" s="2757"/>
      <c r="U73" s="2757"/>
      <c r="V73" s="2757"/>
      <c r="W73" s="2757"/>
      <c r="X73" s="2757"/>
      <c r="Y73" s="2757"/>
    </row>
    <row r="74" spans="1:256" s="864" customFormat="1" ht="15" customHeight="1">
      <c r="A74" s="617"/>
      <c r="B74" s="617"/>
      <c r="C74" s="617"/>
      <c r="D74" s="617"/>
      <c r="E74" s="617"/>
      <c r="F74" s="2789"/>
      <c r="G74" s="2789">
        <v>2009</v>
      </c>
      <c r="H74" s="2789">
        <v>2010</v>
      </c>
      <c r="I74" s="2790">
        <v>2011</v>
      </c>
      <c r="J74" s="2791">
        <v>2012</v>
      </c>
      <c r="K74" s="2757"/>
      <c r="L74" s="2757"/>
      <c r="M74" s="2757"/>
      <c r="N74" s="2757"/>
      <c r="O74" s="2792"/>
      <c r="P74" s="2757"/>
      <c r="Q74" s="2757"/>
      <c r="R74" s="2757"/>
      <c r="S74" s="2757"/>
      <c r="T74" s="2757"/>
      <c r="U74" s="2757"/>
      <c r="V74" s="2757"/>
      <c r="W74" s="2757"/>
      <c r="X74" s="2757"/>
      <c r="Y74" s="2757"/>
    </row>
    <row r="75" spans="1:256" s="923" customFormat="1" ht="20.100000000000001" customHeight="1">
      <c r="A75" s="617"/>
      <c r="B75" s="617"/>
      <c r="C75" s="617"/>
      <c r="D75" s="617"/>
      <c r="E75" s="617"/>
      <c r="F75" s="2789" t="s">
        <v>1447</v>
      </c>
      <c r="G75" s="2789">
        <v>446.78</v>
      </c>
      <c r="H75" s="2789">
        <f>3308598/5857.1</f>
        <v>564.88671868330744</v>
      </c>
      <c r="I75" s="2789">
        <f>4663901/5759.1</f>
        <v>809.83157090517614</v>
      </c>
      <c r="J75" s="2789">
        <f>(4960562+240)/5601</f>
        <v>885.69933940367787</v>
      </c>
      <c r="K75" s="2757"/>
      <c r="L75" s="2757"/>
      <c r="M75" s="2757"/>
      <c r="N75" s="2757"/>
      <c r="O75" s="2792"/>
      <c r="P75" s="2757"/>
      <c r="Q75" s="2757"/>
      <c r="R75" s="2757"/>
      <c r="S75" s="2757"/>
      <c r="T75" s="2757"/>
      <c r="U75" s="2757"/>
      <c r="V75" s="2757"/>
      <c r="W75" s="2757"/>
      <c r="X75" s="2757"/>
      <c r="Y75" s="2757"/>
      <c r="Z75" s="864"/>
      <c r="AA75" s="864"/>
      <c r="AB75" s="864"/>
      <c r="AC75" s="864"/>
      <c r="AD75" s="864"/>
      <c r="AE75" s="864"/>
      <c r="AF75" s="864"/>
      <c r="AG75" s="864"/>
      <c r="AH75" s="864"/>
      <c r="AI75" s="864"/>
      <c r="AJ75" s="864"/>
      <c r="AK75" s="864"/>
      <c r="AL75" s="864"/>
      <c r="AM75" s="864"/>
      <c r="AN75" s="864"/>
      <c r="AO75" s="864"/>
      <c r="AP75" s="864"/>
      <c r="AQ75" s="864"/>
      <c r="AR75" s="864"/>
      <c r="AS75" s="864"/>
      <c r="AT75" s="864"/>
      <c r="AU75" s="864"/>
      <c r="AV75" s="864"/>
      <c r="AW75" s="864"/>
      <c r="AX75" s="864"/>
      <c r="AY75" s="864"/>
      <c r="AZ75" s="864"/>
      <c r="BA75" s="864"/>
      <c r="BB75" s="864"/>
      <c r="BC75" s="864"/>
      <c r="BD75" s="864"/>
      <c r="BE75" s="864"/>
      <c r="BF75" s="864"/>
      <c r="BG75" s="864"/>
      <c r="BH75" s="864"/>
      <c r="BI75" s="864"/>
      <c r="BJ75" s="864"/>
      <c r="BK75" s="864"/>
      <c r="BL75" s="864"/>
      <c r="BM75" s="864"/>
      <c r="BN75" s="864"/>
      <c r="BO75" s="864"/>
      <c r="BP75" s="864"/>
      <c r="BQ75" s="864"/>
      <c r="BR75" s="864"/>
      <c r="BS75" s="864"/>
      <c r="BT75" s="864"/>
      <c r="BU75" s="864"/>
      <c r="BV75" s="864"/>
      <c r="BW75" s="864"/>
      <c r="BX75" s="864"/>
      <c r="BY75" s="864"/>
      <c r="BZ75" s="864"/>
      <c r="CA75" s="864"/>
      <c r="CB75" s="864"/>
      <c r="CC75" s="864"/>
      <c r="CD75" s="864"/>
      <c r="CE75" s="864"/>
      <c r="CF75" s="864"/>
      <c r="CG75" s="864"/>
      <c r="CH75" s="864"/>
      <c r="CI75" s="864"/>
      <c r="CJ75" s="864"/>
      <c r="CK75" s="864"/>
      <c r="CL75" s="864"/>
      <c r="CM75" s="864"/>
      <c r="CN75" s="864"/>
      <c r="CO75" s="864"/>
      <c r="CP75" s="864"/>
      <c r="CQ75" s="864"/>
      <c r="CR75" s="864"/>
      <c r="CS75" s="864"/>
      <c r="CT75" s="864"/>
      <c r="CU75" s="864"/>
      <c r="CV75" s="864"/>
      <c r="CW75" s="864"/>
      <c r="CX75" s="864"/>
      <c r="CY75" s="864"/>
      <c r="CZ75" s="864"/>
      <c r="DA75" s="864"/>
      <c r="DB75" s="864"/>
      <c r="DC75" s="864"/>
      <c r="DD75" s="864"/>
      <c r="DE75" s="864"/>
      <c r="DF75" s="864"/>
      <c r="DG75" s="864"/>
      <c r="DH75" s="864"/>
      <c r="DI75" s="864"/>
      <c r="DJ75" s="864"/>
      <c r="DK75" s="864"/>
      <c r="DL75" s="864"/>
      <c r="DM75" s="864"/>
      <c r="DN75" s="864"/>
      <c r="DO75" s="864"/>
      <c r="DP75" s="864"/>
      <c r="DQ75" s="864"/>
      <c r="DR75" s="864"/>
      <c r="DS75" s="864"/>
      <c r="DT75" s="864"/>
      <c r="DU75" s="864"/>
      <c r="DV75" s="864"/>
      <c r="DW75" s="864"/>
      <c r="DX75" s="864"/>
      <c r="DY75" s="864"/>
      <c r="DZ75" s="864"/>
      <c r="EA75" s="864"/>
      <c r="EB75" s="864"/>
      <c r="EC75" s="864"/>
      <c r="ED75" s="864"/>
      <c r="EE75" s="864"/>
      <c r="EF75" s="864"/>
      <c r="EG75" s="864"/>
      <c r="EH75" s="864"/>
      <c r="EI75" s="864"/>
      <c r="EJ75" s="864"/>
      <c r="EK75" s="864"/>
      <c r="EL75" s="864"/>
      <c r="EM75" s="864"/>
      <c r="EN75" s="864"/>
      <c r="EO75" s="864"/>
      <c r="EP75" s="864"/>
      <c r="EQ75" s="864"/>
      <c r="ER75" s="864"/>
      <c r="ES75" s="864"/>
      <c r="ET75" s="864"/>
      <c r="EU75" s="864"/>
      <c r="EV75" s="864"/>
      <c r="EW75" s="864"/>
      <c r="EX75" s="864"/>
      <c r="EY75" s="864"/>
      <c r="EZ75" s="864"/>
      <c r="FA75" s="864"/>
      <c r="FB75" s="864"/>
      <c r="FC75" s="864"/>
      <c r="FD75" s="864"/>
      <c r="FE75" s="864"/>
      <c r="FF75" s="864"/>
      <c r="FG75" s="864"/>
      <c r="FH75" s="864"/>
      <c r="FI75" s="864"/>
      <c r="FJ75" s="864"/>
      <c r="FK75" s="864"/>
      <c r="FL75" s="864"/>
      <c r="FM75" s="864"/>
      <c r="FN75" s="864"/>
      <c r="FO75" s="864"/>
      <c r="FP75" s="864"/>
      <c r="FQ75" s="864"/>
      <c r="FR75" s="864"/>
      <c r="FS75" s="864"/>
      <c r="FT75" s="864"/>
      <c r="FU75" s="864"/>
      <c r="FV75" s="864"/>
      <c r="FW75" s="864"/>
      <c r="FX75" s="864"/>
      <c r="FY75" s="864"/>
      <c r="FZ75" s="864"/>
      <c r="GA75" s="864"/>
      <c r="GB75" s="864"/>
      <c r="GC75" s="864"/>
      <c r="GD75" s="864"/>
      <c r="GE75" s="864"/>
      <c r="GF75" s="864"/>
      <c r="GG75" s="864"/>
      <c r="GH75" s="864"/>
      <c r="GI75" s="864"/>
      <c r="GJ75" s="864"/>
      <c r="GK75" s="864"/>
      <c r="GL75" s="864"/>
      <c r="GM75" s="864"/>
      <c r="GN75" s="864"/>
      <c r="GO75" s="864"/>
      <c r="GP75" s="864"/>
      <c r="GQ75" s="864"/>
      <c r="GR75" s="864"/>
      <c r="GS75" s="864"/>
      <c r="GT75" s="864"/>
      <c r="GU75" s="864"/>
      <c r="GV75" s="864"/>
      <c r="GW75" s="864"/>
      <c r="GX75" s="864"/>
      <c r="GY75" s="864"/>
      <c r="GZ75" s="864"/>
      <c r="HA75" s="864"/>
      <c r="HB75" s="864"/>
      <c r="HC75" s="864"/>
      <c r="HD75" s="864"/>
      <c r="HE75" s="864"/>
      <c r="HF75" s="864"/>
      <c r="HG75" s="864"/>
      <c r="HH75" s="864"/>
      <c r="HI75" s="864"/>
      <c r="HJ75" s="864"/>
      <c r="HK75" s="864"/>
      <c r="HL75" s="864"/>
      <c r="HM75" s="864"/>
      <c r="HN75" s="864"/>
      <c r="HO75" s="864"/>
      <c r="HP75" s="864"/>
      <c r="HQ75" s="864"/>
      <c r="HR75" s="864"/>
      <c r="HS75" s="864"/>
      <c r="HT75" s="864"/>
      <c r="HU75" s="864"/>
      <c r="HV75" s="864"/>
      <c r="HW75" s="864"/>
      <c r="HX75" s="864"/>
      <c r="HY75" s="864"/>
      <c r="HZ75" s="864"/>
      <c r="IA75" s="864"/>
      <c r="IB75" s="864"/>
      <c r="IC75" s="864"/>
      <c r="ID75" s="864"/>
      <c r="IE75" s="864"/>
      <c r="IF75" s="864"/>
      <c r="IG75" s="864"/>
      <c r="IH75" s="864"/>
      <c r="II75" s="864"/>
      <c r="IJ75" s="864"/>
      <c r="IK75" s="864"/>
      <c r="IL75" s="864"/>
      <c r="IM75" s="864"/>
      <c r="IN75" s="864"/>
      <c r="IO75" s="864"/>
      <c r="IP75" s="864"/>
      <c r="IQ75" s="864"/>
      <c r="IR75" s="864"/>
      <c r="IS75" s="864"/>
      <c r="IT75" s="864"/>
      <c r="IU75" s="864"/>
      <c r="IV75" s="864"/>
    </row>
    <row r="76" spans="1:256" s="864" customFormat="1" ht="15" customHeight="1">
      <c r="A76" s="617"/>
      <c r="B76" s="617"/>
      <c r="C76" s="617"/>
      <c r="D76" s="617"/>
      <c r="E76" s="617"/>
      <c r="F76" s="2789" t="s">
        <v>1448</v>
      </c>
      <c r="G76" s="2789">
        <v>488.315</v>
      </c>
      <c r="H76" s="2789">
        <f>((511127/743.4)+708)/2</f>
        <v>697.77656712402472</v>
      </c>
      <c r="I76" s="2789">
        <f>((489987/596.9)+829)/2</f>
        <v>824.94312280113922</v>
      </c>
      <c r="J76" s="2789">
        <f>((575473/631.2)+915)/2</f>
        <v>913.3563054499366</v>
      </c>
      <c r="K76" s="2757"/>
      <c r="L76" s="2757"/>
      <c r="M76" s="2757"/>
      <c r="N76" s="2757"/>
      <c r="O76" s="2792"/>
      <c r="P76" s="2757"/>
      <c r="Q76" s="2757"/>
      <c r="R76" s="2757"/>
      <c r="S76" s="2757"/>
      <c r="T76" s="2757"/>
      <c r="U76" s="2757"/>
      <c r="V76" s="2757"/>
      <c r="W76" s="2757"/>
      <c r="X76" s="2757"/>
      <c r="Y76" s="2757"/>
    </row>
    <row r="77" spans="1:256" s="864" customFormat="1" ht="15" customHeight="1">
      <c r="A77" s="617"/>
      <c r="B77" s="617"/>
      <c r="C77" s="617"/>
      <c r="D77" s="617"/>
      <c r="E77" s="617"/>
      <c r="F77" s="2789" t="s">
        <v>1449</v>
      </c>
      <c r="G77" s="2789">
        <v>504.61500000000001</v>
      </c>
      <c r="H77" s="2789">
        <f>((383328/553.4)+717)/2</f>
        <v>704.83899530177086</v>
      </c>
      <c r="I77" s="2789">
        <f>((372736/431.8)+871)/2</f>
        <v>867.10722556739233</v>
      </c>
      <c r="J77" s="2789">
        <f>((447200/490.5)+918)/2</f>
        <v>914.86136595310904</v>
      </c>
      <c r="K77" s="2757"/>
      <c r="L77" s="2757"/>
      <c r="M77" s="2757"/>
      <c r="N77" s="2757"/>
      <c r="O77" s="2792"/>
      <c r="P77" s="2757"/>
      <c r="Q77" s="2757"/>
      <c r="R77" s="2757"/>
      <c r="S77" s="2757"/>
      <c r="T77" s="2757"/>
      <c r="U77" s="2757"/>
      <c r="V77" s="2757"/>
      <c r="W77" s="2757"/>
      <c r="X77" s="2757"/>
      <c r="Y77" s="2757"/>
    </row>
    <row r="78" spans="1:256" s="864" customFormat="1" ht="15" customHeight="1">
      <c r="A78" s="617"/>
      <c r="B78" s="617"/>
      <c r="C78" s="617"/>
      <c r="D78" s="617"/>
      <c r="E78" s="617"/>
      <c r="F78" s="2789" t="s">
        <v>1450</v>
      </c>
      <c r="G78" s="2789">
        <v>537.29500000000007</v>
      </c>
      <c r="H78" s="2789">
        <f>((355726/507.1)+715)/2</f>
        <v>708.24541510550193</v>
      </c>
      <c r="I78" s="2789">
        <f>((384523/413.9)+927)/2</f>
        <v>928.01195941048559</v>
      </c>
      <c r="J78" s="2789">
        <f>((428258/458.2)+932)/2</f>
        <v>933.32649498035789</v>
      </c>
      <c r="K78" s="2757"/>
      <c r="L78" s="2757"/>
      <c r="M78" s="2757"/>
      <c r="N78" s="2757"/>
      <c r="O78" s="2792"/>
      <c r="P78" s="2757"/>
      <c r="Q78" s="2757"/>
      <c r="R78" s="2757"/>
      <c r="S78" s="2757"/>
      <c r="T78" s="2757"/>
      <c r="U78" s="2757"/>
      <c r="V78" s="2757"/>
      <c r="W78" s="2757"/>
      <c r="X78" s="2757"/>
      <c r="Y78" s="2757"/>
    </row>
    <row r="79" spans="1:256" s="864" customFormat="1" ht="15" customHeight="1">
      <c r="A79" s="617"/>
      <c r="B79" s="617"/>
      <c r="C79" s="617"/>
      <c r="D79" s="617"/>
      <c r="E79" s="617"/>
      <c r="F79" s="2789" t="s">
        <v>1451</v>
      </c>
      <c r="G79" s="2789">
        <v>43.769999999999996</v>
      </c>
      <c r="H79" s="2789">
        <f>((46720/322.3)+147)/2</f>
        <v>145.97905677939809</v>
      </c>
      <c r="I79" s="2789">
        <f>((72363/343)+215)/2</f>
        <v>212.98542274052477</v>
      </c>
      <c r="J79" s="2789">
        <f>((60812/322)+191)/2</f>
        <v>189.92857142857144</v>
      </c>
      <c r="K79" s="2757"/>
      <c r="L79" s="2757"/>
      <c r="M79" s="2757"/>
      <c r="N79" s="2757"/>
      <c r="O79" s="2792"/>
      <c r="P79" s="2757"/>
      <c r="Q79" s="2757"/>
      <c r="R79" s="2757"/>
      <c r="S79" s="2757"/>
      <c r="T79" s="2757"/>
      <c r="U79" s="2757"/>
      <c r="V79" s="2757"/>
      <c r="W79" s="2757"/>
      <c r="X79" s="2757"/>
      <c r="Y79" s="2757"/>
    </row>
    <row r="80" spans="1:256" s="864" customFormat="1" ht="15" customHeight="1">
      <c r="A80" s="617"/>
      <c r="B80" s="617"/>
      <c r="C80" s="617"/>
      <c r="D80" s="617"/>
      <c r="E80" s="617"/>
      <c r="F80" s="2792"/>
      <c r="G80" s="2792"/>
      <c r="H80" s="2792"/>
      <c r="I80" s="2792"/>
      <c r="J80" s="2792"/>
      <c r="K80" s="2792"/>
      <c r="L80" s="2792"/>
      <c r="M80" s="2792"/>
      <c r="N80" s="2792"/>
      <c r="O80" s="2792"/>
      <c r="P80" s="2757"/>
      <c r="Q80" s="2757"/>
      <c r="R80" s="2757"/>
      <c r="S80" s="2757"/>
      <c r="T80" s="2757"/>
      <c r="U80" s="2757"/>
      <c r="V80" s="2757"/>
      <c r="W80" s="2757"/>
      <c r="X80" s="2757"/>
      <c r="Y80" s="2757"/>
    </row>
    <row r="81" spans="1:256" s="864" customFormat="1" ht="15" customHeight="1">
      <c r="A81" s="617"/>
      <c r="B81" s="617"/>
      <c r="C81" s="617"/>
      <c r="D81" s="617"/>
      <c r="E81" s="617"/>
      <c r="F81" s="2792"/>
      <c r="G81" s="2792"/>
      <c r="H81" s="2792"/>
      <c r="I81" s="2792"/>
      <c r="J81" s="2792"/>
      <c r="K81" s="2792"/>
      <c r="L81" s="2792"/>
      <c r="M81" s="2792"/>
      <c r="N81" s="2792"/>
      <c r="O81" s="2792"/>
      <c r="P81" s="2757"/>
      <c r="Q81" s="2757"/>
      <c r="R81" s="2757"/>
      <c r="S81" s="2757"/>
      <c r="T81" s="2757"/>
      <c r="U81" s="2757"/>
      <c r="V81" s="2757"/>
      <c r="W81" s="2757"/>
      <c r="X81" s="2757"/>
      <c r="Y81" s="2757"/>
    </row>
    <row r="82" spans="1:256" s="864" customFormat="1" ht="15" customHeight="1">
      <c r="A82" s="617"/>
      <c r="B82" s="617"/>
      <c r="C82" s="617"/>
      <c r="D82" s="617"/>
      <c r="E82" s="617"/>
      <c r="F82" s="2757"/>
      <c r="G82" s="2793"/>
      <c r="H82" s="2793"/>
      <c r="I82" s="2793"/>
      <c r="J82" s="2793"/>
      <c r="K82" s="2793"/>
      <c r="L82" s="2793"/>
      <c r="M82" s="2794"/>
      <c r="N82" s="2795"/>
      <c r="O82" s="2757"/>
      <c r="P82" s="2757"/>
      <c r="Q82" s="2757"/>
      <c r="R82" s="2757"/>
      <c r="S82" s="2757"/>
      <c r="T82" s="2757"/>
      <c r="U82" s="2757"/>
      <c r="V82" s="2757"/>
      <c r="W82" s="2757"/>
      <c r="X82" s="2757"/>
      <c r="Y82" s="2757"/>
    </row>
    <row r="83" spans="1:256" s="864" customFormat="1" ht="15" customHeight="1">
      <c r="A83" s="617"/>
      <c r="B83" s="617"/>
      <c r="C83" s="617"/>
      <c r="D83" s="617"/>
      <c r="E83" s="617"/>
      <c r="F83" s="2757"/>
      <c r="G83" s="2793"/>
      <c r="H83" s="2793"/>
      <c r="I83" s="2793"/>
      <c r="J83" s="2793"/>
      <c r="K83" s="2793"/>
      <c r="L83" s="2793"/>
      <c r="M83" s="2796"/>
      <c r="N83" s="2796"/>
      <c r="O83" s="2757"/>
      <c r="P83" s="2757"/>
      <c r="Q83" s="2757"/>
      <c r="R83" s="2757"/>
      <c r="S83" s="2757"/>
      <c r="T83" s="2757"/>
      <c r="U83" s="2757"/>
      <c r="V83" s="2757"/>
      <c r="W83" s="2757"/>
      <c r="X83" s="2757"/>
      <c r="Y83" s="2757"/>
    </row>
    <row r="84" spans="1:256" s="864" customFormat="1" ht="15" customHeight="1">
      <c r="A84" s="617"/>
      <c r="B84" s="617"/>
      <c r="C84" s="617"/>
      <c r="D84" s="617"/>
      <c r="E84" s="617"/>
      <c r="F84" s="2757"/>
      <c r="G84" s="2793"/>
      <c r="H84" s="2793"/>
      <c r="I84" s="2793"/>
      <c r="J84" s="2793"/>
      <c r="K84" s="2793"/>
      <c r="L84" s="2793"/>
      <c r="M84" s="2796"/>
      <c r="N84" s="2796"/>
      <c r="O84" s="2757"/>
      <c r="P84" s="2757"/>
      <c r="Q84" s="2757"/>
      <c r="R84" s="2757"/>
      <c r="S84" s="2757"/>
      <c r="T84" s="2757"/>
      <c r="U84" s="2757"/>
      <c r="V84" s="2757"/>
      <c r="W84" s="2757"/>
      <c r="X84" s="2757"/>
      <c r="Y84" s="2757"/>
    </row>
    <row r="85" spans="1:256" s="864" customFormat="1" ht="15" customHeight="1">
      <c r="A85" s="617"/>
      <c r="B85" s="617"/>
      <c r="C85" s="617"/>
      <c r="D85" s="617"/>
      <c r="E85" s="617"/>
      <c r="F85" s="2757"/>
      <c r="G85" s="2793"/>
      <c r="H85" s="2793"/>
      <c r="I85" s="2793"/>
      <c r="J85" s="2793"/>
      <c r="K85" s="2793"/>
      <c r="L85" s="2793"/>
      <c r="M85" s="2796"/>
      <c r="N85" s="2796"/>
      <c r="O85" s="2757"/>
      <c r="P85" s="2757"/>
      <c r="Q85" s="2757"/>
      <c r="R85" s="2757"/>
      <c r="S85" s="2757"/>
      <c r="T85" s="2757"/>
      <c r="U85" s="2757"/>
      <c r="V85" s="2757"/>
      <c r="W85" s="2757"/>
      <c r="X85" s="2757"/>
      <c r="Y85" s="2757"/>
    </row>
    <row r="86" spans="1:256" s="864" customFormat="1" ht="15" customHeight="1">
      <c r="A86" s="617"/>
      <c r="B86" s="617"/>
      <c r="C86" s="617"/>
      <c r="D86" s="617"/>
      <c r="E86" s="617"/>
      <c r="F86" s="2757"/>
      <c r="G86" s="2793"/>
      <c r="H86" s="2793"/>
      <c r="I86" s="2793"/>
      <c r="J86" s="2793"/>
      <c r="K86" s="2793"/>
      <c r="L86" s="2793"/>
      <c r="M86" s="2796"/>
      <c r="N86" s="2796"/>
      <c r="O86" s="2757"/>
      <c r="P86" s="2757"/>
      <c r="Q86" s="2757"/>
      <c r="R86" s="2757"/>
      <c r="S86" s="2757"/>
      <c r="T86" s="2757"/>
      <c r="U86" s="2757"/>
      <c r="V86" s="2757"/>
      <c r="W86" s="2757"/>
      <c r="X86" s="2757"/>
      <c r="Y86" s="2757"/>
    </row>
    <row r="87" spans="1:256" s="864" customFormat="1" ht="15" customHeight="1">
      <c r="A87" s="617"/>
      <c r="B87" s="617"/>
      <c r="C87" s="617"/>
      <c r="D87" s="617"/>
      <c r="E87" s="617"/>
      <c r="F87" s="2757"/>
      <c r="G87" s="2793"/>
      <c r="H87" s="2793"/>
      <c r="I87" s="2793"/>
      <c r="J87" s="2793"/>
      <c r="K87" s="2793"/>
      <c r="L87" s="2793"/>
      <c r="M87" s="2796"/>
      <c r="N87" s="2796"/>
      <c r="O87" s="2757"/>
      <c r="P87" s="2757"/>
      <c r="Q87" s="2757"/>
      <c r="R87" s="2757"/>
      <c r="S87" s="2757"/>
      <c r="T87" s="2757"/>
      <c r="U87" s="2757"/>
      <c r="V87" s="2757"/>
      <c r="W87" s="2757"/>
      <c r="X87" s="2757"/>
      <c r="Y87" s="2757"/>
    </row>
    <row r="88" spans="1:256" s="864" customFormat="1" ht="15" customHeight="1">
      <c r="A88" s="617"/>
      <c r="B88" s="617"/>
      <c r="C88" s="617"/>
      <c r="D88" s="617"/>
      <c r="E88" s="617"/>
      <c r="F88" s="2757"/>
      <c r="G88" s="2757"/>
      <c r="H88" s="2757"/>
      <c r="I88" s="2757"/>
      <c r="J88" s="2757"/>
      <c r="K88" s="2757"/>
      <c r="L88" s="2757"/>
      <c r="M88" s="2757"/>
      <c r="N88" s="2757"/>
      <c r="O88" s="2757"/>
      <c r="P88" s="2757"/>
      <c r="Q88" s="2757"/>
      <c r="R88" s="2757"/>
      <c r="S88" s="2757"/>
      <c r="T88" s="2757"/>
      <c r="U88" s="2757"/>
      <c r="V88" s="2757"/>
      <c r="W88" s="2757"/>
      <c r="X88" s="2757"/>
      <c r="Y88" s="2757"/>
    </row>
    <row r="89" spans="1:256" s="864" customFormat="1" ht="15" customHeight="1">
      <c r="A89" s="617"/>
      <c r="B89" s="617"/>
      <c r="C89" s="617"/>
      <c r="D89" s="617"/>
      <c r="E89" s="617"/>
      <c r="F89" s="2757"/>
      <c r="G89" s="2757"/>
      <c r="H89" s="2757"/>
      <c r="I89" s="2757"/>
      <c r="J89" s="2757"/>
      <c r="K89" s="2757"/>
      <c r="L89" s="2757"/>
      <c r="M89" s="2757"/>
      <c r="N89" s="2757"/>
      <c r="O89" s="2757"/>
      <c r="P89" s="2757"/>
      <c r="Q89" s="2757"/>
      <c r="R89" s="2757"/>
      <c r="S89" s="2757"/>
      <c r="T89" s="2757"/>
      <c r="U89" s="2757"/>
      <c r="V89" s="2757"/>
      <c r="W89" s="2757"/>
      <c r="X89" s="2757"/>
      <c r="Y89" s="2757"/>
    </row>
    <row r="90" spans="1:256" s="864" customFormat="1" ht="15" customHeight="1">
      <c r="A90" s="617"/>
      <c r="B90" s="617"/>
      <c r="C90" s="617"/>
      <c r="D90" s="617"/>
      <c r="E90" s="617"/>
      <c r="F90" s="2757"/>
      <c r="G90" s="2757"/>
      <c r="H90" s="2757"/>
      <c r="I90" s="2757"/>
      <c r="J90" s="2757"/>
      <c r="K90" s="2757"/>
      <c r="L90" s="2757"/>
      <c r="M90" s="2757"/>
      <c r="N90" s="2757"/>
      <c r="O90" s="2757"/>
      <c r="P90" s="2757"/>
      <c r="Q90" s="2757"/>
      <c r="R90" s="2757"/>
      <c r="S90" s="2757"/>
      <c r="T90" s="2757"/>
      <c r="U90" s="2757"/>
      <c r="V90" s="2757"/>
      <c r="W90" s="2757"/>
      <c r="X90" s="2757"/>
      <c r="Y90" s="2757"/>
    </row>
    <row r="91" spans="1:256" s="864" customFormat="1" ht="15" customHeight="1">
      <c r="A91" s="617"/>
      <c r="B91" s="617"/>
      <c r="C91" s="617"/>
      <c r="D91" s="617"/>
      <c r="E91" s="617"/>
      <c r="F91" s="2757"/>
      <c r="G91" s="2757"/>
      <c r="H91" s="2757"/>
      <c r="I91" s="2757"/>
      <c r="J91" s="2757"/>
      <c r="K91" s="2757"/>
      <c r="L91" s="2757"/>
      <c r="M91" s="2757"/>
      <c r="N91" s="2757"/>
      <c r="O91" s="2757"/>
      <c r="P91" s="2757"/>
      <c r="Q91" s="2757"/>
      <c r="R91" s="2757"/>
      <c r="S91" s="2757"/>
      <c r="T91" s="2757"/>
      <c r="U91" s="2757"/>
      <c r="V91" s="2757"/>
      <c r="W91" s="2757"/>
      <c r="X91" s="2757"/>
      <c r="Y91" s="2757"/>
    </row>
    <row r="92" spans="1:256" s="864" customFormat="1" ht="15" customHeight="1">
      <c r="A92" s="2022" t="s">
        <v>1457</v>
      </c>
      <c r="B92" s="2022"/>
      <c r="C92" s="2022"/>
      <c r="D92" s="2022"/>
      <c r="E92" s="2022"/>
      <c r="F92" s="2752"/>
      <c r="G92" s="2752"/>
      <c r="H92" s="2752"/>
      <c r="I92" s="2752"/>
      <c r="J92" s="2752"/>
      <c r="K92" s="2752"/>
      <c r="L92" s="2752"/>
      <c r="M92" s="2752"/>
      <c r="N92" s="2752"/>
      <c r="O92" s="2752"/>
      <c r="P92" s="2752"/>
      <c r="Q92" s="2752"/>
      <c r="R92" s="2752"/>
      <c r="S92" s="2752"/>
      <c r="T92" s="2752"/>
      <c r="U92" s="2752"/>
      <c r="V92" s="2752"/>
      <c r="W92" s="2752"/>
      <c r="X92" s="2752"/>
      <c r="Y92" s="2752"/>
      <c r="Z92" s="858"/>
      <c r="AA92" s="858"/>
      <c r="AB92" s="858"/>
      <c r="AC92" s="858"/>
      <c r="AD92" s="858"/>
      <c r="AE92" s="858"/>
      <c r="AF92" s="858"/>
      <c r="AG92" s="858"/>
      <c r="AH92" s="858"/>
      <c r="AI92" s="858"/>
      <c r="AJ92" s="858"/>
      <c r="AK92" s="858"/>
      <c r="AL92" s="858"/>
      <c r="AM92" s="858"/>
      <c r="AN92" s="858"/>
      <c r="AO92" s="858"/>
      <c r="AP92" s="858"/>
      <c r="AQ92" s="858"/>
      <c r="AR92" s="858"/>
      <c r="AS92" s="858"/>
      <c r="AT92" s="858"/>
      <c r="AU92" s="858"/>
      <c r="AV92" s="858"/>
      <c r="AW92" s="858"/>
      <c r="AX92" s="858"/>
      <c r="AY92" s="858"/>
      <c r="AZ92" s="858"/>
      <c r="BA92" s="858"/>
      <c r="BB92" s="858"/>
      <c r="BC92" s="858"/>
      <c r="BD92" s="858"/>
      <c r="BE92" s="858"/>
      <c r="BF92" s="858"/>
      <c r="BG92" s="858"/>
      <c r="BH92" s="858"/>
      <c r="BI92" s="858"/>
      <c r="BJ92" s="858"/>
      <c r="BK92" s="858"/>
      <c r="BL92" s="858"/>
      <c r="BM92" s="858"/>
      <c r="BN92" s="858"/>
      <c r="BO92" s="858"/>
      <c r="BP92" s="858"/>
      <c r="BQ92" s="858"/>
      <c r="BR92" s="858"/>
      <c r="BS92" s="858"/>
      <c r="BT92" s="858"/>
      <c r="BU92" s="858"/>
      <c r="BV92" s="858"/>
      <c r="BW92" s="858"/>
      <c r="BX92" s="858"/>
      <c r="BY92" s="858"/>
      <c r="BZ92" s="858"/>
      <c r="CA92" s="858"/>
      <c r="CB92" s="858"/>
      <c r="CC92" s="858"/>
      <c r="CD92" s="858"/>
      <c r="CE92" s="858"/>
      <c r="CF92" s="858"/>
      <c r="CG92" s="858"/>
      <c r="CH92" s="858"/>
      <c r="CI92" s="858"/>
      <c r="CJ92" s="858"/>
      <c r="CK92" s="858"/>
      <c r="CL92" s="858"/>
      <c r="CM92" s="858"/>
      <c r="CN92" s="858"/>
      <c r="CO92" s="858"/>
      <c r="CP92" s="858"/>
      <c r="CQ92" s="858"/>
      <c r="CR92" s="858"/>
      <c r="CS92" s="858"/>
      <c r="CT92" s="858"/>
      <c r="CU92" s="858"/>
      <c r="CV92" s="858"/>
      <c r="CW92" s="858"/>
      <c r="CX92" s="858"/>
      <c r="CY92" s="858"/>
      <c r="CZ92" s="858"/>
      <c r="DA92" s="858"/>
      <c r="DB92" s="858"/>
      <c r="DC92" s="858"/>
      <c r="DD92" s="858"/>
      <c r="DE92" s="858"/>
      <c r="DF92" s="858"/>
      <c r="DG92" s="858"/>
      <c r="DH92" s="858"/>
      <c r="DI92" s="858"/>
      <c r="DJ92" s="858"/>
      <c r="DK92" s="858"/>
      <c r="DL92" s="858"/>
      <c r="DM92" s="858"/>
      <c r="DN92" s="858"/>
      <c r="DO92" s="858"/>
      <c r="DP92" s="858"/>
      <c r="DQ92" s="858"/>
      <c r="DR92" s="858"/>
      <c r="DS92" s="858"/>
      <c r="DT92" s="858"/>
      <c r="DU92" s="858"/>
      <c r="DV92" s="858"/>
      <c r="DW92" s="858"/>
      <c r="DX92" s="858"/>
      <c r="DY92" s="858"/>
      <c r="DZ92" s="858"/>
      <c r="EA92" s="858"/>
      <c r="EB92" s="858"/>
      <c r="EC92" s="858"/>
      <c r="ED92" s="858"/>
      <c r="EE92" s="858"/>
      <c r="EF92" s="858"/>
      <c r="EG92" s="858"/>
      <c r="EH92" s="858"/>
      <c r="EI92" s="858"/>
      <c r="EJ92" s="858"/>
      <c r="EK92" s="858"/>
      <c r="EL92" s="858"/>
      <c r="EM92" s="858"/>
      <c r="EN92" s="858"/>
      <c r="EO92" s="858"/>
      <c r="EP92" s="858"/>
      <c r="EQ92" s="858"/>
      <c r="ER92" s="858"/>
      <c r="ES92" s="858"/>
      <c r="ET92" s="858"/>
      <c r="EU92" s="858"/>
      <c r="EV92" s="858"/>
      <c r="EW92" s="858"/>
      <c r="EX92" s="858"/>
      <c r="EY92" s="858"/>
      <c r="EZ92" s="858"/>
      <c r="FA92" s="858"/>
      <c r="FB92" s="858"/>
      <c r="FC92" s="858"/>
      <c r="FD92" s="858"/>
      <c r="FE92" s="858"/>
      <c r="FF92" s="858"/>
      <c r="FG92" s="858"/>
      <c r="FH92" s="858"/>
      <c r="FI92" s="858"/>
      <c r="FJ92" s="858"/>
      <c r="FK92" s="858"/>
      <c r="FL92" s="858"/>
      <c r="FM92" s="858"/>
      <c r="FN92" s="858"/>
      <c r="FO92" s="858"/>
      <c r="FP92" s="858"/>
      <c r="FQ92" s="858"/>
      <c r="FR92" s="858"/>
      <c r="FS92" s="858"/>
      <c r="FT92" s="858"/>
      <c r="FU92" s="858"/>
      <c r="FV92" s="858"/>
      <c r="FW92" s="858"/>
      <c r="FX92" s="858"/>
      <c r="FY92" s="858"/>
      <c r="FZ92" s="858"/>
      <c r="GA92" s="858"/>
      <c r="GB92" s="858"/>
      <c r="GC92" s="858"/>
      <c r="GD92" s="858"/>
      <c r="GE92" s="858"/>
      <c r="GF92" s="858"/>
      <c r="GG92" s="858"/>
      <c r="GH92" s="858"/>
      <c r="GI92" s="858"/>
      <c r="GJ92" s="858"/>
      <c r="GK92" s="858"/>
      <c r="GL92" s="858"/>
      <c r="GM92" s="858"/>
      <c r="GN92" s="858"/>
      <c r="GO92" s="858"/>
      <c r="GP92" s="858"/>
      <c r="GQ92" s="858"/>
      <c r="GR92" s="858"/>
      <c r="GS92" s="858"/>
      <c r="GT92" s="858"/>
      <c r="GU92" s="858"/>
      <c r="GV92" s="858"/>
      <c r="GW92" s="858"/>
      <c r="GX92" s="858"/>
      <c r="GY92" s="858"/>
      <c r="GZ92" s="858"/>
      <c r="HA92" s="858"/>
      <c r="HB92" s="858"/>
      <c r="HC92" s="858"/>
      <c r="HD92" s="858"/>
      <c r="HE92" s="858"/>
      <c r="HF92" s="858"/>
      <c r="HG92" s="858"/>
      <c r="HH92" s="858"/>
      <c r="HI92" s="858"/>
      <c r="HJ92" s="858"/>
      <c r="HK92" s="858"/>
      <c r="HL92" s="858"/>
      <c r="HM92" s="858"/>
      <c r="HN92" s="858"/>
      <c r="HO92" s="858"/>
      <c r="HP92" s="858"/>
      <c r="HQ92" s="858"/>
      <c r="HR92" s="858"/>
      <c r="HS92" s="858"/>
      <c r="HT92" s="858"/>
      <c r="HU92" s="858"/>
      <c r="HV92" s="858"/>
      <c r="HW92" s="858"/>
      <c r="HX92" s="858"/>
      <c r="HY92" s="858"/>
      <c r="HZ92" s="858"/>
      <c r="IA92" s="858"/>
      <c r="IB92" s="858"/>
      <c r="IC92" s="858"/>
      <c r="ID92" s="858"/>
      <c r="IE92" s="858"/>
      <c r="IF92" s="858"/>
      <c r="IG92" s="858"/>
      <c r="IH92" s="858"/>
      <c r="II92" s="858"/>
      <c r="IJ92" s="858"/>
      <c r="IK92" s="858"/>
      <c r="IL92" s="858"/>
      <c r="IM92" s="858"/>
      <c r="IN92" s="858"/>
      <c r="IO92" s="858"/>
      <c r="IP92" s="858"/>
      <c r="IQ92" s="858"/>
      <c r="IR92" s="858"/>
      <c r="IS92" s="858"/>
      <c r="IT92" s="858"/>
      <c r="IU92" s="858"/>
      <c r="IV92" s="858"/>
    </row>
    <row r="93" spans="1:256" s="864" customFormat="1" ht="15" customHeight="1">
      <c r="A93" s="711" t="s">
        <v>1445</v>
      </c>
      <c r="B93" s="650"/>
      <c r="C93" s="650"/>
      <c r="D93" s="650"/>
      <c r="E93" s="650"/>
      <c r="F93" s="2757"/>
      <c r="G93" s="2757"/>
      <c r="H93" s="2757"/>
      <c r="I93" s="2757"/>
      <c r="J93" s="2757"/>
      <c r="K93" s="2757"/>
      <c r="L93" s="2757"/>
      <c r="M93" s="2757"/>
      <c r="N93" s="2757"/>
      <c r="O93" s="2757"/>
      <c r="P93" s="2757"/>
      <c r="Q93" s="2757"/>
      <c r="R93" s="2757"/>
      <c r="S93" s="2757"/>
      <c r="T93" s="2757"/>
      <c r="U93" s="2757"/>
      <c r="V93" s="2757"/>
      <c r="W93" s="2757"/>
      <c r="X93" s="2757"/>
      <c r="Y93" s="2757"/>
    </row>
    <row r="94" spans="1:256" s="864" customFormat="1" ht="15" customHeight="1">
      <c r="A94" s="654"/>
      <c r="B94" s="779">
        <v>2009</v>
      </c>
      <c r="C94" s="779">
        <v>2010</v>
      </c>
      <c r="D94" s="779">
        <v>2011</v>
      </c>
      <c r="E94" s="779">
        <v>2012</v>
      </c>
      <c r="F94" s="2753"/>
      <c r="G94" s="2753"/>
      <c r="H94" s="2753"/>
      <c r="I94" s="2753"/>
      <c r="J94" s="2753"/>
      <c r="K94" s="2753"/>
      <c r="L94" s="2753"/>
      <c r="M94" s="2753"/>
      <c r="N94" s="2753"/>
      <c r="O94" s="2753"/>
      <c r="P94" s="2753"/>
      <c r="Q94" s="2753"/>
      <c r="R94" s="2753"/>
      <c r="S94" s="2753"/>
      <c r="T94" s="2753"/>
      <c r="U94" s="2753"/>
      <c r="V94" s="2753"/>
      <c r="W94" s="2753"/>
      <c r="X94" s="2753"/>
      <c r="Y94" s="2753"/>
      <c r="Z94" s="867"/>
      <c r="AA94" s="867"/>
      <c r="AB94" s="867"/>
      <c r="AC94" s="867"/>
      <c r="AD94" s="867"/>
      <c r="AE94" s="867"/>
      <c r="AF94" s="867"/>
      <c r="AG94" s="867"/>
      <c r="AH94" s="867"/>
      <c r="AI94" s="867"/>
      <c r="AJ94" s="867"/>
      <c r="AK94" s="867"/>
      <c r="AL94" s="867"/>
      <c r="AM94" s="867"/>
      <c r="AN94" s="867"/>
      <c r="AO94" s="867"/>
      <c r="AP94" s="867"/>
      <c r="AQ94" s="867"/>
      <c r="AR94" s="867"/>
      <c r="AS94" s="867"/>
      <c r="AT94" s="867"/>
      <c r="AU94" s="867"/>
      <c r="AV94" s="867"/>
      <c r="AW94" s="867"/>
      <c r="AX94" s="867"/>
      <c r="AY94" s="867"/>
      <c r="AZ94" s="867"/>
      <c r="BA94" s="867"/>
      <c r="BB94" s="867"/>
      <c r="BC94" s="867"/>
      <c r="BD94" s="867"/>
      <c r="BE94" s="867"/>
      <c r="BF94" s="867"/>
      <c r="BG94" s="867"/>
      <c r="BH94" s="867"/>
      <c r="BI94" s="867"/>
      <c r="BJ94" s="867"/>
      <c r="BK94" s="867"/>
      <c r="BL94" s="867"/>
      <c r="BM94" s="867"/>
      <c r="BN94" s="867"/>
      <c r="BO94" s="867"/>
      <c r="BP94" s="867"/>
      <c r="BQ94" s="867"/>
      <c r="BR94" s="867"/>
      <c r="BS94" s="867"/>
      <c r="BT94" s="867"/>
      <c r="BU94" s="867"/>
      <c r="BV94" s="867"/>
      <c r="BW94" s="867"/>
      <c r="BX94" s="867"/>
      <c r="BY94" s="867"/>
      <c r="BZ94" s="867"/>
      <c r="CA94" s="867"/>
      <c r="CB94" s="867"/>
      <c r="CC94" s="867"/>
      <c r="CD94" s="867"/>
      <c r="CE94" s="867"/>
      <c r="CF94" s="867"/>
      <c r="CG94" s="867"/>
      <c r="CH94" s="867"/>
      <c r="CI94" s="867"/>
      <c r="CJ94" s="867"/>
      <c r="CK94" s="867"/>
      <c r="CL94" s="867"/>
      <c r="CM94" s="867"/>
      <c r="CN94" s="867"/>
      <c r="CO94" s="867"/>
      <c r="CP94" s="867"/>
      <c r="CQ94" s="867"/>
      <c r="CR94" s="867"/>
      <c r="CS94" s="867"/>
      <c r="CT94" s="867"/>
      <c r="CU94" s="867"/>
      <c r="CV94" s="867"/>
      <c r="CW94" s="867"/>
      <c r="CX94" s="867"/>
      <c r="CY94" s="867"/>
      <c r="CZ94" s="867"/>
      <c r="DA94" s="867"/>
      <c r="DB94" s="867"/>
      <c r="DC94" s="867"/>
      <c r="DD94" s="867"/>
      <c r="DE94" s="867"/>
      <c r="DF94" s="867"/>
      <c r="DG94" s="867"/>
      <c r="DH94" s="867"/>
      <c r="DI94" s="867"/>
      <c r="DJ94" s="867"/>
      <c r="DK94" s="867"/>
      <c r="DL94" s="867"/>
      <c r="DM94" s="867"/>
      <c r="DN94" s="867"/>
      <c r="DO94" s="867"/>
      <c r="DP94" s="867"/>
      <c r="DQ94" s="867"/>
      <c r="DR94" s="867"/>
      <c r="DS94" s="867"/>
      <c r="DT94" s="867"/>
      <c r="DU94" s="867"/>
      <c r="DV94" s="867"/>
      <c r="DW94" s="867"/>
      <c r="DX94" s="867"/>
      <c r="DY94" s="867"/>
      <c r="DZ94" s="867"/>
      <c r="EA94" s="867"/>
      <c r="EB94" s="867"/>
      <c r="EC94" s="867"/>
      <c r="ED94" s="867"/>
      <c r="EE94" s="867"/>
      <c r="EF94" s="867"/>
      <c r="EG94" s="867"/>
      <c r="EH94" s="867"/>
      <c r="EI94" s="867"/>
      <c r="EJ94" s="867"/>
      <c r="EK94" s="867"/>
      <c r="EL94" s="867"/>
      <c r="EM94" s="867"/>
      <c r="EN94" s="867"/>
      <c r="EO94" s="867"/>
      <c r="EP94" s="867"/>
      <c r="EQ94" s="867"/>
      <c r="ER94" s="867"/>
      <c r="ES94" s="867"/>
      <c r="ET94" s="867"/>
      <c r="EU94" s="867"/>
      <c r="EV94" s="867"/>
      <c r="EW94" s="867"/>
      <c r="EX94" s="867"/>
      <c r="EY94" s="867"/>
      <c r="EZ94" s="867"/>
      <c r="FA94" s="867"/>
      <c r="FB94" s="867"/>
      <c r="FC94" s="867"/>
      <c r="FD94" s="867"/>
      <c r="FE94" s="867"/>
      <c r="FF94" s="867"/>
      <c r="FG94" s="867"/>
      <c r="FH94" s="867"/>
      <c r="FI94" s="867"/>
      <c r="FJ94" s="867"/>
      <c r="FK94" s="867"/>
      <c r="FL94" s="867"/>
      <c r="FM94" s="867"/>
      <c r="FN94" s="867"/>
      <c r="FO94" s="867"/>
      <c r="FP94" s="867"/>
      <c r="FQ94" s="867"/>
      <c r="FR94" s="867"/>
      <c r="FS94" s="867"/>
      <c r="FT94" s="867"/>
      <c r="FU94" s="867"/>
      <c r="FV94" s="867"/>
      <c r="FW94" s="867"/>
      <c r="FX94" s="867"/>
      <c r="FY94" s="867"/>
      <c r="FZ94" s="867"/>
      <c r="GA94" s="867"/>
      <c r="GB94" s="867"/>
      <c r="GC94" s="867"/>
      <c r="GD94" s="867"/>
      <c r="GE94" s="867"/>
      <c r="GF94" s="867"/>
      <c r="GG94" s="867"/>
      <c r="GH94" s="867"/>
      <c r="GI94" s="867"/>
      <c r="GJ94" s="867"/>
      <c r="GK94" s="867"/>
      <c r="GL94" s="867"/>
      <c r="GM94" s="867"/>
      <c r="GN94" s="867"/>
      <c r="GO94" s="867"/>
      <c r="GP94" s="867"/>
      <c r="GQ94" s="867"/>
      <c r="GR94" s="867"/>
      <c r="GS94" s="867"/>
      <c r="GT94" s="867"/>
      <c r="GU94" s="867"/>
      <c r="GV94" s="867"/>
      <c r="GW94" s="867"/>
      <c r="GX94" s="867"/>
      <c r="GY94" s="867"/>
      <c r="GZ94" s="867"/>
      <c r="HA94" s="867"/>
      <c r="HB94" s="867"/>
      <c r="HC94" s="867"/>
      <c r="HD94" s="867"/>
      <c r="HE94" s="867"/>
      <c r="HF94" s="867"/>
      <c r="HG94" s="867"/>
      <c r="HH94" s="867"/>
      <c r="HI94" s="867"/>
      <c r="HJ94" s="867"/>
      <c r="HK94" s="867"/>
      <c r="HL94" s="867"/>
      <c r="HM94" s="867"/>
      <c r="HN94" s="867"/>
      <c r="HO94" s="867"/>
      <c r="HP94" s="867"/>
      <c r="HQ94" s="867"/>
      <c r="HR94" s="867"/>
      <c r="HS94" s="867"/>
      <c r="HT94" s="867"/>
      <c r="HU94" s="867"/>
      <c r="HV94" s="867"/>
      <c r="HW94" s="867"/>
      <c r="HX94" s="867"/>
      <c r="HY94" s="867"/>
      <c r="HZ94" s="867"/>
      <c r="IA94" s="867"/>
      <c r="IB94" s="867"/>
      <c r="IC94" s="867"/>
      <c r="ID94" s="867"/>
      <c r="IE94" s="867"/>
      <c r="IF94" s="867"/>
      <c r="IG94" s="867"/>
      <c r="IH94" s="867"/>
      <c r="II94" s="867"/>
      <c r="IJ94" s="867"/>
      <c r="IK94" s="867"/>
      <c r="IL94" s="867"/>
      <c r="IM94" s="867"/>
      <c r="IN94" s="867"/>
      <c r="IO94" s="867"/>
      <c r="IP94" s="867"/>
      <c r="IQ94" s="867"/>
      <c r="IR94" s="867"/>
      <c r="IS94" s="867"/>
      <c r="IT94" s="867"/>
      <c r="IU94" s="867"/>
      <c r="IV94" s="867"/>
    </row>
    <row r="95" spans="1:256" s="864" customFormat="1" ht="15" customHeight="1">
      <c r="A95" s="865" t="s">
        <v>1429</v>
      </c>
      <c r="B95" s="1086"/>
      <c r="C95" s="1087"/>
      <c r="D95" s="1088"/>
      <c r="E95" s="1087"/>
      <c r="F95" s="2753"/>
      <c r="G95" s="2753"/>
      <c r="H95" s="2753"/>
      <c r="I95" s="2753"/>
      <c r="J95" s="2753"/>
      <c r="K95" s="2753"/>
      <c r="L95" s="2753"/>
      <c r="M95" s="2753"/>
      <c r="N95" s="2753"/>
      <c r="O95" s="2753"/>
      <c r="P95" s="2753"/>
      <c r="Q95" s="2753"/>
      <c r="R95" s="2753"/>
      <c r="S95" s="2753"/>
      <c r="T95" s="2753"/>
      <c r="U95" s="2753"/>
      <c r="V95" s="2753"/>
      <c r="W95" s="2753"/>
      <c r="X95" s="2753"/>
      <c r="Y95" s="2753"/>
      <c r="Z95" s="867"/>
      <c r="AA95" s="867"/>
      <c r="AB95" s="867"/>
      <c r="AC95" s="867"/>
      <c r="AD95" s="867"/>
      <c r="AE95" s="867"/>
      <c r="AF95" s="867"/>
      <c r="AG95" s="867"/>
      <c r="AH95" s="867"/>
      <c r="AI95" s="867"/>
      <c r="AJ95" s="867"/>
      <c r="AK95" s="867"/>
      <c r="AL95" s="867"/>
      <c r="AM95" s="867"/>
      <c r="AN95" s="867"/>
      <c r="AO95" s="867"/>
      <c r="AP95" s="867"/>
      <c r="AQ95" s="867"/>
      <c r="AR95" s="867"/>
      <c r="AS95" s="867"/>
      <c r="AT95" s="867"/>
      <c r="AU95" s="867"/>
      <c r="AV95" s="867"/>
      <c r="AW95" s="867"/>
      <c r="AX95" s="867"/>
      <c r="AY95" s="867"/>
      <c r="AZ95" s="867"/>
      <c r="BA95" s="867"/>
      <c r="BB95" s="867"/>
      <c r="BC95" s="867"/>
      <c r="BD95" s="867"/>
      <c r="BE95" s="867"/>
      <c r="BF95" s="867"/>
      <c r="BG95" s="867"/>
      <c r="BH95" s="867"/>
      <c r="BI95" s="867"/>
      <c r="BJ95" s="867"/>
      <c r="BK95" s="867"/>
      <c r="BL95" s="867"/>
      <c r="BM95" s="867"/>
      <c r="BN95" s="867"/>
      <c r="BO95" s="867"/>
      <c r="BP95" s="867"/>
      <c r="BQ95" s="867"/>
      <c r="BR95" s="867"/>
      <c r="BS95" s="867"/>
      <c r="BT95" s="867"/>
      <c r="BU95" s="867"/>
      <c r="BV95" s="867"/>
      <c r="BW95" s="867"/>
      <c r="BX95" s="867"/>
      <c r="BY95" s="867"/>
      <c r="BZ95" s="867"/>
      <c r="CA95" s="867"/>
      <c r="CB95" s="867"/>
      <c r="CC95" s="867"/>
      <c r="CD95" s="867"/>
      <c r="CE95" s="867"/>
      <c r="CF95" s="867"/>
      <c r="CG95" s="867"/>
      <c r="CH95" s="867"/>
      <c r="CI95" s="867"/>
      <c r="CJ95" s="867"/>
      <c r="CK95" s="867"/>
      <c r="CL95" s="867"/>
      <c r="CM95" s="867"/>
      <c r="CN95" s="867"/>
      <c r="CO95" s="867"/>
      <c r="CP95" s="867"/>
      <c r="CQ95" s="867"/>
      <c r="CR95" s="867"/>
      <c r="CS95" s="867"/>
      <c r="CT95" s="867"/>
      <c r="CU95" s="867"/>
      <c r="CV95" s="867"/>
      <c r="CW95" s="867"/>
      <c r="CX95" s="867"/>
      <c r="CY95" s="867"/>
      <c r="CZ95" s="867"/>
      <c r="DA95" s="867"/>
      <c r="DB95" s="867"/>
      <c r="DC95" s="867"/>
      <c r="DD95" s="867"/>
      <c r="DE95" s="867"/>
      <c r="DF95" s="867"/>
      <c r="DG95" s="867"/>
      <c r="DH95" s="867"/>
      <c r="DI95" s="867"/>
      <c r="DJ95" s="867"/>
      <c r="DK95" s="867"/>
      <c r="DL95" s="867"/>
      <c r="DM95" s="867"/>
      <c r="DN95" s="867"/>
      <c r="DO95" s="867"/>
      <c r="DP95" s="867"/>
      <c r="DQ95" s="867"/>
      <c r="DR95" s="867"/>
      <c r="DS95" s="867"/>
      <c r="DT95" s="867"/>
      <c r="DU95" s="867"/>
      <c r="DV95" s="867"/>
      <c r="DW95" s="867"/>
      <c r="DX95" s="867"/>
      <c r="DY95" s="867"/>
      <c r="DZ95" s="867"/>
      <c r="EA95" s="867"/>
      <c r="EB95" s="867"/>
      <c r="EC95" s="867"/>
      <c r="ED95" s="867"/>
      <c r="EE95" s="867"/>
      <c r="EF95" s="867"/>
      <c r="EG95" s="867"/>
      <c r="EH95" s="867"/>
      <c r="EI95" s="867"/>
      <c r="EJ95" s="867"/>
      <c r="EK95" s="867"/>
      <c r="EL95" s="867"/>
      <c r="EM95" s="867"/>
      <c r="EN95" s="867"/>
      <c r="EO95" s="867"/>
      <c r="EP95" s="867"/>
      <c r="EQ95" s="867"/>
      <c r="ER95" s="867"/>
      <c r="ES95" s="867"/>
      <c r="ET95" s="867"/>
      <c r="EU95" s="867"/>
      <c r="EV95" s="867"/>
      <c r="EW95" s="867"/>
      <c r="EX95" s="867"/>
      <c r="EY95" s="867"/>
      <c r="EZ95" s="867"/>
      <c r="FA95" s="867"/>
      <c r="FB95" s="867"/>
      <c r="FC95" s="867"/>
      <c r="FD95" s="867"/>
      <c r="FE95" s="867"/>
      <c r="FF95" s="867"/>
      <c r="FG95" s="867"/>
      <c r="FH95" s="867"/>
      <c r="FI95" s="867"/>
      <c r="FJ95" s="867"/>
      <c r="FK95" s="867"/>
      <c r="FL95" s="867"/>
      <c r="FM95" s="867"/>
      <c r="FN95" s="867"/>
      <c r="FO95" s="867"/>
      <c r="FP95" s="867"/>
      <c r="FQ95" s="867"/>
      <c r="FR95" s="867"/>
      <c r="FS95" s="867"/>
      <c r="FT95" s="867"/>
      <c r="FU95" s="867"/>
      <c r="FV95" s="867"/>
      <c r="FW95" s="867"/>
      <c r="FX95" s="867"/>
      <c r="FY95" s="867"/>
      <c r="FZ95" s="867"/>
      <c r="GA95" s="867"/>
      <c r="GB95" s="867"/>
      <c r="GC95" s="867"/>
      <c r="GD95" s="867"/>
      <c r="GE95" s="867"/>
      <c r="GF95" s="867"/>
      <c r="GG95" s="867"/>
      <c r="GH95" s="867"/>
      <c r="GI95" s="867"/>
      <c r="GJ95" s="867"/>
      <c r="GK95" s="867"/>
      <c r="GL95" s="867"/>
      <c r="GM95" s="867"/>
      <c r="GN95" s="867"/>
      <c r="GO95" s="867"/>
      <c r="GP95" s="867"/>
      <c r="GQ95" s="867"/>
      <c r="GR95" s="867"/>
      <c r="GS95" s="867"/>
      <c r="GT95" s="867"/>
      <c r="GU95" s="867"/>
      <c r="GV95" s="867"/>
      <c r="GW95" s="867"/>
      <c r="GX95" s="867"/>
      <c r="GY95" s="867"/>
      <c r="GZ95" s="867"/>
      <c r="HA95" s="867"/>
      <c r="HB95" s="867"/>
      <c r="HC95" s="867"/>
      <c r="HD95" s="867"/>
      <c r="HE95" s="867"/>
      <c r="HF95" s="867"/>
      <c r="HG95" s="867"/>
      <c r="HH95" s="867"/>
      <c r="HI95" s="867"/>
      <c r="HJ95" s="867"/>
      <c r="HK95" s="867"/>
      <c r="HL95" s="867"/>
      <c r="HM95" s="867"/>
      <c r="HN95" s="867"/>
      <c r="HO95" s="867"/>
      <c r="HP95" s="867"/>
      <c r="HQ95" s="867"/>
      <c r="HR95" s="867"/>
      <c r="HS95" s="867"/>
      <c r="HT95" s="867"/>
      <c r="HU95" s="867"/>
      <c r="HV95" s="867"/>
      <c r="HW95" s="867"/>
      <c r="HX95" s="867"/>
      <c r="HY95" s="867"/>
      <c r="HZ95" s="867"/>
      <c r="IA95" s="867"/>
      <c r="IB95" s="867"/>
      <c r="IC95" s="867"/>
      <c r="ID95" s="867"/>
      <c r="IE95" s="867"/>
      <c r="IF95" s="867"/>
      <c r="IG95" s="867"/>
      <c r="IH95" s="867"/>
      <c r="II95" s="867"/>
      <c r="IJ95" s="867"/>
      <c r="IK95" s="867"/>
      <c r="IL95" s="867"/>
      <c r="IM95" s="867"/>
      <c r="IN95" s="867"/>
      <c r="IO95" s="867"/>
      <c r="IP95" s="867"/>
      <c r="IQ95" s="867"/>
      <c r="IR95" s="867"/>
      <c r="IS95" s="867"/>
      <c r="IT95" s="867"/>
      <c r="IU95" s="867"/>
      <c r="IV95" s="867"/>
    </row>
    <row r="96" spans="1:256" ht="20.100000000000001" customHeight="1">
      <c r="A96" s="664" t="s">
        <v>1458</v>
      </c>
      <c r="B96" s="1071">
        <v>17461.2</v>
      </c>
      <c r="C96" s="1089">
        <v>19222.724999999999</v>
      </c>
      <c r="D96" s="1089">
        <v>20702.391</v>
      </c>
      <c r="E96" s="1089">
        <v>20658.439771999998</v>
      </c>
      <c r="F96" s="2753"/>
      <c r="G96" s="2753"/>
      <c r="H96" s="2753"/>
      <c r="I96" s="2753"/>
      <c r="J96" s="2753"/>
      <c r="K96" s="2753"/>
      <c r="L96" s="2753"/>
      <c r="M96" s="2753"/>
      <c r="N96" s="2753"/>
      <c r="O96" s="2753"/>
      <c r="P96" s="2753"/>
      <c r="Q96" s="2753"/>
      <c r="R96" s="2753"/>
      <c r="S96" s="2753"/>
      <c r="T96" s="2753"/>
      <c r="U96" s="2753"/>
      <c r="V96" s="2753"/>
      <c r="W96" s="2753"/>
      <c r="X96" s="2753"/>
      <c r="Y96" s="2753"/>
      <c r="Z96" s="867"/>
      <c r="AA96" s="867"/>
      <c r="AB96" s="867"/>
      <c r="AC96" s="867"/>
      <c r="AD96" s="867"/>
      <c r="AE96" s="867"/>
      <c r="AF96" s="867"/>
      <c r="AG96" s="867"/>
      <c r="AH96" s="867"/>
      <c r="AI96" s="867"/>
      <c r="AJ96" s="867"/>
      <c r="AK96" s="867"/>
      <c r="AL96" s="867"/>
      <c r="AM96" s="867"/>
      <c r="AN96" s="867"/>
      <c r="AO96" s="867"/>
      <c r="AP96" s="867"/>
      <c r="AQ96" s="867"/>
      <c r="AR96" s="867"/>
      <c r="AS96" s="867"/>
      <c r="AT96" s="867"/>
      <c r="AU96" s="867"/>
      <c r="AV96" s="867"/>
      <c r="AW96" s="867"/>
      <c r="AX96" s="867"/>
      <c r="AY96" s="867"/>
      <c r="AZ96" s="867"/>
      <c r="BA96" s="867"/>
      <c r="BB96" s="867"/>
      <c r="BC96" s="867"/>
      <c r="BD96" s="867"/>
      <c r="BE96" s="867"/>
      <c r="BF96" s="867"/>
      <c r="BG96" s="867"/>
      <c r="BH96" s="867"/>
      <c r="BI96" s="867"/>
      <c r="BJ96" s="867"/>
      <c r="BK96" s="867"/>
      <c r="BL96" s="867"/>
      <c r="BM96" s="867"/>
      <c r="BN96" s="867"/>
      <c r="BO96" s="867"/>
      <c r="BP96" s="867"/>
      <c r="BQ96" s="867"/>
      <c r="BR96" s="867"/>
      <c r="BS96" s="867"/>
      <c r="BT96" s="867"/>
      <c r="BU96" s="867"/>
      <c r="BV96" s="867"/>
      <c r="BW96" s="867"/>
      <c r="BX96" s="867"/>
      <c r="BY96" s="867"/>
      <c r="BZ96" s="867"/>
      <c r="CA96" s="867"/>
      <c r="CB96" s="867"/>
      <c r="CC96" s="867"/>
      <c r="CD96" s="867"/>
      <c r="CE96" s="867"/>
      <c r="CF96" s="867"/>
      <c r="CG96" s="867"/>
      <c r="CH96" s="867"/>
      <c r="CI96" s="867"/>
      <c r="CJ96" s="867"/>
      <c r="CK96" s="867"/>
      <c r="CL96" s="867"/>
      <c r="CM96" s="867"/>
      <c r="CN96" s="867"/>
      <c r="CO96" s="867"/>
      <c r="CP96" s="867"/>
      <c r="CQ96" s="867"/>
      <c r="CR96" s="867"/>
      <c r="CS96" s="867"/>
      <c r="CT96" s="867"/>
      <c r="CU96" s="867"/>
      <c r="CV96" s="867"/>
      <c r="CW96" s="867"/>
      <c r="CX96" s="867"/>
      <c r="CY96" s="867"/>
      <c r="CZ96" s="867"/>
      <c r="DA96" s="867"/>
      <c r="DB96" s="867"/>
      <c r="DC96" s="867"/>
      <c r="DD96" s="867"/>
      <c r="DE96" s="867"/>
      <c r="DF96" s="867"/>
      <c r="DG96" s="867"/>
      <c r="DH96" s="867"/>
      <c r="DI96" s="867"/>
      <c r="DJ96" s="867"/>
      <c r="DK96" s="867"/>
      <c r="DL96" s="867"/>
      <c r="DM96" s="867"/>
      <c r="DN96" s="867"/>
      <c r="DO96" s="867"/>
      <c r="DP96" s="867"/>
      <c r="DQ96" s="867"/>
      <c r="DR96" s="867"/>
      <c r="DS96" s="867"/>
      <c r="DT96" s="867"/>
      <c r="DU96" s="867"/>
      <c r="DV96" s="867"/>
      <c r="DW96" s="867"/>
      <c r="DX96" s="867"/>
      <c r="DY96" s="867"/>
      <c r="DZ96" s="867"/>
      <c r="EA96" s="867"/>
      <c r="EB96" s="867"/>
      <c r="EC96" s="867"/>
      <c r="ED96" s="867"/>
      <c r="EE96" s="867"/>
      <c r="EF96" s="867"/>
      <c r="EG96" s="867"/>
      <c r="EH96" s="867"/>
      <c r="EI96" s="867"/>
      <c r="EJ96" s="867"/>
      <c r="EK96" s="867"/>
      <c r="EL96" s="867"/>
      <c r="EM96" s="867"/>
      <c r="EN96" s="867"/>
      <c r="EO96" s="867"/>
      <c r="EP96" s="867"/>
      <c r="EQ96" s="867"/>
      <c r="ER96" s="867"/>
      <c r="ES96" s="867"/>
      <c r="ET96" s="867"/>
      <c r="EU96" s="867"/>
      <c r="EV96" s="867"/>
      <c r="EW96" s="867"/>
      <c r="EX96" s="867"/>
      <c r="EY96" s="867"/>
      <c r="EZ96" s="867"/>
      <c r="FA96" s="867"/>
      <c r="FB96" s="867"/>
      <c r="FC96" s="867"/>
      <c r="FD96" s="867"/>
      <c r="FE96" s="867"/>
      <c r="FF96" s="867"/>
      <c r="FG96" s="867"/>
      <c r="FH96" s="867"/>
      <c r="FI96" s="867"/>
      <c r="FJ96" s="867"/>
      <c r="FK96" s="867"/>
      <c r="FL96" s="867"/>
      <c r="FM96" s="867"/>
      <c r="FN96" s="867"/>
      <c r="FO96" s="867"/>
      <c r="FP96" s="867"/>
      <c r="FQ96" s="867"/>
      <c r="FR96" s="867"/>
      <c r="FS96" s="867"/>
      <c r="FT96" s="867"/>
      <c r="FU96" s="867"/>
      <c r="FV96" s="867"/>
      <c r="FW96" s="867"/>
      <c r="FX96" s="867"/>
      <c r="FY96" s="867"/>
      <c r="FZ96" s="867"/>
      <c r="GA96" s="867"/>
      <c r="GB96" s="867"/>
      <c r="GC96" s="867"/>
      <c r="GD96" s="867"/>
      <c r="GE96" s="867"/>
      <c r="GF96" s="867"/>
      <c r="GG96" s="867"/>
      <c r="GH96" s="867"/>
      <c r="GI96" s="867"/>
      <c r="GJ96" s="867"/>
      <c r="GK96" s="867"/>
      <c r="GL96" s="867"/>
      <c r="GM96" s="867"/>
      <c r="GN96" s="867"/>
      <c r="GO96" s="867"/>
      <c r="GP96" s="867"/>
      <c r="GQ96" s="867"/>
      <c r="GR96" s="867"/>
      <c r="GS96" s="867"/>
      <c r="GT96" s="867"/>
      <c r="GU96" s="867"/>
      <c r="GV96" s="867"/>
      <c r="GW96" s="867"/>
      <c r="GX96" s="867"/>
      <c r="GY96" s="867"/>
      <c r="GZ96" s="867"/>
      <c r="HA96" s="867"/>
      <c r="HB96" s="867"/>
      <c r="HC96" s="867"/>
      <c r="HD96" s="867"/>
      <c r="HE96" s="867"/>
      <c r="HF96" s="867"/>
      <c r="HG96" s="867"/>
      <c r="HH96" s="867"/>
      <c r="HI96" s="867"/>
      <c r="HJ96" s="867"/>
      <c r="HK96" s="867"/>
      <c r="HL96" s="867"/>
      <c r="HM96" s="867"/>
      <c r="HN96" s="867"/>
      <c r="HO96" s="867"/>
      <c r="HP96" s="867"/>
      <c r="HQ96" s="867"/>
      <c r="HR96" s="867"/>
      <c r="HS96" s="867"/>
      <c r="HT96" s="867"/>
      <c r="HU96" s="867"/>
      <c r="HV96" s="867"/>
      <c r="HW96" s="867"/>
      <c r="HX96" s="867"/>
      <c r="HY96" s="867"/>
      <c r="HZ96" s="867"/>
      <c r="IA96" s="867"/>
      <c r="IB96" s="867"/>
      <c r="IC96" s="867"/>
      <c r="ID96" s="867"/>
      <c r="IE96" s="867"/>
      <c r="IF96" s="867"/>
      <c r="IG96" s="867"/>
      <c r="IH96" s="867"/>
      <c r="II96" s="867"/>
      <c r="IJ96" s="867"/>
      <c r="IK96" s="867"/>
      <c r="IL96" s="867"/>
      <c r="IM96" s="867"/>
      <c r="IN96" s="867"/>
      <c r="IO96" s="867"/>
      <c r="IP96" s="867"/>
      <c r="IQ96" s="867"/>
      <c r="IR96" s="867"/>
      <c r="IS96" s="867"/>
      <c r="IT96" s="867"/>
      <c r="IU96" s="867"/>
      <c r="IV96" s="867"/>
    </row>
    <row r="97" spans="1:256" s="864" customFormat="1" ht="15" customHeight="1">
      <c r="A97" s="664" t="s">
        <v>1459</v>
      </c>
      <c r="B97" s="1090">
        <v>47.838904109589045</v>
      </c>
      <c r="C97" s="1091">
        <f>C96/365</f>
        <v>52.664999999999999</v>
      </c>
      <c r="D97" s="1091">
        <f>D96/365</f>
        <v>56.718879452054793</v>
      </c>
      <c r="E97" s="1091">
        <f>E96/366</f>
        <v>56.443824513661198</v>
      </c>
      <c r="F97" s="2753"/>
      <c r="G97" s="2753"/>
      <c r="H97" s="2753"/>
      <c r="I97" s="2753"/>
      <c r="J97" s="2753"/>
      <c r="K97" s="2753"/>
      <c r="L97" s="2753"/>
      <c r="M97" s="2753"/>
      <c r="N97" s="2753"/>
      <c r="O97" s="2753"/>
      <c r="P97" s="2753"/>
      <c r="Q97" s="2753"/>
      <c r="R97" s="2753"/>
      <c r="S97" s="2753"/>
      <c r="T97" s="2753"/>
      <c r="U97" s="2753"/>
      <c r="V97" s="2753"/>
      <c r="W97" s="2753"/>
      <c r="X97" s="2753"/>
      <c r="Y97" s="2753"/>
      <c r="Z97" s="867"/>
      <c r="AA97" s="867"/>
      <c r="AB97" s="867"/>
      <c r="AC97" s="867"/>
      <c r="AD97" s="867"/>
      <c r="AE97" s="867"/>
      <c r="AF97" s="867"/>
      <c r="AG97" s="867"/>
      <c r="AH97" s="867"/>
      <c r="AI97" s="867"/>
      <c r="AJ97" s="867"/>
      <c r="AK97" s="867"/>
      <c r="AL97" s="867"/>
      <c r="AM97" s="867"/>
      <c r="AN97" s="867"/>
      <c r="AO97" s="867"/>
      <c r="AP97" s="867"/>
      <c r="AQ97" s="867"/>
      <c r="AR97" s="867"/>
      <c r="AS97" s="867"/>
      <c r="AT97" s="867"/>
      <c r="AU97" s="867"/>
      <c r="AV97" s="867"/>
      <c r="AW97" s="867"/>
      <c r="AX97" s="867"/>
      <c r="AY97" s="867"/>
      <c r="AZ97" s="867"/>
      <c r="BA97" s="867"/>
      <c r="BB97" s="867"/>
      <c r="BC97" s="867"/>
      <c r="BD97" s="867"/>
      <c r="BE97" s="867"/>
      <c r="BF97" s="867"/>
      <c r="BG97" s="867"/>
      <c r="BH97" s="867"/>
      <c r="BI97" s="867"/>
      <c r="BJ97" s="867"/>
      <c r="BK97" s="867"/>
      <c r="BL97" s="867"/>
      <c r="BM97" s="867"/>
      <c r="BN97" s="867"/>
      <c r="BO97" s="867"/>
      <c r="BP97" s="867"/>
      <c r="BQ97" s="867"/>
      <c r="BR97" s="867"/>
      <c r="BS97" s="867"/>
      <c r="BT97" s="867"/>
      <c r="BU97" s="867"/>
      <c r="BV97" s="867"/>
      <c r="BW97" s="867"/>
      <c r="BX97" s="867"/>
      <c r="BY97" s="867"/>
      <c r="BZ97" s="867"/>
      <c r="CA97" s="867"/>
      <c r="CB97" s="867"/>
      <c r="CC97" s="867"/>
      <c r="CD97" s="867"/>
      <c r="CE97" s="867"/>
      <c r="CF97" s="867"/>
      <c r="CG97" s="867"/>
      <c r="CH97" s="867"/>
      <c r="CI97" s="867"/>
      <c r="CJ97" s="867"/>
      <c r="CK97" s="867"/>
      <c r="CL97" s="867"/>
      <c r="CM97" s="867"/>
      <c r="CN97" s="867"/>
      <c r="CO97" s="867"/>
      <c r="CP97" s="867"/>
      <c r="CQ97" s="867"/>
      <c r="CR97" s="867"/>
      <c r="CS97" s="867"/>
      <c r="CT97" s="867"/>
      <c r="CU97" s="867"/>
      <c r="CV97" s="867"/>
      <c r="CW97" s="867"/>
      <c r="CX97" s="867"/>
      <c r="CY97" s="867"/>
      <c r="CZ97" s="867"/>
      <c r="DA97" s="867"/>
      <c r="DB97" s="867"/>
      <c r="DC97" s="867"/>
      <c r="DD97" s="867"/>
      <c r="DE97" s="867"/>
      <c r="DF97" s="867"/>
      <c r="DG97" s="867"/>
      <c r="DH97" s="867"/>
      <c r="DI97" s="867"/>
      <c r="DJ97" s="867"/>
      <c r="DK97" s="867"/>
      <c r="DL97" s="867"/>
      <c r="DM97" s="867"/>
      <c r="DN97" s="867"/>
      <c r="DO97" s="867"/>
      <c r="DP97" s="867"/>
      <c r="DQ97" s="867"/>
      <c r="DR97" s="867"/>
      <c r="DS97" s="867"/>
      <c r="DT97" s="867"/>
      <c r="DU97" s="867"/>
      <c r="DV97" s="867"/>
      <c r="DW97" s="867"/>
      <c r="DX97" s="867"/>
      <c r="DY97" s="867"/>
      <c r="DZ97" s="867"/>
      <c r="EA97" s="867"/>
      <c r="EB97" s="867"/>
      <c r="EC97" s="867"/>
      <c r="ED97" s="867"/>
      <c r="EE97" s="867"/>
      <c r="EF97" s="867"/>
      <c r="EG97" s="867"/>
      <c r="EH97" s="867"/>
      <c r="EI97" s="867"/>
      <c r="EJ97" s="867"/>
      <c r="EK97" s="867"/>
      <c r="EL97" s="867"/>
      <c r="EM97" s="867"/>
      <c r="EN97" s="867"/>
      <c r="EO97" s="867"/>
      <c r="EP97" s="867"/>
      <c r="EQ97" s="867"/>
      <c r="ER97" s="867"/>
      <c r="ES97" s="867"/>
      <c r="ET97" s="867"/>
      <c r="EU97" s="867"/>
      <c r="EV97" s="867"/>
      <c r="EW97" s="867"/>
      <c r="EX97" s="867"/>
      <c r="EY97" s="867"/>
      <c r="EZ97" s="867"/>
      <c r="FA97" s="867"/>
      <c r="FB97" s="867"/>
      <c r="FC97" s="867"/>
      <c r="FD97" s="867"/>
      <c r="FE97" s="867"/>
      <c r="FF97" s="867"/>
      <c r="FG97" s="867"/>
      <c r="FH97" s="867"/>
      <c r="FI97" s="867"/>
      <c r="FJ97" s="867"/>
      <c r="FK97" s="867"/>
      <c r="FL97" s="867"/>
      <c r="FM97" s="867"/>
      <c r="FN97" s="867"/>
      <c r="FO97" s="867"/>
      <c r="FP97" s="867"/>
      <c r="FQ97" s="867"/>
      <c r="FR97" s="867"/>
      <c r="FS97" s="867"/>
      <c r="FT97" s="867"/>
      <c r="FU97" s="867"/>
      <c r="FV97" s="867"/>
      <c r="FW97" s="867"/>
      <c r="FX97" s="867"/>
      <c r="FY97" s="867"/>
      <c r="FZ97" s="867"/>
      <c r="GA97" s="867"/>
      <c r="GB97" s="867"/>
      <c r="GC97" s="867"/>
      <c r="GD97" s="867"/>
      <c r="GE97" s="867"/>
      <c r="GF97" s="867"/>
      <c r="GG97" s="867"/>
      <c r="GH97" s="867"/>
      <c r="GI97" s="867"/>
      <c r="GJ97" s="867"/>
      <c r="GK97" s="867"/>
      <c r="GL97" s="867"/>
      <c r="GM97" s="867"/>
      <c r="GN97" s="867"/>
      <c r="GO97" s="867"/>
      <c r="GP97" s="867"/>
      <c r="GQ97" s="867"/>
      <c r="GR97" s="867"/>
      <c r="GS97" s="867"/>
      <c r="GT97" s="867"/>
      <c r="GU97" s="867"/>
      <c r="GV97" s="867"/>
      <c r="GW97" s="867"/>
      <c r="GX97" s="867"/>
      <c r="GY97" s="867"/>
      <c r="GZ97" s="867"/>
      <c r="HA97" s="867"/>
      <c r="HB97" s="867"/>
      <c r="HC97" s="867"/>
      <c r="HD97" s="867"/>
      <c r="HE97" s="867"/>
      <c r="HF97" s="867"/>
      <c r="HG97" s="867"/>
      <c r="HH97" s="867"/>
      <c r="HI97" s="867"/>
      <c r="HJ97" s="867"/>
      <c r="HK97" s="867"/>
      <c r="HL97" s="867"/>
      <c r="HM97" s="867"/>
      <c r="HN97" s="867"/>
      <c r="HO97" s="867"/>
      <c r="HP97" s="867"/>
      <c r="HQ97" s="867"/>
      <c r="HR97" s="867"/>
      <c r="HS97" s="867"/>
      <c r="HT97" s="867"/>
      <c r="HU97" s="867"/>
      <c r="HV97" s="867"/>
      <c r="HW97" s="867"/>
      <c r="HX97" s="867"/>
      <c r="HY97" s="867"/>
      <c r="HZ97" s="867"/>
      <c r="IA97" s="867"/>
      <c r="IB97" s="867"/>
      <c r="IC97" s="867"/>
      <c r="ID97" s="867"/>
      <c r="IE97" s="867"/>
      <c r="IF97" s="867"/>
      <c r="IG97" s="867"/>
      <c r="IH97" s="867"/>
      <c r="II97" s="867"/>
      <c r="IJ97" s="867"/>
      <c r="IK97" s="867"/>
      <c r="IL97" s="867"/>
      <c r="IM97" s="867"/>
      <c r="IN97" s="867"/>
      <c r="IO97" s="867"/>
      <c r="IP97" s="867"/>
      <c r="IQ97" s="867"/>
      <c r="IR97" s="867"/>
      <c r="IS97" s="867"/>
      <c r="IT97" s="867"/>
      <c r="IU97" s="867"/>
      <c r="IV97" s="867"/>
    </row>
    <row r="98" spans="1:256" s="867" customFormat="1" ht="20.100000000000001" customHeight="1">
      <c r="A98" s="865" t="s">
        <v>1460</v>
      </c>
      <c r="B98" s="1093"/>
      <c r="C98" s="1094"/>
      <c r="D98" s="1094"/>
      <c r="E98" s="1094"/>
      <c r="F98" s="2753"/>
      <c r="G98" s="2753"/>
      <c r="H98" s="2753"/>
      <c r="I98" s="2753"/>
      <c r="J98" s="2753"/>
      <c r="K98" s="2753"/>
      <c r="L98" s="2753"/>
      <c r="M98" s="2753"/>
      <c r="N98" s="2753"/>
      <c r="O98" s="2753"/>
      <c r="P98" s="2753"/>
      <c r="Q98" s="2753"/>
      <c r="R98" s="2753"/>
      <c r="S98" s="2753"/>
      <c r="T98" s="2753"/>
      <c r="U98" s="2753"/>
      <c r="V98" s="2753"/>
      <c r="W98" s="2753"/>
      <c r="X98" s="2753"/>
      <c r="Y98" s="2753"/>
    </row>
    <row r="99" spans="1:256" s="867" customFormat="1" ht="20.100000000000001" customHeight="1">
      <c r="A99" s="664" t="s">
        <v>1458</v>
      </c>
      <c r="B99" s="1071">
        <v>9360</v>
      </c>
      <c r="C99" s="1089">
        <f>7538+324+2229</f>
        <v>10091</v>
      </c>
      <c r="D99" s="1089">
        <f>8112+438+1702</f>
        <v>10252</v>
      </c>
      <c r="E99" s="1089">
        <v>10410</v>
      </c>
      <c r="F99" s="2753"/>
      <c r="G99" s="2753"/>
      <c r="H99" s="2753"/>
      <c r="I99" s="2753"/>
      <c r="J99" s="2753"/>
      <c r="K99" s="2753"/>
      <c r="L99" s="2753"/>
      <c r="M99" s="2753"/>
      <c r="N99" s="2753"/>
      <c r="O99" s="2753"/>
      <c r="P99" s="2753"/>
      <c r="Q99" s="2753"/>
      <c r="R99" s="2753"/>
      <c r="S99" s="2753"/>
      <c r="T99" s="2753"/>
      <c r="U99" s="2753"/>
      <c r="V99" s="2753"/>
      <c r="W99" s="2753"/>
      <c r="X99" s="2753"/>
      <c r="Y99" s="2753"/>
    </row>
    <row r="100" spans="1:256" s="867" customFormat="1" ht="20.100000000000001" customHeight="1">
      <c r="A100" s="664" t="s">
        <v>1120</v>
      </c>
      <c r="B100" s="1090">
        <v>25.643999999999998</v>
      </c>
      <c r="C100" s="1090">
        <f>C99/365</f>
        <v>27.646575342465752</v>
      </c>
      <c r="D100" s="1090">
        <f>D99/365</f>
        <v>28.087671232876712</v>
      </c>
      <c r="E100" s="1090">
        <f>E99/366</f>
        <v>28.442622950819672</v>
      </c>
      <c r="F100" s="2753"/>
      <c r="G100" s="2753"/>
      <c r="H100" s="2753"/>
      <c r="I100" s="2753"/>
      <c r="J100" s="2753"/>
      <c r="K100" s="2753"/>
      <c r="L100" s="2753"/>
      <c r="M100" s="2753"/>
      <c r="N100" s="2753"/>
      <c r="O100" s="2753"/>
      <c r="P100" s="2753"/>
      <c r="Q100" s="2753"/>
      <c r="R100" s="2753"/>
      <c r="S100" s="2753"/>
      <c r="T100" s="2753"/>
      <c r="U100" s="2753"/>
      <c r="V100" s="2753"/>
      <c r="W100" s="2753"/>
      <c r="X100" s="2753"/>
      <c r="Y100" s="2753"/>
    </row>
    <row r="101" spans="1:256" s="867" customFormat="1" ht="20.100000000000001" customHeight="1">
      <c r="A101" s="865" t="s">
        <v>1010</v>
      </c>
      <c r="B101" s="1071"/>
      <c r="C101" s="1095"/>
      <c r="D101" s="1095"/>
      <c r="E101" s="1071"/>
      <c r="F101" s="2753"/>
      <c r="G101" s="2753"/>
      <c r="H101" s="2753"/>
      <c r="I101" s="2753"/>
      <c r="J101" s="2753"/>
      <c r="K101" s="2753"/>
      <c r="L101" s="2753"/>
      <c r="M101" s="2753"/>
      <c r="N101" s="2753"/>
      <c r="O101" s="2753"/>
      <c r="P101" s="2753"/>
      <c r="Q101" s="2753"/>
      <c r="R101" s="2753"/>
      <c r="S101" s="2753"/>
      <c r="T101" s="2753"/>
      <c r="U101" s="2753"/>
      <c r="V101" s="2753"/>
      <c r="W101" s="2753"/>
      <c r="X101" s="2753"/>
      <c r="Y101" s="2753"/>
    </row>
    <row r="102" spans="1:256" s="867" customFormat="1" ht="20.100000000000001" customHeight="1">
      <c r="A102" s="664" t="s">
        <v>1458</v>
      </c>
      <c r="B102" s="1071">
        <v>7391</v>
      </c>
      <c r="C102" s="1071">
        <v>8288</v>
      </c>
      <c r="D102" s="1071">
        <v>10002</v>
      </c>
      <c r="E102" s="1071">
        <v>10006</v>
      </c>
      <c r="F102" s="2753"/>
      <c r="G102" s="2753"/>
      <c r="H102" s="2753"/>
      <c r="I102" s="2753"/>
      <c r="J102" s="2753"/>
      <c r="K102" s="2753"/>
      <c r="L102" s="2753"/>
      <c r="M102" s="2753"/>
      <c r="N102" s="2753"/>
      <c r="O102" s="2753"/>
      <c r="P102" s="2753"/>
      <c r="Q102" s="2753"/>
      <c r="R102" s="2753"/>
      <c r="S102" s="2753"/>
      <c r="T102" s="2753"/>
      <c r="U102" s="2753"/>
      <c r="V102" s="2753"/>
      <c r="W102" s="2753"/>
      <c r="X102" s="2753"/>
      <c r="Y102" s="2753"/>
    </row>
    <row r="103" spans="1:256" s="867" customFormat="1" ht="20.100000000000001" customHeight="1">
      <c r="A103" s="664" t="s">
        <v>1120</v>
      </c>
      <c r="B103" s="1096">
        <f>B102/365</f>
        <v>20.24931506849315</v>
      </c>
      <c r="C103" s="1096">
        <f>C102/365</f>
        <v>22.706849315068492</v>
      </c>
      <c r="D103" s="1096">
        <v>27.4</v>
      </c>
      <c r="E103" s="1096">
        <f>E102/366</f>
        <v>27.338797814207652</v>
      </c>
      <c r="F103" s="2753"/>
      <c r="G103" s="2753"/>
      <c r="H103" s="2753"/>
      <c r="I103" s="2753"/>
      <c r="J103" s="2753"/>
      <c r="K103" s="2753"/>
      <c r="L103" s="2753"/>
      <c r="M103" s="2753"/>
      <c r="N103" s="2753"/>
      <c r="O103" s="2753"/>
      <c r="P103" s="2753"/>
      <c r="Q103" s="2753"/>
      <c r="R103" s="2753"/>
      <c r="S103" s="2753"/>
      <c r="T103" s="2753"/>
      <c r="U103" s="2753"/>
      <c r="V103" s="2753"/>
      <c r="W103" s="2753"/>
      <c r="X103" s="2753"/>
      <c r="Y103" s="2753"/>
    </row>
    <row r="104" spans="1:256" s="867" customFormat="1" ht="20.100000000000001" customHeight="1">
      <c r="A104" s="1097" t="s">
        <v>1461</v>
      </c>
      <c r="B104" s="1098">
        <v>379.51884931506851</v>
      </c>
      <c r="C104" s="1098">
        <v>426.58082191780824</v>
      </c>
      <c r="D104" s="1098">
        <v>461.03835616438357</v>
      </c>
      <c r="E104" s="1098">
        <v>449.41803278688525</v>
      </c>
      <c r="F104" s="2753"/>
      <c r="G104" s="2753"/>
      <c r="H104" s="2753"/>
      <c r="I104" s="2753"/>
      <c r="J104" s="2753"/>
      <c r="K104" s="2753"/>
      <c r="L104" s="2753"/>
      <c r="M104" s="2753"/>
      <c r="N104" s="2753"/>
      <c r="O104" s="2753"/>
      <c r="P104" s="2753"/>
      <c r="Q104" s="2753"/>
      <c r="R104" s="2753"/>
      <c r="S104" s="2753"/>
      <c r="T104" s="2753"/>
      <c r="U104" s="2753"/>
      <c r="V104" s="2753"/>
      <c r="W104" s="2753"/>
      <c r="X104" s="2753"/>
      <c r="Y104" s="2753"/>
    </row>
    <row r="105" spans="1:256" s="867" customFormat="1" ht="20.100000000000001" customHeight="1">
      <c r="A105" s="1072" t="s">
        <v>1462</v>
      </c>
      <c r="B105" s="1099">
        <v>500</v>
      </c>
      <c r="C105" s="1099">
        <v>505</v>
      </c>
      <c r="D105" s="1099">
        <v>505</v>
      </c>
      <c r="E105" s="1099">
        <v>505</v>
      </c>
      <c r="F105" s="2753"/>
      <c r="G105" s="2753"/>
      <c r="H105" s="2753"/>
      <c r="I105" s="2753"/>
      <c r="J105" s="2753"/>
      <c r="K105" s="2753"/>
      <c r="L105" s="2753"/>
      <c r="M105" s="2753"/>
      <c r="N105" s="2753"/>
      <c r="O105" s="2753"/>
      <c r="P105" s="2753"/>
      <c r="Q105" s="2753"/>
      <c r="R105" s="2753"/>
      <c r="S105" s="2753"/>
      <c r="T105" s="2753"/>
      <c r="U105" s="2753"/>
      <c r="V105" s="2753"/>
      <c r="W105" s="2753"/>
      <c r="X105" s="2753"/>
      <c r="Y105" s="2753"/>
    </row>
    <row r="106" spans="1:256" s="867" customFormat="1" ht="20.100000000000001" customHeight="1">
      <c r="A106" s="617" t="s">
        <v>1104</v>
      </c>
      <c r="B106" s="617"/>
      <c r="C106" s="617"/>
      <c r="D106" s="617"/>
      <c r="E106" s="617"/>
      <c r="F106" s="2757"/>
      <c r="G106" s="2757"/>
      <c r="H106" s="2757"/>
      <c r="I106" s="2757"/>
      <c r="J106" s="2757"/>
      <c r="K106" s="2757"/>
      <c r="L106" s="2757"/>
      <c r="M106" s="2757"/>
      <c r="N106" s="2757"/>
      <c r="O106" s="2757"/>
      <c r="P106" s="2757"/>
      <c r="Q106" s="2757"/>
      <c r="R106" s="2757"/>
      <c r="S106" s="2757"/>
      <c r="T106" s="2757"/>
      <c r="U106" s="2757"/>
      <c r="V106" s="2757"/>
      <c r="W106" s="2757"/>
      <c r="X106" s="2757"/>
      <c r="Y106" s="2757"/>
      <c r="Z106" s="864"/>
      <c r="AA106" s="864"/>
      <c r="AB106" s="864"/>
      <c r="AC106" s="864"/>
      <c r="AD106" s="864"/>
      <c r="AE106" s="864"/>
      <c r="AF106" s="864"/>
      <c r="AG106" s="864"/>
      <c r="AH106" s="864"/>
      <c r="AI106" s="864"/>
      <c r="AJ106" s="864"/>
      <c r="AK106" s="864"/>
      <c r="AL106" s="864"/>
      <c r="AM106" s="864"/>
      <c r="AN106" s="864"/>
      <c r="AO106" s="864"/>
      <c r="AP106" s="864"/>
      <c r="AQ106" s="864"/>
      <c r="AR106" s="864"/>
      <c r="AS106" s="864"/>
      <c r="AT106" s="864"/>
      <c r="AU106" s="864"/>
      <c r="AV106" s="864"/>
      <c r="AW106" s="864"/>
      <c r="AX106" s="864"/>
      <c r="AY106" s="864"/>
      <c r="AZ106" s="864"/>
      <c r="BA106" s="864"/>
      <c r="BB106" s="864"/>
      <c r="BC106" s="864"/>
      <c r="BD106" s="864"/>
      <c r="BE106" s="864"/>
      <c r="BF106" s="864"/>
      <c r="BG106" s="864"/>
      <c r="BH106" s="864"/>
      <c r="BI106" s="864"/>
      <c r="BJ106" s="864"/>
      <c r="BK106" s="864"/>
      <c r="BL106" s="864"/>
      <c r="BM106" s="864"/>
      <c r="BN106" s="864"/>
      <c r="BO106" s="864"/>
      <c r="BP106" s="864"/>
      <c r="BQ106" s="864"/>
      <c r="BR106" s="864"/>
      <c r="BS106" s="864"/>
      <c r="BT106" s="864"/>
      <c r="BU106" s="864"/>
      <c r="BV106" s="864"/>
      <c r="BW106" s="864"/>
      <c r="BX106" s="864"/>
      <c r="BY106" s="864"/>
      <c r="BZ106" s="864"/>
      <c r="CA106" s="864"/>
      <c r="CB106" s="864"/>
      <c r="CC106" s="864"/>
      <c r="CD106" s="864"/>
      <c r="CE106" s="864"/>
      <c r="CF106" s="864"/>
      <c r="CG106" s="864"/>
      <c r="CH106" s="864"/>
      <c r="CI106" s="864"/>
      <c r="CJ106" s="864"/>
      <c r="CK106" s="864"/>
      <c r="CL106" s="864"/>
      <c r="CM106" s="864"/>
      <c r="CN106" s="864"/>
      <c r="CO106" s="864"/>
      <c r="CP106" s="864"/>
      <c r="CQ106" s="864"/>
      <c r="CR106" s="864"/>
      <c r="CS106" s="864"/>
      <c r="CT106" s="864"/>
      <c r="CU106" s="864"/>
      <c r="CV106" s="864"/>
      <c r="CW106" s="864"/>
      <c r="CX106" s="864"/>
      <c r="CY106" s="864"/>
      <c r="CZ106" s="864"/>
      <c r="DA106" s="864"/>
      <c r="DB106" s="864"/>
      <c r="DC106" s="864"/>
      <c r="DD106" s="864"/>
      <c r="DE106" s="864"/>
      <c r="DF106" s="864"/>
      <c r="DG106" s="864"/>
      <c r="DH106" s="864"/>
      <c r="DI106" s="864"/>
      <c r="DJ106" s="864"/>
      <c r="DK106" s="864"/>
      <c r="DL106" s="864"/>
      <c r="DM106" s="864"/>
      <c r="DN106" s="864"/>
      <c r="DO106" s="864"/>
      <c r="DP106" s="864"/>
      <c r="DQ106" s="864"/>
      <c r="DR106" s="864"/>
      <c r="DS106" s="864"/>
      <c r="DT106" s="864"/>
      <c r="DU106" s="864"/>
      <c r="DV106" s="864"/>
      <c r="DW106" s="864"/>
      <c r="DX106" s="864"/>
      <c r="DY106" s="864"/>
      <c r="DZ106" s="864"/>
      <c r="EA106" s="864"/>
      <c r="EB106" s="864"/>
      <c r="EC106" s="864"/>
      <c r="ED106" s="864"/>
      <c r="EE106" s="864"/>
      <c r="EF106" s="864"/>
      <c r="EG106" s="864"/>
      <c r="EH106" s="864"/>
      <c r="EI106" s="864"/>
      <c r="EJ106" s="864"/>
      <c r="EK106" s="864"/>
      <c r="EL106" s="864"/>
      <c r="EM106" s="864"/>
      <c r="EN106" s="864"/>
      <c r="EO106" s="864"/>
      <c r="EP106" s="864"/>
      <c r="EQ106" s="864"/>
      <c r="ER106" s="864"/>
      <c r="ES106" s="864"/>
      <c r="ET106" s="864"/>
      <c r="EU106" s="864"/>
      <c r="EV106" s="864"/>
      <c r="EW106" s="864"/>
      <c r="EX106" s="864"/>
      <c r="EY106" s="864"/>
      <c r="EZ106" s="864"/>
      <c r="FA106" s="864"/>
      <c r="FB106" s="864"/>
      <c r="FC106" s="864"/>
      <c r="FD106" s="864"/>
      <c r="FE106" s="864"/>
      <c r="FF106" s="864"/>
      <c r="FG106" s="864"/>
      <c r="FH106" s="864"/>
      <c r="FI106" s="864"/>
      <c r="FJ106" s="864"/>
      <c r="FK106" s="864"/>
      <c r="FL106" s="864"/>
      <c r="FM106" s="864"/>
      <c r="FN106" s="864"/>
      <c r="FO106" s="864"/>
      <c r="FP106" s="864"/>
      <c r="FQ106" s="864"/>
      <c r="FR106" s="864"/>
      <c r="FS106" s="864"/>
      <c r="FT106" s="864"/>
      <c r="FU106" s="864"/>
      <c r="FV106" s="864"/>
      <c r="FW106" s="864"/>
      <c r="FX106" s="864"/>
      <c r="FY106" s="864"/>
      <c r="FZ106" s="864"/>
      <c r="GA106" s="864"/>
      <c r="GB106" s="864"/>
      <c r="GC106" s="864"/>
      <c r="GD106" s="864"/>
      <c r="GE106" s="864"/>
      <c r="GF106" s="864"/>
      <c r="GG106" s="864"/>
      <c r="GH106" s="864"/>
      <c r="GI106" s="864"/>
      <c r="GJ106" s="864"/>
      <c r="GK106" s="864"/>
      <c r="GL106" s="864"/>
      <c r="GM106" s="864"/>
      <c r="GN106" s="864"/>
      <c r="GO106" s="864"/>
      <c r="GP106" s="864"/>
      <c r="GQ106" s="864"/>
      <c r="GR106" s="864"/>
      <c r="GS106" s="864"/>
      <c r="GT106" s="864"/>
      <c r="GU106" s="864"/>
      <c r="GV106" s="864"/>
      <c r="GW106" s="864"/>
      <c r="GX106" s="864"/>
      <c r="GY106" s="864"/>
      <c r="GZ106" s="864"/>
      <c r="HA106" s="864"/>
      <c r="HB106" s="864"/>
      <c r="HC106" s="864"/>
      <c r="HD106" s="864"/>
      <c r="HE106" s="864"/>
      <c r="HF106" s="864"/>
      <c r="HG106" s="864"/>
      <c r="HH106" s="864"/>
      <c r="HI106" s="864"/>
      <c r="HJ106" s="864"/>
      <c r="HK106" s="864"/>
      <c r="HL106" s="864"/>
      <c r="HM106" s="864"/>
      <c r="HN106" s="864"/>
      <c r="HO106" s="864"/>
      <c r="HP106" s="864"/>
      <c r="HQ106" s="864"/>
      <c r="HR106" s="864"/>
      <c r="HS106" s="864"/>
      <c r="HT106" s="864"/>
      <c r="HU106" s="864"/>
      <c r="HV106" s="864"/>
      <c r="HW106" s="864"/>
      <c r="HX106" s="864"/>
      <c r="HY106" s="864"/>
      <c r="HZ106" s="864"/>
      <c r="IA106" s="864"/>
      <c r="IB106" s="864"/>
      <c r="IC106" s="864"/>
      <c r="ID106" s="864"/>
      <c r="IE106" s="864"/>
      <c r="IF106" s="864"/>
      <c r="IG106" s="864"/>
      <c r="IH106" s="864"/>
      <c r="II106" s="864"/>
      <c r="IJ106" s="864"/>
      <c r="IK106" s="864"/>
      <c r="IL106" s="864"/>
      <c r="IM106" s="864"/>
      <c r="IN106" s="864"/>
      <c r="IO106" s="864"/>
      <c r="IP106" s="864"/>
      <c r="IQ106" s="864"/>
      <c r="IR106" s="864"/>
      <c r="IS106" s="864"/>
      <c r="IT106" s="864"/>
      <c r="IU106" s="864"/>
      <c r="IV106" s="864"/>
    </row>
    <row r="107" spans="1:256" s="867" customFormat="1" ht="20.100000000000001" customHeight="1">
      <c r="A107" s="650"/>
      <c r="B107" s="617"/>
      <c r="C107" s="617"/>
      <c r="D107" s="617"/>
      <c r="E107" s="617"/>
      <c r="F107" s="2757"/>
      <c r="G107" s="2757"/>
      <c r="H107" s="2757"/>
      <c r="I107" s="2757"/>
      <c r="J107" s="2757"/>
      <c r="K107" s="2757"/>
      <c r="L107" s="2757"/>
      <c r="M107" s="2757"/>
      <c r="N107" s="2757"/>
      <c r="O107" s="2757"/>
      <c r="P107" s="2757"/>
      <c r="Q107" s="2757"/>
      <c r="R107" s="2757"/>
      <c r="S107" s="2757"/>
      <c r="T107" s="2757"/>
      <c r="U107" s="2757"/>
      <c r="V107" s="2757"/>
      <c r="W107" s="2757"/>
      <c r="X107" s="2757"/>
      <c r="Y107" s="2757"/>
      <c r="Z107" s="864"/>
      <c r="AA107" s="864"/>
      <c r="AB107" s="864"/>
      <c r="AC107" s="864"/>
      <c r="AD107" s="864"/>
      <c r="AE107" s="864"/>
      <c r="AF107" s="864"/>
      <c r="AG107" s="864"/>
      <c r="AH107" s="864"/>
      <c r="AI107" s="864"/>
      <c r="AJ107" s="864"/>
      <c r="AK107" s="864"/>
      <c r="AL107" s="864"/>
      <c r="AM107" s="864"/>
      <c r="AN107" s="864"/>
      <c r="AO107" s="864"/>
      <c r="AP107" s="864"/>
      <c r="AQ107" s="864"/>
      <c r="AR107" s="864"/>
      <c r="AS107" s="864"/>
      <c r="AT107" s="864"/>
      <c r="AU107" s="864"/>
      <c r="AV107" s="864"/>
      <c r="AW107" s="864"/>
      <c r="AX107" s="864"/>
      <c r="AY107" s="864"/>
      <c r="AZ107" s="864"/>
      <c r="BA107" s="864"/>
      <c r="BB107" s="864"/>
      <c r="BC107" s="864"/>
      <c r="BD107" s="864"/>
      <c r="BE107" s="864"/>
      <c r="BF107" s="864"/>
      <c r="BG107" s="864"/>
      <c r="BH107" s="864"/>
      <c r="BI107" s="864"/>
      <c r="BJ107" s="864"/>
      <c r="BK107" s="864"/>
      <c r="BL107" s="864"/>
      <c r="BM107" s="864"/>
      <c r="BN107" s="864"/>
      <c r="BO107" s="864"/>
      <c r="BP107" s="864"/>
      <c r="BQ107" s="864"/>
      <c r="BR107" s="864"/>
      <c r="BS107" s="864"/>
      <c r="BT107" s="864"/>
      <c r="BU107" s="864"/>
      <c r="BV107" s="864"/>
      <c r="BW107" s="864"/>
      <c r="BX107" s="864"/>
      <c r="BY107" s="864"/>
      <c r="BZ107" s="864"/>
      <c r="CA107" s="864"/>
      <c r="CB107" s="864"/>
      <c r="CC107" s="864"/>
      <c r="CD107" s="864"/>
      <c r="CE107" s="864"/>
      <c r="CF107" s="864"/>
      <c r="CG107" s="864"/>
      <c r="CH107" s="864"/>
      <c r="CI107" s="864"/>
      <c r="CJ107" s="864"/>
      <c r="CK107" s="864"/>
      <c r="CL107" s="864"/>
      <c r="CM107" s="864"/>
      <c r="CN107" s="864"/>
      <c r="CO107" s="864"/>
      <c r="CP107" s="864"/>
      <c r="CQ107" s="864"/>
      <c r="CR107" s="864"/>
      <c r="CS107" s="864"/>
      <c r="CT107" s="864"/>
      <c r="CU107" s="864"/>
      <c r="CV107" s="864"/>
      <c r="CW107" s="864"/>
      <c r="CX107" s="864"/>
      <c r="CY107" s="864"/>
      <c r="CZ107" s="864"/>
      <c r="DA107" s="864"/>
      <c r="DB107" s="864"/>
      <c r="DC107" s="864"/>
      <c r="DD107" s="864"/>
      <c r="DE107" s="864"/>
      <c r="DF107" s="864"/>
      <c r="DG107" s="864"/>
      <c r="DH107" s="864"/>
      <c r="DI107" s="864"/>
      <c r="DJ107" s="864"/>
      <c r="DK107" s="864"/>
      <c r="DL107" s="864"/>
      <c r="DM107" s="864"/>
      <c r="DN107" s="864"/>
      <c r="DO107" s="864"/>
      <c r="DP107" s="864"/>
      <c r="DQ107" s="864"/>
      <c r="DR107" s="864"/>
      <c r="DS107" s="864"/>
      <c r="DT107" s="864"/>
      <c r="DU107" s="864"/>
      <c r="DV107" s="864"/>
      <c r="DW107" s="864"/>
      <c r="DX107" s="864"/>
      <c r="DY107" s="864"/>
      <c r="DZ107" s="864"/>
      <c r="EA107" s="864"/>
      <c r="EB107" s="864"/>
      <c r="EC107" s="864"/>
      <c r="ED107" s="864"/>
      <c r="EE107" s="864"/>
      <c r="EF107" s="864"/>
      <c r="EG107" s="864"/>
      <c r="EH107" s="864"/>
      <c r="EI107" s="864"/>
      <c r="EJ107" s="864"/>
      <c r="EK107" s="864"/>
      <c r="EL107" s="864"/>
      <c r="EM107" s="864"/>
      <c r="EN107" s="864"/>
      <c r="EO107" s="864"/>
      <c r="EP107" s="864"/>
      <c r="EQ107" s="864"/>
      <c r="ER107" s="864"/>
      <c r="ES107" s="864"/>
      <c r="ET107" s="864"/>
      <c r="EU107" s="864"/>
      <c r="EV107" s="864"/>
      <c r="EW107" s="864"/>
      <c r="EX107" s="864"/>
      <c r="EY107" s="864"/>
      <c r="EZ107" s="864"/>
      <c r="FA107" s="864"/>
      <c r="FB107" s="864"/>
      <c r="FC107" s="864"/>
      <c r="FD107" s="864"/>
      <c r="FE107" s="864"/>
      <c r="FF107" s="864"/>
      <c r="FG107" s="864"/>
      <c r="FH107" s="864"/>
      <c r="FI107" s="864"/>
      <c r="FJ107" s="864"/>
      <c r="FK107" s="864"/>
      <c r="FL107" s="864"/>
      <c r="FM107" s="864"/>
      <c r="FN107" s="864"/>
      <c r="FO107" s="864"/>
      <c r="FP107" s="864"/>
      <c r="FQ107" s="864"/>
      <c r="FR107" s="864"/>
      <c r="FS107" s="864"/>
      <c r="FT107" s="864"/>
      <c r="FU107" s="864"/>
      <c r="FV107" s="864"/>
      <c r="FW107" s="864"/>
      <c r="FX107" s="864"/>
      <c r="FY107" s="864"/>
      <c r="FZ107" s="864"/>
      <c r="GA107" s="864"/>
      <c r="GB107" s="864"/>
      <c r="GC107" s="864"/>
      <c r="GD107" s="864"/>
      <c r="GE107" s="864"/>
      <c r="GF107" s="864"/>
      <c r="GG107" s="864"/>
      <c r="GH107" s="864"/>
      <c r="GI107" s="864"/>
      <c r="GJ107" s="864"/>
      <c r="GK107" s="864"/>
      <c r="GL107" s="864"/>
      <c r="GM107" s="864"/>
      <c r="GN107" s="864"/>
      <c r="GO107" s="864"/>
      <c r="GP107" s="864"/>
      <c r="GQ107" s="864"/>
      <c r="GR107" s="864"/>
      <c r="GS107" s="864"/>
      <c r="GT107" s="864"/>
      <c r="GU107" s="864"/>
      <c r="GV107" s="864"/>
      <c r="GW107" s="864"/>
      <c r="GX107" s="864"/>
      <c r="GY107" s="864"/>
      <c r="GZ107" s="864"/>
      <c r="HA107" s="864"/>
      <c r="HB107" s="864"/>
      <c r="HC107" s="864"/>
      <c r="HD107" s="864"/>
      <c r="HE107" s="864"/>
      <c r="HF107" s="864"/>
      <c r="HG107" s="864"/>
      <c r="HH107" s="864"/>
      <c r="HI107" s="864"/>
      <c r="HJ107" s="864"/>
      <c r="HK107" s="864"/>
      <c r="HL107" s="864"/>
      <c r="HM107" s="864"/>
      <c r="HN107" s="864"/>
      <c r="HO107" s="864"/>
      <c r="HP107" s="864"/>
      <c r="HQ107" s="864"/>
      <c r="HR107" s="864"/>
      <c r="HS107" s="864"/>
      <c r="HT107" s="864"/>
      <c r="HU107" s="864"/>
      <c r="HV107" s="864"/>
      <c r="HW107" s="864"/>
      <c r="HX107" s="864"/>
      <c r="HY107" s="864"/>
      <c r="HZ107" s="864"/>
      <c r="IA107" s="864"/>
      <c r="IB107" s="864"/>
      <c r="IC107" s="864"/>
      <c r="ID107" s="864"/>
      <c r="IE107" s="864"/>
      <c r="IF107" s="864"/>
      <c r="IG107" s="864"/>
      <c r="IH107" s="864"/>
      <c r="II107" s="864"/>
      <c r="IJ107" s="864"/>
      <c r="IK107" s="864"/>
      <c r="IL107" s="864"/>
      <c r="IM107" s="864"/>
      <c r="IN107" s="864"/>
      <c r="IO107" s="864"/>
      <c r="IP107" s="864"/>
      <c r="IQ107" s="864"/>
      <c r="IR107" s="864"/>
      <c r="IS107" s="864"/>
      <c r="IT107" s="864"/>
      <c r="IU107" s="864"/>
      <c r="IV107" s="864"/>
    </row>
    <row r="108" spans="1:256" s="864" customFormat="1" ht="15" customHeight="1">
      <c r="A108" s="2022" t="s">
        <v>1463</v>
      </c>
      <c r="B108" s="2022"/>
      <c r="C108" s="2022"/>
      <c r="D108" s="2022"/>
      <c r="E108" s="2022"/>
      <c r="F108" s="2752"/>
      <c r="G108" s="2752"/>
      <c r="H108" s="2752"/>
      <c r="I108" s="2752"/>
      <c r="J108" s="2752"/>
      <c r="K108" s="2752"/>
      <c r="L108" s="2752"/>
      <c r="M108" s="2752"/>
      <c r="N108" s="2752"/>
      <c r="O108" s="2752"/>
      <c r="P108" s="2752"/>
      <c r="Q108" s="2752"/>
      <c r="R108" s="2752"/>
      <c r="S108" s="2752"/>
      <c r="T108" s="2752"/>
      <c r="U108" s="2752"/>
      <c r="V108" s="2752"/>
      <c r="W108" s="2752"/>
      <c r="X108" s="2752"/>
      <c r="Y108" s="2752"/>
      <c r="Z108" s="858"/>
      <c r="AA108" s="858"/>
      <c r="AB108" s="858"/>
      <c r="AC108" s="858"/>
      <c r="AD108" s="858"/>
      <c r="AE108" s="858"/>
      <c r="AF108" s="858"/>
      <c r="AG108" s="858"/>
      <c r="AH108" s="858"/>
      <c r="AI108" s="858"/>
      <c r="AJ108" s="858"/>
      <c r="AK108" s="858"/>
      <c r="AL108" s="858"/>
      <c r="AM108" s="858"/>
      <c r="AN108" s="858"/>
      <c r="AO108" s="858"/>
      <c r="AP108" s="858"/>
      <c r="AQ108" s="858"/>
      <c r="AR108" s="858"/>
      <c r="AS108" s="858"/>
      <c r="AT108" s="858"/>
      <c r="AU108" s="858"/>
      <c r="AV108" s="858"/>
      <c r="AW108" s="858"/>
      <c r="AX108" s="858"/>
      <c r="AY108" s="858"/>
      <c r="AZ108" s="858"/>
      <c r="BA108" s="858"/>
      <c r="BB108" s="858"/>
      <c r="BC108" s="858"/>
      <c r="BD108" s="858"/>
      <c r="BE108" s="858"/>
      <c r="BF108" s="858"/>
      <c r="BG108" s="858"/>
      <c r="BH108" s="858"/>
      <c r="BI108" s="858"/>
      <c r="BJ108" s="858"/>
      <c r="BK108" s="858"/>
      <c r="BL108" s="858"/>
      <c r="BM108" s="858"/>
      <c r="BN108" s="858"/>
      <c r="BO108" s="858"/>
      <c r="BP108" s="858"/>
      <c r="BQ108" s="858"/>
      <c r="BR108" s="858"/>
      <c r="BS108" s="858"/>
      <c r="BT108" s="858"/>
      <c r="BU108" s="858"/>
      <c r="BV108" s="858"/>
      <c r="BW108" s="858"/>
      <c r="BX108" s="858"/>
      <c r="BY108" s="858"/>
      <c r="BZ108" s="858"/>
      <c r="CA108" s="858"/>
      <c r="CB108" s="858"/>
      <c r="CC108" s="858"/>
      <c r="CD108" s="858"/>
      <c r="CE108" s="858"/>
      <c r="CF108" s="858"/>
      <c r="CG108" s="858"/>
      <c r="CH108" s="858"/>
      <c r="CI108" s="858"/>
      <c r="CJ108" s="858"/>
      <c r="CK108" s="858"/>
      <c r="CL108" s="858"/>
      <c r="CM108" s="858"/>
      <c r="CN108" s="858"/>
      <c r="CO108" s="858"/>
      <c r="CP108" s="858"/>
      <c r="CQ108" s="858"/>
      <c r="CR108" s="858"/>
      <c r="CS108" s="858"/>
      <c r="CT108" s="858"/>
      <c r="CU108" s="858"/>
      <c r="CV108" s="858"/>
      <c r="CW108" s="858"/>
      <c r="CX108" s="858"/>
      <c r="CY108" s="858"/>
      <c r="CZ108" s="858"/>
      <c r="DA108" s="858"/>
      <c r="DB108" s="858"/>
      <c r="DC108" s="858"/>
      <c r="DD108" s="858"/>
      <c r="DE108" s="858"/>
      <c r="DF108" s="858"/>
      <c r="DG108" s="858"/>
      <c r="DH108" s="858"/>
      <c r="DI108" s="858"/>
      <c r="DJ108" s="858"/>
      <c r="DK108" s="858"/>
      <c r="DL108" s="858"/>
      <c r="DM108" s="858"/>
      <c r="DN108" s="858"/>
      <c r="DO108" s="858"/>
      <c r="DP108" s="858"/>
      <c r="DQ108" s="858"/>
      <c r="DR108" s="858"/>
      <c r="DS108" s="858"/>
      <c r="DT108" s="858"/>
      <c r="DU108" s="858"/>
      <c r="DV108" s="858"/>
      <c r="DW108" s="858"/>
      <c r="DX108" s="858"/>
      <c r="DY108" s="858"/>
      <c r="DZ108" s="858"/>
      <c r="EA108" s="858"/>
      <c r="EB108" s="858"/>
      <c r="EC108" s="858"/>
      <c r="ED108" s="858"/>
      <c r="EE108" s="858"/>
      <c r="EF108" s="858"/>
      <c r="EG108" s="858"/>
      <c r="EH108" s="858"/>
      <c r="EI108" s="858"/>
      <c r="EJ108" s="858"/>
      <c r="EK108" s="858"/>
      <c r="EL108" s="858"/>
      <c r="EM108" s="858"/>
      <c r="EN108" s="858"/>
      <c r="EO108" s="858"/>
      <c r="EP108" s="858"/>
      <c r="EQ108" s="858"/>
      <c r="ER108" s="858"/>
      <c r="ES108" s="858"/>
      <c r="ET108" s="858"/>
      <c r="EU108" s="858"/>
      <c r="EV108" s="858"/>
      <c r="EW108" s="858"/>
      <c r="EX108" s="858"/>
      <c r="EY108" s="858"/>
      <c r="EZ108" s="858"/>
      <c r="FA108" s="858"/>
      <c r="FB108" s="858"/>
      <c r="FC108" s="858"/>
      <c r="FD108" s="858"/>
      <c r="FE108" s="858"/>
      <c r="FF108" s="858"/>
      <c r="FG108" s="858"/>
      <c r="FH108" s="858"/>
      <c r="FI108" s="858"/>
      <c r="FJ108" s="858"/>
      <c r="FK108" s="858"/>
      <c r="FL108" s="858"/>
      <c r="FM108" s="858"/>
      <c r="FN108" s="858"/>
      <c r="FO108" s="858"/>
      <c r="FP108" s="858"/>
      <c r="FQ108" s="858"/>
      <c r="FR108" s="858"/>
      <c r="FS108" s="858"/>
      <c r="FT108" s="858"/>
      <c r="FU108" s="858"/>
      <c r="FV108" s="858"/>
      <c r="FW108" s="858"/>
      <c r="FX108" s="858"/>
      <c r="FY108" s="858"/>
      <c r="FZ108" s="858"/>
      <c r="GA108" s="858"/>
      <c r="GB108" s="858"/>
      <c r="GC108" s="858"/>
      <c r="GD108" s="858"/>
      <c r="GE108" s="858"/>
      <c r="GF108" s="858"/>
      <c r="GG108" s="858"/>
      <c r="GH108" s="858"/>
      <c r="GI108" s="858"/>
      <c r="GJ108" s="858"/>
      <c r="GK108" s="858"/>
      <c r="GL108" s="858"/>
      <c r="GM108" s="858"/>
      <c r="GN108" s="858"/>
      <c r="GO108" s="858"/>
      <c r="GP108" s="858"/>
      <c r="GQ108" s="858"/>
      <c r="GR108" s="858"/>
      <c r="GS108" s="858"/>
      <c r="GT108" s="858"/>
      <c r="GU108" s="858"/>
      <c r="GV108" s="858"/>
      <c r="GW108" s="858"/>
      <c r="GX108" s="858"/>
      <c r="GY108" s="858"/>
      <c r="GZ108" s="858"/>
      <c r="HA108" s="858"/>
      <c r="HB108" s="858"/>
      <c r="HC108" s="858"/>
      <c r="HD108" s="858"/>
      <c r="HE108" s="858"/>
      <c r="HF108" s="858"/>
      <c r="HG108" s="858"/>
      <c r="HH108" s="858"/>
      <c r="HI108" s="858"/>
      <c r="HJ108" s="858"/>
      <c r="HK108" s="858"/>
      <c r="HL108" s="858"/>
      <c r="HM108" s="858"/>
      <c r="HN108" s="858"/>
      <c r="HO108" s="858"/>
      <c r="HP108" s="858"/>
      <c r="HQ108" s="858"/>
      <c r="HR108" s="858"/>
      <c r="HS108" s="858"/>
      <c r="HT108" s="858"/>
      <c r="HU108" s="858"/>
      <c r="HV108" s="858"/>
      <c r="HW108" s="858"/>
      <c r="HX108" s="858"/>
      <c r="HY108" s="858"/>
      <c r="HZ108" s="858"/>
      <c r="IA108" s="858"/>
      <c r="IB108" s="858"/>
      <c r="IC108" s="858"/>
      <c r="ID108" s="858"/>
      <c r="IE108" s="858"/>
      <c r="IF108" s="858"/>
      <c r="IG108" s="858"/>
      <c r="IH108" s="858"/>
      <c r="II108" s="858"/>
      <c r="IJ108" s="858"/>
      <c r="IK108" s="858"/>
      <c r="IL108" s="858"/>
      <c r="IM108" s="858"/>
      <c r="IN108" s="858"/>
      <c r="IO108" s="858"/>
      <c r="IP108" s="858"/>
      <c r="IQ108" s="858"/>
      <c r="IR108" s="858"/>
      <c r="IS108" s="858"/>
      <c r="IT108" s="858"/>
      <c r="IU108" s="858"/>
      <c r="IV108" s="858"/>
    </row>
    <row r="109" spans="1:256" s="864" customFormat="1" ht="15" customHeight="1">
      <c r="A109" s="711" t="s">
        <v>1445</v>
      </c>
      <c r="B109" s="650"/>
      <c r="C109" s="650"/>
      <c r="D109" s="650"/>
      <c r="E109" s="650"/>
      <c r="F109" s="2757"/>
      <c r="G109" s="2757"/>
      <c r="H109" s="2757"/>
      <c r="I109" s="2757"/>
      <c r="J109" s="2757"/>
      <c r="K109" s="2757"/>
      <c r="L109" s="2757"/>
      <c r="M109" s="2757"/>
      <c r="N109" s="2757"/>
      <c r="O109" s="2757"/>
      <c r="P109" s="2757"/>
      <c r="Q109" s="2757"/>
      <c r="R109" s="2757"/>
      <c r="S109" s="2757"/>
      <c r="T109" s="2757"/>
      <c r="U109" s="2757"/>
      <c r="V109" s="2757"/>
      <c r="W109" s="2757"/>
      <c r="X109" s="2757"/>
      <c r="Y109" s="2757"/>
    </row>
    <row r="110" spans="1:256" s="864" customFormat="1" ht="15" customHeight="1">
      <c r="A110" s="654" t="s">
        <v>1455</v>
      </c>
      <c r="B110" s="779">
        <v>2009</v>
      </c>
      <c r="C110" s="779">
        <v>2010</v>
      </c>
      <c r="D110" s="779">
        <v>2011</v>
      </c>
      <c r="E110" s="779">
        <v>2012</v>
      </c>
      <c r="F110" s="2753"/>
      <c r="G110" s="2753"/>
      <c r="H110" s="2753"/>
      <c r="I110" s="2753"/>
      <c r="J110" s="2753"/>
      <c r="K110" s="2753"/>
      <c r="L110" s="2753"/>
      <c r="M110" s="2753"/>
      <c r="N110" s="2753"/>
      <c r="O110" s="2753"/>
      <c r="P110" s="2753"/>
      <c r="Q110" s="2753"/>
      <c r="R110" s="2753"/>
      <c r="S110" s="2753"/>
      <c r="T110" s="2753"/>
      <c r="U110" s="2753"/>
      <c r="V110" s="2753"/>
      <c r="W110" s="2753"/>
      <c r="X110" s="2753"/>
      <c r="Y110" s="2753"/>
      <c r="Z110" s="867"/>
      <c r="AA110" s="867"/>
      <c r="AB110" s="867"/>
      <c r="AC110" s="867"/>
      <c r="AD110" s="867"/>
      <c r="AE110" s="867"/>
      <c r="AF110" s="867"/>
      <c r="AG110" s="867"/>
      <c r="AH110" s="867"/>
      <c r="AI110" s="867"/>
      <c r="AJ110" s="867"/>
      <c r="AK110" s="867"/>
      <c r="AL110" s="867"/>
      <c r="AM110" s="867"/>
      <c r="AN110" s="867"/>
      <c r="AO110" s="867"/>
      <c r="AP110" s="867"/>
      <c r="AQ110" s="867"/>
      <c r="AR110" s="867"/>
      <c r="AS110" s="867"/>
      <c r="AT110" s="867"/>
      <c r="AU110" s="867"/>
      <c r="AV110" s="867"/>
      <c r="AW110" s="867"/>
      <c r="AX110" s="867"/>
      <c r="AY110" s="867"/>
      <c r="AZ110" s="867"/>
      <c r="BA110" s="867"/>
      <c r="BB110" s="867"/>
      <c r="BC110" s="867"/>
      <c r="BD110" s="867"/>
      <c r="BE110" s="867"/>
      <c r="BF110" s="867"/>
      <c r="BG110" s="867"/>
      <c r="BH110" s="867"/>
      <c r="BI110" s="867"/>
      <c r="BJ110" s="867"/>
      <c r="BK110" s="867"/>
      <c r="BL110" s="867"/>
      <c r="BM110" s="867"/>
      <c r="BN110" s="867"/>
      <c r="BO110" s="867"/>
      <c r="BP110" s="867"/>
      <c r="BQ110" s="867"/>
      <c r="BR110" s="867"/>
      <c r="BS110" s="867"/>
      <c r="BT110" s="867"/>
      <c r="BU110" s="867"/>
      <c r="BV110" s="867"/>
      <c r="BW110" s="867"/>
      <c r="BX110" s="867"/>
      <c r="BY110" s="867"/>
      <c r="BZ110" s="867"/>
      <c r="CA110" s="867"/>
      <c r="CB110" s="867"/>
      <c r="CC110" s="867"/>
      <c r="CD110" s="867"/>
      <c r="CE110" s="867"/>
      <c r="CF110" s="867"/>
      <c r="CG110" s="867"/>
      <c r="CH110" s="867"/>
      <c r="CI110" s="867"/>
      <c r="CJ110" s="867"/>
      <c r="CK110" s="867"/>
      <c r="CL110" s="867"/>
      <c r="CM110" s="867"/>
      <c r="CN110" s="867"/>
      <c r="CO110" s="867"/>
      <c r="CP110" s="867"/>
      <c r="CQ110" s="867"/>
      <c r="CR110" s="867"/>
      <c r="CS110" s="867"/>
      <c r="CT110" s="867"/>
      <c r="CU110" s="867"/>
      <c r="CV110" s="867"/>
      <c r="CW110" s="867"/>
      <c r="CX110" s="867"/>
      <c r="CY110" s="867"/>
      <c r="CZ110" s="867"/>
      <c r="DA110" s="867"/>
      <c r="DB110" s="867"/>
      <c r="DC110" s="867"/>
      <c r="DD110" s="867"/>
      <c r="DE110" s="867"/>
      <c r="DF110" s="867"/>
      <c r="DG110" s="867"/>
      <c r="DH110" s="867"/>
      <c r="DI110" s="867"/>
      <c r="DJ110" s="867"/>
      <c r="DK110" s="867"/>
      <c r="DL110" s="867"/>
      <c r="DM110" s="867"/>
      <c r="DN110" s="867"/>
      <c r="DO110" s="867"/>
      <c r="DP110" s="867"/>
      <c r="DQ110" s="867"/>
      <c r="DR110" s="867"/>
      <c r="DS110" s="867"/>
      <c r="DT110" s="867"/>
      <c r="DU110" s="867"/>
      <c r="DV110" s="867"/>
      <c r="DW110" s="867"/>
      <c r="DX110" s="867"/>
      <c r="DY110" s="867"/>
      <c r="DZ110" s="867"/>
      <c r="EA110" s="867"/>
      <c r="EB110" s="867"/>
      <c r="EC110" s="867"/>
      <c r="ED110" s="867"/>
      <c r="EE110" s="867"/>
      <c r="EF110" s="867"/>
      <c r="EG110" s="867"/>
      <c r="EH110" s="867"/>
      <c r="EI110" s="867"/>
      <c r="EJ110" s="867"/>
      <c r="EK110" s="867"/>
      <c r="EL110" s="867"/>
      <c r="EM110" s="867"/>
      <c r="EN110" s="867"/>
      <c r="EO110" s="867"/>
      <c r="EP110" s="867"/>
      <c r="EQ110" s="867"/>
      <c r="ER110" s="867"/>
      <c r="ES110" s="867"/>
      <c r="ET110" s="867"/>
      <c r="EU110" s="867"/>
      <c r="EV110" s="867"/>
      <c r="EW110" s="867"/>
      <c r="EX110" s="867"/>
      <c r="EY110" s="867"/>
      <c r="EZ110" s="867"/>
      <c r="FA110" s="867"/>
      <c r="FB110" s="867"/>
      <c r="FC110" s="867"/>
      <c r="FD110" s="867"/>
      <c r="FE110" s="867"/>
      <c r="FF110" s="867"/>
      <c r="FG110" s="867"/>
      <c r="FH110" s="867"/>
      <c r="FI110" s="867"/>
      <c r="FJ110" s="867"/>
      <c r="FK110" s="867"/>
      <c r="FL110" s="867"/>
      <c r="FM110" s="867"/>
      <c r="FN110" s="867"/>
      <c r="FO110" s="867"/>
      <c r="FP110" s="867"/>
      <c r="FQ110" s="867"/>
      <c r="FR110" s="867"/>
      <c r="FS110" s="867"/>
      <c r="FT110" s="867"/>
      <c r="FU110" s="867"/>
      <c r="FV110" s="867"/>
      <c r="FW110" s="867"/>
      <c r="FX110" s="867"/>
      <c r="FY110" s="867"/>
      <c r="FZ110" s="867"/>
      <c r="GA110" s="867"/>
      <c r="GB110" s="867"/>
      <c r="GC110" s="867"/>
      <c r="GD110" s="867"/>
      <c r="GE110" s="867"/>
      <c r="GF110" s="867"/>
      <c r="GG110" s="867"/>
      <c r="GH110" s="867"/>
      <c r="GI110" s="867"/>
      <c r="GJ110" s="867"/>
      <c r="GK110" s="867"/>
      <c r="GL110" s="867"/>
      <c r="GM110" s="867"/>
      <c r="GN110" s="867"/>
      <c r="GO110" s="867"/>
      <c r="GP110" s="867"/>
      <c r="GQ110" s="867"/>
      <c r="GR110" s="867"/>
      <c r="GS110" s="867"/>
      <c r="GT110" s="867"/>
      <c r="GU110" s="867"/>
      <c r="GV110" s="867"/>
      <c r="GW110" s="867"/>
      <c r="GX110" s="867"/>
      <c r="GY110" s="867"/>
      <c r="GZ110" s="867"/>
      <c r="HA110" s="867"/>
      <c r="HB110" s="867"/>
      <c r="HC110" s="867"/>
      <c r="HD110" s="867"/>
      <c r="HE110" s="867"/>
      <c r="HF110" s="867"/>
      <c r="HG110" s="867"/>
      <c r="HH110" s="867"/>
      <c r="HI110" s="867"/>
      <c r="HJ110" s="867"/>
      <c r="HK110" s="867"/>
      <c r="HL110" s="867"/>
      <c r="HM110" s="867"/>
      <c r="HN110" s="867"/>
      <c r="HO110" s="867"/>
      <c r="HP110" s="867"/>
      <c r="HQ110" s="867"/>
      <c r="HR110" s="867"/>
      <c r="HS110" s="867"/>
      <c r="HT110" s="867"/>
      <c r="HU110" s="867"/>
      <c r="HV110" s="867"/>
      <c r="HW110" s="867"/>
      <c r="HX110" s="867"/>
      <c r="HY110" s="867"/>
      <c r="HZ110" s="867"/>
      <c r="IA110" s="867"/>
      <c r="IB110" s="867"/>
      <c r="IC110" s="867"/>
      <c r="ID110" s="867"/>
      <c r="IE110" s="867"/>
      <c r="IF110" s="867"/>
      <c r="IG110" s="867"/>
      <c r="IH110" s="867"/>
      <c r="II110" s="867"/>
      <c r="IJ110" s="867"/>
      <c r="IK110" s="867"/>
      <c r="IL110" s="867"/>
      <c r="IM110" s="867"/>
      <c r="IN110" s="867"/>
      <c r="IO110" s="867"/>
      <c r="IP110" s="867"/>
      <c r="IQ110" s="867"/>
      <c r="IR110" s="867"/>
      <c r="IS110" s="867"/>
      <c r="IT110" s="867"/>
      <c r="IU110" s="867"/>
      <c r="IV110" s="867"/>
    </row>
    <row r="111" spans="1:256" ht="20.100000000000001" customHeight="1">
      <c r="A111" s="1100" t="s">
        <v>0</v>
      </c>
      <c r="B111" s="1101">
        <f>SUM(B112:B118)</f>
        <v>17461.2</v>
      </c>
      <c r="C111" s="1101">
        <f>SUM(C112:C118)</f>
        <v>19222.724999999999</v>
      </c>
      <c r="D111" s="1101">
        <f>SUM(D112:D118)</f>
        <v>20702.391</v>
      </c>
      <c r="E111" s="1101">
        <f>SUM(E112:E118)</f>
        <v>20658.439771999998</v>
      </c>
      <c r="F111" s="2747"/>
      <c r="G111" s="2753"/>
      <c r="H111" s="2753"/>
      <c r="I111" s="2753"/>
      <c r="J111" s="2753"/>
      <c r="K111" s="2753"/>
      <c r="L111" s="2753"/>
      <c r="M111" s="2753"/>
      <c r="N111" s="2753"/>
      <c r="O111" s="2753"/>
      <c r="P111" s="2753"/>
      <c r="Q111" s="2753"/>
      <c r="R111" s="2753"/>
      <c r="S111" s="2753"/>
      <c r="T111" s="2753"/>
      <c r="U111" s="2753"/>
      <c r="V111" s="2753"/>
      <c r="W111" s="2753"/>
      <c r="X111" s="2753"/>
      <c r="Y111" s="2753"/>
      <c r="Z111" s="867"/>
      <c r="AA111" s="867"/>
      <c r="AB111" s="867"/>
      <c r="AC111" s="867"/>
      <c r="AD111" s="867"/>
      <c r="AE111" s="867"/>
      <c r="AF111" s="867"/>
      <c r="AG111" s="867"/>
      <c r="AH111" s="867"/>
      <c r="AI111" s="867"/>
      <c r="AJ111" s="867"/>
      <c r="AK111" s="867"/>
      <c r="AL111" s="867"/>
      <c r="AM111" s="867"/>
      <c r="AN111" s="867"/>
      <c r="AO111" s="867"/>
      <c r="AP111" s="867"/>
      <c r="AQ111" s="867"/>
      <c r="AR111" s="867"/>
      <c r="AS111" s="867"/>
      <c r="AT111" s="867"/>
      <c r="AU111" s="867"/>
      <c r="AV111" s="867"/>
      <c r="AW111" s="867"/>
      <c r="AX111" s="867"/>
      <c r="AY111" s="867"/>
      <c r="AZ111" s="867"/>
      <c r="BA111" s="867"/>
      <c r="BB111" s="867"/>
      <c r="BC111" s="867"/>
      <c r="BD111" s="867"/>
      <c r="BE111" s="867"/>
      <c r="BF111" s="867"/>
      <c r="BG111" s="867"/>
      <c r="BH111" s="867"/>
      <c r="BI111" s="867"/>
      <c r="BJ111" s="867"/>
      <c r="BK111" s="867"/>
      <c r="BL111" s="867"/>
      <c r="BM111" s="867"/>
      <c r="BN111" s="867"/>
      <c r="BO111" s="867"/>
      <c r="BP111" s="867"/>
      <c r="BQ111" s="867"/>
      <c r="BR111" s="867"/>
      <c r="BS111" s="867"/>
      <c r="BT111" s="867"/>
      <c r="BU111" s="867"/>
      <c r="BV111" s="867"/>
      <c r="BW111" s="867"/>
      <c r="BX111" s="867"/>
      <c r="BY111" s="867"/>
      <c r="BZ111" s="867"/>
      <c r="CA111" s="867"/>
      <c r="CB111" s="867"/>
      <c r="CC111" s="867"/>
      <c r="CD111" s="867"/>
      <c r="CE111" s="867"/>
      <c r="CF111" s="867"/>
      <c r="CG111" s="867"/>
      <c r="CH111" s="867"/>
      <c r="CI111" s="867"/>
      <c r="CJ111" s="867"/>
      <c r="CK111" s="867"/>
      <c r="CL111" s="867"/>
      <c r="CM111" s="867"/>
      <c r="CN111" s="867"/>
      <c r="CO111" s="867"/>
      <c r="CP111" s="867"/>
      <c r="CQ111" s="867"/>
      <c r="CR111" s="867"/>
      <c r="CS111" s="867"/>
      <c r="CT111" s="867"/>
      <c r="CU111" s="867"/>
      <c r="CV111" s="867"/>
      <c r="CW111" s="867"/>
      <c r="CX111" s="867"/>
      <c r="CY111" s="867"/>
      <c r="CZ111" s="867"/>
      <c r="DA111" s="867"/>
      <c r="DB111" s="867"/>
      <c r="DC111" s="867"/>
      <c r="DD111" s="867"/>
      <c r="DE111" s="867"/>
      <c r="DF111" s="867"/>
      <c r="DG111" s="867"/>
      <c r="DH111" s="867"/>
      <c r="DI111" s="867"/>
      <c r="DJ111" s="867"/>
      <c r="DK111" s="867"/>
      <c r="DL111" s="867"/>
      <c r="DM111" s="867"/>
      <c r="DN111" s="867"/>
      <c r="DO111" s="867"/>
      <c r="DP111" s="867"/>
      <c r="DQ111" s="867"/>
      <c r="DR111" s="867"/>
      <c r="DS111" s="867"/>
      <c r="DT111" s="867"/>
      <c r="DU111" s="867"/>
      <c r="DV111" s="867"/>
      <c r="DW111" s="867"/>
      <c r="DX111" s="867"/>
      <c r="DY111" s="867"/>
      <c r="DZ111" s="867"/>
      <c r="EA111" s="867"/>
      <c r="EB111" s="867"/>
      <c r="EC111" s="867"/>
      <c r="ED111" s="867"/>
      <c r="EE111" s="867"/>
      <c r="EF111" s="867"/>
      <c r="EG111" s="867"/>
      <c r="EH111" s="867"/>
      <c r="EI111" s="867"/>
      <c r="EJ111" s="867"/>
      <c r="EK111" s="867"/>
      <c r="EL111" s="867"/>
      <c r="EM111" s="867"/>
      <c r="EN111" s="867"/>
      <c r="EO111" s="867"/>
      <c r="EP111" s="867"/>
      <c r="EQ111" s="867"/>
      <c r="ER111" s="867"/>
      <c r="ES111" s="867"/>
      <c r="ET111" s="867"/>
      <c r="EU111" s="867"/>
      <c r="EV111" s="867"/>
      <c r="EW111" s="867"/>
      <c r="EX111" s="867"/>
      <c r="EY111" s="867"/>
      <c r="EZ111" s="867"/>
      <c r="FA111" s="867"/>
      <c r="FB111" s="867"/>
      <c r="FC111" s="867"/>
      <c r="FD111" s="867"/>
      <c r="FE111" s="867"/>
      <c r="FF111" s="867"/>
      <c r="FG111" s="867"/>
      <c r="FH111" s="867"/>
      <c r="FI111" s="867"/>
      <c r="FJ111" s="867"/>
      <c r="FK111" s="867"/>
      <c r="FL111" s="867"/>
      <c r="FM111" s="867"/>
      <c r="FN111" s="867"/>
      <c r="FO111" s="867"/>
      <c r="FP111" s="867"/>
      <c r="FQ111" s="867"/>
      <c r="FR111" s="867"/>
      <c r="FS111" s="867"/>
      <c r="FT111" s="867"/>
      <c r="FU111" s="867"/>
      <c r="FV111" s="867"/>
      <c r="FW111" s="867"/>
      <c r="FX111" s="867"/>
      <c r="FY111" s="867"/>
      <c r="FZ111" s="867"/>
      <c r="GA111" s="867"/>
      <c r="GB111" s="867"/>
      <c r="GC111" s="867"/>
      <c r="GD111" s="867"/>
      <c r="GE111" s="867"/>
      <c r="GF111" s="867"/>
      <c r="GG111" s="867"/>
      <c r="GH111" s="867"/>
      <c r="GI111" s="867"/>
      <c r="GJ111" s="867"/>
      <c r="GK111" s="867"/>
      <c r="GL111" s="867"/>
      <c r="GM111" s="867"/>
      <c r="GN111" s="867"/>
      <c r="GO111" s="867"/>
      <c r="GP111" s="867"/>
      <c r="GQ111" s="867"/>
      <c r="GR111" s="867"/>
      <c r="GS111" s="867"/>
      <c r="GT111" s="867"/>
      <c r="GU111" s="867"/>
      <c r="GV111" s="867"/>
      <c r="GW111" s="867"/>
      <c r="GX111" s="867"/>
      <c r="GY111" s="867"/>
      <c r="GZ111" s="867"/>
      <c r="HA111" s="867"/>
      <c r="HB111" s="867"/>
      <c r="HC111" s="867"/>
      <c r="HD111" s="867"/>
      <c r="HE111" s="867"/>
      <c r="HF111" s="867"/>
      <c r="HG111" s="867"/>
      <c r="HH111" s="867"/>
      <c r="HI111" s="867"/>
      <c r="HJ111" s="867"/>
      <c r="HK111" s="867"/>
      <c r="HL111" s="867"/>
      <c r="HM111" s="867"/>
      <c r="HN111" s="867"/>
      <c r="HO111" s="867"/>
      <c r="HP111" s="867"/>
      <c r="HQ111" s="867"/>
      <c r="HR111" s="867"/>
      <c r="HS111" s="867"/>
      <c r="HT111" s="867"/>
      <c r="HU111" s="867"/>
      <c r="HV111" s="867"/>
      <c r="HW111" s="867"/>
      <c r="HX111" s="867"/>
      <c r="HY111" s="867"/>
      <c r="HZ111" s="867"/>
      <c r="IA111" s="867"/>
      <c r="IB111" s="867"/>
      <c r="IC111" s="867"/>
      <c r="ID111" s="867"/>
      <c r="IE111" s="867"/>
      <c r="IF111" s="867"/>
      <c r="IG111" s="867"/>
      <c r="IH111" s="867"/>
      <c r="II111" s="867"/>
      <c r="IJ111" s="867"/>
      <c r="IK111" s="867"/>
      <c r="IL111" s="867"/>
      <c r="IM111" s="867"/>
      <c r="IN111" s="867"/>
      <c r="IO111" s="867"/>
      <c r="IP111" s="867"/>
      <c r="IQ111" s="867"/>
      <c r="IR111" s="867"/>
      <c r="IS111" s="867"/>
      <c r="IT111" s="867"/>
      <c r="IU111" s="867"/>
      <c r="IV111" s="867"/>
    </row>
    <row r="112" spans="1:256" s="864" customFormat="1" ht="15" customHeight="1">
      <c r="A112" s="664" t="s">
        <v>1464</v>
      </c>
      <c r="B112" s="1096">
        <v>521.37</v>
      </c>
      <c r="C112" s="1096">
        <v>579.17600000000004</v>
      </c>
      <c r="D112" s="1096">
        <v>540.24400000000003</v>
      </c>
      <c r="E112" s="1096">
        <v>452.70968600000003</v>
      </c>
      <c r="F112" s="2797"/>
      <c r="G112" s="2755"/>
      <c r="H112" s="2753"/>
      <c r="I112" s="2753"/>
      <c r="J112" s="2753"/>
      <c r="K112" s="2753"/>
      <c r="L112" s="2753"/>
      <c r="M112" s="2753"/>
      <c r="N112" s="2753"/>
      <c r="O112" s="2753"/>
      <c r="P112" s="2753"/>
      <c r="Q112" s="2753"/>
      <c r="R112" s="2753"/>
      <c r="S112" s="2753"/>
      <c r="T112" s="2753"/>
      <c r="U112" s="2753"/>
      <c r="V112" s="2753"/>
      <c r="W112" s="2753"/>
      <c r="X112" s="2753"/>
      <c r="Y112" s="2753"/>
      <c r="Z112" s="867"/>
      <c r="AA112" s="867"/>
      <c r="AB112" s="867"/>
      <c r="AC112" s="867"/>
      <c r="AD112" s="867"/>
      <c r="AE112" s="867"/>
      <c r="AF112" s="867"/>
      <c r="AG112" s="867"/>
      <c r="AH112" s="867"/>
      <c r="AI112" s="867"/>
      <c r="AJ112" s="867"/>
      <c r="AK112" s="867"/>
      <c r="AL112" s="867"/>
      <c r="AM112" s="867"/>
      <c r="AN112" s="867"/>
      <c r="AO112" s="867"/>
      <c r="AP112" s="867"/>
      <c r="AQ112" s="867"/>
      <c r="AR112" s="867"/>
      <c r="AS112" s="867"/>
      <c r="AT112" s="867"/>
      <c r="AU112" s="867"/>
      <c r="AV112" s="867"/>
      <c r="AW112" s="867"/>
      <c r="AX112" s="867"/>
      <c r="AY112" s="867"/>
      <c r="AZ112" s="867"/>
      <c r="BA112" s="867"/>
      <c r="BB112" s="867"/>
      <c r="BC112" s="867"/>
      <c r="BD112" s="867"/>
      <c r="BE112" s="867"/>
      <c r="BF112" s="867"/>
      <c r="BG112" s="867"/>
      <c r="BH112" s="867"/>
      <c r="BI112" s="867"/>
      <c r="BJ112" s="867"/>
      <c r="BK112" s="867"/>
      <c r="BL112" s="867"/>
      <c r="BM112" s="867"/>
      <c r="BN112" s="867"/>
      <c r="BO112" s="867"/>
      <c r="BP112" s="867"/>
      <c r="BQ112" s="867"/>
      <c r="BR112" s="867"/>
      <c r="BS112" s="867"/>
      <c r="BT112" s="867"/>
      <c r="BU112" s="867"/>
      <c r="BV112" s="867"/>
      <c r="BW112" s="867"/>
      <c r="BX112" s="867"/>
      <c r="BY112" s="867"/>
      <c r="BZ112" s="867"/>
      <c r="CA112" s="867"/>
      <c r="CB112" s="867"/>
      <c r="CC112" s="867"/>
      <c r="CD112" s="867"/>
      <c r="CE112" s="867"/>
      <c r="CF112" s="867"/>
      <c r="CG112" s="867"/>
      <c r="CH112" s="867"/>
      <c r="CI112" s="867"/>
      <c r="CJ112" s="867"/>
      <c r="CK112" s="867"/>
      <c r="CL112" s="867"/>
      <c r="CM112" s="867"/>
      <c r="CN112" s="867"/>
      <c r="CO112" s="867"/>
      <c r="CP112" s="867"/>
      <c r="CQ112" s="867"/>
      <c r="CR112" s="867"/>
      <c r="CS112" s="867"/>
      <c r="CT112" s="867"/>
      <c r="CU112" s="867"/>
      <c r="CV112" s="867"/>
      <c r="CW112" s="867"/>
      <c r="CX112" s="867"/>
      <c r="CY112" s="867"/>
      <c r="CZ112" s="867"/>
      <c r="DA112" s="867"/>
      <c r="DB112" s="867"/>
      <c r="DC112" s="867"/>
      <c r="DD112" s="867"/>
      <c r="DE112" s="867"/>
      <c r="DF112" s="867"/>
      <c r="DG112" s="867"/>
      <c r="DH112" s="867"/>
      <c r="DI112" s="867"/>
      <c r="DJ112" s="867"/>
      <c r="DK112" s="867"/>
      <c r="DL112" s="867"/>
      <c r="DM112" s="867"/>
      <c r="DN112" s="867"/>
      <c r="DO112" s="867"/>
      <c r="DP112" s="867"/>
      <c r="DQ112" s="867"/>
      <c r="DR112" s="867"/>
      <c r="DS112" s="867"/>
      <c r="DT112" s="867"/>
      <c r="DU112" s="867"/>
      <c r="DV112" s="867"/>
      <c r="DW112" s="867"/>
      <c r="DX112" s="867"/>
      <c r="DY112" s="867"/>
      <c r="DZ112" s="867"/>
      <c r="EA112" s="867"/>
      <c r="EB112" s="867"/>
      <c r="EC112" s="867"/>
      <c r="ED112" s="867"/>
      <c r="EE112" s="867"/>
      <c r="EF112" s="867"/>
      <c r="EG112" s="867"/>
      <c r="EH112" s="867"/>
      <c r="EI112" s="867"/>
      <c r="EJ112" s="867"/>
      <c r="EK112" s="867"/>
      <c r="EL112" s="867"/>
      <c r="EM112" s="867"/>
      <c r="EN112" s="867"/>
      <c r="EO112" s="867"/>
      <c r="EP112" s="867"/>
      <c r="EQ112" s="867"/>
      <c r="ER112" s="867"/>
      <c r="ES112" s="867"/>
      <c r="ET112" s="867"/>
      <c r="EU112" s="867"/>
      <c r="EV112" s="867"/>
      <c r="EW112" s="867"/>
      <c r="EX112" s="867"/>
      <c r="EY112" s="867"/>
      <c r="EZ112" s="867"/>
      <c r="FA112" s="867"/>
      <c r="FB112" s="867"/>
      <c r="FC112" s="867"/>
      <c r="FD112" s="867"/>
      <c r="FE112" s="867"/>
      <c r="FF112" s="867"/>
      <c r="FG112" s="867"/>
      <c r="FH112" s="867"/>
      <c r="FI112" s="867"/>
      <c r="FJ112" s="867"/>
      <c r="FK112" s="867"/>
      <c r="FL112" s="867"/>
      <c r="FM112" s="867"/>
      <c r="FN112" s="867"/>
      <c r="FO112" s="867"/>
      <c r="FP112" s="867"/>
      <c r="FQ112" s="867"/>
      <c r="FR112" s="867"/>
      <c r="FS112" s="867"/>
      <c r="FT112" s="867"/>
      <c r="FU112" s="867"/>
      <c r="FV112" s="867"/>
      <c r="FW112" s="867"/>
      <c r="FX112" s="867"/>
      <c r="FY112" s="867"/>
      <c r="FZ112" s="867"/>
      <c r="GA112" s="867"/>
      <c r="GB112" s="867"/>
      <c r="GC112" s="867"/>
      <c r="GD112" s="867"/>
      <c r="GE112" s="867"/>
      <c r="GF112" s="867"/>
      <c r="GG112" s="867"/>
      <c r="GH112" s="867"/>
      <c r="GI112" s="867"/>
      <c r="GJ112" s="867"/>
      <c r="GK112" s="867"/>
      <c r="GL112" s="867"/>
      <c r="GM112" s="867"/>
      <c r="GN112" s="867"/>
      <c r="GO112" s="867"/>
      <c r="GP112" s="867"/>
      <c r="GQ112" s="867"/>
      <c r="GR112" s="867"/>
      <c r="GS112" s="867"/>
      <c r="GT112" s="867"/>
      <c r="GU112" s="867"/>
      <c r="GV112" s="867"/>
      <c r="GW112" s="867"/>
      <c r="GX112" s="867"/>
      <c r="GY112" s="867"/>
      <c r="GZ112" s="867"/>
      <c r="HA112" s="867"/>
      <c r="HB112" s="867"/>
      <c r="HC112" s="867"/>
      <c r="HD112" s="867"/>
      <c r="HE112" s="867"/>
      <c r="HF112" s="867"/>
      <c r="HG112" s="867"/>
      <c r="HH112" s="867"/>
      <c r="HI112" s="867"/>
      <c r="HJ112" s="867"/>
      <c r="HK112" s="867"/>
      <c r="HL112" s="867"/>
      <c r="HM112" s="867"/>
      <c r="HN112" s="867"/>
      <c r="HO112" s="867"/>
      <c r="HP112" s="867"/>
      <c r="HQ112" s="867"/>
      <c r="HR112" s="867"/>
      <c r="HS112" s="867"/>
      <c r="HT112" s="867"/>
      <c r="HU112" s="867"/>
      <c r="HV112" s="867"/>
      <c r="HW112" s="867"/>
      <c r="HX112" s="867"/>
      <c r="HY112" s="867"/>
      <c r="HZ112" s="867"/>
      <c r="IA112" s="867"/>
      <c r="IB112" s="867"/>
      <c r="IC112" s="867"/>
      <c r="ID112" s="867"/>
      <c r="IE112" s="867"/>
      <c r="IF112" s="867"/>
      <c r="IG112" s="867"/>
      <c r="IH112" s="867"/>
      <c r="II112" s="867"/>
      <c r="IJ112" s="867"/>
      <c r="IK112" s="867"/>
      <c r="IL112" s="867"/>
      <c r="IM112" s="867"/>
      <c r="IN112" s="867"/>
      <c r="IO112" s="867"/>
      <c r="IP112" s="867"/>
      <c r="IQ112" s="867"/>
      <c r="IR112" s="867"/>
      <c r="IS112" s="867"/>
      <c r="IT112" s="867"/>
      <c r="IU112" s="867"/>
      <c r="IV112" s="867"/>
    </row>
    <row r="113" spans="1:256" s="867" customFormat="1" ht="20.100000000000001" customHeight="1">
      <c r="A113" s="664" t="s">
        <v>1465</v>
      </c>
      <c r="B113" s="1096">
        <v>2439.107</v>
      </c>
      <c r="C113" s="1096">
        <v>2284.3269999999998</v>
      </c>
      <c r="D113" s="1096">
        <v>2537.201</v>
      </c>
      <c r="E113" s="1096">
        <v>2799.999315</v>
      </c>
      <c r="F113" s="2797"/>
      <c r="G113" s="2755"/>
      <c r="H113" s="2753"/>
      <c r="I113" s="2753"/>
      <c r="J113" s="2753"/>
      <c r="K113" s="2753"/>
      <c r="L113" s="2753"/>
      <c r="M113" s="2753"/>
      <c r="N113" s="2753"/>
      <c r="O113" s="2753"/>
      <c r="P113" s="2753"/>
      <c r="Q113" s="2753"/>
      <c r="R113" s="2753"/>
      <c r="S113" s="2753"/>
      <c r="T113" s="2753"/>
      <c r="U113" s="2753"/>
      <c r="V113" s="2753"/>
      <c r="W113" s="2753"/>
      <c r="X113" s="2753"/>
      <c r="Y113" s="2753"/>
    </row>
    <row r="114" spans="1:256" s="867" customFormat="1" ht="20.100000000000001" customHeight="1">
      <c r="A114" s="664" t="s">
        <v>1466</v>
      </c>
      <c r="B114" s="1096">
        <v>3803.6350000000002</v>
      </c>
      <c r="C114" s="1096">
        <v>4813.4269999999997</v>
      </c>
      <c r="D114" s="1096">
        <v>5070.6869999999999</v>
      </c>
      <c r="E114" s="1096">
        <v>5136.7572920000002</v>
      </c>
      <c r="F114" s="2797"/>
      <c r="G114" s="2755"/>
      <c r="H114" s="2753"/>
      <c r="I114" s="2753"/>
      <c r="J114" s="2753"/>
      <c r="K114" s="2753"/>
      <c r="L114" s="2753"/>
      <c r="M114" s="2753"/>
      <c r="N114" s="2753"/>
      <c r="O114" s="2753"/>
      <c r="P114" s="2753"/>
      <c r="Q114" s="2753"/>
      <c r="R114" s="2753"/>
      <c r="S114" s="2753"/>
      <c r="T114" s="2753"/>
      <c r="U114" s="2753"/>
      <c r="V114" s="2753"/>
      <c r="W114" s="2753"/>
      <c r="X114" s="2753"/>
      <c r="Y114" s="2753"/>
    </row>
    <row r="115" spans="1:256" s="867" customFormat="1" ht="20.100000000000001" customHeight="1">
      <c r="A115" s="664" t="s">
        <v>1467</v>
      </c>
      <c r="B115" s="1096">
        <v>5266.6120000000001</v>
      </c>
      <c r="C115" s="1096">
        <v>5684.0219999999999</v>
      </c>
      <c r="D115" s="1096">
        <v>6422.1280000000006</v>
      </c>
      <c r="E115" s="1096">
        <v>6920.9333349999997</v>
      </c>
      <c r="F115" s="2797"/>
      <c r="G115" s="2755"/>
      <c r="H115" s="2753"/>
      <c r="I115" s="2753"/>
      <c r="J115" s="2753"/>
      <c r="K115" s="2753"/>
      <c r="L115" s="2753"/>
      <c r="M115" s="2753"/>
      <c r="N115" s="2753"/>
      <c r="O115" s="2753"/>
      <c r="P115" s="2753"/>
      <c r="Q115" s="2753"/>
      <c r="R115" s="2753"/>
      <c r="S115" s="2753"/>
      <c r="T115" s="2753"/>
      <c r="U115" s="2753"/>
      <c r="V115" s="2753"/>
      <c r="W115" s="2753"/>
      <c r="X115" s="2753"/>
      <c r="Y115" s="2753"/>
    </row>
    <row r="116" spans="1:256" s="867" customFormat="1" ht="20.100000000000001" customHeight="1">
      <c r="A116" s="664" t="s">
        <v>1468</v>
      </c>
      <c r="B116" s="1096">
        <v>4367.1779999999999</v>
      </c>
      <c r="C116" s="1096">
        <v>4775.0609999999997</v>
      </c>
      <c r="D116" s="1096">
        <v>5024.4380000000001</v>
      </c>
      <c r="E116" s="1096">
        <v>4441.9323969999996</v>
      </c>
      <c r="F116" s="2797"/>
      <c r="G116" s="2755"/>
      <c r="H116" s="2753"/>
      <c r="I116" s="2753"/>
      <c r="J116" s="2753"/>
      <c r="K116" s="2753"/>
      <c r="L116" s="2753"/>
      <c r="M116" s="2753"/>
      <c r="N116" s="2753"/>
      <c r="O116" s="2753"/>
      <c r="P116" s="2753"/>
      <c r="Q116" s="2753"/>
      <c r="R116" s="2753"/>
      <c r="S116" s="2753"/>
      <c r="T116" s="2753"/>
      <c r="U116" s="2753"/>
      <c r="V116" s="2753"/>
      <c r="W116" s="2753"/>
      <c r="X116" s="2753"/>
      <c r="Y116" s="2753"/>
    </row>
    <row r="117" spans="1:256" s="867" customFormat="1" ht="20.100000000000001" customHeight="1">
      <c r="A117" s="781" t="s">
        <v>1469</v>
      </c>
      <c r="B117" s="1096">
        <v>1022.23</v>
      </c>
      <c r="C117" s="1096">
        <v>1047.7710000000002</v>
      </c>
      <c r="D117" s="1096">
        <v>1066.8009999999999</v>
      </c>
      <c r="E117" s="1096">
        <v>859.771747</v>
      </c>
      <c r="F117" s="2797"/>
      <c r="G117" s="2755"/>
      <c r="H117" s="2753"/>
      <c r="I117" s="2753"/>
      <c r="J117" s="2753"/>
      <c r="K117" s="2753"/>
      <c r="L117" s="2753"/>
      <c r="M117" s="2753"/>
      <c r="N117" s="2753"/>
      <c r="O117" s="2753"/>
      <c r="P117" s="2753"/>
      <c r="Q117" s="2753"/>
      <c r="R117" s="2753"/>
      <c r="S117" s="2753"/>
      <c r="T117" s="2753"/>
      <c r="U117" s="2753"/>
      <c r="V117" s="2753"/>
      <c r="W117" s="2753"/>
      <c r="X117" s="2753"/>
      <c r="Y117" s="2753"/>
    </row>
    <row r="118" spans="1:256" s="867" customFormat="1" ht="20.100000000000001" customHeight="1">
      <c r="A118" s="664" t="s">
        <v>1470</v>
      </c>
      <c r="B118" s="1102">
        <v>41.067999999999998</v>
      </c>
      <c r="C118" s="1102">
        <v>38.941000000000003</v>
      </c>
      <c r="D118" s="1102">
        <v>40.892000000000003</v>
      </c>
      <c r="E118" s="1102">
        <v>46.335999999999999</v>
      </c>
      <c r="F118" s="2797"/>
      <c r="G118" s="2753"/>
      <c r="H118" s="2753"/>
      <c r="I118" s="2753"/>
      <c r="J118" s="2753"/>
      <c r="K118" s="2753"/>
      <c r="L118" s="2753"/>
      <c r="M118" s="2753"/>
      <c r="N118" s="2753"/>
      <c r="O118" s="2753"/>
      <c r="P118" s="2753"/>
      <c r="Q118" s="2753"/>
      <c r="R118" s="2753"/>
      <c r="S118" s="2753"/>
      <c r="T118" s="2753"/>
      <c r="U118" s="2753"/>
      <c r="V118" s="2753"/>
      <c r="W118" s="2753"/>
      <c r="X118" s="2753"/>
      <c r="Y118" s="2753"/>
    </row>
    <row r="119" spans="1:256" s="867" customFormat="1" ht="20.100000000000001" customHeight="1">
      <c r="A119" s="1103" t="s">
        <v>1471</v>
      </c>
      <c r="B119" s="1103"/>
      <c r="C119" s="1103"/>
      <c r="D119" s="1103"/>
      <c r="E119" s="1103"/>
      <c r="F119" s="2789"/>
      <c r="G119" s="2757"/>
      <c r="H119" s="2757"/>
      <c r="I119" s="2757"/>
      <c r="J119" s="2757"/>
      <c r="K119" s="2757"/>
      <c r="L119" s="2757"/>
      <c r="M119" s="2757"/>
      <c r="N119" s="2757"/>
      <c r="O119" s="2757"/>
      <c r="P119" s="2757"/>
      <c r="Q119" s="2757"/>
      <c r="R119" s="2757"/>
      <c r="S119" s="2757"/>
      <c r="T119" s="2757"/>
      <c r="U119" s="2757"/>
      <c r="V119" s="2757"/>
      <c r="W119" s="2757"/>
      <c r="X119" s="2757"/>
      <c r="Y119" s="2757"/>
      <c r="Z119" s="864"/>
      <c r="AA119" s="864"/>
      <c r="AB119" s="864"/>
      <c r="AC119" s="864"/>
      <c r="AD119" s="864"/>
      <c r="AE119" s="864"/>
      <c r="AF119" s="864"/>
      <c r="AG119" s="864"/>
      <c r="AH119" s="864"/>
      <c r="AI119" s="864"/>
      <c r="AJ119" s="864"/>
      <c r="AK119" s="864"/>
      <c r="AL119" s="864"/>
      <c r="AM119" s="864"/>
      <c r="AN119" s="864"/>
      <c r="AO119" s="864"/>
      <c r="AP119" s="864"/>
      <c r="AQ119" s="864"/>
      <c r="AR119" s="864"/>
      <c r="AS119" s="864"/>
      <c r="AT119" s="864"/>
      <c r="AU119" s="864"/>
      <c r="AV119" s="864"/>
      <c r="AW119" s="864"/>
      <c r="AX119" s="864"/>
      <c r="AY119" s="864"/>
      <c r="AZ119" s="864"/>
      <c r="BA119" s="864"/>
      <c r="BB119" s="864"/>
      <c r="BC119" s="864"/>
      <c r="BD119" s="864"/>
      <c r="BE119" s="864"/>
      <c r="BF119" s="864"/>
      <c r="BG119" s="864"/>
      <c r="BH119" s="864"/>
      <c r="BI119" s="864"/>
      <c r="BJ119" s="864"/>
      <c r="BK119" s="864"/>
      <c r="BL119" s="864"/>
      <c r="BM119" s="864"/>
      <c r="BN119" s="864"/>
      <c r="BO119" s="864"/>
      <c r="BP119" s="864"/>
      <c r="BQ119" s="864"/>
      <c r="BR119" s="864"/>
      <c r="BS119" s="864"/>
      <c r="BT119" s="864"/>
      <c r="BU119" s="864"/>
      <c r="BV119" s="864"/>
      <c r="BW119" s="864"/>
      <c r="BX119" s="864"/>
      <c r="BY119" s="864"/>
      <c r="BZ119" s="864"/>
      <c r="CA119" s="864"/>
      <c r="CB119" s="864"/>
      <c r="CC119" s="864"/>
      <c r="CD119" s="864"/>
      <c r="CE119" s="864"/>
      <c r="CF119" s="864"/>
      <c r="CG119" s="864"/>
      <c r="CH119" s="864"/>
      <c r="CI119" s="864"/>
      <c r="CJ119" s="864"/>
      <c r="CK119" s="864"/>
      <c r="CL119" s="864"/>
      <c r="CM119" s="864"/>
      <c r="CN119" s="864"/>
      <c r="CO119" s="864"/>
      <c r="CP119" s="864"/>
      <c r="CQ119" s="864"/>
      <c r="CR119" s="864"/>
      <c r="CS119" s="864"/>
      <c r="CT119" s="864"/>
      <c r="CU119" s="864"/>
      <c r="CV119" s="864"/>
      <c r="CW119" s="864"/>
      <c r="CX119" s="864"/>
      <c r="CY119" s="864"/>
      <c r="CZ119" s="864"/>
      <c r="DA119" s="864"/>
      <c r="DB119" s="864"/>
      <c r="DC119" s="864"/>
      <c r="DD119" s="864"/>
      <c r="DE119" s="864"/>
      <c r="DF119" s="864"/>
      <c r="DG119" s="864"/>
      <c r="DH119" s="864"/>
      <c r="DI119" s="864"/>
      <c r="DJ119" s="864"/>
      <c r="DK119" s="864"/>
      <c r="DL119" s="864"/>
      <c r="DM119" s="864"/>
      <c r="DN119" s="864"/>
      <c r="DO119" s="864"/>
      <c r="DP119" s="864"/>
      <c r="DQ119" s="864"/>
      <c r="DR119" s="864"/>
      <c r="DS119" s="864"/>
      <c r="DT119" s="864"/>
      <c r="DU119" s="864"/>
      <c r="DV119" s="864"/>
      <c r="DW119" s="864"/>
      <c r="DX119" s="864"/>
      <c r="DY119" s="864"/>
      <c r="DZ119" s="864"/>
      <c r="EA119" s="864"/>
      <c r="EB119" s="864"/>
      <c r="EC119" s="864"/>
      <c r="ED119" s="864"/>
      <c r="EE119" s="864"/>
      <c r="EF119" s="864"/>
      <c r="EG119" s="864"/>
      <c r="EH119" s="864"/>
      <c r="EI119" s="864"/>
      <c r="EJ119" s="864"/>
      <c r="EK119" s="864"/>
      <c r="EL119" s="864"/>
      <c r="EM119" s="864"/>
      <c r="EN119" s="864"/>
      <c r="EO119" s="864"/>
      <c r="EP119" s="864"/>
      <c r="EQ119" s="864"/>
      <c r="ER119" s="864"/>
      <c r="ES119" s="864"/>
      <c r="ET119" s="864"/>
      <c r="EU119" s="864"/>
      <c r="EV119" s="864"/>
      <c r="EW119" s="864"/>
      <c r="EX119" s="864"/>
      <c r="EY119" s="864"/>
      <c r="EZ119" s="864"/>
      <c r="FA119" s="864"/>
      <c r="FB119" s="864"/>
      <c r="FC119" s="864"/>
      <c r="FD119" s="864"/>
      <c r="FE119" s="864"/>
      <c r="FF119" s="864"/>
      <c r="FG119" s="864"/>
      <c r="FH119" s="864"/>
      <c r="FI119" s="864"/>
      <c r="FJ119" s="864"/>
      <c r="FK119" s="864"/>
      <c r="FL119" s="864"/>
      <c r="FM119" s="864"/>
      <c r="FN119" s="864"/>
      <c r="FO119" s="864"/>
      <c r="FP119" s="864"/>
      <c r="FQ119" s="864"/>
      <c r="FR119" s="864"/>
      <c r="FS119" s="864"/>
      <c r="FT119" s="864"/>
      <c r="FU119" s="864"/>
      <c r="FV119" s="864"/>
      <c r="FW119" s="864"/>
      <c r="FX119" s="864"/>
      <c r="FY119" s="864"/>
      <c r="FZ119" s="864"/>
      <c r="GA119" s="864"/>
      <c r="GB119" s="864"/>
      <c r="GC119" s="864"/>
      <c r="GD119" s="864"/>
      <c r="GE119" s="864"/>
      <c r="GF119" s="864"/>
      <c r="GG119" s="864"/>
      <c r="GH119" s="864"/>
      <c r="GI119" s="864"/>
      <c r="GJ119" s="864"/>
      <c r="GK119" s="864"/>
      <c r="GL119" s="864"/>
      <c r="GM119" s="864"/>
      <c r="GN119" s="864"/>
      <c r="GO119" s="864"/>
      <c r="GP119" s="864"/>
      <c r="GQ119" s="864"/>
      <c r="GR119" s="864"/>
      <c r="GS119" s="864"/>
      <c r="GT119" s="864"/>
      <c r="GU119" s="864"/>
      <c r="GV119" s="864"/>
      <c r="GW119" s="864"/>
      <c r="GX119" s="864"/>
      <c r="GY119" s="864"/>
      <c r="GZ119" s="864"/>
      <c r="HA119" s="864"/>
      <c r="HB119" s="864"/>
      <c r="HC119" s="864"/>
      <c r="HD119" s="864"/>
      <c r="HE119" s="864"/>
      <c r="HF119" s="864"/>
      <c r="HG119" s="864"/>
      <c r="HH119" s="864"/>
      <c r="HI119" s="864"/>
      <c r="HJ119" s="864"/>
      <c r="HK119" s="864"/>
      <c r="HL119" s="864"/>
      <c r="HM119" s="864"/>
      <c r="HN119" s="864"/>
      <c r="HO119" s="864"/>
      <c r="HP119" s="864"/>
      <c r="HQ119" s="864"/>
      <c r="HR119" s="864"/>
      <c r="HS119" s="864"/>
      <c r="HT119" s="864"/>
      <c r="HU119" s="864"/>
      <c r="HV119" s="864"/>
      <c r="HW119" s="864"/>
      <c r="HX119" s="864"/>
      <c r="HY119" s="864"/>
      <c r="HZ119" s="864"/>
      <c r="IA119" s="864"/>
      <c r="IB119" s="864"/>
      <c r="IC119" s="864"/>
      <c r="ID119" s="864"/>
      <c r="IE119" s="864"/>
      <c r="IF119" s="864"/>
      <c r="IG119" s="864"/>
      <c r="IH119" s="864"/>
      <c r="II119" s="864"/>
      <c r="IJ119" s="864"/>
      <c r="IK119" s="864"/>
      <c r="IL119" s="864"/>
      <c r="IM119" s="864"/>
      <c r="IN119" s="864"/>
      <c r="IO119" s="864"/>
      <c r="IP119" s="864"/>
      <c r="IQ119" s="864"/>
      <c r="IR119" s="864"/>
      <c r="IS119" s="864"/>
      <c r="IT119" s="864"/>
      <c r="IU119" s="864"/>
      <c r="IV119" s="864"/>
    </row>
    <row r="120" spans="1:256" s="867" customFormat="1" ht="20.100000000000001" customHeight="1">
      <c r="A120" s="650"/>
      <c r="B120" s="650"/>
      <c r="C120" s="650"/>
      <c r="D120" s="650"/>
      <c r="E120" s="650"/>
      <c r="F120" s="2789"/>
      <c r="G120" s="2757"/>
      <c r="H120" s="2757"/>
      <c r="I120" s="2757"/>
      <c r="J120" s="2757"/>
      <c r="K120" s="2757"/>
      <c r="L120" s="2757"/>
      <c r="M120" s="2757"/>
      <c r="N120" s="2757"/>
      <c r="O120" s="2757"/>
      <c r="P120" s="2757"/>
      <c r="Q120" s="2757"/>
      <c r="R120" s="2757"/>
      <c r="S120" s="2757"/>
      <c r="T120" s="2757"/>
      <c r="U120" s="2757"/>
      <c r="V120" s="2757"/>
      <c r="W120" s="2757"/>
      <c r="X120" s="2757"/>
      <c r="Y120" s="2757"/>
      <c r="Z120" s="864"/>
      <c r="AA120" s="864"/>
      <c r="AB120" s="864"/>
      <c r="AC120" s="864"/>
      <c r="AD120" s="864"/>
      <c r="AE120" s="864"/>
      <c r="AF120" s="864"/>
      <c r="AG120" s="864"/>
      <c r="AH120" s="864"/>
      <c r="AI120" s="864"/>
      <c r="AJ120" s="864"/>
      <c r="AK120" s="864"/>
      <c r="AL120" s="864"/>
      <c r="AM120" s="864"/>
      <c r="AN120" s="864"/>
      <c r="AO120" s="864"/>
      <c r="AP120" s="864"/>
      <c r="AQ120" s="864"/>
      <c r="AR120" s="864"/>
      <c r="AS120" s="864"/>
      <c r="AT120" s="864"/>
      <c r="AU120" s="864"/>
      <c r="AV120" s="864"/>
      <c r="AW120" s="864"/>
      <c r="AX120" s="864"/>
      <c r="AY120" s="864"/>
      <c r="AZ120" s="864"/>
      <c r="BA120" s="864"/>
      <c r="BB120" s="864"/>
      <c r="BC120" s="864"/>
      <c r="BD120" s="864"/>
      <c r="BE120" s="864"/>
      <c r="BF120" s="864"/>
      <c r="BG120" s="864"/>
      <c r="BH120" s="864"/>
      <c r="BI120" s="864"/>
      <c r="BJ120" s="864"/>
      <c r="BK120" s="864"/>
      <c r="BL120" s="864"/>
      <c r="BM120" s="864"/>
      <c r="BN120" s="864"/>
      <c r="BO120" s="864"/>
      <c r="BP120" s="864"/>
      <c r="BQ120" s="864"/>
      <c r="BR120" s="864"/>
      <c r="BS120" s="864"/>
      <c r="BT120" s="864"/>
      <c r="BU120" s="864"/>
      <c r="BV120" s="864"/>
      <c r="BW120" s="864"/>
      <c r="BX120" s="864"/>
      <c r="BY120" s="864"/>
      <c r="BZ120" s="864"/>
      <c r="CA120" s="864"/>
      <c r="CB120" s="864"/>
      <c r="CC120" s="864"/>
      <c r="CD120" s="864"/>
      <c r="CE120" s="864"/>
      <c r="CF120" s="864"/>
      <c r="CG120" s="864"/>
      <c r="CH120" s="864"/>
      <c r="CI120" s="864"/>
      <c r="CJ120" s="864"/>
      <c r="CK120" s="864"/>
      <c r="CL120" s="864"/>
      <c r="CM120" s="864"/>
      <c r="CN120" s="864"/>
      <c r="CO120" s="864"/>
      <c r="CP120" s="864"/>
      <c r="CQ120" s="864"/>
      <c r="CR120" s="864"/>
      <c r="CS120" s="864"/>
      <c r="CT120" s="864"/>
      <c r="CU120" s="864"/>
      <c r="CV120" s="864"/>
      <c r="CW120" s="864"/>
      <c r="CX120" s="864"/>
      <c r="CY120" s="864"/>
      <c r="CZ120" s="864"/>
      <c r="DA120" s="864"/>
      <c r="DB120" s="864"/>
      <c r="DC120" s="864"/>
      <c r="DD120" s="864"/>
      <c r="DE120" s="864"/>
      <c r="DF120" s="864"/>
      <c r="DG120" s="864"/>
      <c r="DH120" s="864"/>
      <c r="DI120" s="864"/>
      <c r="DJ120" s="864"/>
      <c r="DK120" s="864"/>
      <c r="DL120" s="864"/>
      <c r="DM120" s="864"/>
      <c r="DN120" s="864"/>
      <c r="DO120" s="864"/>
      <c r="DP120" s="864"/>
      <c r="DQ120" s="864"/>
      <c r="DR120" s="864"/>
      <c r="DS120" s="864"/>
      <c r="DT120" s="864"/>
      <c r="DU120" s="864"/>
      <c r="DV120" s="864"/>
      <c r="DW120" s="864"/>
      <c r="DX120" s="864"/>
      <c r="DY120" s="864"/>
      <c r="DZ120" s="864"/>
      <c r="EA120" s="864"/>
      <c r="EB120" s="864"/>
      <c r="EC120" s="864"/>
      <c r="ED120" s="864"/>
      <c r="EE120" s="864"/>
      <c r="EF120" s="864"/>
      <c r="EG120" s="864"/>
      <c r="EH120" s="864"/>
      <c r="EI120" s="864"/>
      <c r="EJ120" s="864"/>
      <c r="EK120" s="864"/>
      <c r="EL120" s="864"/>
      <c r="EM120" s="864"/>
      <c r="EN120" s="864"/>
      <c r="EO120" s="864"/>
      <c r="EP120" s="864"/>
      <c r="EQ120" s="864"/>
      <c r="ER120" s="864"/>
      <c r="ES120" s="864"/>
      <c r="ET120" s="864"/>
      <c r="EU120" s="864"/>
      <c r="EV120" s="864"/>
      <c r="EW120" s="864"/>
      <c r="EX120" s="864"/>
      <c r="EY120" s="864"/>
      <c r="EZ120" s="864"/>
      <c r="FA120" s="864"/>
      <c r="FB120" s="864"/>
      <c r="FC120" s="864"/>
      <c r="FD120" s="864"/>
      <c r="FE120" s="864"/>
      <c r="FF120" s="864"/>
      <c r="FG120" s="864"/>
      <c r="FH120" s="864"/>
      <c r="FI120" s="864"/>
      <c r="FJ120" s="864"/>
      <c r="FK120" s="864"/>
      <c r="FL120" s="864"/>
      <c r="FM120" s="864"/>
      <c r="FN120" s="864"/>
      <c r="FO120" s="864"/>
      <c r="FP120" s="864"/>
      <c r="FQ120" s="864"/>
      <c r="FR120" s="864"/>
      <c r="FS120" s="864"/>
      <c r="FT120" s="864"/>
      <c r="FU120" s="864"/>
      <c r="FV120" s="864"/>
      <c r="FW120" s="864"/>
      <c r="FX120" s="864"/>
      <c r="FY120" s="864"/>
      <c r="FZ120" s="864"/>
      <c r="GA120" s="864"/>
      <c r="GB120" s="864"/>
      <c r="GC120" s="864"/>
      <c r="GD120" s="864"/>
      <c r="GE120" s="864"/>
      <c r="GF120" s="864"/>
      <c r="GG120" s="864"/>
      <c r="GH120" s="864"/>
      <c r="GI120" s="864"/>
      <c r="GJ120" s="864"/>
      <c r="GK120" s="864"/>
      <c r="GL120" s="864"/>
      <c r="GM120" s="864"/>
      <c r="GN120" s="864"/>
      <c r="GO120" s="864"/>
      <c r="GP120" s="864"/>
      <c r="GQ120" s="864"/>
      <c r="GR120" s="864"/>
      <c r="GS120" s="864"/>
      <c r="GT120" s="864"/>
      <c r="GU120" s="864"/>
      <c r="GV120" s="864"/>
      <c r="GW120" s="864"/>
      <c r="GX120" s="864"/>
      <c r="GY120" s="864"/>
      <c r="GZ120" s="864"/>
      <c r="HA120" s="864"/>
      <c r="HB120" s="864"/>
      <c r="HC120" s="864"/>
      <c r="HD120" s="864"/>
      <c r="HE120" s="864"/>
      <c r="HF120" s="864"/>
      <c r="HG120" s="864"/>
      <c r="HH120" s="864"/>
      <c r="HI120" s="864"/>
      <c r="HJ120" s="864"/>
      <c r="HK120" s="864"/>
      <c r="HL120" s="864"/>
      <c r="HM120" s="864"/>
      <c r="HN120" s="864"/>
      <c r="HO120" s="864"/>
      <c r="HP120" s="864"/>
      <c r="HQ120" s="864"/>
      <c r="HR120" s="864"/>
      <c r="HS120" s="864"/>
      <c r="HT120" s="864"/>
      <c r="HU120" s="864"/>
      <c r="HV120" s="864"/>
      <c r="HW120" s="864"/>
      <c r="HX120" s="864"/>
      <c r="HY120" s="864"/>
      <c r="HZ120" s="864"/>
      <c r="IA120" s="864"/>
      <c r="IB120" s="864"/>
      <c r="IC120" s="864"/>
      <c r="ID120" s="864"/>
      <c r="IE120" s="864"/>
      <c r="IF120" s="864"/>
      <c r="IG120" s="864"/>
      <c r="IH120" s="864"/>
      <c r="II120" s="864"/>
      <c r="IJ120" s="864"/>
      <c r="IK120" s="864"/>
      <c r="IL120" s="864"/>
      <c r="IM120" s="864"/>
      <c r="IN120" s="864"/>
      <c r="IO120" s="864"/>
      <c r="IP120" s="864"/>
      <c r="IQ120" s="864"/>
      <c r="IR120" s="864"/>
      <c r="IS120" s="864"/>
      <c r="IT120" s="864"/>
      <c r="IU120" s="864"/>
      <c r="IV120" s="864"/>
    </row>
    <row r="121" spans="1:256" s="867" customFormat="1" ht="20.100000000000001" customHeight="1">
      <c r="A121" s="860" t="s">
        <v>1472</v>
      </c>
      <c r="B121" s="650"/>
      <c r="C121" s="650"/>
      <c r="D121" s="650"/>
      <c r="E121" s="650"/>
      <c r="F121" s="2789"/>
      <c r="G121" s="2757"/>
      <c r="H121" s="2757"/>
      <c r="I121" s="2757"/>
      <c r="J121" s="2757"/>
      <c r="K121" s="2757"/>
      <c r="L121" s="2757"/>
      <c r="M121" s="2757"/>
      <c r="N121" s="2757"/>
      <c r="O121" s="2757"/>
      <c r="P121" s="2757"/>
      <c r="Q121" s="2757"/>
      <c r="R121" s="2757"/>
      <c r="S121" s="2757"/>
      <c r="T121" s="2757"/>
      <c r="U121" s="2757"/>
      <c r="V121" s="2757"/>
      <c r="W121" s="2757"/>
      <c r="X121" s="2757"/>
      <c r="Y121" s="2757"/>
      <c r="Z121" s="864"/>
      <c r="AA121" s="864"/>
      <c r="AB121" s="864"/>
      <c r="AC121" s="864"/>
      <c r="AD121" s="864"/>
      <c r="AE121" s="864"/>
      <c r="AF121" s="864"/>
      <c r="AG121" s="864"/>
      <c r="AH121" s="864"/>
      <c r="AI121" s="864"/>
      <c r="AJ121" s="864"/>
      <c r="AK121" s="864"/>
      <c r="AL121" s="864"/>
      <c r="AM121" s="864"/>
      <c r="AN121" s="864"/>
      <c r="AO121" s="864"/>
      <c r="AP121" s="864"/>
      <c r="AQ121" s="864"/>
      <c r="AR121" s="864"/>
      <c r="AS121" s="864"/>
      <c r="AT121" s="864"/>
      <c r="AU121" s="864"/>
      <c r="AV121" s="864"/>
      <c r="AW121" s="864"/>
      <c r="AX121" s="864"/>
      <c r="AY121" s="864"/>
      <c r="AZ121" s="864"/>
      <c r="BA121" s="864"/>
      <c r="BB121" s="864"/>
      <c r="BC121" s="864"/>
      <c r="BD121" s="864"/>
      <c r="BE121" s="864"/>
      <c r="BF121" s="864"/>
      <c r="BG121" s="864"/>
      <c r="BH121" s="864"/>
      <c r="BI121" s="864"/>
      <c r="BJ121" s="864"/>
      <c r="BK121" s="864"/>
      <c r="BL121" s="864"/>
      <c r="BM121" s="864"/>
      <c r="BN121" s="864"/>
      <c r="BO121" s="864"/>
      <c r="BP121" s="864"/>
      <c r="BQ121" s="864"/>
      <c r="BR121" s="864"/>
      <c r="BS121" s="864"/>
      <c r="BT121" s="864"/>
      <c r="BU121" s="864"/>
      <c r="BV121" s="864"/>
      <c r="BW121" s="864"/>
      <c r="BX121" s="864"/>
      <c r="BY121" s="864"/>
      <c r="BZ121" s="864"/>
      <c r="CA121" s="864"/>
      <c r="CB121" s="864"/>
      <c r="CC121" s="864"/>
      <c r="CD121" s="864"/>
      <c r="CE121" s="864"/>
      <c r="CF121" s="864"/>
      <c r="CG121" s="864"/>
      <c r="CH121" s="864"/>
      <c r="CI121" s="864"/>
      <c r="CJ121" s="864"/>
      <c r="CK121" s="864"/>
      <c r="CL121" s="864"/>
      <c r="CM121" s="864"/>
      <c r="CN121" s="864"/>
      <c r="CO121" s="864"/>
      <c r="CP121" s="864"/>
      <c r="CQ121" s="864"/>
      <c r="CR121" s="864"/>
      <c r="CS121" s="864"/>
      <c r="CT121" s="864"/>
      <c r="CU121" s="864"/>
      <c r="CV121" s="864"/>
      <c r="CW121" s="864"/>
      <c r="CX121" s="864"/>
      <c r="CY121" s="864"/>
      <c r="CZ121" s="864"/>
      <c r="DA121" s="864"/>
      <c r="DB121" s="864"/>
      <c r="DC121" s="864"/>
      <c r="DD121" s="864"/>
      <c r="DE121" s="864"/>
      <c r="DF121" s="864"/>
      <c r="DG121" s="864"/>
      <c r="DH121" s="864"/>
      <c r="DI121" s="864"/>
      <c r="DJ121" s="864"/>
      <c r="DK121" s="864"/>
      <c r="DL121" s="864"/>
      <c r="DM121" s="864"/>
      <c r="DN121" s="864"/>
      <c r="DO121" s="864"/>
      <c r="DP121" s="864"/>
      <c r="DQ121" s="864"/>
      <c r="DR121" s="864"/>
      <c r="DS121" s="864"/>
      <c r="DT121" s="864"/>
      <c r="DU121" s="864"/>
      <c r="DV121" s="864"/>
      <c r="DW121" s="864"/>
      <c r="DX121" s="864"/>
      <c r="DY121" s="864"/>
      <c r="DZ121" s="864"/>
      <c r="EA121" s="864"/>
      <c r="EB121" s="864"/>
      <c r="EC121" s="864"/>
      <c r="ED121" s="864"/>
      <c r="EE121" s="864"/>
      <c r="EF121" s="864"/>
      <c r="EG121" s="864"/>
      <c r="EH121" s="864"/>
      <c r="EI121" s="864"/>
      <c r="EJ121" s="864"/>
      <c r="EK121" s="864"/>
      <c r="EL121" s="864"/>
      <c r="EM121" s="864"/>
      <c r="EN121" s="864"/>
      <c r="EO121" s="864"/>
      <c r="EP121" s="864"/>
      <c r="EQ121" s="864"/>
      <c r="ER121" s="864"/>
      <c r="ES121" s="864"/>
      <c r="ET121" s="864"/>
      <c r="EU121" s="864"/>
      <c r="EV121" s="864"/>
      <c r="EW121" s="864"/>
      <c r="EX121" s="864"/>
      <c r="EY121" s="864"/>
      <c r="EZ121" s="864"/>
      <c r="FA121" s="864"/>
      <c r="FB121" s="864"/>
      <c r="FC121" s="864"/>
      <c r="FD121" s="864"/>
      <c r="FE121" s="864"/>
      <c r="FF121" s="864"/>
      <c r="FG121" s="864"/>
      <c r="FH121" s="864"/>
      <c r="FI121" s="864"/>
      <c r="FJ121" s="864"/>
      <c r="FK121" s="864"/>
      <c r="FL121" s="864"/>
      <c r="FM121" s="864"/>
      <c r="FN121" s="864"/>
      <c r="FO121" s="864"/>
      <c r="FP121" s="864"/>
      <c r="FQ121" s="864"/>
      <c r="FR121" s="864"/>
      <c r="FS121" s="864"/>
      <c r="FT121" s="864"/>
      <c r="FU121" s="864"/>
      <c r="FV121" s="864"/>
      <c r="FW121" s="864"/>
      <c r="FX121" s="864"/>
      <c r="FY121" s="864"/>
      <c r="FZ121" s="864"/>
      <c r="GA121" s="864"/>
      <c r="GB121" s="864"/>
      <c r="GC121" s="864"/>
      <c r="GD121" s="864"/>
      <c r="GE121" s="864"/>
      <c r="GF121" s="864"/>
      <c r="GG121" s="864"/>
      <c r="GH121" s="864"/>
      <c r="GI121" s="864"/>
      <c r="GJ121" s="864"/>
      <c r="GK121" s="864"/>
      <c r="GL121" s="864"/>
      <c r="GM121" s="864"/>
      <c r="GN121" s="864"/>
      <c r="GO121" s="864"/>
      <c r="GP121" s="864"/>
      <c r="GQ121" s="864"/>
      <c r="GR121" s="864"/>
      <c r="GS121" s="864"/>
      <c r="GT121" s="864"/>
      <c r="GU121" s="864"/>
      <c r="GV121" s="864"/>
      <c r="GW121" s="864"/>
      <c r="GX121" s="864"/>
      <c r="GY121" s="864"/>
      <c r="GZ121" s="864"/>
      <c r="HA121" s="864"/>
      <c r="HB121" s="864"/>
      <c r="HC121" s="864"/>
      <c r="HD121" s="864"/>
      <c r="HE121" s="864"/>
      <c r="HF121" s="864"/>
      <c r="HG121" s="864"/>
      <c r="HH121" s="864"/>
      <c r="HI121" s="864"/>
      <c r="HJ121" s="864"/>
      <c r="HK121" s="864"/>
      <c r="HL121" s="864"/>
      <c r="HM121" s="864"/>
      <c r="HN121" s="864"/>
      <c r="HO121" s="864"/>
      <c r="HP121" s="864"/>
      <c r="HQ121" s="864"/>
      <c r="HR121" s="864"/>
      <c r="HS121" s="864"/>
      <c r="HT121" s="864"/>
      <c r="HU121" s="864"/>
      <c r="HV121" s="864"/>
      <c r="HW121" s="864"/>
      <c r="HX121" s="864"/>
      <c r="HY121" s="864"/>
      <c r="HZ121" s="864"/>
      <c r="IA121" s="864"/>
      <c r="IB121" s="864"/>
      <c r="IC121" s="864"/>
      <c r="ID121" s="864"/>
      <c r="IE121" s="864"/>
      <c r="IF121" s="864"/>
      <c r="IG121" s="864"/>
      <c r="IH121" s="864"/>
      <c r="II121" s="864"/>
      <c r="IJ121" s="864"/>
      <c r="IK121" s="864"/>
      <c r="IL121" s="864"/>
      <c r="IM121" s="864"/>
      <c r="IN121" s="864"/>
      <c r="IO121" s="864"/>
      <c r="IP121" s="864"/>
      <c r="IQ121" s="864"/>
      <c r="IR121" s="864"/>
      <c r="IS121" s="864"/>
      <c r="IT121" s="864"/>
      <c r="IU121" s="864"/>
      <c r="IV121" s="864"/>
    </row>
    <row r="122" spans="1:256" s="867" customFormat="1" ht="20.100000000000001" customHeight="1">
      <c r="A122" s="650"/>
      <c r="B122" s="650"/>
      <c r="C122" s="650"/>
      <c r="D122" s="650"/>
      <c r="E122" s="650"/>
      <c r="F122" s="2789"/>
      <c r="G122" s="2757"/>
      <c r="H122" s="2757"/>
      <c r="I122" s="2757"/>
      <c r="J122" s="2757"/>
      <c r="K122" s="2757"/>
      <c r="L122" s="2757"/>
      <c r="M122" s="2757"/>
      <c r="N122" s="2757"/>
      <c r="O122" s="2757"/>
      <c r="P122" s="2757"/>
      <c r="Q122" s="2757"/>
      <c r="R122" s="2757"/>
      <c r="S122" s="2757"/>
      <c r="T122" s="2757"/>
      <c r="U122" s="2757"/>
      <c r="V122" s="2757"/>
      <c r="W122" s="2757"/>
      <c r="X122" s="2757"/>
      <c r="Y122" s="2757"/>
      <c r="Z122" s="864"/>
      <c r="AA122" s="864"/>
      <c r="AB122" s="864"/>
      <c r="AC122" s="864"/>
      <c r="AD122" s="864"/>
      <c r="AE122" s="864"/>
      <c r="AF122" s="864"/>
      <c r="AG122" s="864"/>
      <c r="AH122" s="864"/>
      <c r="AI122" s="864"/>
      <c r="AJ122" s="864"/>
      <c r="AK122" s="864"/>
      <c r="AL122" s="864"/>
      <c r="AM122" s="864"/>
      <c r="AN122" s="864"/>
      <c r="AO122" s="864"/>
      <c r="AP122" s="864"/>
      <c r="AQ122" s="864"/>
      <c r="AR122" s="864"/>
      <c r="AS122" s="864"/>
      <c r="AT122" s="864"/>
      <c r="AU122" s="864"/>
      <c r="AV122" s="864"/>
      <c r="AW122" s="864"/>
      <c r="AX122" s="864"/>
      <c r="AY122" s="864"/>
      <c r="AZ122" s="864"/>
      <c r="BA122" s="864"/>
      <c r="BB122" s="864"/>
      <c r="BC122" s="864"/>
      <c r="BD122" s="864"/>
      <c r="BE122" s="864"/>
      <c r="BF122" s="864"/>
      <c r="BG122" s="864"/>
      <c r="BH122" s="864"/>
      <c r="BI122" s="864"/>
      <c r="BJ122" s="864"/>
      <c r="BK122" s="864"/>
      <c r="BL122" s="864"/>
      <c r="BM122" s="864"/>
      <c r="BN122" s="864"/>
      <c r="BO122" s="864"/>
      <c r="BP122" s="864"/>
      <c r="BQ122" s="864"/>
      <c r="BR122" s="864"/>
      <c r="BS122" s="864"/>
      <c r="BT122" s="864"/>
      <c r="BU122" s="864"/>
      <c r="BV122" s="864"/>
      <c r="BW122" s="864"/>
      <c r="BX122" s="864"/>
      <c r="BY122" s="864"/>
      <c r="BZ122" s="864"/>
      <c r="CA122" s="864"/>
      <c r="CB122" s="864"/>
      <c r="CC122" s="864"/>
      <c r="CD122" s="864"/>
      <c r="CE122" s="864"/>
      <c r="CF122" s="864"/>
      <c r="CG122" s="864"/>
      <c r="CH122" s="864"/>
      <c r="CI122" s="864"/>
      <c r="CJ122" s="864"/>
      <c r="CK122" s="864"/>
      <c r="CL122" s="864"/>
      <c r="CM122" s="864"/>
      <c r="CN122" s="864"/>
      <c r="CO122" s="864"/>
      <c r="CP122" s="864"/>
      <c r="CQ122" s="864"/>
      <c r="CR122" s="864"/>
      <c r="CS122" s="864"/>
      <c r="CT122" s="864"/>
      <c r="CU122" s="864"/>
      <c r="CV122" s="864"/>
      <c r="CW122" s="864"/>
      <c r="CX122" s="864"/>
      <c r="CY122" s="864"/>
      <c r="CZ122" s="864"/>
      <c r="DA122" s="864"/>
      <c r="DB122" s="864"/>
      <c r="DC122" s="864"/>
      <c r="DD122" s="864"/>
      <c r="DE122" s="864"/>
      <c r="DF122" s="864"/>
      <c r="DG122" s="864"/>
      <c r="DH122" s="864"/>
      <c r="DI122" s="864"/>
      <c r="DJ122" s="864"/>
      <c r="DK122" s="864"/>
      <c r="DL122" s="864"/>
      <c r="DM122" s="864"/>
      <c r="DN122" s="864"/>
      <c r="DO122" s="864"/>
      <c r="DP122" s="864"/>
      <c r="DQ122" s="864"/>
      <c r="DR122" s="864"/>
      <c r="DS122" s="864"/>
      <c r="DT122" s="864"/>
      <c r="DU122" s="864"/>
      <c r="DV122" s="864"/>
      <c r="DW122" s="864"/>
      <c r="DX122" s="864"/>
      <c r="DY122" s="864"/>
      <c r="DZ122" s="864"/>
      <c r="EA122" s="864"/>
      <c r="EB122" s="864"/>
      <c r="EC122" s="864"/>
      <c r="ED122" s="864"/>
      <c r="EE122" s="864"/>
      <c r="EF122" s="864"/>
      <c r="EG122" s="864"/>
      <c r="EH122" s="864"/>
      <c r="EI122" s="864"/>
      <c r="EJ122" s="864"/>
      <c r="EK122" s="864"/>
      <c r="EL122" s="864"/>
      <c r="EM122" s="864"/>
      <c r="EN122" s="864"/>
      <c r="EO122" s="864"/>
      <c r="EP122" s="864"/>
      <c r="EQ122" s="864"/>
      <c r="ER122" s="864"/>
      <c r="ES122" s="864"/>
      <c r="ET122" s="864"/>
      <c r="EU122" s="864"/>
      <c r="EV122" s="864"/>
      <c r="EW122" s="864"/>
      <c r="EX122" s="864"/>
      <c r="EY122" s="864"/>
      <c r="EZ122" s="864"/>
      <c r="FA122" s="864"/>
      <c r="FB122" s="864"/>
      <c r="FC122" s="864"/>
      <c r="FD122" s="864"/>
      <c r="FE122" s="864"/>
      <c r="FF122" s="864"/>
      <c r="FG122" s="864"/>
      <c r="FH122" s="864"/>
      <c r="FI122" s="864"/>
      <c r="FJ122" s="864"/>
      <c r="FK122" s="864"/>
      <c r="FL122" s="864"/>
      <c r="FM122" s="864"/>
      <c r="FN122" s="864"/>
      <c r="FO122" s="864"/>
      <c r="FP122" s="864"/>
      <c r="FQ122" s="864"/>
      <c r="FR122" s="864"/>
      <c r="FS122" s="864"/>
      <c r="FT122" s="864"/>
      <c r="FU122" s="864"/>
      <c r="FV122" s="864"/>
      <c r="FW122" s="864"/>
      <c r="FX122" s="864"/>
      <c r="FY122" s="864"/>
      <c r="FZ122" s="864"/>
      <c r="GA122" s="864"/>
      <c r="GB122" s="864"/>
      <c r="GC122" s="864"/>
      <c r="GD122" s="864"/>
      <c r="GE122" s="864"/>
      <c r="GF122" s="864"/>
      <c r="GG122" s="864"/>
      <c r="GH122" s="864"/>
      <c r="GI122" s="864"/>
      <c r="GJ122" s="864"/>
      <c r="GK122" s="864"/>
      <c r="GL122" s="864"/>
      <c r="GM122" s="864"/>
      <c r="GN122" s="864"/>
      <c r="GO122" s="864"/>
      <c r="GP122" s="864"/>
      <c r="GQ122" s="864"/>
      <c r="GR122" s="864"/>
      <c r="GS122" s="864"/>
      <c r="GT122" s="864"/>
      <c r="GU122" s="864"/>
      <c r="GV122" s="864"/>
      <c r="GW122" s="864"/>
      <c r="GX122" s="864"/>
      <c r="GY122" s="864"/>
      <c r="GZ122" s="864"/>
      <c r="HA122" s="864"/>
      <c r="HB122" s="864"/>
      <c r="HC122" s="864"/>
      <c r="HD122" s="864"/>
      <c r="HE122" s="864"/>
      <c r="HF122" s="864"/>
      <c r="HG122" s="864"/>
      <c r="HH122" s="864"/>
      <c r="HI122" s="864"/>
      <c r="HJ122" s="864"/>
      <c r="HK122" s="864"/>
      <c r="HL122" s="864"/>
      <c r="HM122" s="864"/>
      <c r="HN122" s="864"/>
      <c r="HO122" s="864"/>
      <c r="HP122" s="864"/>
      <c r="HQ122" s="864"/>
      <c r="HR122" s="864"/>
      <c r="HS122" s="864"/>
      <c r="HT122" s="864"/>
      <c r="HU122" s="864"/>
      <c r="HV122" s="864"/>
      <c r="HW122" s="864"/>
      <c r="HX122" s="864"/>
      <c r="HY122" s="864"/>
      <c r="HZ122" s="864"/>
      <c r="IA122" s="864"/>
      <c r="IB122" s="864"/>
      <c r="IC122" s="864"/>
      <c r="ID122" s="864"/>
      <c r="IE122" s="864"/>
      <c r="IF122" s="864"/>
      <c r="IG122" s="864"/>
      <c r="IH122" s="864"/>
      <c r="II122" s="864"/>
      <c r="IJ122" s="864"/>
      <c r="IK122" s="864"/>
      <c r="IL122" s="864"/>
      <c r="IM122" s="864"/>
      <c r="IN122" s="864"/>
      <c r="IO122" s="864"/>
      <c r="IP122" s="864"/>
      <c r="IQ122" s="864"/>
      <c r="IR122" s="864"/>
      <c r="IS122" s="864"/>
      <c r="IT122" s="864"/>
      <c r="IU122" s="864"/>
      <c r="IV122" s="864"/>
    </row>
    <row r="123" spans="1:256" s="864" customFormat="1" ht="15" customHeight="1">
      <c r="A123" s="650"/>
      <c r="B123" s="650"/>
      <c r="C123" s="650"/>
      <c r="D123" s="650"/>
      <c r="E123" s="650"/>
      <c r="F123" s="2785"/>
      <c r="G123" s="2785"/>
      <c r="H123" s="2785"/>
      <c r="I123" s="2757"/>
      <c r="J123" s="2757"/>
      <c r="K123" s="2757"/>
      <c r="L123" s="2757"/>
      <c r="M123" s="2757"/>
      <c r="N123" s="2757"/>
      <c r="O123" s="2757"/>
      <c r="P123" s="2757"/>
      <c r="Q123" s="2757"/>
      <c r="R123" s="2757"/>
      <c r="S123" s="2757"/>
      <c r="T123" s="2757"/>
      <c r="U123" s="2757"/>
      <c r="V123" s="2757"/>
      <c r="W123" s="2757"/>
      <c r="X123" s="2757"/>
      <c r="Y123" s="2757"/>
    </row>
    <row r="124" spans="1:256" s="864" customFormat="1" ht="15" customHeight="1">
      <c r="A124" s="650"/>
      <c r="B124" s="650"/>
      <c r="C124" s="650"/>
      <c r="D124" s="650"/>
      <c r="E124" s="650"/>
      <c r="F124" s="2798" t="s">
        <v>1464</v>
      </c>
      <c r="G124" s="2789"/>
      <c r="H124" s="2799">
        <v>0.02</v>
      </c>
      <c r="I124" s="2789"/>
      <c r="J124" s="2789">
        <v>100</v>
      </c>
      <c r="K124" s="2789"/>
      <c r="L124" s="2757"/>
      <c r="M124" s="2757"/>
      <c r="N124" s="2757"/>
      <c r="O124" s="2757"/>
      <c r="P124" s="2757"/>
      <c r="Q124" s="2757"/>
      <c r="R124" s="2757"/>
      <c r="S124" s="2757"/>
      <c r="T124" s="2757"/>
      <c r="U124" s="2757"/>
      <c r="V124" s="2757"/>
      <c r="W124" s="2757"/>
      <c r="X124" s="2757"/>
      <c r="Y124" s="2757"/>
    </row>
    <row r="125" spans="1:256" s="864" customFormat="1" ht="20.100000000000001" customHeight="1">
      <c r="A125" s="650"/>
      <c r="B125" s="650"/>
      <c r="C125" s="650"/>
      <c r="D125" s="650"/>
      <c r="E125" s="650"/>
      <c r="F125" s="2798" t="s">
        <v>1473</v>
      </c>
      <c r="G125" s="2789"/>
      <c r="H125" s="2799">
        <v>0.14000000000000001</v>
      </c>
      <c r="I125" s="2789"/>
      <c r="J125" s="2789"/>
      <c r="K125" s="2789"/>
      <c r="L125" s="2757"/>
      <c r="M125" s="2757"/>
      <c r="N125" s="2757"/>
      <c r="O125" s="2757"/>
      <c r="P125" s="2757"/>
      <c r="Q125" s="2757"/>
      <c r="R125" s="2757"/>
      <c r="S125" s="2757"/>
      <c r="T125" s="2757"/>
      <c r="U125" s="2757"/>
      <c r="V125" s="2757"/>
      <c r="W125" s="2757"/>
      <c r="X125" s="2757"/>
      <c r="Y125" s="2757"/>
    </row>
    <row r="126" spans="1:256" s="864" customFormat="1" ht="15" customHeight="1">
      <c r="A126" s="650"/>
      <c r="B126" s="650"/>
      <c r="C126" s="650"/>
      <c r="D126" s="650"/>
      <c r="E126" s="650"/>
      <c r="F126" s="2798" t="s">
        <v>1466</v>
      </c>
      <c r="G126" s="2789"/>
      <c r="H126" s="2799">
        <v>0.25</v>
      </c>
      <c r="I126" s="2789"/>
      <c r="J126" s="2789"/>
      <c r="K126" s="2789"/>
      <c r="L126" s="2757"/>
      <c r="M126" s="2757"/>
      <c r="N126" s="2757"/>
      <c r="O126" s="2757"/>
      <c r="P126" s="2757"/>
      <c r="Q126" s="2757"/>
      <c r="R126" s="2757"/>
      <c r="S126" s="2757"/>
      <c r="T126" s="2757"/>
      <c r="U126" s="2757"/>
      <c r="V126" s="2757"/>
      <c r="W126" s="2757"/>
      <c r="X126" s="2757"/>
      <c r="Y126" s="2757"/>
    </row>
    <row r="127" spans="1:256" s="864" customFormat="1" ht="15" customHeight="1">
      <c r="A127" s="650"/>
      <c r="B127" s="650"/>
      <c r="C127" s="650"/>
      <c r="D127" s="650"/>
      <c r="E127" s="650"/>
      <c r="F127" s="2798" t="s">
        <v>1467</v>
      </c>
      <c r="G127" s="2789"/>
      <c r="H127" s="2799">
        <v>0.34</v>
      </c>
      <c r="I127" s="2789"/>
      <c r="J127" s="2789"/>
      <c r="K127" s="2789"/>
      <c r="L127" s="2757"/>
      <c r="M127" s="2757"/>
      <c r="N127" s="2757"/>
      <c r="O127" s="2757"/>
      <c r="P127" s="2757"/>
      <c r="Q127" s="2757"/>
      <c r="R127" s="2757"/>
      <c r="S127" s="2757"/>
      <c r="T127" s="2757"/>
      <c r="U127" s="2757"/>
      <c r="V127" s="2757"/>
      <c r="W127" s="2757"/>
      <c r="X127" s="2757"/>
      <c r="Y127" s="2757"/>
    </row>
    <row r="128" spans="1:256" s="864" customFormat="1" ht="15" customHeight="1">
      <c r="A128" s="650"/>
      <c r="B128" s="650"/>
      <c r="C128" s="650"/>
      <c r="D128" s="650"/>
      <c r="E128" s="650"/>
      <c r="F128" s="2798" t="s">
        <v>1468</v>
      </c>
      <c r="G128" s="2789"/>
      <c r="H128" s="2799">
        <v>0.22</v>
      </c>
      <c r="I128" s="2789"/>
      <c r="J128" s="2789"/>
      <c r="K128" s="2789"/>
      <c r="L128" s="2757"/>
      <c r="M128" s="2757"/>
      <c r="N128" s="2757"/>
      <c r="O128" s="2757"/>
      <c r="P128" s="2757"/>
      <c r="Q128" s="2757"/>
      <c r="R128" s="2757"/>
      <c r="S128" s="2757"/>
      <c r="T128" s="2757"/>
      <c r="U128" s="2757"/>
      <c r="V128" s="2757"/>
      <c r="W128" s="2757"/>
      <c r="X128" s="2757"/>
      <c r="Y128" s="2757"/>
    </row>
    <row r="129" spans="1:256" s="864" customFormat="1" ht="15" customHeight="1">
      <c r="A129" s="650"/>
      <c r="B129" s="650"/>
      <c r="C129" s="650"/>
      <c r="D129" s="650"/>
      <c r="E129" s="650"/>
      <c r="F129" s="2800" t="s">
        <v>1474</v>
      </c>
      <c r="G129" s="2800"/>
      <c r="H129" s="2799">
        <v>0.04</v>
      </c>
      <c r="I129" s="2789"/>
      <c r="J129" s="2789"/>
      <c r="K129" s="2789"/>
      <c r="L129" s="2757"/>
      <c r="M129" s="2757"/>
      <c r="N129" s="2757"/>
      <c r="O129" s="2757"/>
      <c r="P129" s="2757"/>
      <c r="Q129" s="2757"/>
      <c r="R129" s="2757"/>
      <c r="S129" s="2757"/>
      <c r="T129" s="2757"/>
      <c r="U129" s="2757"/>
      <c r="V129" s="2757"/>
      <c r="W129" s="2757"/>
      <c r="X129" s="2757"/>
      <c r="Y129" s="2757"/>
    </row>
    <row r="130" spans="1:256" s="864" customFormat="1" ht="15" customHeight="1">
      <c r="A130" s="650"/>
      <c r="B130" s="650"/>
      <c r="C130" s="650"/>
      <c r="D130" s="650"/>
      <c r="E130" s="650"/>
      <c r="F130" s="2801"/>
      <c r="G130" s="2792"/>
      <c r="H130" s="2792"/>
      <c r="I130" s="2792"/>
      <c r="J130" s="2739"/>
      <c r="K130" s="2757"/>
      <c r="L130" s="2757"/>
      <c r="M130" s="2757"/>
      <c r="N130" s="2757"/>
      <c r="O130" s="2757"/>
      <c r="P130" s="2757"/>
      <c r="Q130" s="2757"/>
      <c r="R130" s="2757"/>
      <c r="S130" s="2757"/>
      <c r="T130" s="2757"/>
      <c r="U130" s="2757"/>
      <c r="V130" s="2757"/>
      <c r="W130" s="2757"/>
      <c r="X130" s="2757"/>
      <c r="Y130" s="2757"/>
    </row>
    <row r="131" spans="1:256" s="864" customFormat="1" ht="15" customHeight="1">
      <c r="A131" s="650"/>
      <c r="B131" s="650"/>
      <c r="C131" s="650"/>
      <c r="D131" s="650"/>
      <c r="E131" s="650"/>
      <c r="F131" s="2802"/>
      <c r="G131" s="2757"/>
      <c r="H131" s="2757"/>
      <c r="I131" s="2757"/>
      <c r="J131" s="2757"/>
      <c r="K131" s="2757"/>
      <c r="L131" s="2757"/>
      <c r="M131" s="2757"/>
      <c r="N131" s="2757"/>
      <c r="O131" s="2757"/>
      <c r="P131" s="2757"/>
      <c r="Q131" s="2757"/>
      <c r="R131" s="2757"/>
      <c r="S131" s="2757"/>
      <c r="T131" s="2757"/>
      <c r="U131" s="2757"/>
      <c r="V131" s="2757"/>
      <c r="W131" s="2757"/>
      <c r="X131" s="2757"/>
      <c r="Y131" s="2757"/>
    </row>
    <row r="132" spans="1:256" s="864" customFormat="1" ht="15" customHeight="1">
      <c r="A132" s="650"/>
      <c r="B132" s="650"/>
      <c r="C132" s="650"/>
      <c r="D132" s="650"/>
      <c r="E132" s="650"/>
      <c r="F132" s="2789"/>
      <c r="G132" s="2757"/>
      <c r="H132" s="2757"/>
      <c r="I132" s="2757"/>
      <c r="J132" s="2757"/>
      <c r="K132" s="2757"/>
      <c r="L132" s="2757"/>
      <c r="M132" s="2757"/>
      <c r="N132" s="2757"/>
      <c r="O132" s="2757"/>
      <c r="P132" s="2757"/>
      <c r="Q132" s="2757"/>
      <c r="R132" s="2757"/>
      <c r="S132" s="2757"/>
      <c r="T132" s="2757"/>
      <c r="U132" s="2757"/>
      <c r="V132" s="2757"/>
      <c r="W132" s="2757"/>
      <c r="X132" s="2757"/>
      <c r="Y132" s="2757"/>
    </row>
    <row r="133" spans="1:256" s="864" customFormat="1" ht="15" customHeight="1">
      <c r="A133" s="650"/>
      <c r="B133" s="650"/>
      <c r="C133" s="650"/>
      <c r="D133" s="650"/>
      <c r="E133" s="650"/>
      <c r="F133" s="2789"/>
      <c r="G133" s="2757"/>
      <c r="H133" s="2757"/>
      <c r="I133" s="2757"/>
      <c r="J133" s="2757"/>
      <c r="K133" s="2757"/>
      <c r="L133" s="2757"/>
      <c r="M133" s="2757"/>
      <c r="N133" s="2757"/>
      <c r="O133" s="2757"/>
      <c r="P133" s="2757"/>
      <c r="Q133" s="2757"/>
      <c r="R133" s="2757"/>
      <c r="S133" s="2757"/>
      <c r="T133" s="2757"/>
      <c r="U133" s="2757"/>
      <c r="V133" s="2757"/>
      <c r="W133" s="2757"/>
      <c r="X133" s="2757"/>
      <c r="Y133" s="2757"/>
    </row>
    <row r="134" spans="1:256" s="864" customFormat="1" ht="15" customHeight="1">
      <c r="A134" s="650"/>
      <c r="B134" s="650"/>
      <c r="C134" s="650"/>
      <c r="D134" s="650"/>
      <c r="E134" s="650"/>
      <c r="F134" s="2789"/>
      <c r="G134" s="2757"/>
      <c r="H134" s="2757"/>
      <c r="I134" s="2757"/>
      <c r="J134" s="2757"/>
      <c r="K134" s="2757"/>
      <c r="L134" s="2757"/>
      <c r="M134" s="2757"/>
      <c r="N134" s="2757"/>
      <c r="O134" s="2757"/>
      <c r="P134" s="2757"/>
      <c r="Q134" s="2757"/>
      <c r="R134" s="2757"/>
      <c r="S134" s="2757"/>
      <c r="T134" s="2757"/>
      <c r="U134" s="2757"/>
      <c r="V134" s="2757"/>
      <c r="W134" s="2757"/>
      <c r="X134" s="2757"/>
      <c r="Y134" s="2757"/>
    </row>
    <row r="135" spans="1:256" s="864" customFormat="1" ht="15" customHeight="1">
      <c r="A135" s="650"/>
      <c r="B135" s="650"/>
      <c r="C135" s="650"/>
      <c r="D135" s="650"/>
      <c r="E135" s="650"/>
      <c r="F135" s="2789"/>
      <c r="G135" s="2757"/>
      <c r="H135" s="2757"/>
      <c r="I135" s="2757"/>
      <c r="J135" s="2757"/>
      <c r="K135" s="2757"/>
      <c r="L135" s="2757"/>
      <c r="M135" s="2757"/>
      <c r="N135" s="2757"/>
      <c r="O135" s="2757"/>
      <c r="P135" s="2757"/>
      <c r="Q135" s="2757"/>
      <c r="R135" s="2757"/>
      <c r="S135" s="2757"/>
      <c r="T135" s="2757"/>
      <c r="U135" s="2757"/>
      <c r="V135" s="2757"/>
      <c r="W135" s="2757"/>
      <c r="X135" s="2757"/>
      <c r="Y135" s="2757"/>
    </row>
    <row r="136" spans="1:256" s="864" customFormat="1" ht="15" customHeight="1">
      <c r="A136" s="650"/>
      <c r="B136" s="650"/>
      <c r="C136" s="650"/>
      <c r="D136" s="650"/>
      <c r="E136" s="650"/>
      <c r="F136" s="2789"/>
      <c r="G136" s="2757"/>
      <c r="H136" s="2757"/>
      <c r="I136" s="2757"/>
      <c r="J136" s="2757"/>
      <c r="K136" s="2757"/>
      <c r="L136" s="2757"/>
      <c r="M136" s="2757"/>
      <c r="N136" s="2757"/>
      <c r="O136" s="2757"/>
      <c r="P136" s="2757"/>
      <c r="Q136" s="2757"/>
      <c r="R136" s="2757"/>
      <c r="S136" s="2757"/>
      <c r="T136" s="2757"/>
      <c r="U136" s="2757"/>
      <c r="V136" s="2757"/>
      <c r="W136" s="2757"/>
      <c r="X136" s="2757"/>
      <c r="Y136" s="2757"/>
    </row>
    <row r="137" spans="1:256" s="864" customFormat="1" ht="15" customHeight="1">
      <c r="A137" s="650"/>
      <c r="B137" s="650"/>
      <c r="C137" s="650"/>
      <c r="D137" s="650"/>
      <c r="E137" s="650"/>
      <c r="F137" s="2789"/>
      <c r="G137" s="2757"/>
      <c r="H137" s="2757"/>
      <c r="I137" s="2757"/>
      <c r="J137" s="2757"/>
      <c r="K137" s="2757"/>
      <c r="L137" s="2757"/>
      <c r="M137" s="2757"/>
      <c r="N137" s="2757"/>
      <c r="O137" s="2757"/>
      <c r="P137" s="2757"/>
      <c r="Q137" s="2757"/>
      <c r="R137" s="2757"/>
      <c r="S137" s="2757"/>
      <c r="T137" s="2757"/>
      <c r="U137" s="2757"/>
      <c r="V137" s="2757"/>
      <c r="W137" s="2757"/>
      <c r="X137" s="2757"/>
      <c r="Y137" s="2757"/>
    </row>
    <row r="138" spans="1:256" s="864" customFormat="1" ht="15" customHeight="1">
      <c r="A138" s="650"/>
      <c r="B138" s="650"/>
      <c r="C138" s="650"/>
      <c r="D138" s="650"/>
      <c r="E138" s="650"/>
      <c r="F138" s="2789"/>
      <c r="G138" s="2757"/>
      <c r="H138" s="2757"/>
      <c r="I138" s="2757"/>
      <c r="J138" s="2757"/>
      <c r="K138" s="2757"/>
      <c r="L138" s="2757"/>
      <c r="M138" s="2757"/>
      <c r="N138" s="2757"/>
      <c r="O138" s="2757"/>
      <c r="P138" s="2757"/>
      <c r="Q138" s="2757"/>
      <c r="R138" s="2757"/>
      <c r="S138" s="2757"/>
      <c r="T138" s="2757"/>
      <c r="U138" s="2757"/>
      <c r="V138" s="2757"/>
      <c r="W138" s="2757"/>
      <c r="X138" s="2757"/>
      <c r="Y138" s="2757"/>
    </row>
    <row r="139" spans="1:256" s="864" customFormat="1" ht="15" customHeight="1">
      <c r="A139" s="650"/>
      <c r="B139" s="650"/>
      <c r="C139" s="650"/>
      <c r="D139" s="650"/>
      <c r="E139" s="650"/>
      <c r="F139" s="2789"/>
      <c r="G139" s="2757"/>
      <c r="H139" s="2757"/>
      <c r="I139" s="2757"/>
      <c r="J139" s="2757"/>
      <c r="K139" s="2757"/>
      <c r="L139" s="2757"/>
      <c r="M139" s="2757"/>
      <c r="N139" s="2757"/>
      <c r="O139" s="2757"/>
      <c r="P139" s="2757"/>
      <c r="Q139" s="2757"/>
      <c r="R139" s="2757"/>
      <c r="S139" s="2757"/>
      <c r="T139" s="2757"/>
      <c r="U139" s="2757"/>
      <c r="V139" s="2757"/>
      <c r="W139" s="2757"/>
      <c r="X139" s="2757"/>
      <c r="Y139" s="2757"/>
    </row>
    <row r="140" spans="1:256" s="864" customFormat="1" ht="15" customHeight="1">
      <c r="A140" s="2022" t="s">
        <v>1475</v>
      </c>
      <c r="B140" s="2022"/>
      <c r="C140" s="2022"/>
      <c r="D140" s="2022"/>
      <c r="E140" s="2022"/>
      <c r="F140" s="2752"/>
      <c r="G140" s="2752"/>
      <c r="H140" s="2752"/>
      <c r="I140" s="2752"/>
      <c r="J140" s="2752"/>
      <c r="K140" s="2752"/>
      <c r="L140" s="2752"/>
      <c r="M140" s="2752"/>
      <c r="N140" s="2752"/>
      <c r="O140" s="2752"/>
      <c r="P140" s="2752"/>
      <c r="Q140" s="2752"/>
      <c r="R140" s="2752"/>
      <c r="S140" s="2752"/>
      <c r="T140" s="2752"/>
      <c r="U140" s="2752"/>
      <c r="V140" s="2752"/>
      <c r="W140" s="2752"/>
      <c r="X140" s="2752"/>
      <c r="Y140" s="2752"/>
      <c r="Z140" s="858"/>
      <c r="AA140" s="858"/>
      <c r="AB140" s="858"/>
      <c r="AC140" s="858"/>
      <c r="AD140" s="858"/>
      <c r="AE140" s="858"/>
      <c r="AF140" s="858"/>
      <c r="AG140" s="858"/>
      <c r="AH140" s="858"/>
      <c r="AI140" s="858"/>
      <c r="AJ140" s="858"/>
      <c r="AK140" s="858"/>
      <c r="AL140" s="858"/>
      <c r="AM140" s="858"/>
      <c r="AN140" s="858"/>
      <c r="AO140" s="858"/>
      <c r="AP140" s="858"/>
      <c r="AQ140" s="858"/>
      <c r="AR140" s="858"/>
      <c r="AS140" s="858"/>
      <c r="AT140" s="858"/>
      <c r="AU140" s="858"/>
      <c r="AV140" s="858"/>
      <c r="AW140" s="858"/>
      <c r="AX140" s="858"/>
      <c r="AY140" s="858"/>
      <c r="AZ140" s="858"/>
      <c r="BA140" s="858"/>
      <c r="BB140" s="858"/>
      <c r="BC140" s="858"/>
      <c r="BD140" s="858"/>
      <c r="BE140" s="858"/>
      <c r="BF140" s="858"/>
      <c r="BG140" s="858"/>
      <c r="BH140" s="858"/>
      <c r="BI140" s="858"/>
      <c r="BJ140" s="858"/>
      <c r="BK140" s="858"/>
      <c r="BL140" s="858"/>
      <c r="BM140" s="858"/>
      <c r="BN140" s="858"/>
      <c r="BO140" s="858"/>
      <c r="BP140" s="858"/>
      <c r="BQ140" s="858"/>
      <c r="BR140" s="858"/>
      <c r="BS140" s="858"/>
      <c r="BT140" s="858"/>
      <c r="BU140" s="858"/>
      <c r="BV140" s="858"/>
      <c r="BW140" s="858"/>
      <c r="BX140" s="858"/>
      <c r="BY140" s="858"/>
      <c r="BZ140" s="858"/>
      <c r="CA140" s="858"/>
      <c r="CB140" s="858"/>
      <c r="CC140" s="858"/>
      <c r="CD140" s="858"/>
      <c r="CE140" s="858"/>
      <c r="CF140" s="858"/>
      <c r="CG140" s="858"/>
      <c r="CH140" s="858"/>
      <c r="CI140" s="858"/>
      <c r="CJ140" s="858"/>
      <c r="CK140" s="858"/>
      <c r="CL140" s="858"/>
      <c r="CM140" s="858"/>
      <c r="CN140" s="858"/>
      <c r="CO140" s="858"/>
      <c r="CP140" s="858"/>
      <c r="CQ140" s="858"/>
      <c r="CR140" s="858"/>
      <c r="CS140" s="858"/>
      <c r="CT140" s="858"/>
      <c r="CU140" s="858"/>
      <c r="CV140" s="858"/>
      <c r="CW140" s="858"/>
      <c r="CX140" s="858"/>
      <c r="CY140" s="858"/>
      <c r="CZ140" s="858"/>
      <c r="DA140" s="858"/>
      <c r="DB140" s="858"/>
      <c r="DC140" s="858"/>
      <c r="DD140" s="858"/>
      <c r="DE140" s="858"/>
      <c r="DF140" s="858"/>
      <c r="DG140" s="858"/>
      <c r="DH140" s="858"/>
      <c r="DI140" s="858"/>
      <c r="DJ140" s="858"/>
      <c r="DK140" s="858"/>
      <c r="DL140" s="858"/>
      <c r="DM140" s="858"/>
      <c r="DN140" s="858"/>
      <c r="DO140" s="858"/>
      <c r="DP140" s="858"/>
      <c r="DQ140" s="858"/>
      <c r="DR140" s="858"/>
      <c r="DS140" s="858"/>
      <c r="DT140" s="858"/>
      <c r="DU140" s="858"/>
      <c r="DV140" s="858"/>
      <c r="DW140" s="858"/>
      <c r="DX140" s="858"/>
      <c r="DY140" s="858"/>
      <c r="DZ140" s="858"/>
      <c r="EA140" s="858"/>
      <c r="EB140" s="858"/>
      <c r="EC140" s="858"/>
      <c r="ED140" s="858"/>
      <c r="EE140" s="858"/>
      <c r="EF140" s="858"/>
      <c r="EG140" s="858"/>
      <c r="EH140" s="858"/>
      <c r="EI140" s="858"/>
      <c r="EJ140" s="858"/>
      <c r="EK140" s="858"/>
      <c r="EL140" s="858"/>
      <c r="EM140" s="858"/>
      <c r="EN140" s="858"/>
      <c r="EO140" s="858"/>
      <c r="EP140" s="858"/>
      <c r="EQ140" s="858"/>
      <c r="ER140" s="858"/>
      <c r="ES140" s="858"/>
      <c r="ET140" s="858"/>
      <c r="EU140" s="858"/>
      <c r="EV140" s="858"/>
      <c r="EW140" s="858"/>
      <c r="EX140" s="858"/>
      <c r="EY140" s="858"/>
      <c r="EZ140" s="858"/>
      <c r="FA140" s="858"/>
      <c r="FB140" s="858"/>
      <c r="FC140" s="858"/>
      <c r="FD140" s="858"/>
      <c r="FE140" s="858"/>
      <c r="FF140" s="858"/>
      <c r="FG140" s="858"/>
      <c r="FH140" s="858"/>
      <c r="FI140" s="858"/>
      <c r="FJ140" s="858"/>
      <c r="FK140" s="858"/>
      <c r="FL140" s="858"/>
      <c r="FM140" s="858"/>
      <c r="FN140" s="858"/>
      <c r="FO140" s="858"/>
      <c r="FP140" s="858"/>
      <c r="FQ140" s="858"/>
      <c r="FR140" s="858"/>
      <c r="FS140" s="858"/>
      <c r="FT140" s="858"/>
      <c r="FU140" s="858"/>
      <c r="FV140" s="858"/>
      <c r="FW140" s="858"/>
      <c r="FX140" s="858"/>
      <c r="FY140" s="858"/>
      <c r="FZ140" s="858"/>
      <c r="GA140" s="858"/>
      <c r="GB140" s="858"/>
      <c r="GC140" s="858"/>
      <c r="GD140" s="858"/>
      <c r="GE140" s="858"/>
      <c r="GF140" s="858"/>
      <c r="GG140" s="858"/>
      <c r="GH140" s="858"/>
      <c r="GI140" s="858"/>
      <c r="GJ140" s="858"/>
      <c r="GK140" s="858"/>
      <c r="GL140" s="858"/>
      <c r="GM140" s="858"/>
      <c r="GN140" s="858"/>
      <c r="GO140" s="858"/>
      <c r="GP140" s="858"/>
      <c r="GQ140" s="858"/>
      <c r="GR140" s="858"/>
      <c r="GS140" s="858"/>
      <c r="GT140" s="858"/>
      <c r="GU140" s="858"/>
      <c r="GV140" s="858"/>
      <c r="GW140" s="858"/>
      <c r="GX140" s="858"/>
      <c r="GY140" s="858"/>
      <c r="GZ140" s="858"/>
      <c r="HA140" s="858"/>
      <c r="HB140" s="858"/>
      <c r="HC140" s="858"/>
      <c r="HD140" s="858"/>
      <c r="HE140" s="858"/>
      <c r="HF140" s="858"/>
      <c r="HG140" s="858"/>
      <c r="HH140" s="858"/>
      <c r="HI140" s="858"/>
      <c r="HJ140" s="858"/>
      <c r="HK140" s="858"/>
      <c r="HL140" s="858"/>
      <c r="HM140" s="858"/>
      <c r="HN140" s="858"/>
      <c r="HO140" s="858"/>
      <c r="HP140" s="858"/>
      <c r="HQ140" s="858"/>
      <c r="HR140" s="858"/>
      <c r="HS140" s="858"/>
      <c r="HT140" s="858"/>
      <c r="HU140" s="858"/>
      <c r="HV140" s="858"/>
      <c r="HW140" s="858"/>
      <c r="HX140" s="858"/>
      <c r="HY140" s="858"/>
      <c r="HZ140" s="858"/>
      <c r="IA140" s="858"/>
      <c r="IB140" s="858"/>
      <c r="IC140" s="858"/>
      <c r="ID140" s="858"/>
      <c r="IE140" s="858"/>
      <c r="IF140" s="858"/>
      <c r="IG140" s="858"/>
      <c r="IH140" s="858"/>
      <c r="II140" s="858"/>
      <c r="IJ140" s="858"/>
      <c r="IK140" s="858"/>
      <c r="IL140" s="858"/>
      <c r="IM140" s="858"/>
      <c r="IN140" s="858"/>
      <c r="IO140" s="858"/>
      <c r="IP140" s="858"/>
      <c r="IQ140" s="858"/>
      <c r="IR140" s="858"/>
      <c r="IS140" s="858"/>
      <c r="IT140" s="858"/>
      <c r="IU140" s="858"/>
      <c r="IV140" s="858"/>
    </row>
    <row r="141" spans="1:256" s="864" customFormat="1" ht="15" customHeight="1">
      <c r="A141" s="711" t="s">
        <v>1445</v>
      </c>
      <c r="B141" s="650"/>
      <c r="C141" s="650"/>
      <c r="D141" s="650"/>
      <c r="E141" s="650"/>
      <c r="F141" s="2757"/>
      <c r="G141" s="2757"/>
      <c r="H141" s="2757"/>
      <c r="I141" s="2757"/>
      <c r="J141" s="2757"/>
      <c r="K141" s="2757"/>
      <c r="L141" s="2757"/>
      <c r="M141" s="2757"/>
      <c r="N141" s="2757"/>
      <c r="O141" s="2757"/>
      <c r="P141" s="2757"/>
      <c r="Q141" s="2757"/>
      <c r="R141" s="2757"/>
      <c r="S141" s="2757"/>
      <c r="T141" s="2757"/>
      <c r="U141" s="2757"/>
      <c r="V141" s="2757"/>
      <c r="W141" s="2757"/>
      <c r="X141" s="2757"/>
      <c r="Y141" s="2757"/>
    </row>
    <row r="142" spans="1:256" s="864" customFormat="1" ht="15" customHeight="1">
      <c r="A142" s="2016" t="s">
        <v>1455</v>
      </c>
      <c r="B142" s="2082">
        <v>2011</v>
      </c>
      <c r="C142" s="2018"/>
      <c r="D142" s="2082">
        <v>2012</v>
      </c>
      <c r="E142" s="2082"/>
      <c r="F142" s="2753"/>
      <c r="G142" s="2753"/>
      <c r="H142" s="2753"/>
      <c r="I142" s="2753"/>
      <c r="J142" s="2753"/>
      <c r="K142" s="2753"/>
      <c r="L142" s="2753"/>
      <c r="M142" s="2753"/>
      <c r="N142" s="2753"/>
      <c r="O142" s="2753"/>
      <c r="P142" s="2753"/>
      <c r="Q142" s="2753"/>
      <c r="R142" s="2753"/>
      <c r="S142" s="2753"/>
      <c r="T142" s="2753"/>
      <c r="U142" s="2753"/>
      <c r="V142" s="2753"/>
      <c r="W142" s="2753"/>
      <c r="X142" s="2753"/>
      <c r="Y142" s="2753"/>
      <c r="Z142" s="867"/>
      <c r="AA142" s="867"/>
      <c r="AB142" s="867"/>
      <c r="AC142" s="867"/>
      <c r="AD142" s="867"/>
      <c r="AE142" s="867"/>
      <c r="AF142" s="867"/>
      <c r="AG142" s="867"/>
      <c r="AH142" s="867"/>
      <c r="AI142" s="867"/>
      <c r="AJ142" s="867"/>
      <c r="AK142" s="867"/>
      <c r="AL142" s="867"/>
      <c r="AM142" s="867"/>
      <c r="AN142" s="867"/>
      <c r="AO142" s="867"/>
      <c r="AP142" s="867"/>
      <c r="AQ142" s="867"/>
      <c r="AR142" s="867"/>
      <c r="AS142" s="867"/>
      <c r="AT142" s="867"/>
      <c r="AU142" s="867"/>
      <c r="AV142" s="867"/>
      <c r="AW142" s="867"/>
      <c r="AX142" s="867"/>
      <c r="AY142" s="867"/>
      <c r="AZ142" s="867"/>
      <c r="BA142" s="867"/>
      <c r="BB142" s="867"/>
      <c r="BC142" s="867"/>
      <c r="BD142" s="867"/>
      <c r="BE142" s="867"/>
      <c r="BF142" s="867"/>
      <c r="BG142" s="867"/>
      <c r="BH142" s="867"/>
      <c r="BI142" s="867"/>
      <c r="BJ142" s="867"/>
      <c r="BK142" s="867"/>
      <c r="BL142" s="867"/>
      <c r="BM142" s="867"/>
      <c r="BN142" s="867"/>
      <c r="BO142" s="867"/>
      <c r="BP142" s="867"/>
      <c r="BQ142" s="867"/>
      <c r="BR142" s="867"/>
      <c r="BS142" s="867"/>
      <c r="BT142" s="867"/>
      <c r="BU142" s="867"/>
      <c r="BV142" s="867"/>
      <c r="BW142" s="867"/>
      <c r="BX142" s="867"/>
      <c r="BY142" s="867"/>
      <c r="BZ142" s="867"/>
      <c r="CA142" s="867"/>
      <c r="CB142" s="867"/>
      <c r="CC142" s="867"/>
      <c r="CD142" s="867"/>
      <c r="CE142" s="867"/>
      <c r="CF142" s="867"/>
      <c r="CG142" s="867"/>
      <c r="CH142" s="867"/>
      <c r="CI142" s="867"/>
      <c r="CJ142" s="867"/>
      <c r="CK142" s="867"/>
      <c r="CL142" s="867"/>
      <c r="CM142" s="867"/>
      <c r="CN142" s="867"/>
      <c r="CO142" s="867"/>
      <c r="CP142" s="867"/>
      <c r="CQ142" s="867"/>
      <c r="CR142" s="867"/>
      <c r="CS142" s="867"/>
      <c r="CT142" s="867"/>
      <c r="CU142" s="867"/>
      <c r="CV142" s="867"/>
      <c r="CW142" s="867"/>
      <c r="CX142" s="867"/>
      <c r="CY142" s="867"/>
      <c r="CZ142" s="867"/>
      <c r="DA142" s="867"/>
      <c r="DB142" s="867"/>
      <c r="DC142" s="867"/>
      <c r="DD142" s="867"/>
      <c r="DE142" s="867"/>
      <c r="DF142" s="867"/>
      <c r="DG142" s="867"/>
      <c r="DH142" s="867"/>
      <c r="DI142" s="867"/>
      <c r="DJ142" s="867"/>
      <c r="DK142" s="867"/>
      <c r="DL142" s="867"/>
      <c r="DM142" s="867"/>
      <c r="DN142" s="867"/>
      <c r="DO142" s="867"/>
      <c r="DP142" s="867"/>
      <c r="DQ142" s="867"/>
      <c r="DR142" s="867"/>
      <c r="DS142" s="867"/>
      <c r="DT142" s="867"/>
      <c r="DU142" s="867"/>
      <c r="DV142" s="867"/>
      <c r="DW142" s="867"/>
      <c r="DX142" s="867"/>
      <c r="DY142" s="867"/>
      <c r="DZ142" s="867"/>
      <c r="EA142" s="867"/>
      <c r="EB142" s="867"/>
      <c r="EC142" s="867"/>
      <c r="ED142" s="867"/>
      <c r="EE142" s="867"/>
      <c r="EF142" s="867"/>
      <c r="EG142" s="867"/>
      <c r="EH142" s="867"/>
      <c r="EI142" s="867"/>
      <c r="EJ142" s="867"/>
      <c r="EK142" s="867"/>
      <c r="EL142" s="867"/>
      <c r="EM142" s="867"/>
      <c r="EN142" s="867"/>
      <c r="EO142" s="867"/>
      <c r="EP142" s="867"/>
      <c r="EQ142" s="867"/>
      <c r="ER142" s="867"/>
      <c r="ES142" s="867"/>
      <c r="ET142" s="867"/>
      <c r="EU142" s="867"/>
      <c r="EV142" s="867"/>
      <c r="EW142" s="867"/>
      <c r="EX142" s="867"/>
      <c r="EY142" s="867"/>
      <c r="EZ142" s="867"/>
      <c r="FA142" s="867"/>
      <c r="FB142" s="867"/>
      <c r="FC142" s="867"/>
      <c r="FD142" s="867"/>
      <c r="FE142" s="867"/>
      <c r="FF142" s="867"/>
      <c r="FG142" s="867"/>
      <c r="FH142" s="867"/>
      <c r="FI142" s="867"/>
      <c r="FJ142" s="867"/>
      <c r="FK142" s="867"/>
      <c r="FL142" s="867"/>
      <c r="FM142" s="867"/>
      <c r="FN142" s="867"/>
      <c r="FO142" s="867"/>
      <c r="FP142" s="867"/>
      <c r="FQ142" s="867"/>
      <c r="FR142" s="867"/>
      <c r="FS142" s="867"/>
      <c r="FT142" s="867"/>
      <c r="FU142" s="867"/>
      <c r="FV142" s="867"/>
      <c r="FW142" s="867"/>
      <c r="FX142" s="867"/>
      <c r="FY142" s="867"/>
      <c r="FZ142" s="867"/>
      <c r="GA142" s="867"/>
      <c r="GB142" s="867"/>
      <c r="GC142" s="867"/>
      <c r="GD142" s="867"/>
      <c r="GE142" s="867"/>
      <c r="GF142" s="867"/>
      <c r="GG142" s="867"/>
      <c r="GH142" s="867"/>
      <c r="GI142" s="867"/>
      <c r="GJ142" s="867"/>
      <c r="GK142" s="867"/>
      <c r="GL142" s="867"/>
      <c r="GM142" s="867"/>
      <c r="GN142" s="867"/>
      <c r="GO142" s="867"/>
      <c r="GP142" s="867"/>
      <c r="GQ142" s="867"/>
      <c r="GR142" s="867"/>
      <c r="GS142" s="867"/>
      <c r="GT142" s="867"/>
      <c r="GU142" s="867"/>
      <c r="GV142" s="867"/>
      <c r="GW142" s="867"/>
      <c r="GX142" s="867"/>
      <c r="GY142" s="867"/>
      <c r="GZ142" s="867"/>
      <c r="HA142" s="867"/>
      <c r="HB142" s="867"/>
      <c r="HC142" s="867"/>
      <c r="HD142" s="867"/>
      <c r="HE142" s="867"/>
      <c r="HF142" s="867"/>
      <c r="HG142" s="867"/>
      <c r="HH142" s="867"/>
      <c r="HI142" s="867"/>
      <c r="HJ142" s="867"/>
      <c r="HK142" s="867"/>
      <c r="HL142" s="867"/>
      <c r="HM142" s="867"/>
      <c r="HN142" s="867"/>
      <c r="HO142" s="867"/>
      <c r="HP142" s="867"/>
      <c r="HQ142" s="867"/>
      <c r="HR142" s="867"/>
      <c r="HS142" s="867"/>
      <c r="HT142" s="867"/>
      <c r="HU142" s="867"/>
      <c r="HV142" s="867"/>
      <c r="HW142" s="867"/>
      <c r="HX142" s="867"/>
      <c r="HY142" s="867"/>
      <c r="HZ142" s="867"/>
      <c r="IA142" s="867"/>
      <c r="IB142" s="867"/>
      <c r="IC142" s="867"/>
      <c r="ID142" s="867"/>
      <c r="IE142" s="867"/>
      <c r="IF142" s="867"/>
      <c r="IG142" s="867"/>
      <c r="IH142" s="867"/>
      <c r="II142" s="867"/>
      <c r="IJ142" s="867"/>
      <c r="IK142" s="867"/>
      <c r="IL142" s="867"/>
      <c r="IM142" s="867"/>
      <c r="IN142" s="867"/>
      <c r="IO142" s="867"/>
      <c r="IP142" s="867"/>
      <c r="IQ142" s="867"/>
      <c r="IR142" s="867"/>
      <c r="IS142" s="867"/>
      <c r="IT142" s="867"/>
      <c r="IU142" s="867"/>
      <c r="IV142" s="867"/>
    </row>
    <row r="143" spans="1:256" s="864" customFormat="1" ht="25.5">
      <c r="A143" s="2017"/>
      <c r="B143" s="1104" t="s">
        <v>5</v>
      </c>
      <c r="C143" s="1105" t="s">
        <v>1476</v>
      </c>
      <c r="D143" s="866" t="s">
        <v>5</v>
      </c>
      <c r="E143" s="866" t="s">
        <v>1476</v>
      </c>
      <c r="F143" s="2803"/>
      <c r="G143" s="2803"/>
      <c r="H143" s="2803"/>
      <c r="I143" s="2803"/>
      <c r="J143" s="2803"/>
      <c r="K143" s="2803"/>
      <c r="L143" s="2803"/>
      <c r="M143" s="2803"/>
      <c r="N143" s="2803"/>
      <c r="O143" s="2803"/>
      <c r="P143" s="2803"/>
      <c r="Q143" s="2803"/>
      <c r="R143" s="2803"/>
      <c r="S143" s="2803"/>
      <c r="T143" s="2803"/>
      <c r="U143" s="2803"/>
      <c r="V143" s="2803"/>
      <c r="W143" s="2803"/>
      <c r="X143" s="2803"/>
      <c r="Y143" s="2803"/>
      <c r="Z143" s="1017"/>
      <c r="AA143" s="1017"/>
      <c r="AB143" s="1017"/>
      <c r="AC143" s="1017"/>
      <c r="AD143" s="1017"/>
      <c r="AE143" s="1017"/>
      <c r="AF143" s="1017"/>
      <c r="AG143" s="1017"/>
      <c r="AH143" s="1017"/>
      <c r="AI143" s="1017"/>
      <c r="AJ143" s="1017"/>
      <c r="AK143" s="1017"/>
      <c r="AL143" s="1017"/>
      <c r="AM143" s="1017"/>
      <c r="AN143" s="1017"/>
      <c r="AO143" s="1017"/>
      <c r="AP143" s="1017"/>
      <c r="AQ143" s="1017"/>
      <c r="AR143" s="1017"/>
      <c r="AS143" s="1017"/>
      <c r="AT143" s="1017"/>
      <c r="AU143" s="1017"/>
      <c r="AV143" s="1017"/>
      <c r="AW143" s="1017"/>
      <c r="AX143" s="1017"/>
      <c r="AY143" s="1017"/>
      <c r="AZ143" s="1017"/>
      <c r="BA143" s="1017"/>
      <c r="BB143" s="1017"/>
      <c r="BC143" s="1017"/>
      <c r="BD143" s="1017"/>
      <c r="BE143" s="1017"/>
      <c r="BF143" s="1017"/>
      <c r="BG143" s="1017"/>
      <c r="BH143" s="1017"/>
      <c r="BI143" s="1017"/>
      <c r="BJ143" s="1017"/>
      <c r="BK143" s="1017"/>
      <c r="BL143" s="1017"/>
      <c r="BM143" s="1017"/>
      <c r="BN143" s="1017"/>
      <c r="BO143" s="1017"/>
      <c r="BP143" s="1017"/>
      <c r="BQ143" s="1017"/>
      <c r="BR143" s="1017"/>
      <c r="BS143" s="1017"/>
      <c r="BT143" s="1017"/>
      <c r="BU143" s="1017"/>
      <c r="BV143" s="1017"/>
      <c r="BW143" s="1017"/>
      <c r="BX143" s="1017"/>
      <c r="BY143" s="1017"/>
      <c r="BZ143" s="1017"/>
      <c r="CA143" s="1017"/>
      <c r="CB143" s="1017"/>
      <c r="CC143" s="1017"/>
      <c r="CD143" s="1017"/>
      <c r="CE143" s="1017"/>
      <c r="CF143" s="1017"/>
      <c r="CG143" s="1017"/>
      <c r="CH143" s="1017"/>
      <c r="CI143" s="1017"/>
      <c r="CJ143" s="1017"/>
      <c r="CK143" s="1017"/>
      <c r="CL143" s="1017"/>
      <c r="CM143" s="1017"/>
      <c r="CN143" s="1017"/>
      <c r="CO143" s="1017"/>
      <c r="CP143" s="1017"/>
      <c r="CQ143" s="1017"/>
      <c r="CR143" s="1017"/>
      <c r="CS143" s="1017"/>
      <c r="CT143" s="1017"/>
      <c r="CU143" s="1017"/>
      <c r="CV143" s="1017"/>
      <c r="CW143" s="1017"/>
      <c r="CX143" s="1017"/>
      <c r="CY143" s="1017"/>
      <c r="CZ143" s="1017"/>
      <c r="DA143" s="1017"/>
      <c r="DB143" s="1017"/>
      <c r="DC143" s="1017"/>
      <c r="DD143" s="1017"/>
      <c r="DE143" s="1017"/>
      <c r="DF143" s="1017"/>
      <c r="DG143" s="1017"/>
      <c r="DH143" s="1017"/>
      <c r="DI143" s="1017"/>
      <c r="DJ143" s="1017"/>
      <c r="DK143" s="1017"/>
      <c r="DL143" s="1017"/>
      <c r="DM143" s="1017"/>
      <c r="DN143" s="1017"/>
      <c r="DO143" s="1017"/>
      <c r="DP143" s="1017"/>
      <c r="DQ143" s="1017"/>
      <c r="DR143" s="1017"/>
      <c r="DS143" s="1017"/>
      <c r="DT143" s="1017"/>
      <c r="DU143" s="1017"/>
      <c r="DV143" s="1017"/>
      <c r="DW143" s="1017"/>
      <c r="DX143" s="1017"/>
      <c r="DY143" s="1017"/>
      <c r="DZ143" s="1017"/>
      <c r="EA143" s="1017"/>
      <c r="EB143" s="1017"/>
      <c r="EC143" s="1017"/>
      <c r="ED143" s="1017"/>
      <c r="EE143" s="1017"/>
      <c r="EF143" s="1017"/>
      <c r="EG143" s="1017"/>
      <c r="EH143" s="1017"/>
      <c r="EI143" s="1017"/>
      <c r="EJ143" s="1017"/>
      <c r="EK143" s="1017"/>
      <c r="EL143" s="1017"/>
      <c r="EM143" s="1017"/>
      <c r="EN143" s="1017"/>
      <c r="EO143" s="1017"/>
      <c r="EP143" s="1017"/>
      <c r="EQ143" s="1017"/>
      <c r="ER143" s="1017"/>
      <c r="ES143" s="1017"/>
      <c r="ET143" s="1017"/>
      <c r="EU143" s="1017"/>
      <c r="EV143" s="1017"/>
      <c r="EW143" s="1017"/>
      <c r="EX143" s="1017"/>
      <c r="EY143" s="1017"/>
      <c r="EZ143" s="1017"/>
      <c r="FA143" s="1017"/>
      <c r="FB143" s="1017"/>
      <c r="FC143" s="1017"/>
      <c r="FD143" s="1017"/>
      <c r="FE143" s="1017"/>
      <c r="FF143" s="1017"/>
      <c r="FG143" s="1017"/>
      <c r="FH143" s="1017"/>
      <c r="FI143" s="1017"/>
      <c r="FJ143" s="1017"/>
      <c r="FK143" s="1017"/>
      <c r="FL143" s="1017"/>
      <c r="FM143" s="1017"/>
      <c r="FN143" s="1017"/>
      <c r="FO143" s="1017"/>
      <c r="FP143" s="1017"/>
      <c r="FQ143" s="1017"/>
      <c r="FR143" s="1017"/>
      <c r="FS143" s="1017"/>
      <c r="FT143" s="1017"/>
      <c r="FU143" s="1017"/>
      <c r="FV143" s="1017"/>
      <c r="FW143" s="1017"/>
      <c r="FX143" s="1017"/>
      <c r="FY143" s="1017"/>
      <c r="FZ143" s="1017"/>
      <c r="GA143" s="1017"/>
      <c r="GB143" s="1017"/>
      <c r="GC143" s="1017"/>
      <c r="GD143" s="1017"/>
      <c r="GE143" s="1017"/>
      <c r="GF143" s="1017"/>
      <c r="GG143" s="1017"/>
      <c r="GH143" s="1017"/>
      <c r="GI143" s="1017"/>
      <c r="GJ143" s="1017"/>
      <c r="GK143" s="1017"/>
      <c r="GL143" s="1017"/>
      <c r="GM143" s="1017"/>
      <c r="GN143" s="1017"/>
      <c r="GO143" s="1017"/>
      <c r="GP143" s="1017"/>
      <c r="GQ143" s="1017"/>
      <c r="GR143" s="1017"/>
      <c r="GS143" s="1017"/>
      <c r="GT143" s="1017"/>
      <c r="GU143" s="1017"/>
      <c r="GV143" s="1017"/>
      <c r="GW143" s="1017"/>
      <c r="GX143" s="1017"/>
      <c r="GY143" s="1017"/>
      <c r="GZ143" s="1017"/>
      <c r="HA143" s="1017"/>
      <c r="HB143" s="1017"/>
      <c r="HC143" s="1017"/>
      <c r="HD143" s="1017"/>
      <c r="HE143" s="1017"/>
      <c r="HF143" s="1017"/>
      <c r="HG143" s="1017"/>
      <c r="HH143" s="1017"/>
      <c r="HI143" s="1017"/>
      <c r="HJ143" s="1017"/>
      <c r="HK143" s="1017"/>
      <c r="HL143" s="1017"/>
      <c r="HM143" s="1017"/>
      <c r="HN143" s="1017"/>
      <c r="HO143" s="1017"/>
      <c r="HP143" s="1017"/>
      <c r="HQ143" s="1017"/>
      <c r="HR143" s="1017"/>
      <c r="HS143" s="1017"/>
      <c r="HT143" s="1017"/>
      <c r="HU143" s="1017"/>
      <c r="HV143" s="1017"/>
      <c r="HW143" s="1017"/>
      <c r="HX143" s="1017"/>
      <c r="HY143" s="1017"/>
      <c r="HZ143" s="1017"/>
      <c r="IA143" s="1017"/>
      <c r="IB143" s="1017"/>
      <c r="IC143" s="1017"/>
      <c r="ID143" s="1017"/>
      <c r="IE143" s="1017"/>
      <c r="IF143" s="1017"/>
      <c r="IG143" s="1017"/>
      <c r="IH143" s="1017"/>
      <c r="II143" s="1017"/>
      <c r="IJ143" s="1017"/>
      <c r="IK143" s="1017"/>
      <c r="IL143" s="1017"/>
      <c r="IM143" s="1017"/>
      <c r="IN143" s="1017"/>
      <c r="IO143" s="1017"/>
      <c r="IP143" s="1017"/>
      <c r="IQ143" s="1017"/>
      <c r="IR143" s="1017"/>
      <c r="IS143" s="1017"/>
      <c r="IT143" s="1017"/>
      <c r="IU143" s="1017"/>
      <c r="IV143" s="1017"/>
    </row>
    <row r="144" spans="1:256" ht="20.100000000000001" customHeight="1">
      <c r="A144" s="1100" t="s">
        <v>0</v>
      </c>
      <c r="B144" s="1101">
        <f>SUM(B145:B150)</f>
        <v>8111</v>
      </c>
      <c r="C144" s="1101">
        <f>SUM(C145:C150)</f>
        <v>2140.5</v>
      </c>
      <c r="D144" s="1101">
        <f>SUM(D145:D150)</f>
        <v>8306.6</v>
      </c>
      <c r="E144" s="1101">
        <f>SUM(E145:E150)</f>
        <v>2103</v>
      </c>
      <c r="F144" s="2753"/>
      <c r="G144" s="2753"/>
      <c r="H144" s="2753"/>
      <c r="I144" s="2753"/>
      <c r="J144" s="2753"/>
      <c r="K144" s="2753"/>
      <c r="L144" s="2753"/>
      <c r="M144" s="2753"/>
      <c r="N144" s="2753"/>
      <c r="O144" s="2753"/>
      <c r="P144" s="2753"/>
      <c r="Q144" s="2753"/>
      <c r="R144" s="2753"/>
      <c r="S144" s="2753"/>
      <c r="T144" s="2753"/>
      <c r="U144" s="2753"/>
      <c r="V144" s="2753"/>
      <c r="W144" s="2753"/>
      <c r="X144" s="2753"/>
      <c r="Y144" s="2753"/>
      <c r="Z144" s="867"/>
      <c r="AA144" s="867"/>
      <c r="AB144" s="867"/>
      <c r="AC144" s="867"/>
      <c r="AD144" s="867"/>
      <c r="AE144" s="867"/>
      <c r="AF144" s="867"/>
      <c r="AG144" s="867"/>
      <c r="AH144" s="867"/>
      <c r="AI144" s="867"/>
      <c r="AJ144" s="867"/>
      <c r="AK144" s="867"/>
      <c r="AL144" s="867"/>
      <c r="AM144" s="867"/>
      <c r="AN144" s="867"/>
      <c r="AO144" s="867"/>
      <c r="AP144" s="867"/>
      <c r="AQ144" s="867"/>
      <c r="AR144" s="867"/>
      <c r="AS144" s="867"/>
      <c r="AT144" s="867"/>
      <c r="AU144" s="867"/>
      <c r="AV144" s="867"/>
      <c r="AW144" s="867"/>
      <c r="AX144" s="867"/>
      <c r="AY144" s="867"/>
      <c r="AZ144" s="867"/>
      <c r="BA144" s="867"/>
      <c r="BB144" s="867"/>
      <c r="BC144" s="867"/>
      <c r="BD144" s="867"/>
      <c r="BE144" s="867"/>
      <c r="BF144" s="867"/>
      <c r="BG144" s="867"/>
      <c r="BH144" s="867"/>
      <c r="BI144" s="867"/>
      <c r="BJ144" s="867"/>
      <c r="BK144" s="867"/>
      <c r="BL144" s="867"/>
      <c r="BM144" s="867"/>
      <c r="BN144" s="867"/>
      <c r="BO144" s="867"/>
      <c r="BP144" s="867"/>
      <c r="BQ144" s="867"/>
      <c r="BR144" s="867"/>
      <c r="BS144" s="867"/>
      <c r="BT144" s="867"/>
      <c r="BU144" s="867"/>
      <c r="BV144" s="867"/>
      <c r="BW144" s="867"/>
      <c r="BX144" s="867"/>
      <c r="BY144" s="867"/>
      <c r="BZ144" s="867"/>
      <c r="CA144" s="867"/>
      <c r="CB144" s="867"/>
      <c r="CC144" s="867"/>
      <c r="CD144" s="867"/>
      <c r="CE144" s="867"/>
      <c r="CF144" s="867"/>
      <c r="CG144" s="867"/>
      <c r="CH144" s="867"/>
      <c r="CI144" s="867"/>
      <c r="CJ144" s="867"/>
      <c r="CK144" s="867"/>
      <c r="CL144" s="867"/>
      <c r="CM144" s="867"/>
      <c r="CN144" s="867"/>
      <c r="CO144" s="867"/>
      <c r="CP144" s="867"/>
      <c r="CQ144" s="867"/>
      <c r="CR144" s="867"/>
      <c r="CS144" s="867"/>
      <c r="CT144" s="867"/>
      <c r="CU144" s="867"/>
      <c r="CV144" s="867"/>
      <c r="CW144" s="867"/>
      <c r="CX144" s="867"/>
      <c r="CY144" s="867"/>
      <c r="CZ144" s="867"/>
      <c r="DA144" s="867"/>
      <c r="DB144" s="867"/>
      <c r="DC144" s="867"/>
      <c r="DD144" s="867"/>
      <c r="DE144" s="867"/>
      <c r="DF144" s="867"/>
      <c r="DG144" s="867"/>
      <c r="DH144" s="867"/>
      <c r="DI144" s="867"/>
      <c r="DJ144" s="867"/>
      <c r="DK144" s="867"/>
      <c r="DL144" s="867"/>
      <c r="DM144" s="867"/>
      <c r="DN144" s="867"/>
      <c r="DO144" s="867"/>
      <c r="DP144" s="867"/>
      <c r="DQ144" s="867"/>
      <c r="DR144" s="867"/>
      <c r="DS144" s="867"/>
      <c r="DT144" s="867"/>
      <c r="DU144" s="867"/>
      <c r="DV144" s="867"/>
      <c r="DW144" s="867"/>
      <c r="DX144" s="867"/>
      <c r="DY144" s="867"/>
      <c r="DZ144" s="867"/>
      <c r="EA144" s="867"/>
      <c r="EB144" s="867"/>
      <c r="EC144" s="867"/>
      <c r="ED144" s="867"/>
      <c r="EE144" s="867"/>
      <c r="EF144" s="867"/>
      <c r="EG144" s="867"/>
      <c r="EH144" s="867"/>
      <c r="EI144" s="867"/>
      <c r="EJ144" s="867"/>
      <c r="EK144" s="867"/>
      <c r="EL144" s="867"/>
      <c r="EM144" s="867"/>
      <c r="EN144" s="867"/>
      <c r="EO144" s="867"/>
      <c r="EP144" s="867"/>
      <c r="EQ144" s="867"/>
      <c r="ER144" s="867"/>
      <c r="ES144" s="867"/>
      <c r="ET144" s="867"/>
      <c r="EU144" s="867"/>
      <c r="EV144" s="867"/>
      <c r="EW144" s="867"/>
      <c r="EX144" s="867"/>
      <c r="EY144" s="867"/>
      <c r="EZ144" s="867"/>
      <c r="FA144" s="867"/>
      <c r="FB144" s="867"/>
      <c r="FC144" s="867"/>
      <c r="FD144" s="867"/>
      <c r="FE144" s="867"/>
      <c r="FF144" s="867"/>
      <c r="FG144" s="867"/>
      <c r="FH144" s="867"/>
      <c r="FI144" s="867"/>
      <c r="FJ144" s="867"/>
      <c r="FK144" s="867"/>
      <c r="FL144" s="867"/>
      <c r="FM144" s="867"/>
      <c r="FN144" s="867"/>
      <c r="FO144" s="867"/>
      <c r="FP144" s="867"/>
      <c r="FQ144" s="867"/>
      <c r="FR144" s="867"/>
      <c r="FS144" s="867"/>
      <c r="FT144" s="867"/>
      <c r="FU144" s="867"/>
      <c r="FV144" s="867"/>
      <c r="FW144" s="867"/>
      <c r="FX144" s="867"/>
      <c r="FY144" s="867"/>
      <c r="FZ144" s="867"/>
      <c r="GA144" s="867"/>
      <c r="GB144" s="867"/>
      <c r="GC144" s="867"/>
      <c r="GD144" s="867"/>
      <c r="GE144" s="867"/>
      <c r="GF144" s="867"/>
      <c r="GG144" s="867"/>
      <c r="GH144" s="867"/>
      <c r="GI144" s="867"/>
      <c r="GJ144" s="867"/>
      <c r="GK144" s="867"/>
      <c r="GL144" s="867"/>
      <c r="GM144" s="867"/>
      <c r="GN144" s="867"/>
      <c r="GO144" s="867"/>
      <c r="GP144" s="867"/>
      <c r="GQ144" s="867"/>
      <c r="GR144" s="867"/>
      <c r="GS144" s="867"/>
      <c r="GT144" s="867"/>
      <c r="GU144" s="867"/>
      <c r="GV144" s="867"/>
      <c r="GW144" s="867"/>
      <c r="GX144" s="867"/>
      <c r="GY144" s="867"/>
      <c r="GZ144" s="867"/>
      <c r="HA144" s="867"/>
      <c r="HB144" s="867"/>
      <c r="HC144" s="867"/>
      <c r="HD144" s="867"/>
      <c r="HE144" s="867"/>
      <c r="HF144" s="867"/>
      <c r="HG144" s="867"/>
      <c r="HH144" s="867"/>
      <c r="HI144" s="867"/>
      <c r="HJ144" s="867"/>
      <c r="HK144" s="867"/>
      <c r="HL144" s="867"/>
      <c r="HM144" s="867"/>
      <c r="HN144" s="867"/>
      <c r="HO144" s="867"/>
      <c r="HP144" s="867"/>
      <c r="HQ144" s="867"/>
      <c r="HR144" s="867"/>
      <c r="HS144" s="867"/>
      <c r="HT144" s="867"/>
      <c r="HU144" s="867"/>
      <c r="HV144" s="867"/>
      <c r="HW144" s="867"/>
      <c r="HX144" s="867"/>
      <c r="HY144" s="867"/>
      <c r="HZ144" s="867"/>
      <c r="IA144" s="867"/>
      <c r="IB144" s="867"/>
      <c r="IC144" s="867"/>
      <c r="ID144" s="867"/>
      <c r="IE144" s="867"/>
      <c r="IF144" s="867"/>
      <c r="IG144" s="867"/>
      <c r="IH144" s="867"/>
      <c r="II144" s="867"/>
      <c r="IJ144" s="867"/>
      <c r="IK144" s="867"/>
      <c r="IL144" s="867"/>
      <c r="IM144" s="867"/>
      <c r="IN144" s="867"/>
      <c r="IO144" s="867"/>
      <c r="IP144" s="867"/>
      <c r="IQ144" s="867"/>
      <c r="IR144" s="867"/>
      <c r="IS144" s="867"/>
      <c r="IT144" s="867"/>
      <c r="IU144" s="867"/>
      <c r="IV144" s="867"/>
    </row>
    <row r="145" spans="1:256" s="864" customFormat="1" ht="15" customHeight="1">
      <c r="A145" s="664" t="s">
        <v>1464</v>
      </c>
      <c r="B145" s="1106">
        <v>149</v>
      </c>
      <c r="C145" s="1107" t="s">
        <v>1477</v>
      </c>
      <c r="D145" s="1106">
        <v>167</v>
      </c>
      <c r="E145" s="1107" t="s">
        <v>1477</v>
      </c>
      <c r="F145" s="2753"/>
      <c r="G145" s="2753"/>
      <c r="H145" s="2753"/>
      <c r="I145" s="2753"/>
      <c r="J145" s="2753"/>
      <c r="K145" s="2753"/>
      <c r="L145" s="2753"/>
      <c r="M145" s="2753"/>
      <c r="N145" s="2753"/>
      <c r="O145" s="2753"/>
      <c r="P145" s="2753"/>
      <c r="Q145" s="2753"/>
      <c r="R145" s="2753"/>
      <c r="S145" s="2753"/>
      <c r="T145" s="2753"/>
      <c r="U145" s="2753"/>
      <c r="V145" s="2753"/>
      <c r="W145" s="2753"/>
      <c r="X145" s="2753"/>
      <c r="Y145" s="2753"/>
      <c r="Z145" s="867"/>
      <c r="AA145" s="867"/>
      <c r="AB145" s="867"/>
      <c r="AC145" s="867"/>
      <c r="AD145" s="867"/>
      <c r="AE145" s="867"/>
      <c r="AF145" s="867"/>
      <c r="AG145" s="867"/>
      <c r="AH145" s="867"/>
      <c r="AI145" s="867"/>
      <c r="AJ145" s="867"/>
      <c r="AK145" s="867"/>
      <c r="AL145" s="867"/>
      <c r="AM145" s="867"/>
      <c r="AN145" s="867"/>
      <c r="AO145" s="867"/>
      <c r="AP145" s="867"/>
      <c r="AQ145" s="867"/>
      <c r="AR145" s="867"/>
      <c r="AS145" s="867"/>
      <c r="AT145" s="867"/>
      <c r="AU145" s="867"/>
      <c r="AV145" s="867"/>
      <c r="AW145" s="867"/>
      <c r="AX145" s="867"/>
      <c r="AY145" s="867"/>
      <c r="AZ145" s="867"/>
      <c r="BA145" s="867"/>
      <c r="BB145" s="867"/>
      <c r="BC145" s="867"/>
      <c r="BD145" s="867"/>
      <c r="BE145" s="867"/>
      <c r="BF145" s="867"/>
      <c r="BG145" s="867"/>
      <c r="BH145" s="867"/>
      <c r="BI145" s="867"/>
      <c r="BJ145" s="867"/>
      <c r="BK145" s="867"/>
      <c r="BL145" s="867"/>
      <c r="BM145" s="867"/>
      <c r="BN145" s="867"/>
      <c r="BO145" s="867"/>
      <c r="BP145" s="867"/>
      <c r="BQ145" s="867"/>
      <c r="BR145" s="867"/>
      <c r="BS145" s="867"/>
      <c r="BT145" s="867"/>
      <c r="BU145" s="867"/>
      <c r="BV145" s="867"/>
      <c r="BW145" s="867"/>
      <c r="BX145" s="867"/>
      <c r="BY145" s="867"/>
      <c r="BZ145" s="867"/>
      <c r="CA145" s="867"/>
      <c r="CB145" s="867"/>
      <c r="CC145" s="867"/>
      <c r="CD145" s="867"/>
      <c r="CE145" s="867"/>
      <c r="CF145" s="867"/>
      <c r="CG145" s="867"/>
      <c r="CH145" s="867"/>
      <c r="CI145" s="867"/>
      <c r="CJ145" s="867"/>
      <c r="CK145" s="867"/>
      <c r="CL145" s="867"/>
      <c r="CM145" s="867"/>
      <c r="CN145" s="867"/>
      <c r="CO145" s="867"/>
      <c r="CP145" s="867"/>
      <c r="CQ145" s="867"/>
      <c r="CR145" s="867"/>
      <c r="CS145" s="867"/>
      <c r="CT145" s="867"/>
      <c r="CU145" s="867"/>
      <c r="CV145" s="867"/>
      <c r="CW145" s="867"/>
      <c r="CX145" s="867"/>
      <c r="CY145" s="867"/>
      <c r="CZ145" s="867"/>
      <c r="DA145" s="867"/>
      <c r="DB145" s="867"/>
      <c r="DC145" s="867"/>
      <c r="DD145" s="867"/>
      <c r="DE145" s="867"/>
      <c r="DF145" s="867"/>
      <c r="DG145" s="867"/>
      <c r="DH145" s="867"/>
      <c r="DI145" s="867"/>
      <c r="DJ145" s="867"/>
      <c r="DK145" s="867"/>
      <c r="DL145" s="867"/>
      <c r="DM145" s="867"/>
      <c r="DN145" s="867"/>
      <c r="DO145" s="867"/>
      <c r="DP145" s="867"/>
      <c r="DQ145" s="867"/>
      <c r="DR145" s="867"/>
      <c r="DS145" s="867"/>
      <c r="DT145" s="867"/>
      <c r="DU145" s="867"/>
      <c r="DV145" s="867"/>
      <c r="DW145" s="867"/>
      <c r="DX145" s="867"/>
      <c r="DY145" s="867"/>
      <c r="DZ145" s="867"/>
      <c r="EA145" s="867"/>
      <c r="EB145" s="867"/>
      <c r="EC145" s="867"/>
      <c r="ED145" s="867"/>
      <c r="EE145" s="867"/>
      <c r="EF145" s="867"/>
      <c r="EG145" s="867"/>
      <c r="EH145" s="867"/>
      <c r="EI145" s="867"/>
      <c r="EJ145" s="867"/>
      <c r="EK145" s="867"/>
      <c r="EL145" s="867"/>
      <c r="EM145" s="867"/>
      <c r="EN145" s="867"/>
      <c r="EO145" s="867"/>
      <c r="EP145" s="867"/>
      <c r="EQ145" s="867"/>
      <c r="ER145" s="867"/>
      <c r="ES145" s="867"/>
      <c r="ET145" s="867"/>
      <c r="EU145" s="867"/>
      <c r="EV145" s="867"/>
      <c r="EW145" s="867"/>
      <c r="EX145" s="867"/>
      <c r="EY145" s="867"/>
      <c r="EZ145" s="867"/>
      <c r="FA145" s="867"/>
      <c r="FB145" s="867"/>
      <c r="FC145" s="867"/>
      <c r="FD145" s="867"/>
      <c r="FE145" s="867"/>
      <c r="FF145" s="867"/>
      <c r="FG145" s="867"/>
      <c r="FH145" s="867"/>
      <c r="FI145" s="867"/>
      <c r="FJ145" s="867"/>
      <c r="FK145" s="867"/>
      <c r="FL145" s="867"/>
      <c r="FM145" s="867"/>
      <c r="FN145" s="867"/>
      <c r="FO145" s="867"/>
      <c r="FP145" s="867"/>
      <c r="FQ145" s="867"/>
      <c r="FR145" s="867"/>
      <c r="FS145" s="867"/>
      <c r="FT145" s="867"/>
      <c r="FU145" s="867"/>
      <c r="FV145" s="867"/>
      <c r="FW145" s="867"/>
      <c r="FX145" s="867"/>
      <c r="FY145" s="867"/>
      <c r="FZ145" s="867"/>
      <c r="GA145" s="867"/>
      <c r="GB145" s="867"/>
      <c r="GC145" s="867"/>
      <c r="GD145" s="867"/>
      <c r="GE145" s="867"/>
      <c r="GF145" s="867"/>
      <c r="GG145" s="867"/>
      <c r="GH145" s="867"/>
      <c r="GI145" s="867"/>
      <c r="GJ145" s="867"/>
      <c r="GK145" s="867"/>
      <c r="GL145" s="867"/>
      <c r="GM145" s="867"/>
      <c r="GN145" s="867"/>
      <c r="GO145" s="867"/>
      <c r="GP145" s="867"/>
      <c r="GQ145" s="867"/>
      <c r="GR145" s="867"/>
      <c r="GS145" s="867"/>
      <c r="GT145" s="867"/>
      <c r="GU145" s="867"/>
      <c r="GV145" s="867"/>
      <c r="GW145" s="867"/>
      <c r="GX145" s="867"/>
      <c r="GY145" s="867"/>
      <c r="GZ145" s="867"/>
      <c r="HA145" s="867"/>
      <c r="HB145" s="867"/>
      <c r="HC145" s="867"/>
      <c r="HD145" s="867"/>
      <c r="HE145" s="867"/>
      <c r="HF145" s="867"/>
      <c r="HG145" s="867"/>
      <c r="HH145" s="867"/>
      <c r="HI145" s="867"/>
      <c r="HJ145" s="867"/>
      <c r="HK145" s="867"/>
      <c r="HL145" s="867"/>
      <c r="HM145" s="867"/>
      <c r="HN145" s="867"/>
      <c r="HO145" s="867"/>
      <c r="HP145" s="867"/>
      <c r="HQ145" s="867"/>
      <c r="HR145" s="867"/>
      <c r="HS145" s="867"/>
      <c r="HT145" s="867"/>
      <c r="HU145" s="867"/>
      <c r="HV145" s="867"/>
      <c r="HW145" s="867"/>
      <c r="HX145" s="867"/>
      <c r="HY145" s="867"/>
      <c r="HZ145" s="867"/>
      <c r="IA145" s="867"/>
      <c r="IB145" s="867"/>
      <c r="IC145" s="867"/>
      <c r="ID145" s="867"/>
      <c r="IE145" s="867"/>
      <c r="IF145" s="867"/>
      <c r="IG145" s="867"/>
      <c r="IH145" s="867"/>
      <c r="II145" s="867"/>
      <c r="IJ145" s="867"/>
      <c r="IK145" s="867"/>
      <c r="IL145" s="867"/>
      <c r="IM145" s="867"/>
      <c r="IN145" s="867"/>
      <c r="IO145" s="867"/>
      <c r="IP145" s="867"/>
      <c r="IQ145" s="867"/>
      <c r="IR145" s="867"/>
      <c r="IS145" s="867"/>
      <c r="IT145" s="867"/>
      <c r="IU145" s="867"/>
      <c r="IV145" s="867"/>
    </row>
    <row r="146" spans="1:256" s="867" customFormat="1" ht="15" customHeight="1">
      <c r="A146" s="664" t="s">
        <v>1465</v>
      </c>
      <c r="B146" s="1106">
        <v>2586</v>
      </c>
      <c r="C146" s="1107" t="s">
        <v>1477</v>
      </c>
      <c r="D146" s="1106">
        <v>2801.3</v>
      </c>
      <c r="E146" s="1107" t="s">
        <v>1477</v>
      </c>
      <c r="F146" s="2753"/>
      <c r="G146" s="2753"/>
      <c r="H146" s="2753"/>
      <c r="I146" s="2753"/>
      <c r="J146" s="2753"/>
      <c r="K146" s="2753"/>
      <c r="L146" s="2753"/>
      <c r="M146" s="2753"/>
      <c r="N146" s="2753"/>
      <c r="O146" s="2753"/>
      <c r="P146" s="2753"/>
      <c r="Q146" s="2753"/>
      <c r="R146" s="2753"/>
      <c r="S146" s="2753"/>
      <c r="T146" s="2753"/>
      <c r="U146" s="2753"/>
      <c r="V146" s="2753"/>
      <c r="W146" s="2753"/>
      <c r="X146" s="2753"/>
      <c r="Y146" s="2753"/>
    </row>
    <row r="147" spans="1:256" s="1017" customFormat="1" ht="27" customHeight="1">
      <c r="A147" s="664" t="s">
        <v>1467</v>
      </c>
      <c r="B147" s="1106">
        <v>1964.7</v>
      </c>
      <c r="C147" s="1106">
        <v>581.5</v>
      </c>
      <c r="D147" s="1106">
        <v>2121.3000000000002</v>
      </c>
      <c r="E147" s="1106">
        <v>591</v>
      </c>
      <c r="F147" s="2753"/>
      <c r="G147" s="2753"/>
      <c r="H147" s="2753"/>
      <c r="I147" s="2753"/>
      <c r="J147" s="2753"/>
      <c r="K147" s="2753"/>
      <c r="L147" s="2753"/>
      <c r="M147" s="2753"/>
      <c r="N147" s="2753"/>
      <c r="O147" s="2753"/>
      <c r="P147" s="2753"/>
      <c r="Q147" s="2753"/>
      <c r="R147" s="2753"/>
      <c r="S147" s="2753"/>
      <c r="T147" s="2753"/>
      <c r="U147" s="2753"/>
      <c r="V147" s="2753"/>
      <c r="W147" s="2753"/>
      <c r="X147" s="2753"/>
      <c r="Y147" s="2753"/>
      <c r="Z147" s="867"/>
      <c r="AA147" s="867"/>
      <c r="AB147" s="867"/>
      <c r="AC147" s="867"/>
      <c r="AD147" s="867"/>
      <c r="AE147" s="867"/>
      <c r="AF147" s="867"/>
      <c r="AG147" s="867"/>
      <c r="AH147" s="867"/>
      <c r="AI147" s="867"/>
      <c r="AJ147" s="867"/>
      <c r="AK147" s="867"/>
      <c r="AL147" s="867"/>
      <c r="AM147" s="867"/>
      <c r="AN147" s="867"/>
      <c r="AO147" s="867"/>
      <c r="AP147" s="867"/>
      <c r="AQ147" s="867"/>
      <c r="AR147" s="867"/>
      <c r="AS147" s="867"/>
      <c r="AT147" s="867"/>
      <c r="AU147" s="867"/>
      <c r="AV147" s="867"/>
      <c r="AW147" s="867"/>
      <c r="AX147" s="867"/>
      <c r="AY147" s="867"/>
      <c r="AZ147" s="867"/>
      <c r="BA147" s="867"/>
      <c r="BB147" s="867"/>
      <c r="BC147" s="867"/>
      <c r="BD147" s="867"/>
      <c r="BE147" s="867"/>
      <c r="BF147" s="867"/>
      <c r="BG147" s="867"/>
      <c r="BH147" s="867"/>
      <c r="BI147" s="867"/>
      <c r="BJ147" s="867"/>
      <c r="BK147" s="867"/>
      <c r="BL147" s="867"/>
      <c r="BM147" s="867"/>
      <c r="BN147" s="867"/>
      <c r="BO147" s="867"/>
      <c r="BP147" s="867"/>
      <c r="BQ147" s="867"/>
      <c r="BR147" s="867"/>
      <c r="BS147" s="867"/>
      <c r="BT147" s="867"/>
      <c r="BU147" s="867"/>
      <c r="BV147" s="867"/>
      <c r="BW147" s="867"/>
      <c r="BX147" s="867"/>
      <c r="BY147" s="867"/>
      <c r="BZ147" s="867"/>
      <c r="CA147" s="867"/>
      <c r="CB147" s="867"/>
      <c r="CC147" s="867"/>
      <c r="CD147" s="867"/>
      <c r="CE147" s="867"/>
      <c r="CF147" s="867"/>
      <c r="CG147" s="867"/>
      <c r="CH147" s="867"/>
      <c r="CI147" s="867"/>
      <c r="CJ147" s="867"/>
      <c r="CK147" s="867"/>
      <c r="CL147" s="867"/>
      <c r="CM147" s="867"/>
      <c r="CN147" s="867"/>
      <c r="CO147" s="867"/>
      <c r="CP147" s="867"/>
      <c r="CQ147" s="867"/>
      <c r="CR147" s="867"/>
      <c r="CS147" s="867"/>
      <c r="CT147" s="867"/>
      <c r="CU147" s="867"/>
      <c r="CV147" s="867"/>
      <c r="CW147" s="867"/>
      <c r="CX147" s="867"/>
      <c r="CY147" s="867"/>
      <c r="CZ147" s="867"/>
      <c r="DA147" s="867"/>
      <c r="DB147" s="867"/>
      <c r="DC147" s="867"/>
      <c r="DD147" s="867"/>
      <c r="DE147" s="867"/>
      <c r="DF147" s="867"/>
      <c r="DG147" s="867"/>
      <c r="DH147" s="867"/>
      <c r="DI147" s="867"/>
      <c r="DJ147" s="867"/>
      <c r="DK147" s="867"/>
      <c r="DL147" s="867"/>
      <c r="DM147" s="867"/>
      <c r="DN147" s="867"/>
      <c r="DO147" s="867"/>
      <c r="DP147" s="867"/>
      <c r="DQ147" s="867"/>
      <c r="DR147" s="867"/>
      <c r="DS147" s="867"/>
      <c r="DT147" s="867"/>
      <c r="DU147" s="867"/>
      <c r="DV147" s="867"/>
      <c r="DW147" s="867"/>
      <c r="DX147" s="867"/>
      <c r="DY147" s="867"/>
      <c r="DZ147" s="867"/>
      <c r="EA147" s="867"/>
      <c r="EB147" s="867"/>
      <c r="EC147" s="867"/>
      <c r="ED147" s="867"/>
      <c r="EE147" s="867"/>
      <c r="EF147" s="867"/>
      <c r="EG147" s="867"/>
      <c r="EH147" s="867"/>
      <c r="EI147" s="867"/>
      <c r="EJ147" s="867"/>
      <c r="EK147" s="867"/>
      <c r="EL147" s="867"/>
      <c r="EM147" s="867"/>
      <c r="EN147" s="867"/>
      <c r="EO147" s="867"/>
      <c r="EP147" s="867"/>
      <c r="EQ147" s="867"/>
      <c r="ER147" s="867"/>
      <c r="ES147" s="867"/>
      <c r="ET147" s="867"/>
      <c r="EU147" s="867"/>
      <c r="EV147" s="867"/>
      <c r="EW147" s="867"/>
      <c r="EX147" s="867"/>
      <c r="EY147" s="867"/>
      <c r="EZ147" s="867"/>
      <c r="FA147" s="867"/>
      <c r="FB147" s="867"/>
      <c r="FC147" s="867"/>
      <c r="FD147" s="867"/>
      <c r="FE147" s="867"/>
      <c r="FF147" s="867"/>
      <c r="FG147" s="867"/>
      <c r="FH147" s="867"/>
      <c r="FI147" s="867"/>
      <c r="FJ147" s="867"/>
      <c r="FK147" s="867"/>
      <c r="FL147" s="867"/>
      <c r="FM147" s="867"/>
      <c r="FN147" s="867"/>
      <c r="FO147" s="867"/>
      <c r="FP147" s="867"/>
      <c r="FQ147" s="867"/>
      <c r="FR147" s="867"/>
      <c r="FS147" s="867"/>
      <c r="FT147" s="867"/>
      <c r="FU147" s="867"/>
      <c r="FV147" s="867"/>
      <c r="FW147" s="867"/>
      <c r="FX147" s="867"/>
      <c r="FY147" s="867"/>
      <c r="FZ147" s="867"/>
      <c r="GA147" s="867"/>
      <c r="GB147" s="867"/>
      <c r="GC147" s="867"/>
      <c r="GD147" s="867"/>
      <c r="GE147" s="867"/>
      <c r="GF147" s="867"/>
      <c r="GG147" s="867"/>
      <c r="GH147" s="867"/>
      <c r="GI147" s="867"/>
      <c r="GJ147" s="867"/>
      <c r="GK147" s="867"/>
      <c r="GL147" s="867"/>
      <c r="GM147" s="867"/>
      <c r="GN147" s="867"/>
      <c r="GO147" s="867"/>
      <c r="GP147" s="867"/>
      <c r="GQ147" s="867"/>
      <c r="GR147" s="867"/>
      <c r="GS147" s="867"/>
      <c r="GT147" s="867"/>
      <c r="GU147" s="867"/>
      <c r="GV147" s="867"/>
      <c r="GW147" s="867"/>
      <c r="GX147" s="867"/>
      <c r="GY147" s="867"/>
      <c r="GZ147" s="867"/>
      <c r="HA147" s="867"/>
      <c r="HB147" s="867"/>
      <c r="HC147" s="867"/>
      <c r="HD147" s="867"/>
      <c r="HE147" s="867"/>
      <c r="HF147" s="867"/>
      <c r="HG147" s="867"/>
      <c r="HH147" s="867"/>
      <c r="HI147" s="867"/>
      <c r="HJ147" s="867"/>
      <c r="HK147" s="867"/>
      <c r="HL147" s="867"/>
      <c r="HM147" s="867"/>
      <c r="HN147" s="867"/>
      <c r="HO147" s="867"/>
      <c r="HP147" s="867"/>
      <c r="HQ147" s="867"/>
      <c r="HR147" s="867"/>
      <c r="HS147" s="867"/>
      <c r="HT147" s="867"/>
      <c r="HU147" s="867"/>
      <c r="HV147" s="867"/>
      <c r="HW147" s="867"/>
      <c r="HX147" s="867"/>
      <c r="HY147" s="867"/>
      <c r="HZ147" s="867"/>
      <c r="IA147" s="867"/>
      <c r="IB147" s="867"/>
      <c r="IC147" s="867"/>
      <c r="ID147" s="867"/>
      <c r="IE147" s="867"/>
      <c r="IF147" s="867"/>
      <c r="IG147" s="867"/>
      <c r="IH147" s="867"/>
      <c r="II147" s="867"/>
      <c r="IJ147" s="867"/>
      <c r="IK147" s="867"/>
      <c r="IL147" s="867"/>
      <c r="IM147" s="867"/>
      <c r="IN147" s="867"/>
      <c r="IO147" s="867"/>
      <c r="IP147" s="867"/>
      <c r="IQ147" s="867"/>
      <c r="IR147" s="867"/>
      <c r="IS147" s="867"/>
      <c r="IT147" s="867"/>
      <c r="IU147" s="867"/>
      <c r="IV147" s="867"/>
    </row>
    <row r="148" spans="1:256" s="867" customFormat="1" ht="20.100000000000001" customHeight="1">
      <c r="A148" s="664" t="s">
        <v>1468</v>
      </c>
      <c r="B148" s="1106">
        <v>3377</v>
      </c>
      <c r="C148" s="1106">
        <v>492</v>
      </c>
      <c r="D148" s="1106">
        <v>3181</v>
      </c>
      <c r="E148" s="1106">
        <v>688</v>
      </c>
      <c r="F148" s="2753"/>
      <c r="G148" s="2753"/>
      <c r="H148" s="2753"/>
      <c r="I148" s="2753"/>
      <c r="J148" s="2753"/>
      <c r="K148" s="2753"/>
      <c r="L148" s="2753"/>
      <c r="M148" s="2753"/>
      <c r="N148" s="2753"/>
      <c r="O148" s="2753"/>
      <c r="P148" s="2753"/>
      <c r="Q148" s="2753"/>
      <c r="R148" s="2753"/>
      <c r="S148" s="2753"/>
      <c r="T148" s="2753"/>
      <c r="U148" s="2753"/>
      <c r="V148" s="2753"/>
      <c r="W148" s="2753"/>
      <c r="X148" s="2753"/>
      <c r="Y148" s="2753"/>
    </row>
    <row r="149" spans="1:256" s="867" customFormat="1" ht="20.100000000000001" customHeight="1">
      <c r="A149" s="781" t="s">
        <v>1474</v>
      </c>
      <c r="B149" s="1106">
        <v>32</v>
      </c>
      <c r="C149" s="1106">
        <v>1067</v>
      </c>
      <c r="D149" s="1106">
        <v>27</v>
      </c>
      <c r="E149" s="1106">
        <v>824</v>
      </c>
      <c r="F149" s="2753"/>
      <c r="G149" s="2753"/>
      <c r="H149" s="2753"/>
      <c r="I149" s="2753"/>
      <c r="J149" s="2753"/>
      <c r="K149" s="2753"/>
      <c r="L149" s="2753"/>
      <c r="M149" s="2753"/>
      <c r="N149" s="2753"/>
      <c r="O149" s="2753"/>
      <c r="P149" s="2753"/>
      <c r="Q149" s="2753"/>
      <c r="R149" s="2753"/>
      <c r="S149" s="2753"/>
      <c r="T149" s="2753"/>
      <c r="U149" s="2753"/>
      <c r="V149" s="2753"/>
      <c r="W149" s="2753"/>
      <c r="X149" s="2753"/>
      <c r="Y149" s="2753"/>
    </row>
    <row r="150" spans="1:256" s="867" customFormat="1" ht="20.100000000000001" customHeight="1">
      <c r="A150" s="679" t="s">
        <v>1478</v>
      </c>
      <c r="B150" s="1108">
        <v>2.2999999999999998</v>
      </c>
      <c r="C150" s="1107" t="s">
        <v>1477</v>
      </c>
      <c r="D150" s="1108">
        <v>9</v>
      </c>
      <c r="E150" s="1107" t="s">
        <v>1477</v>
      </c>
      <c r="F150" s="2753"/>
      <c r="G150" s="2753"/>
      <c r="H150" s="2753"/>
      <c r="I150" s="2753"/>
      <c r="J150" s="2753"/>
      <c r="K150" s="2753"/>
      <c r="L150" s="2753"/>
      <c r="M150" s="2753"/>
      <c r="N150" s="2753"/>
      <c r="O150" s="2753"/>
      <c r="P150" s="2753"/>
      <c r="Q150" s="2753"/>
      <c r="R150" s="2753"/>
      <c r="S150" s="2753"/>
      <c r="T150" s="2753"/>
      <c r="U150" s="2753"/>
      <c r="V150" s="2753"/>
      <c r="W150" s="2753"/>
      <c r="X150" s="2753"/>
      <c r="Y150" s="2753"/>
    </row>
    <row r="151" spans="1:256" s="867" customFormat="1" ht="20.100000000000001" customHeight="1">
      <c r="A151" s="1103" t="s">
        <v>1471</v>
      </c>
      <c r="B151" s="1103"/>
      <c r="C151" s="1103"/>
      <c r="D151" s="1103"/>
      <c r="E151" s="1103"/>
      <c r="F151" s="2757"/>
      <c r="G151" s="2757"/>
      <c r="H151" s="2757"/>
      <c r="I151" s="2757"/>
      <c r="J151" s="2757"/>
      <c r="K151" s="2757"/>
      <c r="L151" s="2757"/>
      <c r="M151" s="2757"/>
      <c r="N151" s="2757"/>
      <c r="O151" s="2757"/>
      <c r="P151" s="2757"/>
      <c r="Q151" s="2757"/>
      <c r="R151" s="2757"/>
      <c r="S151" s="2757"/>
      <c r="T151" s="2757"/>
      <c r="U151" s="2757"/>
      <c r="V151" s="2757"/>
      <c r="W151" s="2757"/>
      <c r="X151" s="2757"/>
      <c r="Y151" s="2757"/>
      <c r="Z151" s="864"/>
      <c r="AA151" s="864"/>
      <c r="AB151" s="864"/>
      <c r="AC151" s="864"/>
      <c r="AD151" s="864"/>
      <c r="AE151" s="864"/>
      <c r="AF151" s="864"/>
      <c r="AG151" s="864"/>
      <c r="AH151" s="864"/>
      <c r="AI151" s="864"/>
      <c r="AJ151" s="864"/>
      <c r="AK151" s="864"/>
      <c r="AL151" s="864"/>
      <c r="AM151" s="864"/>
      <c r="AN151" s="864"/>
      <c r="AO151" s="864"/>
      <c r="AP151" s="864"/>
      <c r="AQ151" s="864"/>
      <c r="AR151" s="864"/>
      <c r="AS151" s="864"/>
      <c r="AT151" s="864"/>
      <c r="AU151" s="864"/>
      <c r="AV151" s="864"/>
      <c r="AW151" s="864"/>
      <c r="AX151" s="864"/>
      <c r="AY151" s="864"/>
      <c r="AZ151" s="864"/>
      <c r="BA151" s="864"/>
      <c r="BB151" s="864"/>
      <c r="BC151" s="864"/>
      <c r="BD151" s="864"/>
      <c r="BE151" s="864"/>
      <c r="BF151" s="864"/>
      <c r="BG151" s="864"/>
      <c r="BH151" s="864"/>
      <c r="BI151" s="864"/>
      <c r="BJ151" s="864"/>
      <c r="BK151" s="864"/>
      <c r="BL151" s="864"/>
      <c r="BM151" s="864"/>
      <c r="BN151" s="864"/>
      <c r="BO151" s="864"/>
      <c r="BP151" s="864"/>
      <c r="BQ151" s="864"/>
      <c r="BR151" s="864"/>
      <c r="BS151" s="864"/>
      <c r="BT151" s="864"/>
      <c r="BU151" s="864"/>
      <c r="BV151" s="864"/>
      <c r="BW151" s="864"/>
      <c r="BX151" s="864"/>
      <c r="BY151" s="864"/>
      <c r="BZ151" s="864"/>
      <c r="CA151" s="864"/>
      <c r="CB151" s="864"/>
      <c r="CC151" s="864"/>
      <c r="CD151" s="864"/>
      <c r="CE151" s="864"/>
      <c r="CF151" s="864"/>
      <c r="CG151" s="864"/>
      <c r="CH151" s="864"/>
      <c r="CI151" s="864"/>
      <c r="CJ151" s="864"/>
      <c r="CK151" s="864"/>
      <c r="CL151" s="864"/>
      <c r="CM151" s="864"/>
      <c r="CN151" s="864"/>
      <c r="CO151" s="864"/>
      <c r="CP151" s="864"/>
      <c r="CQ151" s="864"/>
      <c r="CR151" s="864"/>
      <c r="CS151" s="864"/>
      <c r="CT151" s="864"/>
      <c r="CU151" s="864"/>
      <c r="CV151" s="864"/>
      <c r="CW151" s="864"/>
      <c r="CX151" s="864"/>
      <c r="CY151" s="864"/>
      <c r="CZ151" s="864"/>
      <c r="DA151" s="864"/>
      <c r="DB151" s="864"/>
      <c r="DC151" s="864"/>
      <c r="DD151" s="864"/>
      <c r="DE151" s="864"/>
      <c r="DF151" s="864"/>
      <c r="DG151" s="864"/>
      <c r="DH151" s="864"/>
      <c r="DI151" s="864"/>
      <c r="DJ151" s="864"/>
      <c r="DK151" s="864"/>
      <c r="DL151" s="864"/>
      <c r="DM151" s="864"/>
      <c r="DN151" s="864"/>
      <c r="DO151" s="864"/>
      <c r="DP151" s="864"/>
      <c r="DQ151" s="864"/>
      <c r="DR151" s="864"/>
      <c r="DS151" s="864"/>
      <c r="DT151" s="864"/>
      <c r="DU151" s="864"/>
      <c r="DV151" s="864"/>
      <c r="DW151" s="864"/>
      <c r="DX151" s="864"/>
      <c r="DY151" s="864"/>
      <c r="DZ151" s="864"/>
      <c r="EA151" s="864"/>
      <c r="EB151" s="864"/>
      <c r="EC151" s="864"/>
      <c r="ED151" s="864"/>
      <c r="EE151" s="864"/>
      <c r="EF151" s="864"/>
      <c r="EG151" s="864"/>
      <c r="EH151" s="864"/>
      <c r="EI151" s="864"/>
      <c r="EJ151" s="864"/>
      <c r="EK151" s="864"/>
      <c r="EL151" s="864"/>
      <c r="EM151" s="864"/>
      <c r="EN151" s="864"/>
      <c r="EO151" s="864"/>
      <c r="EP151" s="864"/>
      <c r="EQ151" s="864"/>
      <c r="ER151" s="864"/>
      <c r="ES151" s="864"/>
      <c r="ET151" s="864"/>
      <c r="EU151" s="864"/>
      <c r="EV151" s="864"/>
      <c r="EW151" s="864"/>
      <c r="EX151" s="864"/>
      <c r="EY151" s="864"/>
      <c r="EZ151" s="864"/>
      <c r="FA151" s="864"/>
      <c r="FB151" s="864"/>
      <c r="FC151" s="864"/>
      <c r="FD151" s="864"/>
      <c r="FE151" s="864"/>
      <c r="FF151" s="864"/>
      <c r="FG151" s="864"/>
      <c r="FH151" s="864"/>
      <c r="FI151" s="864"/>
      <c r="FJ151" s="864"/>
      <c r="FK151" s="864"/>
      <c r="FL151" s="864"/>
      <c r="FM151" s="864"/>
      <c r="FN151" s="864"/>
      <c r="FO151" s="864"/>
      <c r="FP151" s="864"/>
      <c r="FQ151" s="864"/>
      <c r="FR151" s="864"/>
      <c r="FS151" s="864"/>
      <c r="FT151" s="864"/>
      <c r="FU151" s="864"/>
      <c r="FV151" s="864"/>
      <c r="FW151" s="864"/>
      <c r="FX151" s="864"/>
      <c r="FY151" s="864"/>
      <c r="FZ151" s="864"/>
      <c r="GA151" s="864"/>
      <c r="GB151" s="864"/>
      <c r="GC151" s="864"/>
      <c r="GD151" s="864"/>
      <c r="GE151" s="864"/>
      <c r="GF151" s="864"/>
      <c r="GG151" s="864"/>
      <c r="GH151" s="864"/>
      <c r="GI151" s="864"/>
      <c r="GJ151" s="864"/>
      <c r="GK151" s="864"/>
      <c r="GL151" s="864"/>
      <c r="GM151" s="864"/>
      <c r="GN151" s="864"/>
      <c r="GO151" s="864"/>
      <c r="GP151" s="864"/>
      <c r="GQ151" s="864"/>
      <c r="GR151" s="864"/>
      <c r="GS151" s="864"/>
      <c r="GT151" s="864"/>
      <c r="GU151" s="864"/>
      <c r="GV151" s="864"/>
      <c r="GW151" s="864"/>
      <c r="GX151" s="864"/>
      <c r="GY151" s="864"/>
      <c r="GZ151" s="864"/>
      <c r="HA151" s="864"/>
      <c r="HB151" s="864"/>
      <c r="HC151" s="864"/>
      <c r="HD151" s="864"/>
      <c r="HE151" s="864"/>
      <c r="HF151" s="864"/>
      <c r="HG151" s="864"/>
      <c r="HH151" s="864"/>
      <c r="HI151" s="864"/>
      <c r="HJ151" s="864"/>
      <c r="HK151" s="864"/>
      <c r="HL151" s="864"/>
      <c r="HM151" s="864"/>
      <c r="HN151" s="864"/>
      <c r="HO151" s="864"/>
      <c r="HP151" s="864"/>
      <c r="HQ151" s="864"/>
      <c r="HR151" s="864"/>
      <c r="HS151" s="864"/>
      <c r="HT151" s="864"/>
      <c r="HU151" s="864"/>
      <c r="HV151" s="864"/>
      <c r="HW151" s="864"/>
      <c r="HX151" s="864"/>
      <c r="HY151" s="864"/>
      <c r="HZ151" s="864"/>
      <c r="IA151" s="864"/>
      <c r="IB151" s="864"/>
      <c r="IC151" s="864"/>
      <c r="ID151" s="864"/>
      <c r="IE151" s="864"/>
      <c r="IF151" s="864"/>
      <c r="IG151" s="864"/>
      <c r="IH151" s="864"/>
      <c r="II151" s="864"/>
      <c r="IJ151" s="864"/>
      <c r="IK151" s="864"/>
      <c r="IL151" s="864"/>
      <c r="IM151" s="864"/>
      <c r="IN151" s="864"/>
      <c r="IO151" s="864"/>
      <c r="IP151" s="864"/>
      <c r="IQ151" s="864"/>
      <c r="IR151" s="864"/>
      <c r="IS151" s="864"/>
      <c r="IT151" s="864"/>
      <c r="IU151" s="864"/>
      <c r="IV151" s="864"/>
    </row>
    <row r="152" spans="1:256" s="867" customFormat="1" ht="20.100000000000001" customHeight="1">
      <c r="A152" s="650"/>
      <c r="B152" s="617"/>
      <c r="C152" s="617"/>
      <c r="D152" s="617"/>
      <c r="E152" s="617"/>
      <c r="F152" s="2757"/>
      <c r="G152" s="2757"/>
      <c r="H152" s="2757"/>
      <c r="I152" s="2757"/>
      <c r="J152" s="2757"/>
      <c r="K152" s="2757"/>
      <c r="L152" s="2757"/>
      <c r="M152" s="2757"/>
      <c r="N152" s="2757"/>
      <c r="O152" s="2757"/>
      <c r="P152" s="2757"/>
      <c r="Q152" s="2757"/>
      <c r="R152" s="2757"/>
      <c r="S152" s="2757"/>
      <c r="T152" s="2757"/>
      <c r="U152" s="2757"/>
      <c r="V152" s="2757"/>
      <c r="W152" s="2757"/>
      <c r="X152" s="2757"/>
      <c r="Y152" s="2757"/>
      <c r="Z152" s="864"/>
      <c r="AA152" s="864"/>
      <c r="AB152" s="864"/>
      <c r="AC152" s="864"/>
      <c r="AD152" s="864"/>
      <c r="AE152" s="864"/>
      <c r="AF152" s="864"/>
      <c r="AG152" s="864"/>
      <c r="AH152" s="864"/>
      <c r="AI152" s="864"/>
      <c r="AJ152" s="864"/>
      <c r="AK152" s="864"/>
      <c r="AL152" s="864"/>
      <c r="AM152" s="864"/>
      <c r="AN152" s="864"/>
      <c r="AO152" s="864"/>
      <c r="AP152" s="864"/>
      <c r="AQ152" s="864"/>
      <c r="AR152" s="864"/>
      <c r="AS152" s="864"/>
      <c r="AT152" s="864"/>
      <c r="AU152" s="864"/>
      <c r="AV152" s="864"/>
      <c r="AW152" s="864"/>
      <c r="AX152" s="864"/>
      <c r="AY152" s="864"/>
      <c r="AZ152" s="864"/>
      <c r="BA152" s="864"/>
      <c r="BB152" s="864"/>
      <c r="BC152" s="864"/>
      <c r="BD152" s="864"/>
      <c r="BE152" s="864"/>
      <c r="BF152" s="864"/>
      <c r="BG152" s="864"/>
      <c r="BH152" s="864"/>
      <c r="BI152" s="864"/>
      <c r="BJ152" s="864"/>
      <c r="BK152" s="864"/>
      <c r="BL152" s="864"/>
      <c r="BM152" s="864"/>
      <c r="BN152" s="864"/>
      <c r="BO152" s="864"/>
      <c r="BP152" s="864"/>
      <c r="BQ152" s="864"/>
      <c r="BR152" s="864"/>
      <c r="BS152" s="864"/>
      <c r="BT152" s="864"/>
      <c r="BU152" s="864"/>
      <c r="BV152" s="864"/>
      <c r="BW152" s="864"/>
      <c r="BX152" s="864"/>
      <c r="BY152" s="864"/>
      <c r="BZ152" s="864"/>
      <c r="CA152" s="864"/>
      <c r="CB152" s="864"/>
      <c r="CC152" s="864"/>
      <c r="CD152" s="864"/>
      <c r="CE152" s="864"/>
      <c r="CF152" s="864"/>
      <c r="CG152" s="864"/>
      <c r="CH152" s="864"/>
      <c r="CI152" s="864"/>
      <c r="CJ152" s="864"/>
      <c r="CK152" s="864"/>
      <c r="CL152" s="864"/>
      <c r="CM152" s="864"/>
      <c r="CN152" s="864"/>
      <c r="CO152" s="864"/>
      <c r="CP152" s="864"/>
      <c r="CQ152" s="864"/>
      <c r="CR152" s="864"/>
      <c r="CS152" s="864"/>
      <c r="CT152" s="864"/>
      <c r="CU152" s="864"/>
      <c r="CV152" s="864"/>
      <c r="CW152" s="864"/>
      <c r="CX152" s="864"/>
      <c r="CY152" s="864"/>
      <c r="CZ152" s="864"/>
      <c r="DA152" s="864"/>
      <c r="DB152" s="864"/>
      <c r="DC152" s="864"/>
      <c r="DD152" s="864"/>
      <c r="DE152" s="864"/>
      <c r="DF152" s="864"/>
      <c r="DG152" s="864"/>
      <c r="DH152" s="864"/>
      <c r="DI152" s="864"/>
      <c r="DJ152" s="864"/>
      <c r="DK152" s="864"/>
      <c r="DL152" s="864"/>
      <c r="DM152" s="864"/>
      <c r="DN152" s="864"/>
      <c r="DO152" s="864"/>
      <c r="DP152" s="864"/>
      <c r="DQ152" s="864"/>
      <c r="DR152" s="864"/>
      <c r="DS152" s="864"/>
      <c r="DT152" s="864"/>
      <c r="DU152" s="864"/>
      <c r="DV152" s="864"/>
      <c r="DW152" s="864"/>
      <c r="DX152" s="864"/>
      <c r="DY152" s="864"/>
      <c r="DZ152" s="864"/>
      <c r="EA152" s="864"/>
      <c r="EB152" s="864"/>
      <c r="EC152" s="864"/>
      <c r="ED152" s="864"/>
      <c r="EE152" s="864"/>
      <c r="EF152" s="864"/>
      <c r="EG152" s="864"/>
      <c r="EH152" s="864"/>
      <c r="EI152" s="864"/>
      <c r="EJ152" s="864"/>
      <c r="EK152" s="864"/>
      <c r="EL152" s="864"/>
      <c r="EM152" s="864"/>
      <c r="EN152" s="864"/>
      <c r="EO152" s="864"/>
      <c r="EP152" s="864"/>
      <c r="EQ152" s="864"/>
      <c r="ER152" s="864"/>
      <c r="ES152" s="864"/>
      <c r="ET152" s="864"/>
      <c r="EU152" s="864"/>
      <c r="EV152" s="864"/>
      <c r="EW152" s="864"/>
      <c r="EX152" s="864"/>
      <c r="EY152" s="864"/>
      <c r="EZ152" s="864"/>
      <c r="FA152" s="864"/>
      <c r="FB152" s="864"/>
      <c r="FC152" s="864"/>
      <c r="FD152" s="864"/>
      <c r="FE152" s="864"/>
      <c r="FF152" s="864"/>
      <c r="FG152" s="864"/>
      <c r="FH152" s="864"/>
      <c r="FI152" s="864"/>
      <c r="FJ152" s="864"/>
      <c r="FK152" s="864"/>
      <c r="FL152" s="864"/>
      <c r="FM152" s="864"/>
      <c r="FN152" s="864"/>
      <c r="FO152" s="864"/>
      <c r="FP152" s="864"/>
      <c r="FQ152" s="864"/>
      <c r="FR152" s="864"/>
      <c r="FS152" s="864"/>
      <c r="FT152" s="864"/>
      <c r="FU152" s="864"/>
      <c r="FV152" s="864"/>
      <c r="FW152" s="864"/>
      <c r="FX152" s="864"/>
      <c r="FY152" s="864"/>
      <c r="FZ152" s="864"/>
      <c r="GA152" s="864"/>
      <c r="GB152" s="864"/>
      <c r="GC152" s="864"/>
      <c r="GD152" s="864"/>
      <c r="GE152" s="864"/>
      <c r="GF152" s="864"/>
      <c r="GG152" s="864"/>
      <c r="GH152" s="864"/>
      <c r="GI152" s="864"/>
      <c r="GJ152" s="864"/>
      <c r="GK152" s="864"/>
      <c r="GL152" s="864"/>
      <c r="GM152" s="864"/>
      <c r="GN152" s="864"/>
      <c r="GO152" s="864"/>
      <c r="GP152" s="864"/>
      <c r="GQ152" s="864"/>
      <c r="GR152" s="864"/>
      <c r="GS152" s="864"/>
      <c r="GT152" s="864"/>
      <c r="GU152" s="864"/>
      <c r="GV152" s="864"/>
      <c r="GW152" s="864"/>
      <c r="GX152" s="864"/>
      <c r="GY152" s="864"/>
      <c r="GZ152" s="864"/>
      <c r="HA152" s="864"/>
      <c r="HB152" s="864"/>
      <c r="HC152" s="864"/>
      <c r="HD152" s="864"/>
      <c r="HE152" s="864"/>
      <c r="HF152" s="864"/>
      <c r="HG152" s="864"/>
      <c r="HH152" s="864"/>
      <c r="HI152" s="864"/>
      <c r="HJ152" s="864"/>
      <c r="HK152" s="864"/>
      <c r="HL152" s="864"/>
      <c r="HM152" s="864"/>
      <c r="HN152" s="864"/>
      <c r="HO152" s="864"/>
      <c r="HP152" s="864"/>
      <c r="HQ152" s="864"/>
      <c r="HR152" s="864"/>
      <c r="HS152" s="864"/>
      <c r="HT152" s="864"/>
      <c r="HU152" s="864"/>
      <c r="HV152" s="864"/>
      <c r="HW152" s="864"/>
      <c r="HX152" s="864"/>
      <c r="HY152" s="864"/>
      <c r="HZ152" s="864"/>
      <c r="IA152" s="864"/>
      <c r="IB152" s="864"/>
      <c r="IC152" s="864"/>
      <c r="ID152" s="864"/>
      <c r="IE152" s="864"/>
      <c r="IF152" s="864"/>
      <c r="IG152" s="864"/>
      <c r="IH152" s="864"/>
      <c r="II152" s="864"/>
      <c r="IJ152" s="864"/>
      <c r="IK152" s="864"/>
      <c r="IL152" s="864"/>
      <c r="IM152" s="864"/>
      <c r="IN152" s="864"/>
      <c r="IO152" s="864"/>
      <c r="IP152" s="864"/>
      <c r="IQ152" s="864"/>
      <c r="IR152" s="864"/>
      <c r="IS152" s="864"/>
      <c r="IT152" s="864"/>
      <c r="IU152" s="864"/>
      <c r="IV152" s="864"/>
    </row>
    <row r="153" spans="1:256" s="867" customFormat="1" ht="20.100000000000001" customHeight="1">
      <c r="A153" s="2015" t="s">
        <v>1479</v>
      </c>
      <c r="B153" s="2015"/>
      <c r="C153" s="2015"/>
      <c r="D153" s="2015"/>
      <c r="E153" s="2015"/>
      <c r="F153" s="2752"/>
      <c r="G153" s="2752"/>
      <c r="H153" s="2752"/>
      <c r="I153" s="2752"/>
      <c r="J153" s="2752"/>
      <c r="K153" s="2752"/>
      <c r="L153" s="2752"/>
      <c r="M153" s="2752"/>
      <c r="N153" s="2752"/>
      <c r="O153" s="2752"/>
      <c r="P153" s="2752"/>
      <c r="Q153" s="2752"/>
      <c r="R153" s="2752"/>
      <c r="S153" s="2752"/>
      <c r="T153" s="2752"/>
      <c r="U153" s="2752"/>
      <c r="V153" s="2752"/>
      <c r="W153" s="2752"/>
      <c r="X153" s="2752"/>
      <c r="Y153" s="2752"/>
      <c r="Z153" s="858"/>
      <c r="AA153" s="858"/>
      <c r="AB153" s="858"/>
      <c r="AC153" s="858"/>
      <c r="AD153" s="858"/>
      <c r="AE153" s="858"/>
      <c r="AF153" s="858"/>
      <c r="AG153" s="858"/>
      <c r="AH153" s="858"/>
      <c r="AI153" s="858"/>
      <c r="AJ153" s="858"/>
      <c r="AK153" s="858"/>
      <c r="AL153" s="858"/>
      <c r="AM153" s="858"/>
      <c r="AN153" s="858"/>
      <c r="AO153" s="858"/>
      <c r="AP153" s="858"/>
      <c r="AQ153" s="858"/>
      <c r="AR153" s="858"/>
      <c r="AS153" s="858"/>
      <c r="AT153" s="858"/>
      <c r="AU153" s="858"/>
      <c r="AV153" s="858"/>
      <c r="AW153" s="858"/>
      <c r="AX153" s="858"/>
      <c r="AY153" s="858"/>
      <c r="AZ153" s="858"/>
      <c r="BA153" s="858"/>
      <c r="BB153" s="858"/>
      <c r="BC153" s="858"/>
      <c r="BD153" s="858"/>
      <c r="BE153" s="858"/>
      <c r="BF153" s="858"/>
      <c r="BG153" s="858"/>
      <c r="BH153" s="858"/>
      <c r="BI153" s="858"/>
      <c r="BJ153" s="858"/>
      <c r="BK153" s="858"/>
      <c r="BL153" s="858"/>
      <c r="BM153" s="858"/>
      <c r="BN153" s="858"/>
      <c r="BO153" s="858"/>
      <c r="BP153" s="858"/>
      <c r="BQ153" s="858"/>
      <c r="BR153" s="858"/>
      <c r="BS153" s="858"/>
      <c r="BT153" s="858"/>
      <c r="BU153" s="858"/>
      <c r="BV153" s="858"/>
      <c r="BW153" s="858"/>
      <c r="BX153" s="858"/>
      <c r="BY153" s="858"/>
      <c r="BZ153" s="858"/>
      <c r="CA153" s="858"/>
      <c r="CB153" s="858"/>
      <c r="CC153" s="858"/>
      <c r="CD153" s="858"/>
      <c r="CE153" s="858"/>
      <c r="CF153" s="858"/>
      <c r="CG153" s="858"/>
      <c r="CH153" s="858"/>
      <c r="CI153" s="858"/>
      <c r="CJ153" s="858"/>
      <c r="CK153" s="858"/>
      <c r="CL153" s="858"/>
      <c r="CM153" s="858"/>
      <c r="CN153" s="858"/>
      <c r="CO153" s="858"/>
      <c r="CP153" s="858"/>
      <c r="CQ153" s="858"/>
      <c r="CR153" s="858"/>
      <c r="CS153" s="858"/>
      <c r="CT153" s="858"/>
      <c r="CU153" s="858"/>
      <c r="CV153" s="858"/>
      <c r="CW153" s="858"/>
      <c r="CX153" s="858"/>
      <c r="CY153" s="858"/>
      <c r="CZ153" s="858"/>
      <c r="DA153" s="858"/>
      <c r="DB153" s="858"/>
      <c r="DC153" s="858"/>
      <c r="DD153" s="858"/>
      <c r="DE153" s="858"/>
      <c r="DF153" s="858"/>
      <c r="DG153" s="858"/>
      <c r="DH153" s="858"/>
      <c r="DI153" s="858"/>
      <c r="DJ153" s="858"/>
      <c r="DK153" s="858"/>
      <c r="DL153" s="858"/>
      <c r="DM153" s="858"/>
      <c r="DN153" s="858"/>
      <c r="DO153" s="858"/>
      <c r="DP153" s="858"/>
      <c r="DQ153" s="858"/>
      <c r="DR153" s="858"/>
      <c r="DS153" s="858"/>
      <c r="DT153" s="858"/>
      <c r="DU153" s="858"/>
      <c r="DV153" s="858"/>
      <c r="DW153" s="858"/>
      <c r="DX153" s="858"/>
      <c r="DY153" s="858"/>
      <c r="DZ153" s="858"/>
      <c r="EA153" s="858"/>
      <c r="EB153" s="858"/>
      <c r="EC153" s="858"/>
      <c r="ED153" s="858"/>
      <c r="EE153" s="858"/>
      <c r="EF153" s="858"/>
      <c r="EG153" s="858"/>
      <c r="EH153" s="858"/>
      <c r="EI153" s="858"/>
      <c r="EJ153" s="858"/>
      <c r="EK153" s="858"/>
      <c r="EL153" s="858"/>
      <c r="EM153" s="858"/>
      <c r="EN153" s="858"/>
      <c r="EO153" s="858"/>
      <c r="EP153" s="858"/>
      <c r="EQ153" s="858"/>
      <c r="ER153" s="858"/>
      <c r="ES153" s="858"/>
      <c r="ET153" s="858"/>
      <c r="EU153" s="858"/>
      <c r="EV153" s="858"/>
      <c r="EW153" s="858"/>
      <c r="EX153" s="858"/>
      <c r="EY153" s="858"/>
      <c r="EZ153" s="858"/>
      <c r="FA153" s="858"/>
      <c r="FB153" s="858"/>
      <c r="FC153" s="858"/>
      <c r="FD153" s="858"/>
      <c r="FE153" s="858"/>
      <c r="FF153" s="858"/>
      <c r="FG153" s="858"/>
      <c r="FH153" s="858"/>
      <c r="FI153" s="858"/>
      <c r="FJ153" s="858"/>
      <c r="FK153" s="858"/>
      <c r="FL153" s="858"/>
      <c r="FM153" s="858"/>
      <c r="FN153" s="858"/>
      <c r="FO153" s="858"/>
      <c r="FP153" s="858"/>
      <c r="FQ153" s="858"/>
      <c r="FR153" s="858"/>
      <c r="FS153" s="858"/>
      <c r="FT153" s="858"/>
      <c r="FU153" s="858"/>
      <c r="FV153" s="858"/>
      <c r="FW153" s="858"/>
      <c r="FX153" s="858"/>
      <c r="FY153" s="858"/>
      <c r="FZ153" s="858"/>
      <c r="GA153" s="858"/>
      <c r="GB153" s="858"/>
      <c r="GC153" s="858"/>
      <c r="GD153" s="858"/>
      <c r="GE153" s="858"/>
      <c r="GF153" s="858"/>
      <c r="GG153" s="858"/>
      <c r="GH153" s="858"/>
      <c r="GI153" s="858"/>
      <c r="GJ153" s="858"/>
      <c r="GK153" s="858"/>
      <c r="GL153" s="858"/>
      <c r="GM153" s="858"/>
      <c r="GN153" s="858"/>
      <c r="GO153" s="858"/>
      <c r="GP153" s="858"/>
      <c r="GQ153" s="858"/>
      <c r="GR153" s="858"/>
      <c r="GS153" s="858"/>
      <c r="GT153" s="858"/>
      <c r="GU153" s="858"/>
      <c r="GV153" s="858"/>
      <c r="GW153" s="858"/>
      <c r="GX153" s="858"/>
      <c r="GY153" s="858"/>
      <c r="GZ153" s="858"/>
      <c r="HA153" s="858"/>
      <c r="HB153" s="858"/>
      <c r="HC153" s="858"/>
      <c r="HD153" s="858"/>
      <c r="HE153" s="858"/>
      <c r="HF153" s="858"/>
      <c r="HG153" s="858"/>
      <c r="HH153" s="858"/>
      <c r="HI153" s="858"/>
      <c r="HJ153" s="858"/>
      <c r="HK153" s="858"/>
      <c r="HL153" s="858"/>
      <c r="HM153" s="858"/>
      <c r="HN153" s="858"/>
      <c r="HO153" s="858"/>
      <c r="HP153" s="858"/>
      <c r="HQ153" s="858"/>
      <c r="HR153" s="858"/>
      <c r="HS153" s="858"/>
      <c r="HT153" s="858"/>
      <c r="HU153" s="858"/>
      <c r="HV153" s="858"/>
      <c r="HW153" s="858"/>
      <c r="HX153" s="858"/>
      <c r="HY153" s="858"/>
      <c r="HZ153" s="858"/>
      <c r="IA153" s="858"/>
      <c r="IB153" s="858"/>
      <c r="IC153" s="858"/>
      <c r="ID153" s="858"/>
      <c r="IE153" s="858"/>
      <c r="IF153" s="858"/>
      <c r="IG153" s="858"/>
      <c r="IH153" s="858"/>
      <c r="II153" s="858"/>
      <c r="IJ153" s="858"/>
      <c r="IK153" s="858"/>
      <c r="IL153" s="858"/>
      <c r="IM153" s="858"/>
      <c r="IN153" s="858"/>
      <c r="IO153" s="858"/>
      <c r="IP153" s="858"/>
      <c r="IQ153" s="858"/>
      <c r="IR153" s="858"/>
      <c r="IS153" s="858"/>
      <c r="IT153" s="858"/>
      <c r="IU153" s="858"/>
      <c r="IV153" s="858"/>
    </row>
    <row r="154" spans="1:256" s="864" customFormat="1" ht="15" customHeight="1">
      <c r="A154" s="711" t="s">
        <v>1480</v>
      </c>
      <c r="B154" s="650"/>
      <c r="C154" s="650"/>
      <c r="D154" s="650"/>
      <c r="E154" s="650"/>
      <c r="F154" s="2757"/>
      <c r="G154" s="2757"/>
      <c r="H154" s="2757"/>
      <c r="I154" s="2757"/>
      <c r="J154" s="2757"/>
      <c r="K154" s="2757"/>
      <c r="L154" s="2757"/>
      <c r="M154" s="2757"/>
      <c r="N154" s="2757"/>
      <c r="O154" s="2757"/>
      <c r="P154" s="2757"/>
      <c r="Q154" s="2757"/>
      <c r="R154" s="2757"/>
      <c r="S154" s="2757"/>
      <c r="T154" s="2757"/>
      <c r="U154" s="2757"/>
      <c r="V154" s="2757"/>
      <c r="W154" s="2757"/>
      <c r="X154" s="2757"/>
      <c r="Y154" s="2757"/>
    </row>
    <row r="155" spans="1:256" s="864" customFormat="1" ht="15" customHeight="1">
      <c r="A155" s="643" t="s">
        <v>1455</v>
      </c>
      <c r="B155" s="644">
        <v>2009</v>
      </c>
      <c r="C155" s="779">
        <v>2010</v>
      </c>
      <c r="D155" s="779">
        <v>2011</v>
      </c>
      <c r="E155" s="779">
        <v>2012</v>
      </c>
      <c r="F155" s="2753"/>
      <c r="G155" s="2753"/>
      <c r="H155" s="2753"/>
      <c r="I155" s="2753"/>
      <c r="J155" s="2753"/>
      <c r="K155" s="2753"/>
      <c r="L155" s="2753"/>
      <c r="M155" s="2753"/>
      <c r="N155" s="2753"/>
      <c r="O155" s="2753"/>
      <c r="P155" s="2753"/>
      <c r="Q155" s="2753"/>
      <c r="R155" s="2753"/>
      <c r="S155" s="2753"/>
      <c r="T155" s="2753"/>
      <c r="U155" s="2753"/>
      <c r="V155" s="2753"/>
      <c r="W155" s="2753"/>
      <c r="X155" s="2753"/>
      <c r="Y155" s="2753"/>
      <c r="Z155" s="867"/>
      <c r="AA155" s="867"/>
      <c r="AB155" s="867"/>
      <c r="AC155" s="867"/>
      <c r="AD155" s="867"/>
      <c r="AE155" s="867"/>
      <c r="AF155" s="867"/>
      <c r="AG155" s="867"/>
      <c r="AH155" s="867"/>
      <c r="AI155" s="867"/>
      <c r="AJ155" s="867"/>
      <c r="AK155" s="867"/>
      <c r="AL155" s="867"/>
      <c r="AM155" s="867"/>
      <c r="AN155" s="867"/>
      <c r="AO155" s="867"/>
      <c r="AP155" s="867"/>
      <c r="AQ155" s="867"/>
      <c r="AR155" s="867"/>
      <c r="AS155" s="867"/>
      <c r="AT155" s="867"/>
      <c r="AU155" s="867"/>
      <c r="AV155" s="867"/>
      <c r="AW155" s="867"/>
      <c r="AX155" s="867"/>
      <c r="AY155" s="867"/>
      <c r="AZ155" s="867"/>
      <c r="BA155" s="867"/>
      <c r="BB155" s="867"/>
      <c r="BC155" s="867"/>
      <c r="BD155" s="867"/>
      <c r="BE155" s="867"/>
      <c r="BF155" s="867"/>
      <c r="BG155" s="867"/>
      <c r="BH155" s="867"/>
      <c r="BI155" s="867"/>
      <c r="BJ155" s="867"/>
      <c r="BK155" s="867"/>
      <c r="BL155" s="867"/>
      <c r="BM155" s="867"/>
      <c r="BN155" s="867"/>
      <c r="BO155" s="867"/>
      <c r="BP155" s="867"/>
      <c r="BQ155" s="867"/>
      <c r="BR155" s="867"/>
      <c r="BS155" s="867"/>
      <c r="BT155" s="867"/>
      <c r="BU155" s="867"/>
      <c r="BV155" s="867"/>
      <c r="BW155" s="867"/>
      <c r="BX155" s="867"/>
      <c r="BY155" s="867"/>
      <c r="BZ155" s="867"/>
      <c r="CA155" s="867"/>
      <c r="CB155" s="867"/>
      <c r="CC155" s="867"/>
      <c r="CD155" s="867"/>
      <c r="CE155" s="867"/>
      <c r="CF155" s="867"/>
      <c r="CG155" s="867"/>
      <c r="CH155" s="867"/>
      <c r="CI155" s="867"/>
      <c r="CJ155" s="867"/>
      <c r="CK155" s="867"/>
      <c r="CL155" s="867"/>
      <c r="CM155" s="867"/>
      <c r="CN155" s="867"/>
      <c r="CO155" s="867"/>
      <c r="CP155" s="867"/>
      <c r="CQ155" s="867"/>
      <c r="CR155" s="867"/>
      <c r="CS155" s="867"/>
      <c r="CT155" s="867"/>
      <c r="CU155" s="867"/>
      <c r="CV155" s="867"/>
      <c r="CW155" s="867"/>
      <c r="CX155" s="867"/>
      <c r="CY155" s="867"/>
      <c r="CZ155" s="867"/>
      <c r="DA155" s="867"/>
      <c r="DB155" s="867"/>
      <c r="DC155" s="867"/>
      <c r="DD155" s="867"/>
      <c r="DE155" s="867"/>
      <c r="DF155" s="867"/>
      <c r="DG155" s="867"/>
      <c r="DH155" s="867"/>
      <c r="DI155" s="867"/>
      <c r="DJ155" s="867"/>
      <c r="DK155" s="867"/>
      <c r="DL155" s="867"/>
      <c r="DM155" s="867"/>
      <c r="DN155" s="867"/>
      <c r="DO155" s="867"/>
      <c r="DP155" s="867"/>
      <c r="DQ155" s="867"/>
      <c r="DR155" s="867"/>
      <c r="DS155" s="867"/>
      <c r="DT155" s="867"/>
      <c r="DU155" s="867"/>
      <c r="DV155" s="867"/>
      <c r="DW155" s="867"/>
      <c r="DX155" s="867"/>
      <c r="DY155" s="867"/>
      <c r="DZ155" s="867"/>
      <c r="EA155" s="867"/>
      <c r="EB155" s="867"/>
      <c r="EC155" s="867"/>
      <c r="ED155" s="867"/>
      <c r="EE155" s="867"/>
      <c r="EF155" s="867"/>
      <c r="EG155" s="867"/>
      <c r="EH155" s="867"/>
      <c r="EI155" s="867"/>
      <c r="EJ155" s="867"/>
      <c r="EK155" s="867"/>
      <c r="EL155" s="867"/>
      <c r="EM155" s="867"/>
      <c r="EN155" s="867"/>
      <c r="EO155" s="867"/>
      <c r="EP155" s="867"/>
      <c r="EQ155" s="867"/>
      <c r="ER155" s="867"/>
      <c r="ES155" s="867"/>
      <c r="ET155" s="867"/>
      <c r="EU155" s="867"/>
      <c r="EV155" s="867"/>
      <c r="EW155" s="867"/>
      <c r="EX155" s="867"/>
      <c r="EY155" s="867"/>
      <c r="EZ155" s="867"/>
      <c r="FA155" s="867"/>
      <c r="FB155" s="867"/>
      <c r="FC155" s="867"/>
      <c r="FD155" s="867"/>
      <c r="FE155" s="867"/>
      <c r="FF155" s="867"/>
      <c r="FG155" s="867"/>
      <c r="FH155" s="867"/>
      <c r="FI155" s="867"/>
      <c r="FJ155" s="867"/>
      <c r="FK155" s="867"/>
      <c r="FL155" s="867"/>
      <c r="FM155" s="867"/>
      <c r="FN155" s="867"/>
      <c r="FO155" s="867"/>
      <c r="FP155" s="867"/>
      <c r="FQ155" s="867"/>
      <c r="FR155" s="867"/>
      <c r="FS155" s="867"/>
      <c r="FT155" s="867"/>
      <c r="FU155" s="867"/>
      <c r="FV155" s="867"/>
      <c r="FW155" s="867"/>
      <c r="FX155" s="867"/>
      <c r="FY155" s="867"/>
      <c r="FZ155" s="867"/>
      <c r="GA155" s="867"/>
      <c r="GB155" s="867"/>
      <c r="GC155" s="867"/>
      <c r="GD155" s="867"/>
      <c r="GE155" s="867"/>
      <c r="GF155" s="867"/>
      <c r="GG155" s="867"/>
      <c r="GH155" s="867"/>
      <c r="GI155" s="867"/>
      <c r="GJ155" s="867"/>
      <c r="GK155" s="867"/>
      <c r="GL155" s="867"/>
      <c r="GM155" s="867"/>
      <c r="GN155" s="867"/>
      <c r="GO155" s="867"/>
      <c r="GP155" s="867"/>
      <c r="GQ155" s="867"/>
      <c r="GR155" s="867"/>
      <c r="GS155" s="867"/>
      <c r="GT155" s="867"/>
      <c r="GU155" s="867"/>
      <c r="GV155" s="867"/>
      <c r="GW155" s="867"/>
      <c r="GX155" s="867"/>
      <c r="GY155" s="867"/>
      <c r="GZ155" s="867"/>
      <c r="HA155" s="867"/>
      <c r="HB155" s="867"/>
      <c r="HC155" s="867"/>
      <c r="HD155" s="867"/>
      <c r="HE155" s="867"/>
      <c r="HF155" s="867"/>
      <c r="HG155" s="867"/>
      <c r="HH155" s="867"/>
      <c r="HI155" s="867"/>
      <c r="HJ155" s="867"/>
      <c r="HK155" s="867"/>
      <c r="HL155" s="867"/>
      <c r="HM155" s="867"/>
      <c r="HN155" s="867"/>
      <c r="HO155" s="867"/>
      <c r="HP155" s="867"/>
      <c r="HQ155" s="867"/>
      <c r="HR155" s="867"/>
      <c r="HS155" s="867"/>
      <c r="HT155" s="867"/>
      <c r="HU155" s="867"/>
      <c r="HV155" s="867"/>
      <c r="HW155" s="867"/>
      <c r="HX155" s="867"/>
      <c r="HY155" s="867"/>
      <c r="HZ155" s="867"/>
      <c r="IA155" s="867"/>
      <c r="IB155" s="867"/>
      <c r="IC155" s="867"/>
      <c r="ID155" s="867"/>
      <c r="IE155" s="867"/>
      <c r="IF155" s="867"/>
      <c r="IG155" s="867"/>
      <c r="IH155" s="867"/>
      <c r="II155" s="867"/>
      <c r="IJ155" s="867"/>
      <c r="IK155" s="867"/>
      <c r="IL155" s="867"/>
      <c r="IM155" s="867"/>
      <c r="IN155" s="867"/>
      <c r="IO155" s="867"/>
      <c r="IP155" s="867"/>
      <c r="IQ155" s="867"/>
      <c r="IR155" s="867"/>
      <c r="IS155" s="867"/>
      <c r="IT155" s="867"/>
      <c r="IU155" s="867"/>
      <c r="IV155" s="867"/>
    </row>
    <row r="156" spans="1:256" s="864" customFormat="1" ht="15" customHeight="1">
      <c r="A156" s="1100" t="s">
        <v>0</v>
      </c>
      <c r="B156" s="1101">
        <f>SUM(B157:B160)</f>
        <v>7390.5</v>
      </c>
      <c r="C156" s="1101">
        <f>SUM(C157:C160)</f>
        <v>8288</v>
      </c>
      <c r="D156" s="1101">
        <f>SUM(D157:D159)</f>
        <v>10001.547560000001</v>
      </c>
      <c r="E156" s="1101">
        <v>10006</v>
      </c>
      <c r="F156" s="2753"/>
      <c r="G156" s="2753"/>
      <c r="H156" s="2753"/>
      <c r="I156" s="2753"/>
      <c r="J156" s="2753"/>
      <c r="K156" s="2753"/>
      <c r="L156" s="2753"/>
      <c r="M156" s="2753"/>
      <c r="N156" s="2753"/>
      <c r="O156" s="2753"/>
      <c r="P156" s="2753"/>
      <c r="Q156" s="2753"/>
      <c r="R156" s="2753"/>
      <c r="S156" s="2753"/>
      <c r="T156" s="2753"/>
      <c r="U156" s="2753"/>
      <c r="V156" s="2753"/>
      <c r="W156" s="2753"/>
      <c r="X156" s="2753"/>
      <c r="Y156" s="2753"/>
      <c r="Z156" s="867"/>
      <c r="AA156" s="867"/>
      <c r="AB156" s="867"/>
      <c r="AC156" s="867"/>
      <c r="AD156" s="867"/>
      <c r="AE156" s="867"/>
      <c r="AF156" s="867"/>
      <c r="AG156" s="867"/>
      <c r="AH156" s="867"/>
      <c r="AI156" s="867"/>
      <c r="AJ156" s="867"/>
      <c r="AK156" s="867"/>
      <c r="AL156" s="867"/>
      <c r="AM156" s="867"/>
      <c r="AN156" s="867"/>
      <c r="AO156" s="867"/>
      <c r="AP156" s="867"/>
      <c r="AQ156" s="867"/>
      <c r="AR156" s="867"/>
      <c r="AS156" s="867"/>
      <c r="AT156" s="867"/>
      <c r="AU156" s="867"/>
      <c r="AV156" s="867"/>
      <c r="AW156" s="867"/>
      <c r="AX156" s="867"/>
      <c r="AY156" s="867"/>
      <c r="AZ156" s="867"/>
      <c r="BA156" s="867"/>
      <c r="BB156" s="867"/>
      <c r="BC156" s="867"/>
      <c r="BD156" s="867"/>
      <c r="BE156" s="867"/>
      <c r="BF156" s="867"/>
      <c r="BG156" s="867"/>
      <c r="BH156" s="867"/>
      <c r="BI156" s="867"/>
      <c r="BJ156" s="867"/>
      <c r="BK156" s="867"/>
      <c r="BL156" s="867"/>
      <c r="BM156" s="867"/>
      <c r="BN156" s="867"/>
      <c r="BO156" s="867"/>
      <c r="BP156" s="867"/>
      <c r="BQ156" s="867"/>
      <c r="BR156" s="867"/>
      <c r="BS156" s="867"/>
      <c r="BT156" s="867"/>
      <c r="BU156" s="867"/>
      <c r="BV156" s="867"/>
      <c r="BW156" s="867"/>
      <c r="BX156" s="867"/>
      <c r="BY156" s="867"/>
      <c r="BZ156" s="867"/>
      <c r="CA156" s="867"/>
      <c r="CB156" s="867"/>
      <c r="CC156" s="867"/>
      <c r="CD156" s="867"/>
      <c r="CE156" s="867"/>
      <c r="CF156" s="867"/>
      <c r="CG156" s="867"/>
      <c r="CH156" s="867"/>
      <c r="CI156" s="867"/>
      <c r="CJ156" s="867"/>
      <c r="CK156" s="867"/>
      <c r="CL156" s="867"/>
      <c r="CM156" s="867"/>
      <c r="CN156" s="867"/>
      <c r="CO156" s="867"/>
      <c r="CP156" s="867"/>
      <c r="CQ156" s="867"/>
      <c r="CR156" s="867"/>
      <c r="CS156" s="867"/>
      <c r="CT156" s="867"/>
      <c r="CU156" s="867"/>
      <c r="CV156" s="867"/>
      <c r="CW156" s="867"/>
      <c r="CX156" s="867"/>
      <c r="CY156" s="867"/>
      <c r="CZ156" s="867"/>
      <c r="DA156" s="867"/>
      <c r="DB156" s="867"/>
      <c r="DC156" s="867"/>
      <c r="DD156" s="867"/>
      <c r="DE156" s="867"/>
      <c r="DF156" s="867"/>
      <c r="DG156" s="867"/>
      <c r="DH156" s="867"/>
      <c r="DI156" s="867"/>
      <c r="DJ156" s="867"/>
      <c r="DK156" s="867"/>
      <c r="DL156" s="867"/>
      <c r="DM156" s="867"/>
      <c r="DN156" s="867"/>
      <c r="DO156" s="867"/>
      <c r="DP156" s="867"/>
      <c r="DQ156" s="867"/>
      <c r="DR156" s="867"/>
      <c r="DS156" s="867"/>
      <c r="DT156" s="867"/>
      <c r="DU156" s="867"/>
      <c r="DV156" s="867"/>
      <c r="DW156" s="867"/>
      <c r="DX156" s="867"/>
      <c r="DY156" s="867"/>
      <c r="DZ156" s="867"/>
      <c r="EA156" s="867"/>
      <c r="EB156" s="867"/>
      <c r="EC156" s="867"/>
      <c r="ED156" s="867"/>
      <c r="EE156" s="867"/>
      <c r="EF156" s="867"/>
      <c r="EG156" s="867"/>
      <c r="EH156" s="867"/>
      <c r="EI156" s="867"/>
      <c r="EJ156" s="867"/>
      <c r="EK156" s="867"/>
      <c r="EL156" s="867"/>
      <c r="EM156" s="867"/>
      <c r="EN156" s="867"/>
      <c r="EO156" s="867"/>
      <c r="EP156" s="867"/>
      <c r="EQ156" s="867"/>
      <c r="ER156" s="867"/>
      <c r="ES156" s="867"/>
      <c r="ET156" s="867"/>
      <c r="EU156" s="867"/>
      <c r="EV156" s="867"/>
      <c r="EW156" s="867"/>
      <c r="EX156" s="867"/>
      <c r="EY156" s="867"/>
      <c r="EZ156" s="867"/>
      <c r="FA156" s="867"/>
      <c r="FB156" s="867"/>
      <c r="FC156" s="867"/>
      <c r="FD156" s="867"/>
      <c r="FE156" s="867"/>
      <c r="FF156" s="867"/>
      <c r="FG156" s="867"/>
      <c r="FH156" s="867"/>
      <c r="FI156" s="867"/>
      <c r="FJ156" s="867"/>
      <c r="FK156" s="867"/>
      <c r="FL156" s="867"/>
      <c r="FM156" s="867"/>
      <c r="FN156" s="867"/>
      <c r="FO156" s="867"/>
      <c r="FP156" s="867"/>
      <c r="FQ156" s="867"/>
      <c r="FR156" s="867"/>
      <c r="FS156" s="867"/>
      <c r="FT156" s="867"/>
      <c r="FU156" s="867"/>
      <c r="FV156" s="867"/>
      <c r="FW156" s="867"/>
      <c r="FX156" s="867"/>
      <c r="FY156" s="867"/>
      <c r="FZ156" s="867"/>
      <c r="GA156" s="867"/>
      <c r="GB156" s="867"/>
      <c r="GC156" s="867"/>
      <c r="GD156" s="867"/>
      <c r="GE156" s="867"/>
      <c r="GF156" s="867"/>
      <c r="GG156" s="867"/>
      <c r="GH156" s="867"/>
      <c r="GI156" s="867"/>
      <c r="GJ156" s="867"/>
      <c r="GK156" s="867"/>
      <c r="GL156" s="867"/>
      <c r="GM156" s="867"/>
      <c r="GN156" s="867"/>
      <c r="GO156" s="867"/>
      <c r="GP156" s="867"/>
      <c r="GQ156" s="867"/>
      <c r="GR156" s="867"/>
      <c r="GS156" s="867"/>
      <c r="GT156" s="867"/>
      <c r="GU156" s="867"/>
      <c r="GV156" s="867"/>
      <c r="GW156" s="867"/>
      <c r="GX156" s="867"/>
      <c r="GY156" s="867"/>
      <c r="GZ156" s="867"/>
      <c r="HA156" s="867"/>
      <c r="HB156" s="867"/>
      <c r="HC156" s="867"/>
      <c r="HD156" s="867"/>
      <c r="HE156" s="867"/>
      <c r="HF156" s="867"/>
      <c r="HG156" s="867"/>
      <c r="HH156" s="867"/>
      <c r="HI156" s="867"/>
      <c r="HJ156" s="867"/>
      <c r="HK156" s="867"/>
      <c r="HL156" s="867"/>
      <c r="HM156" s="867"/>
      <c r="HN156" s="867"/>
      <c r="HO156" s="867"/>
      <c r="HP156" s="867"/>
      <c r="HQ156" s="867"/>
      <c r="HR156" s="867"/>
      <c r="HS156" s="867"/>
      <c r="HT156" s="867"/>
      <c r="HU156" s="867"/>
      <c r="HV156" s="867"/>
      <c r="HW156" s="867"/>
      <c r="HX156" s="867"/>
      <c r="HY156" s="867"/>
      <c r="HZ156" s="867"/>
      <c r="IA156" s="867"/>
      <c r="IB156" s="867"/>
      <c r="IC156" s="867"/>
      <c r="ID156" s="867"/>
      <c r="IE156" s="867"/>
      <c r="IF156" s="867"/>
      <c r="IG156" s="867"/>
      <c r="IH156" s="867"/>
      <c r="II156" s="867"/>
      <c r="IJ156" s="867"/>
      <c r="IK156" s="867"/>
      <c r="IL156" s="867"/>
      <c r="IM156" s="867"/>
      <c r="IN156" s="867"/>
      <c r="IO156" s="867"/>
      <c r="IP156" s="867"/>
      <c r="IQ156" s="867"/>
      <c r="IR156" s="867"/>
      <c r="IS156" s="867"/>
      <c r="IT156" s="867"/>
      <c r="IU156" s="867"/>
      <c r="IV156" s="867"/>
    </row>
    <row r="157" spans="1:256" ht="20.100000000000001" customHeight="1">
      <c r="A157" s="664" t="s">
        <v>1466</v>
      </c>
      <c r="B157" s="1109">
        <v>3608.4</v>
      </c>
      <c r="C157" s="1109">
        <v>4269</v>
      </c>
      <c r="D157" s="1109">
        <v>5208.7303010000005</v>
      </c>
      <c r="E157" s="1109">
        <v>5137.2</v>
      </c>
      <c r="F157" s="2753"/>
      <c r="G157" s="2753"/>
      <c r="H157" s="2753"/>
      <c r="I157" s="2753"/>
      <c r="J157" s="2753"/>
      <c r="K157" s="2753"/>
      <c r="L157" s="2753"/>
      <c r="M157" s="2753"/>
      <c r="N157" s="2753"/>
      <c r="O157" s="2753"/>
      <c r="P157" s="2753"/>
      <c r="Q157" s="2753"/>
      <c r="R157" s="2753"/>
      <c r="S157" s="2753"/>
      <c r="T157" s="2753"/>
      <c r="U157" s="2753"/>
      <c r="V157" s="2753"/>
      <c r="W157" s="2753"/>
      <c r="X157" s="2753"/>
      <c r="Y157" s="2753"/>
      <c r="Z157" s="867"/>
      <c r="AA157" s="867"/>
      <c r="AB157" s="867"/>
      <c r="AC157" s="867"/>
      <c r="AD157" s="867"/>
      <c r="AE157" s="867"/>
      <c r="AF157" s="867"/>
      <c r="AG157" s="867"/>
      <c r="AH157" s="867"/>
      <c r="AI157" s="867"/>
      <c r="AJ157" s="867"/>
      <c r="AK157" s="867"/>
      <c r="AL157" s="867"/>
      <c r="AM157" s="867"/>
      <c r="AN157" s="867"/>
      <c r="AO157" s="867"/>
      <c r="AP157" s="867"/>
      <c r="AQ157" s="867"/>
      <c r="AR157" s="867"/>
      <c r="AS157" s="867"/>
      <c r="AT157" s="867"/>
      <c r="AU157" s="867"/>
      <c r="AV157" s="867"/>
      <c r="AW157" s="867"/>
      <c r="AX157" s="867"/>
      <c r="AY157" s="867"/>
      <c r="AZ157" s="867"/>
      <c r="BA157" s="867"/>
      <c r="BB157" s="867"/>
      <c r="BC157" s="867"/>
      <c r="BD157" s="867"/>
      <c r="BE157" s="867"/>
      <c r="BF157" s="867"/>
      <c r="BG157" s="867"/>
      <c r="BH157" s="867"/>
      <c r="BI157" s="867"/>
      <c r="BJ157" s="867"/>
      <c r="BK157" s="867"/>
      <c r="BL157" s="867"/>
      <c r="BM157" s="867"/>
      <c r="BN157" s="867"/>
      <c r="BO157" s="867"/>
      <c r="BP157" s="867"/>
      <c r="BQ157" s="867"/>
      <c r="BR157" s="867"/>
      <c r="BS157" s="867"/>
      <c r="BT157" s="867"/>
      <c r="BU157" s="867"/>
      <c r="BV157" s="867"/>
      <c r="BW157" s="867"/>
      <c r="BX157" s="867"/>
      <c r="BY157" s="867"/>
      <c r="BZ157" s="867"/>
      <c r="CA157" s="867"/>
      <c r="CB157" s="867"/>
      <c r="CC157" s="867"/>
      <c r="CD157" s="867"/>
      <c r="CE157" s="867"/>
      <c r="CF157" s="867"/>
      <c r="CG157" s="867"/>
      <c r="CH157" s="867"/>
      <c r="CI157" s="867"/>
      <c r="CJ157" s="867"/>
      <c r="CK157" s="867"/>
      <c r="CL157" s="867"/>
      <c r="CM157" s="867"/>
      <c r="CN157" s="867"/>
      <c r="CO157" s="867"/>
      <c r="CP157" s="867"/>
      <c r="CQ157" s="867"/>
      <c r="CR157" s="867"/>
      <c r="CS157" s="867"/>
      <c r="CT157" s="867"/>
      <c r="CU157" s="867"/>
      <c r="CV157" s="867"/>
      <c r="CW157" s="867"/>
      <c r="CX157" s="867"/>
      <c r="CY157" s="867"/>
      <c r="CZ157" s="867"/>
      <c r="DA157" s="867"/>
      <c r="DB157" s="867"/>
      <c r="DC157" s="867"/>
      <c r="DD157" s="867"/>
      <c r="DE157" s="867"/>
      <c r="DF157" s="867"/>
      <c r="DG157" s="867"/>
      <c r="DH157" s="867"/>
      <c r="DI157" s="867"/>
      <c r="DJ157" s="867"/>
      <c r="DK157" s="867"/>
      <c r="DL157" s="867"/>
      <c r="DM157" s="867"/>
      <c r="DN157" s="867"/>
      <c r="DO157" s="867"/>
      <c r="DP157" s="867"/>
      <c r="DQ157" s="867"/>
      <c r="DR157" s="867"/>
      <c r="DS157" s="867"/>
      <c r="DT157" s="867"/>
      <c r="DU157" s="867"/>
      <c r="DV157" s="867"/>
      <c r="DW157" s="867"/>
      <c r="DX157" s="867"/>
      <c r="DY157" s="867"/>
      <c r="DZ157" s="867"/>
      <c r="EA157" s="867"/>
      <c r="EB157" s="867"/>
      <c r="EC157" s="867"/>
      <c r="ED157" s="867"/>
      <c r="EE157" s="867"/>
      <c r="EF157" s="867"/>
      <c r="EG157" s="867"/>
      <c r="EH157" s="867"/>
      <c r="EI157" s="867"/>
      <c r="EJ157" s="867"/>
      <c r="EK157" s="867"/>
      <c r="EL157" s="867"/>
      <c r="EM157" s="867"/>
      <c r="EN157" s="867"/>
      <c r="EO157" s="867"/>
      <c r="EP157" s="867"/>
      <c r="EQ157" s="867"/>
      <c r="ER157" s="867"/>
      <c r="ES157" s="867"/>
      <c r="ET157" s="867"/>
      <c r="EU157" s="867"/>
      <c r="EV157" s="867"/>
      <c r="EW157" s="867"/>
      <c r="EX157" s="867"/>
      <c r="EY157" s="867"/>
      <c r="EZ157" s="867"/>
      <c r="FA157" s="867"/>
      <c r="FB157" s="867"/>
      <c r="FC157" s="867"/>
      <c r="FD157" s="867"/>
      <c r="FE157" s="867"/>
      <c r="FF157" s="867"/>
      <c r="FG157" s="867"/>
      <c r="FH157" s="867"/>
      <c r="FI157" s="867"/>
      <c r="FJ157" s="867"/>
      <c r="FK157" s="867"/>
      <c r="FL157" s="867"/>
      <c r="FM157" s="867"/>
      <c r="FN157" s="867"/>
      <c r="FO157" s="867"/>
      <c r="FP157" s="867"/>
      <c r="FQ157" s="867"/>
      <c r="FR157" s="867"/>
      <c r="FS157" s="867"/>
      <c r="FT157" s="867"/>
      <c r="FU157" s="867"/>
      <c r="FV157" s="867"/>
      <c r="FW157" s="867"/>
      <c r="FX157" s="867"/>
      <c r="FY157" s="867"/>
      <c r="FZ157" s="867"/>
      <c r="GA157" s="867"/>
      <c r="GB157" s="867"/>
      <c r="GC157" s="867"/>
      <c r="GD157" s="867"/>
      <c r="GE157" s="867"/>
      <c r="GF157" s="867"/>
      <c r="GG157" s="867"/>
      <c r="GH157" s="867"/>
      <c r="GI157" s="867"/>
      <c r="GJ157" s="867"/>
      <c r="GK157" s="867"/>
      <c r="GL157" s="867"/>
      <c r="GM157" s="867"/>
      <c r="GN157" s="867"/>
      <c r="GO157" s="867"/>
      <c r="GP157" s="867"/>
      <c r="GQ157" s="867"/>
      <c r="GR157" s="867"/>
      <c r="GS157" s="867"/>
      <c r="GT157" s="867"/>
      <c r="GU157" s="867"/>
      <c r="GV157" s="867"/>
      <c r="GW157" s="867"/>
      <c r="GX157" s="867"/>
      <c r="GY157" s="867"/>
      <c r="GZ157" s="867"/>
      <c r="HA157" s="867"/>
      <c r="HB157" s="867"/>
      <c r="HC157" s="867"/>
      <c r="HD157" s="867"/>
      <c r="HE157" s="867"/>
      <c r="HF157" s="867"/>
      <c r="HG157" s="867"/>
      <c r="HH157" s="867"/>
      <c r="HI157" s="867"/>
      <c r="HJ157" s="867"/>
      <c r="HK157" s="867"/>
      <c r="HL157" s="867"/>
      <c r="HM157" s="867"/>
      <c r="HN157" s="867"/>
      <c r="HO157" s="867"/>
      <c r="HP157" s="867"/>
      <c r="HQ157" s="867"/>
      <c r="HR157" s="867"/>
      <c r="HS157" s="867"/>
      <c r="HT157" s="867"/>
      <c r="HU157" s="867"/>
      <c r="HV157" s="867"/>
      <c r="HW157" s="867"/>
      <c r="HX157" s="867"/>
      <c r="HY157" s="867"/>
      <c r="HZ157" s="867"/>
      <c r="IA157" s="867"/>
      <c r="IB157" s="867"/>
      <c r="IC157" s="867"/>
      <c r="ID157" s="867"/>
      <c r="IE157" s="867"/>
      <c r="IF157" s="867"/>
      <c r="IG157" s="867"/>
      <c r="IH157" s="867"/>
      <c r="II157" s="867"/>
      <c r="IJ157" s="867"/>
      <c r="IK157" s="867"/>
      <c r="IL157" s="867"/>
      <c r="IM157" s="867"/>
      <c r="IN157" s="867"/>
      <c r="IO157" s="867"/>
      <c r="IP157" s="867"/>
      <c r="IQ157" s="867"/>
      <c r="IR157" s="867"/>
      <c r="IS157" s="867"/>
      <c r="IT157" s="867"/>
      <c r="IU157" s="867"/>
      <c r="IV157" s="867"/>
    </row>
    <row r="158" spans="1:256" s="864" customFormat="1" ht="15" customHeight="1">
      <c r="A158" s="664" t="s">
        <v>1467</v>
      </c>
      <c r="B158" s="1109">
        <v>2815.1</v>
      </c>
      <c r="C158" s="1109">
        <v>3219</v>
      </c>
      <c r="D158" s="1109">
        <v>3805.7637999999997</v>
      </c>
      <c r="E158" s="1109">
        <v>4207.2</v>
      </c>
      <c r="F158" s="2753"/>
      <c r="G158" s="2753"/>
      <c r="H158" s="2753"/>
      <c r="I158" s="2753"/>
      <c r="J158" s="2753"/>
      <c r="K158" s="2753"/>
      <c r="L158" s="2753"/>
      <c r="M158" s="2753"/>
      <c r="N158" s="2753"/>
      <c r="O158" s="2753"/>
      <c r="P158" s="2753"/>
      <c r="Q158" s="2753"/>
      <c r="R158" s="2753"/>
      <c r="S158" s="2753"/>
      <c r="T158" s="2753"/>
      <c r="U158" s="2753"/>
      <c r="V158" s="2753"/>
      <c r="W158" s="2753"/>
      <c r="X158" s="2753"/>
      <c r="Y158" s="2753"/>
      <c r="Z158" s="867"/>
      <c r="AA158" s="867"/>
      <c r="AB158" s="867"/>
      <c r="AC158" s="867"/>
      <c r="AD158" s="867"/>
      <c r="AE158" s="867"/>
      <c r="AF158" s="867"/>
      <c r="AG158" s="867"/>
      <c r="AH158" s="867"/>
      <c r="AI158" s="867"/>
      <c r="AJ158" s="867"/>
      <c r="AK158" s="867"/>
      <c r="AL158" s="867"/>
      <c r="AM158" s="867"/>
      <c r="AN158" s="867"/>
      <c r="AO158" s="867"/>
      <c r="AP158" s="867"/>
      <c r="AQ158" s="867"/>
      <c r="AR158" s="867"/>
      <c r="AS158" s="867"/>
      <c r="AT158" s="867"/>
      <c r="AU158" s="867"/>
      <c r="AV158" s="867"/>
      <c r="AW158" s="867"/>
      <c r="AX158" s="867"/>
      <c r="AY158" s="867"/>
      <c r="AZ158" s="867"/>
      <c r="BA158" s="867"/>
      <c r="BB158" s="867"/>
      <c r="BC158" s="867"/>
      <c r="BD158" s="867"/>
      <c r="BE158" s="867"/>
      <c r="BF158" s="867"/>
      <c r="BG158" s="867"/>
      <c r="BH158" s="867"/>
      <c r="BI158" s="867"/>
      <c r="BJ158" s="867"/>
      <c r="BK158" s="867"/>
      <c r="BL158" s="867"/>
      <c r="BM158" s="867"/>
      <c r="BN158" s="867"/>
      <c r="BO158" s="867"/>
      <c r="BP158" s="867"/>
      <c r="BQ158" s="867"/>
      <c r="BR158" s="867"/>
      <c r="BS158" s="867"/>
      <c r="BT158" s="867"/>
      <c r="BU158" s="867"/>
      <c r="BV158" s="867"/>
      <c r="BW158" s="867"/>
      <c r="BX158" s="867"/>
      <c r="BY158" s="867"/>
      <c r="BZ158" s="867"/>
      <c r="CA158" s="867"/>
      <c r="CB158" s="867"/>
      <c r="CC158" s="867"/>
      <c r="CD158" s="867"/>
      <c r="CE158" s="867"/>
      <c r="CF158" s="867"/>
      <c r="CG158" s="867"/>
      <c r="CH158" s="867"/>
      <c r="CI158" s="867"/>
      <c r="CJ158" s="867"/>
      <c r="CK158" s="867"/>
      <c r="CL158" s="867"/>
      <c r="CM158" s="867"/>
      <c r="CN158" s="867"/>
      <c r="CO158" s="867"/>
      <c r="CP158" s="867"/>
      <c r="CQ158" s="867"/>
      <c r="CR158" s="867"/>
      <c r="CS158" s="867"/>
      <c r="CT158" s="867"/>
      <c r="CU158" s="867"/>
      <c r="CV158" s="867"/>
      <c r="CW158" s="867"/>
      <c r="CX158" s="867"/>
      <c r="CY158" s="867"/>
      <c r="CZ158" s="867"/>
      <c r="DA158" s="867"/>
      <c r="DB158" s="867"/>
      <c r="DC158" s="867"/>
      <c r="DD158" s="867"/>
      <c r="DE158" s="867"/>
      <c r="DF158" s="867"/>
      <c r="DG158" s="867"/>
      <c r="DH158" s="867"/>
      <c r="DI158" s="867"/>
      <c r="DJ158" s="867"/>
      <c r="DK158" s="867"/>
      <c r="DL158" s="867"/>
      <c r="DM158" s="867"/>
      <c r="DN158" s="867"/>
      <c r="DO158" s="867"/>
      <c r="DP158" s="867"/>
      <c r="DQ158" s="867"/>
      <c r="DR158" s="867"/>
      <c r="DS158" s="867"/>
      <c r="DT158" s="867"/>
      <c r="DU158" s="867"/>
      <c r="DV158" s="867"/>
      <c r="DW158" s="867"/>
      <c r="DX158" s="867"/>
      <c r="DY158" s="867"/>
      <c r="DZ158" s="867"/>
      <c r="EA158" s="867"/>
      <c r="EB158" s="867"/>
      <c r="EC158" s="867"/>
      <c r="ED158" s="867"/>
      <c r="EE158" s="867"/>
      <c r="EF158" s="867"/>
      <c r="EG158" s="867"/>
      <c r="EH158" s="867"/>
      <c r="EI158" s="867"/>
      <c r="EJ158" s="867"/>
      <c r="EK158" s="867"/>
      <c r="EL158" s="867"/>
      <c r="EM158" s="867"/>
      <c r="EN158" s="867"/>
      <c r="EO158" s="867"/>
      <c r="EP158" s="867"/>
      <c r="EQ158" s="867"/>
      <c r="ER158" s="867"/>
      <c r="ES158" s="867"/>
      <c r="ET158" s="867"/>
      <c r="EU158" s="867"/>
      <c r="EV158" s="867"/>
      <c r="EW158" s="867"/>
      <c r="EX158" s="867"/>
      <c r="EY158" s="867"/>
      <c r="EZ158" s="867"/>
      <c r="FA158" s="867"/>
      <c r="FB158" s="867"/>
      <c r="FC158" s="867"/>
      <c r="FD158" s="867"/>
      <c r="FE158" s="867"/>
      <c r="FF158" s="867"/>
      <c r="FG158" s="867"/>
      <c r="FH158" s="867"/>
      <c r="FI158" s="867"/>
      <c r="FJ158" s="867"/>
      <c r="FK158" s="867"/>
      <c r="FL158" s="867"/>
      <c r="FM158" s="867"/>
      <c r="FN158" s="867"/>
      <c r="FO158" s="867"/>
      <c r="FP158" s="867"/>
      <c r="FQ158" s="867"/>
      <c r="FR158" s="867"/>
      <c r="FS158" s="867"/>
      <c r="FT158" s="867"/>
      <c r="FU158" s="867"/>
      <c r="FV158" s="867"/>
      <c r="FW158" s="867"/>
      <c r="FX158" s="867"/>
      <c r="FY158" s="867"/>
      <c r="FZ158" s="867"/>
      <c r="GA158" s="867"/>
      <c r="GB158" s="867"/>
      <c r="GC158" s="867"/>
      <c r="GD158" s="867"/>
      <c r="GE158" s="867"/>
      <c r="GF158" s="867"/>
      <c r="GG158" s="867"/>
      <c r="GH158" s="867"/>
      <c r="GI158" s="867"/>
      <c r="GJ158" s="867"/>
      <c r="GK158" s="867"/>
      <c r="GL158" s="867"/>
      <c r="GM158" s="867"/>
      <c r="GN158" s="867"/>
      <c r="GO158" s="867"/>
      <c r="GP158" s="867"/>
      <c r="GQ158" s="867"/>
      <c r="GR158" s="867"/>
      <c r="GS158" s="867"/>
      <c r="GT158" s="867"/>
      <c r="GU158" s="867"/>
      <c r="GV158" s="867"/>
      <c r="GW158" s="867"/>
      <c r="GX158" s="867"/>
      <c r="GY158" s="867"/>
      <c r="GZ158" s="867"/>
      <c r="HA158" s="867"/>
      <c r="HB158" s="867"/>
      <c r="HC158" s="867"/>
      <c r="HD158" s="867"/>
      <c r="HE158" s="867"/>
      <c r="HF158" s="867"/>
      <c r="HG158" s="867"/>
      <c r="HH158" s="867"/>
      <c r="HI158" s="867"/>
      <c r="HJ158" s="867"/>
      <c r="HK158" s="867"/>
      <c r="HL158" s="867"/>
      <c r="HM158" s="867"/>
      <c r="HN158" s="867"/>
      <c r="HO158" s="867"/>
      <c r="HP158" s="867"/>
      <c r="HQ158" s="867"/>
      <c r="HR158" s="867"/>
      <c r="HS158" s="867"/>
      <c r="HT158" s="867"/>
      <c r="HU158" s="867"/>
      <c r="HV158" s="867"/>
      <c r="HW158" s="867"/>
      <c r="HX158" s="867"/>
      <c r="HY158" s="867"/>
      <c r="HZ158" s="867"/>
      <c r="IA158" s="867"/>
      <c r="IB158" s="867"/>
      <c r="IC158" s="867"/>
      <c r="ID158" s="867"/>
      <c r="IE158" s="867"/>
      <c r="IF158" s="867"/>
      <c r="IG158" s="867"/>
      <c r="IH158" s="867"/>
      <c r="II158" s="867"/>
      <c r="IJ158" s="867"/>
      <c r="IK158" s="867"/>
      <c r="IL158" s="867"/>
      <c r="IM158" s="867"/>
      <c r="IN158" s="867"/>
      <c r="IO158" s="867"/>
      <c r="IP158" s="867"/>
      <c r="IQ158" s="867"/>
      <c r="IR158" s="867"/>
      <c r="IS158" s="867"/>
      <c r="IT158" s="867"/>
      <c r="IU158" s="867"/>
      <c r="IV158" s="867"/>
    </row>
    <row r="159" spans="1:256" s="867" customFormat="1" ht="20.100000000000001" customHeight="1">
      <c r="A159" s="679" t="s">
        <v>1468</v>
      </c>
      <c r="B159" s="1109">
        <v>725</v>
      </c>
      <c r="C159" s="1109">
        <v>679</v>
      </c>
      <c r="D159" s="1109">
        <v>987.05345899999998</v>
      </c>
      <c r="E159" s="1109">
        <v>572.20000000000005</v>
      </c>
      <c r="F159" s="2753"/>
      <c r="G159" s="2753"/>
      <c r="H159" s="2753"/>
      <c r="I159" s="2753"/>
      <c r="J159" s="2753"/>
      <c r="K159" s="2753"/>
      <c r="L159" s="2753"/>
      <c r="M159" s="2753"/>
      <c r="N159" s="2753"/>
      <c r="O159" s="2753"/>
      <c r="P159" s="2753"/>
      <c r="Q159" s="2753"/>
      <c r="R159" s="2753"/>
      <c r="S159" s="2753"/>
      <c r="T159" s="2753"/>
      <c r="U159" s="2753"/>
      <c r="V159" s="2753"/>
      <c r="W159" s="2753"/>
      <c r="X159" s="2753"/>
      <c r="Y159" s="2753"/>
    </row>
    <row r="160" spans="1:256" s="867" customFormat="1" ht="20.100000000000001" customHeight="1">
      <c r="A160" s="781" t="s">
        <v>1474</v>
      </c>
      <c r="B160" s="1109">
        <v>242</v>
      </c>
      <c r="C160" s="1109">
        <v>121</v>
      </c>
      <c r="D160" s="1109" t="s">
        <v>1477</v>
      </c>
      <c r="E160" s="1109" t="s">
        <v>1481</v>
      </c>
      <c r="F160" s="2753"/>
      <c r="G160" s="2753"/>
      <c r="H160" s="2753"/>
      <c r="I160" s="2753"/>
      <c r="J160" s="2753"/>
      <c r="K160" s="2753"/>
      <c r="L160" s="2753"/>
      <c r="M160" s="2753"/>
      <c r="N160" s="2753"/>
      <c r="O160" s="2753"/>
      <c r="P160" s="2753"/>
      <c r="Q160" s="2753"/>
      <c r="R160" s="2753"/>
      <c r="S160" s="2753"/>
      <c r="T160" s="2753"/>
      <c r="U160" s="2753"/>
      <c r="V160" s="2753"/>
      <c r="W160" s="2753"/>
      <c r="X160" s="2753"/>
      <c r="Y160" s="2753"/>
    </row>
    <row r="161" spans="1:256" s="867" customFormat="1" ht="12.75">
      <c r="A161" s="1103" t="s">
        <v>1104</v>
      </c>
      <c r="B161" s="1103"/>
      <c r="C161" s="1103"/>
      <c r="D161" s="1103"/>
      <c r="E161" s="1103"/>
      <c r="F161" s="2757"/>
      <c r="G161" s="2757"/>
      <c r="H161" s="2757"/>
      <c r="I161" s="2757"/>
      <c r="J161" s="2757"/>
      <c r="K161" s="2757"/>
      <c r="L161" s="2757"/>
      <c r="M161" s="2757"/>
      <c r="N161" s="2757"/>
      <c r="O161" s="2757"/>
      <c r="P161" s="2757"/>
      <c r="Q161" s="2757"/>
      <c r="R161" s="2757"/>
      <c r="S161" s="2757"/>
      <c r="T161" s="2757"/>
      <c r="U161" s="2757"/>
      <c r="V161" s="2757"/>
      <c r="W161" s="2757"/>
      <c r="X161" s="2757"/>
      <c r="Y161" s="2757"/>
      <c r="Z161" s="864"/>
      <c r="AA161" s="864"/>
      <c r="AB161" s="864"/>
      <c r="AC161" s="864"/>
      <c r="AD161" s="864"/>
      <c r="AE161" s="864"/>
      <c r="AF161" s="864"/>
      <c r="AG161" s="864"/>
      <c r="AH161" s="864"/>
      <c r="AI161" s="864"/>
      <c r="AJ161" s="864"/>
      <c r="AK161" s="864"/>
      <c r="AL161" s="864"/>
      <c r="AM161" s="864"/>
      <c r="AN161" s="864"/>
      <c r="AO161" s="864"/>
      <c r="AP161" s="864"/>
      <c r="AQ161" s="864"/>
      <c r="AR161" s="864"/>
      <c r="AS161" s="864"/>
      <c r="AT161" s="864"/>
      <c r="AU161" s="864"/>
      <c r="AV161" s="864"/>
      <c r="AW161" s="864"/>
      <c r="AX161" s="864"/>
      <c r="AY161" s="864"/>
      <c r="AZ161" s="864"/>
      <c r="BA161" s="864"/>
      <c r="BB161" s="864"/>
      <c r="BC161" s="864"/>
      <c r="BD161" s="864"/>
      <c r="BE161" s="864"/>
      <c r="BF161" s="864"/>
      <c r="BG161" s="864"/>
      <c r="BH161" s="864"/>
      <c r="BI161" s="864"/>
      <c r="BJ161" s="864"/>
      <c r="BK161" s="864"/>
      <c r="BL161" s="864"/>
      <c r="BM161" s="864"/>
      <c r="BN161" s="864"/>
      <c r="BO161" s="864"/>
      <c r="BP161" s="864"/>
      <c r="BQ161" s="864"/>
      <c r="BR161" s="864"/>
      <c r="BS161" s="864"/>
      <c r="BT161" s="864"/>
      <c r="BU161" s="864"/>
      <c r="BV161" s="864"/>
      <c r="BW161" s="864"/>
      <c r="BX161" s="864"/>
      <c r="BY161" s="864"/>
      <c r="BZ161" s="864"/>
      <c r="CA161" s="864"/>
      <c r="CB161" s="864"/>
      <c r="CC161" s="864"/>
      <c r="CD161" s="864"/>
      <c r="CE161" s="864"/>
      <c r="CF161" s="864"/>
      <c r="CG161" s="864"/>
      <c r="CH161" s="864"/>
      <c r="CI161" s="864"/>
      <c r="CJ161" s="864"/>
      <c r="CK161" s="864"/>
      <c r="CL161" s="864"/>
      <c r="CM161" s="864"/>
      <c r="CN161" s="864"/>
      <c r="CO161" s="864"/>
      <c r="CP161" s="864"/>
      <c r="CQ161" s="864"/>
      <c r="CR161" s="864"/>
      <c r="CS161" s="864"/>
      <c r="CT161" s="864"/>
      <c r="CU161" s="864"/>
      <c r="CV161" s="864"/>
      <c r="CW161" s="864"/>
      <c r="CX161" s="864"/>
      <c r="CY161" s="864"/>
      <c r="CZ161" s="864"/>
      <c r="DA161" s="864"/>
      <c r="DB161" s="864"/>
      <c r="DC161" s="864"/>
      <c r="DD161" s="864"/>
      <c r="DE161" s="864"/>
      <c r="DF161" s="864"/>
      <c r="DG161" s="864"/>
      <c r="DH161" s="864"/>
      <c r="DI161" s="864"/>
      <c r="DJ161" s="864"/>
      <c r="DK161" s="864"/>
      <c r="DL161" s="864"/>
      <c r="DM161" s="864"/>
      <c r="DN161" s="864"/>
      <c r="DO161" s="864"/>
      <c r="DP161" s="864"/>
      <c r="DQ161" s="864"/>
      <c r="DR161" s="864"/>
      <c r="DS161" s="864"/>
      <c r="DT161" s="864"/>
      <c r="DU161" s="864"/>
      <c r="DV161" s="864"/>
      <c r="DW161" s="864"/>
      <c r="DX161" s="864"/>
      <c r="DY161" s="864"/>
      <c r="DZ161" s="864"/>
      <c r="EA161" s="864"/>
      <c r="EB161" s="864"/>
      <c r="EC161" s="864"/>
      <c r="ED161" s="864"/>
      <c r="EE161" s="864"/>
      <c r="EF161" s="864"/>
      <c r="EG161" s="864"/>
      <c r="EH161" s="864"/>
      <c r="EI161" s="864"/>
      <c r="EJ161" s="864"/>
      <c r="EK161" s="864"/>
      <c r="EL161" s="864"/>
      <c r="EM161" s="864"/>
      <c r="EN161" s="864"/>
      <c r="EO161" s="864"/>
      <c r="EP161" s="864"/>
      <c r="EQ161" s="864"/>
      <c r="ER161" s="864"/>
      <c r="ES161" s="864"/>
      <c r="ET161" s="864"/>
      <c r="EU161" s="864"/>
      <c r="EV161" s="864"/>
      <c r="EW161" s="864"/>
      <c r="EX161" s="864"/>
      <c r="EY161" s="864"/>
      <c r="EZ161" s="864"/>
      <c r="FA161" s="864"/>
      <c r="FB161" s="864"/>
      <c r="FC161" s="864"/>
      <c r="FD161" s="864"/>
      <c r="FE161" s="864"/>
      <c r="FF161" s="864"/>
      <c r="FG161" s="864"/>
      <c r="FH161" s="864"/>
      <c r="FI161" s="864"/>
      <c r="FJ161" s="864"/>
      <c r="FK161" s="864"/>
      <c r="FL161" s="864"/>
      <c r="FM161" s="864"/>
      <c r="FN161" s="864"/>
      <c r="FO161" s="864"/>
      <c r="FP161" s="864"/>
      <c r="FQ161" s="864"/>
      <c r="FR161" s="864"/>
      <c r="FS161" s="864"/>
      <c r="FT161" s="864"/>
      <c r="FU161" s="864"/>
      <c r="FV161" s="864"/>
      <c r="FW161" s="864"/>
      <c r="FX161" s="864"/>
      <c r="FY161" s="864"/>
      <c r="FZ161" s="864"/>
      <c r="GA161" s="864"/>
      <c r="GB161" s="864"/>
      <c r="GC161" s="864"/>
      <c r="GD161" s="864"/>
      <c r="GE161" s="864"/>
      <c r="GF161" s="864"/>
      <c r="GG161" s="864"/>
      <c r="GH161" s="864"/>
      <c r="GI161" s="864"/>
      <c r="GJ161" s="864"/>
      <c r="GK161" s="864"/>
      <c r="GL161" s="864"/>
      <c r="GM161" s="864"/>
      <c r="GN161" s="864"/>
      <c r="GO161" s="864"/>
      <c r="GP161" s="864"/>
      <c r="GQ161" s="864"/>
      <c r="GR161" s="864"/>
      <c r="GS161" s="864"/>
      <c r="GT161" s="864"/>
      <c r="GU161" s="864"/>
      <c r="GV161" s="864"/>
      <c r="GW161" s="864"/>
      <c r="GX161" s="864"/>
      <c r="GY161" s="864"/>
      <c r="GZ161" s="864"/>
      <c r="HA161" s="864"/>
      <c r="HB161" s="864"/>
      <c r="HC161" s="864"/>
      <c r="HD161" s="864"/>
      <c r="HE161" s="864"/>
      <c r="HF161" s="864"/>
      <c r="HG161" s="864"/>
      <c r="HH161" s="864"/>
      <c r="HI161" s="864"/>
      <c r="HJ161" s="864"/>
      <c r="HK161" s="864"/>
      <c r="HL161" s="864"/>
      <c r="HM161" s="864"/>
      <c r="HN161" s="864"/>
      <c r="HO161" s="864"/>
      <c r="HP161" s="864"/>
      <c r="HQ161" s="864"/>
      <c r="HR161" s="864"/>
      <c r="HS161" s="864"/>
      <c r="HT161" s="864"/>
      <c r="HU161" s="864"/>
      <c r="HV161" s="864"/>
      <c r="HW161" s="864"/>
      <c r="HX161" s="864"/>
      <c r="HY161" s="864"/>
      <c r="HZ161" s="864"/>
      <c r="IA161" s="864"/>
      <c r="IB161" s="864"/>
      <c r="IC161" s="864"/>
      <c r="ID161" s="864"/>
      <c r="IE161" s="864"/>
      <c r="IF161" s="864"/>
      <c r="IG161" s="864"/>
      <c r="IH161" s="864"/>
      <c r="II161" s="864"/>
      <c r="IJ161" s="864"/>
      <c r="IK161" s="864"/>
      <c r="IL161" s="864"/>
      <c r="IM161" s="864"/>
      <c r="IN161" s="864"/>
      <c r="IO161" s="864"/>
      <c r="IP161" s="864"/>
      <c r="IQ161" s="864"/>
      <c r="IR161" s="864"/>
      <c r="IS161" s="864"/>
      <c r="IT161" s="864"/>
      <c r="IU161" s="864"/>
      <c r="IV161" s="864"/>
    </row>
    <row r="162" spans="1:256" s="867" customFormat="1" ht="12.75">
      <c r="A162" s="745" t="s">
        <v>1482</v>
      </c>
      <c r="B162" s="650"/>
      <c r="C162" s="650"/>
      <c r="D162" s="650"/>
      <c r="E162" s="650"/>
      <c r="F162" s="2757"/>
      <c r="G162" s="2757"/>
      <c r="H162" s="2757"/>
      <c r="I162" s="2757"/>
      <c r="J162" s="2757"/>
      <c r="K162" s="2757"/>
      <c r="L162" s="2757"/>
      <c r="M162" s="2757"/>
      <c r="N162" s="2757"/>
      <c r="O162" s="2757"/>
      <c r="P162" s="2757"/>
      <c r="Q162" s="2757"/>
      <c r="R162" s="2757"/>
      <c r="S162" s="2757"/>
      <c r="T162" s="2757"/>
      <c r="U162" s="2757"/>
      <c r="V162" s="2757"/>
      <c r="W162" s="2757"/>
      <c r="X162" s="2757"/>
      <c r="Y162" s="2757"/>
      <c r="Z162" s="864"/>
      <c r="AA162" s="864"/>
      <c r="AB162" s="864"/>
      <c r="AC162" s="864"/>
      <c r="AD162" s="864"/>
      <c r="AE162" s="864"/>
      <c r="AF162" s="864"/>
      <c r="AG162" s="864"/>
      <c r="AH162" s="864"/>
      <c r="AI162" s="864"/>
      <c r="AJ162" s="864"/>
      <c r="AK162" s="864"/>
      <c r="AL162" s="864"/>
      <c r="AM162" s="864"/>
      <c r="AN162" s="864"/>
      <c r="AO162" s="864"/>
      <c r="AP162" s="864"/>
      <c r="AQ162" s="864"/>
      <c r="AR162" s="864"/>
      <c r="AS162" s="864"/>
      <c r="AT162" s="864"/>
      <c r="AU162" s="864"/>
      <c r="AV162" s="864"/>
      <c r="AW162" s="864"/>
      <c r="AX162" s="864"/>
      <c r="AY162" s="864"/>
      <c r="AZ162" s="864"/>
      <c r="BA162" s="864"/>
      <c r="BB162" s="864"/>
      <c r="BC162" s="864"/>
      <c r="BD162" s="864"/>
      <c r="BE162" s="864"/>
      <c r="BF162" s="864"/>
      <c r="BG162" s="864"/>
      <c r="BH162" s="864"/>
      <c r="BI162" s="864"/>
      <c r="BJ162" s="864"/>
      <c r="BK162" s="864"/>
      <c r="BL162" s="864"/>
      <c r="BM162" s="864"/>
      <c r="BN162" s="864"/>
      <c r="BO162" s="864"/>
      <c r="BP162" s="864"/>
      <c r="BQ162" s="864"/>
      <c r="BR162" s="864"/>
      <c r="BS162" s="864"/>
      <c r="BT162" s="864"/>
      <c r="BU162" s="864"/>
      <c r="BV162" s="864"/>
      <c r="BW162" s="864"/>
      <c r="BX162" s="864"/>
      <c r="BY162" s="864"/>
      <c r="BZ162" s="864"/>
      <c r="CA162" s="864"/>
      <c r="CB162" s="864"/>
      <c r="CC162" s="864"/>
      <c r="CD162" s="864"/>
      <c r="CE162" s="864"/>
      <c r="CF162" s="864"/>
      <c r="CG162" s="864"/>
      <c r="CH162" s="864"/>
      <c r="CI162" s="864"/>
      <c r="CJ162" s="864"/>
      <c r="CK162" s="864"/>
      <c r="CL162" s="864"/>
      <c r="CM162" s="864"/>
      <c r="CN162" s="864"/>
      <c r="CO162" s="864"/>
      <c r="CP162" s="864"/>
      <c r="CQ162" s="864"/>
      <c r="CR162" s="864"/>
      <c r="CS162" s="864"/>
      <c r="CT162" s="864"/>
      <c r="CU162" s="864"/>
      <c r="CV162" s="864"/>
      <c r="CW162" s="864"/>
      <c r="CX162" s="864"/>
      <c r="CY162" s="864"/>
      <c r="CZ162" s="864"/>
      <c r="DA162" s="864"/>
      <c r="DB162" s="864"/>
      <c r="DC162" s="864"/>
      <c r="DD162" s="864"/>
      <c r="DE162" s="864"/>
      <c r="DF162" s="864"/>
      <c r="DG162" s="864"/>
      <c r="DH162" s="864"/>
      <c r="DI162" s="864"/>
      <c r="DJ162" s="864"/>
      <c r="DK162" s="864"/>
      <c r="DL162" s="864"/>
      <c r="DM162" s="864"/>
      <c r="DN162" s="864"/>
      <c r="DO162" s="864"/>
      <c r="DP162" s="864"/>
      <c r="DQ162" s="864"/>
      <c r="DR162" s="864"/>
      <c r="DS162" s="864"/>
      <c r="DT162" s="864"/>
      <c r="DU162" s="864"/>
      <c r="DV162" s="864"/>
      <c r="DW162" s="864"/>
      <c r="DX162" s="864"/>
      <c r="DY162" s="864"/>
      <c r="DZ162" s="864"/>
      <c r="EA162" s="864"/>
      <c r="EB162" s="864"/>
      <c r="EC162" s="864"/>
      <c r="ED162" s="864"/>
      <c r="EE162" s="864"/>
      <c r="EF162" s="864"/>
      <c r="EG162" s="864"/>
      <c r="EH162" s="864"/>
      <c r="EI162" s="864"/>
      <c r="EJ162" s="864"/>
      <c r="EK162" s="864"/>
      <c r="EL162" s="864"/>
      <c r="EM162" s="864"/>
      <c r="EN162" s="864"/>
      <c r="EO162" s="864"/>
      <c r="EP162" s="864"/>
      <c r="EQ162" s="864"/>
      <c r="ER162" s="864"/>
      <c r="ES162" s="864"/>
      <c r="ET162" s="864"/>
      <c r="EU162" s="864"/>
      <c r="EV162" s="864"/>
      <c r="EW162" s="864"/>
      <c r="EX162" s="864"/>
      <c r="EY162" s="864"/>
      <c r="EZ162" s="864"/>
      <c r="FA162" s="864"/>
      <c r="FB162" s="864"/>
      <c r="FC162" s="864"/>
      <c r="FD162" s="864"/>
      <c r="FE162" s="864"/>
      <c r="FF162" s="864"/>
      <c r="FG162" s="864"/>
      <c r="FH162" s="864"/>
      <c r="FI162" s="864"/>
      <c r="FJ162" s="864"/>
      <c r="FK162" s="864"/>
      <c r="FL162" s="864"/>
      <c r="FM162" s="864"/>
      <c r="FN162" s="864"/>
      <c r="FO162" s="864"/>
      <c r="FP162" s="864"/>
      <c r="FQ162" s="864"/>
      <c r="FR162" s="864"/>
      <c r="FS162" s="864"/>
      <c r="FT162" s="864"/>
      <c r="FU162" s="864"/>
      <c r="FV162" s="864"/>
      <c r="FW162" s="864"/>
      <c r="FX162" s="864"/>
      <c r="FY162" s="864"/>
      <c r="FZ162" s="864"/>
      <c r="GA162" s="864"/>
      <c r="GB162" s="864"/>
      <c r="GC162" s="864"/>
      <c r="GD162" s="864"/>
      <c r="GE162" s="864"/>
      <c r="GF162" s="864"/>
      <c r="GG162" s="864"/>
      <c r="GH162" s="864"/>
      <c r="GI162" s="864"/>
      <c r="GJ162" s="864"/>
      <c r="GK162" s="864"/>
      <c r="GL162" s="864"/>
      <c r="GM162" s="864"/>
      <c r="GN162" s="864"/>
      <c r="GO162" s="864"/>
      <c r="GP162" s="864"/>
      <c r="GQ162" s="864"/>
      <c r="GR162" s="864"/>
      <c r="GS162" s="864"/>
      <c r="GT162" s="864"/>
      <c r="GU162" s="864"/>
      <c r="GV162" s="864"/>
      <c r="GW162" s="864"/>
      <c r="GX162" s="864"/>
      <c r="GY162" s="864"/>
      <c r="GZ162" s="864"/>
      <c r="HA162" s="864"/>
      <c r="HB162" s="864"/>
      <c r="HC162" s="864"/>
      <c r="HD162" s="864"/>
      <c r="HE162" s="864"/>
      <c r="HF162" s="864"/>
      <c r="HG162" s="864"/>
      <c r="HH162" s="864"/>
      <c r="HI162" s="864"/>
      <c r="HJ162" s="864"/>
      <c r="HK162" s="864"/>
      <c r="HL162" s="864"/>
      <c r="HM162" s="864"/>
      <c r="HN162" s="864"/>
      <c r="HO162" s="864"/>
      <c r="HP162" s="864"/>
      <c r="HQ162" s="864"/>
      <c r="HR162" s="864"/>
      <c r="HS162" s="864"/>
      <c r="HT162" s="864"/>
      <c r="HU162" s="864"/>
      <c r="HV162" s="864"/>
      <c r="HW162" s="864"/>
      <c r="HX162" s="864"/>
      <c r="HY162" s="864"/>
      <c r="HZ162" s="864"/>
      <c r="IA162" s="864"/>
      <c r="IB162" s="864"/>
      <c r="IC162" s="864"/>
      <c r="ID162" s="864"/>
      <c r="IE162" s="864"/>
      <c r="IF162" s="864"/>
      <c r="IG162" s="864"/>
      <c r="IH162" s="864"/>
      <c r="II162" s="864"/>
      <c r="IJ162" s="864"/>
      <c r="IK162" s="864"/>
      <c r="IL162" s="864"/>
      <c r="IM162" s="864"/>
      <c r="IN162" s="864"/>
      <c r="IO162" s="864"/>
      <c r="IP162" s="864"/>
      <c r="IQ162" s="864"/>
      <c r="IR162" s="864"/>
      <c r="IS162" s="864"/>
      <c r="IT162" s="864"/>
      <c r="IU162" s="864"/>
      <c r="IV162" s="864"/>
    </row>
    <row r="163" spans="1:256" s="867" customFormat="1" ht="12.75">
      <c r="A163" s="745"/>
      <c r="B163" s="650"/>
      <c r="C163" s="650"/>
      <c r="D163" s="650"/>
      <c r="E163" s="650"/>
      <c r="F163" s="2757"/>
      <c r="G163" s="2757"/>
      <c r="H163" s="2757"/>
      <c r="I163" s="2757"/>
      <c r="J163" s="2757"/>
      <c r="K163" s="2757"/>
      <c r="L163" s="2757"/>
      <c r="M163" s="2757"/>
      <c r="N163" s="2757"/>
      <c r="O163" s="2757"/>
      <c r="P163" s="2757"/>
      <c r="Q163" s="2757"/>
      <c r="R163" s="2757"/>
      <c r="S163" s="2757"/>
      <c r="T163" s="2757"/>
      <c r="U163" s="2757"/>
      <c r="V163" s="2757"/>
      <c r="W163" s="2757"/>
      <c r="X163" s="2757"/>
      <c r="Y163" s="2757"/>
      <c r="Z163" s="864"/>
      <c r="AA163" s="864"/>
      <c r="AB163" s="864"/>
      <c r="AC163" s="864"/>
      <c r="AD163" s="864"/>
      <c r="AE163" s="864"/>
      <c r="AF163" s="864"/>
      <c r="AG163" s="864"/>
      <c r="AH163" s="864"/>
      <c r="AI163" s="864"/>
      <c r="AJ163" s="864"/>
      <c r="AK163" s="864"/>
      <c r="AL163" s="864"/>
      <c r="AM163" s="864"/>
      <c r="AN163" s="864"/>
      <c r="AO163" s="864"/>
      <c r="AP163" s="864"/>
      <c r="AQ163" s="864"/>
      <c r="AR163" s="864"/>
      <c r="AS163" s="864"/>
      <c r="AT163" s="864"/>
      <c r="AU163" s="864"/>
      <c r="AV163" s="864"/>
      <c r="AW163" s="864"/>
      <c r="AX163" s="864"/>
      <c r="AY163" s="864"/>
      <c r="AZ163" s="864"/>
      <c r="BA163" s="864"/>
      <c r="BB163" s="864"/>
      <c r="BC163" s="864"/>
      <c r="BD163" s="864"/>
      <c r="BE163" s="864"/>
      <c r="BF163" s="864"/>
      <c r="BG163" s="864"/>
      <c r="BH163" s="864"/>
      <c r="BI163" s="864"/>
      <c r="BJ163" s="864"/>
      <c r="BK163" s="864"/>
      <c r="BL163" s="864"/>
      <c r="BM163" s="864"/>
      <c r="BN163" s="864"/>
      <c r="BO163" s="864"/>
      <c r="BP163" s="864"/>
      <c r="BQ163" s="864"/>
      <c r="BR163" s="864"/>
      <c r="BS163" s="864"/>
      <c r="BT163" s="864"/>
      <c r="BU163" s="864"/>
      <c r="BV163" s="864"/>
      <c r="BW163" s="864"/>
      <c r="BX163" s="864"/>
      <c r="BY163" s="864"/>
      <c r="BZ163" s="864"/>
      <c r="CA163" s="864"/>
      <c r="CB163" s="864"/>
      <c r="CC163" s="864"/>
      <c r="CD163" s="864"/>
      <c r="CE163" s="864"/>
      <c r="CF163" s="864"/>
      <c r="CG163" s="864"/>
      <c r="CH163" s="864"/>
      <c r="CI163" s="864"/>
      <c r="CJ163" s="864"/>
      <c r="CK163" s="864"/>
      <c r="CL163" s="864"/>
      <c r="CM163" s="864"/>
      <c r="CN163" s="864"/>
      <c r="CO163" s="864"/>
      <c r="CP163" s="864"/>
      <c r="CQ163" s="864"/>
      <c r="CR163" s="864"/>
      <c r="CS163" s="864"/>
      <c r="CT163" s="864"/>
      <c r="CU163" s="864"/>
      <c r="CV163" s="864"/>
      <c r="CW163" s="864"/>
      <c r="CX163" s="864"/>
      <c r="CY163" s="864"/>
      <c r="CZ163" s="864"/>
      <c r="DA163" s="864"/>
      <c r="DB163" s="864"/>
      <c r="DC163" s="864"/>
      <c r="DD163" s="864"/>
      <c r="DE163" s="864"/>
      <c r="DF163" s="864"/>
      <c r="DG163" s="864"/>
      <c r="DH163" s="864"/>
      <c r="DI163" s="864"/>
      <c r="DJ163" s="864"/>
      <c r="DK163" s="864"/>
      <c r="DL163" s="864"/>
      <c r="DM163" s="864"/>
      <c r="DN163" s="864"/>
      <c r="DO163" s="864"/>
      <c r="DP163" s="864"/>
      <c r="DQ163" s="864"/>
      <c r="DR163" s="864"/>
      <c r="DS163" s="864"/>
      <c r="DT163" s="864"/>
      <c r="DU163" s="864"/>
      <c r="DV163" s="864"/>
      <c r="DW163" s="864"/>
      <c r="DX163" s="864"/>
      <c r="DY163" s="864"/>
      <c r="DZ163" s="864"/>
      <c r="EA163" s="864"/>
      <c r="EB163" s="864"/>
      <c r="EC163" s="864"/>
      <c r="ED163" s="864"/>
      <c r="EE163" s="864"/>
      <c r="EF163" s="864"/>
      <c r="EG163" s="864"/>
      <c r="EH163" s="864"/>
      <c r="EI163" s="864"/>
      <c r="EJ163" s="864"/>
      <c r="EK163" s="864"/>
      <c r="EL163" s="864"/>
      <c r="EM163" s="864"/>
      <c r="EN163" s="864"/>
      <c r="EO163" s="864"/>
      <c r="EP163" s="864"/>
      <c r="EQ163" s="864"/>
      <c r="ER163" s="864"/>
      <c r="ES163" s="864"/>
      <c r="ET163" s="864"/>
      <c r="EU163" s="864"/>
      <c r="EV163" s="864"/>
      <c r="EW163" s="864"/>
      <c r="EX163" s="864"/>
      <c r="EY163" s="864"/>
      <c r="EZ163" s="864"/>
      <c r="FA163" s="864"/>
      <c r="FB163" s="864"/>
      <c r="FC163" s="864"/>
      <c r="FD163" s="864"/>
      <c r="FE163" s="864"/>
      <c r="FF163" s="864"/>
      <c r="FG163" s="864"/>
      <c r="FH163" s="864"/>
      <c r="FI163" s="864"/>
      <c r="FJ163" s="864"/>
      <c r="FK163" s="864"/>
      <c r="FL163" s="864"/>
      <c r="FM163" s="864"/>
      <c r="FN163" s="864"/>
      <c r="FO163" s="864"/>
      <c r="FP163" s="864"/>
      <c r="FQ163" s="864"/>
      <c r="FR163" s="864"/>
      <c r="FS163" s="864"/>
      <c r="FT163" s="864"/>
      <c r="FU163" s="864"/>
      <c r="FV163" s="864"/>
      <c r="FW163" s="864"/>
      <c r="FX163" s="864"/>
      <c r="FY163" s="864"/>
      <c r="FZ163" s="864"/>
      <c r="GA163" s="864"/>
      <c r="GB163" s="864"/>
      <c r="GC163" s="864"/>
      <c r="GD163" s="864"/>
      <c r="GE163" s="864"/>
      <c r="GF163" s="864"/>
      <c r="GG163" s="864"/>
      <c r="GH163" s="864"/>
      <c r="GI163" s="864"/>
      <c r="GJ163" s="864"/>
      <c r="GK163" s="864"/>
      <c r="GL163" s="864"/>
      <c r="GM163" s="864"/>
      <c r="GN163" s="864"/>
      <c r="GO163" s="864"/>
      <c r="GP163" s="864"/>
      <c r="GQ163" s="864"/>
      <c r="GR163" s="864"/>
      <c r="GS163" s="864"/>
      <c r="GT163" s="864"/>
      <c r="GU163" s="864"/>
      <c r="GV163" s="864"/>
      <c r="GW163" s="864"/>
      <c r="GX163" s="864"/>
      <c r="GY163" s="864"/>
      <c r="GZ163" s="864"/>
      <c r="HA163" s="864"/>
      <c r="HB163" s="864"/>
      <c r="HC163" s="864"/>
      <c r="HD163" s="864"/>
      <c r="HE163" s="864"/>
      <c r="HF163" s="864"/>
      <c r="HG163" s="864"/>
      <c r="HH163" s="864"/>
      <c r="HI163" s="864"/>
      <c r="HJ163" s="864"/>
      <c r="HK163" s="864"/>
      <c r="HL163" s="864"/>
      <c r="HM163" s="864"/>
      <c r="HN163" s="864"/>
      <c r="HO163" s="864"/>
      <c r="HP163" s="864"/>
      <c r="HQ163" s="864"/>
      <c r="HR163" s="864"/>
      <c r="HS163" s="864"/>
      <c r="HT163" s="864"/>
      <c r="HU163" s="864"/>
      <c r="HV163" s="864"/>
      <c r="HW163" s="864"/>
      <c r="HX163" s="864"/>
      <c r="HY163" s="864"/>
      <c r="HZ163" s="864"/>
      <c r="IA163" s="864"/>
      <c r="IB163" s="864"/>
      <c r="IC163" s="864"/>
      <c r="ID163" s="864"/>
      <c r="IE163" s="864"/>
      <c r="IF163" s="864"/>
      <c r="IG163" s="864"/>
      <c r="IH163" s="864"/>
      <c r="II163" s="864"/>
      <c r="IJ163" s="864"/>
      <c r="IK163" s="864"/>
      <c r="IL163" s="864"/>
      <c r="IM163" s="864"/>
      <c r="IN163" s="864"/>
      <c r="IO163" s="864"/>
      <c r="IP163" s="864"/>
      <c r="IQ163" s="864"/>
      <c r="IR163" s="864"/>
      <c r="IS163" s="864"/>
      <c r="IT163" s="864"/>
      <c r="IU163" s="864"/>
      <c r="IV163" s="864"/>
    </row>
    <row r="164" spans="1:256" s="867" customFormat="1" ht="12.75">
      <c r="A164" s="745"/>
      <c r="B164" s="650"/>
      <c r="C164" s="650"/>
      <c r="D164" s="650"/>
      <c r="E164" s="650"/>
      <c r="F164" s="2757"/>
      <c r="G164" s="2757"/>
      <c r="H164" s="2757"/>
      <c r="I164" s="2757"/>
      <c r="J164" s="2757"/>
      <c r="K164" s="2757"/>
      <c r="L164" s="2757"/>
      <c r="M164" s="2757"/>
      <c r="N164" s="2757"/>
      <c r="O164" s="2757"/>
      <c r="P164" s="2757"/>
      <c r="Q164" s="2757"/>
      <c r="R164" s="2757"/>
      <c r="S164" s="2757"/>
      <c r="T164" s="2757"/>
      <c r="U164" s="2757"/>
      <c r="V164" s="2757"/>
      <c r="W164" s="2757"/>
      <c r="X164" s="2757"/>
      <c r="Y164" s="2757"/>
      <c r="Z164" s="864"/>
      <c r="AA164" s="864"/>
      <c r="AB164" s="864"/>
      <c r="AC164" s="864"/>
      <c r="AD164" s="864"/>
      <c r="AE164" s="864"/>
      <c r="AF164" s="864"/>
      <c r="AG164" s="864"/>
      <c r="AH164" s="864"/>
      <c r="AI164" s="864"/>
      <c r="AJ164" s="864"/>
      <c r="AK164" s="864"/>
      <c r="AL164" s="864"/>
      <c r="AM164" s="864"/>
      <c r="AN164" s="864"/>
      <c r="AO164" s="864"/>
      <c r="AP164" s="864"/>
      <c r="AQ164" s="864"/>
      <c r="AR164" s="864"/>
      <c r="AS164" s="864"/>
      <c r="AT164" s="864"/>
      <c r="AU164" s="864"/>
      <c r="AV164" s="864"/>
      <c r="AW164" s="864"/>
      <c r="AX164" s="864"/>
      <c r="AY164" s="864"/>
      <c r="AZ164" s="864"/>
      <c r="BA164" s="864"/>
      <c r="BB164" s="864"/>
      <c r="BC164" s="864"/>
      <c r="BD164" s="864"/>
      <c r="BE164" s="864"/>
      <c r="BF164" s="864"/>
      <c r="BG164" s="864"/>
      <c r="BH164" s="864"/>
      <c r="BI164" s="864"/>
      <c r="BJ164" s="864"/>
      <c r="BK164" s="864"/>
      <c r="BL164" s="864"/>
      <c r="BM164" s="864"/>
      <c r="BN164" s="864"/>
      <c r="BO164" s="864"/>
      <c r="BP164" s="864"/>
      <c r="BQ164" s="864"/>
      <c r="BR164" s="864"/>
      <c r="BS164" s="864"/>
      <c r="BT164" s="864"/>
      <c r="BU164" s="864"/>
      <c r="BV164" s="864"/>
      <c r="BW164" s="864"/>
      <c r="BX164" s="864"/>
      <c r="BY164" s="864"/>
      <c r="BZ164" s="864"/>
      <c r="CA164" s="864"/>
      <c r="CB164" s="864"/>
      <c r="CC164" s="864"/>
      <c r="CD164" s="864"/>
      <c r="CE164" s="864"/>
      <c r="CF164" s="864"/>
      <c r="CG164" s="864"/>
      <c r="CH164" s="864"/>
      <c r="CI164" s="864"/>
      <c r="CJ164" s="864"/>
      <c r="CK164" s="864"/>
      <c r="CL164" s="864"/>
      <c r="CM164" s="864"/>
      <c r="CN164" s="864"/>
      <c r="CO164" s="864"/>
      <c r="CP164" s="864"/>
      <c r="CQ164" s="864"/>
      <c r="CR164" s="864"/>
      <c r="CS164" s="864"/>
      <c r="CT164" s="864"/>
      <c r="CU164" s="864"/>
      <c r="CV164" s="864"/>
      <c r="CW164" s="864"/>
      <c r="CX164" s="864"/>
      <c r="CY164" s="864"/>
      <c r="CZ164" s="864"/>
      <c r="DA164" s="864"/>
      <c r="DB164" s="864"/>
      <c r="DC164" s="864"/>
      <c r="DD164" s="864"/>
      <c r="DE164" s="864"/>
      <c r="DF164" s="864"/>
      <c r="DG164" s="864"/>
      <c r="DH164" s="864"/>
      <c r="DI164" s="864"/>
      <c r="DJ164" s="864"/>
      <c r="DK164" s="864"/>
      <c r="DL164" s="864"/>
      <c r="DM164" s="864"/>
      <c r="DN164" s="864"/>
      <c r="DO164" s="864"/>
      <c r="DP164" s="864"/>
      <c r="DQ164" s="864"/>
      <c r="DR164" s="864"/>
      <c r="DS164" s="864"/>
      <c r="DT164" s="864"/>
      <c r="DU164" s="864"/>
      <c r="DV164" s="864"/>
      <c r="DW164" s="864"/>
      <c r="DX164" s="864"/>
      <c r="DY164" s="864"/>
      <c r="DZ164" s="864"/>
      <c r="EA164" s="864"/>
      <c r="EB164" s="864"/>
      <c r="EC164" s="864"/>
      <c r="ED164" s="864"/>
      <c r="EE164" s="864"/>
      <c r="EF164" s="864"/>
      <c r="EG164" s="864"/>
      <c r="EH164" s="864"/>
      <c r="EI164" s="864"/>
      <c r="EJ164" s="864"/>
      <c r="EK164" s="864"/>
      <c r="EL164" s="864"/>
      <c r="EM164" s="864"/>
      <c r="EN164" s="864"/>
      <c r="EO164" s="864"/>
      <c r="EP164" s="864"/>
      <c r="EQ164" s="864"/>
      <c r="ER164" s="864"/>
      <c r="ES164" s="864"/>
      <c r="ET164" s="864"/>
      <c r="EU164" s="864"/>
      <c r="EV164" s="864"/>
      <c r="EW164" s="864"/>
      <c r="EX164" s="864"/>
      <c r="EY164" s="864"/>
      <c r="EZ164" s="864"/>
      <c r="FA164" s="864"/>
      <c r="FB164" s="864"/>
      <c r="FC164" s="864"/>
      <c r="FD164" s="864"/>
      <c r="FE164" s="864"/>
      <c r="FF164" s="864"/>
      <c r="FG164" s="864"/>
      <c r="FH164" s="864"/>
      <c r="FI164" s="864"/>
      <c r="FJ164" s="864"/>
      <c r="FK164" s="864"/>
      <c r="FL164" s="864"/>
      <c r="FM164" s="864"/>
      <c r="FN164" s="864"/>
      <c r="FO164" s="864"/>
      <c r="FP164" s="864"/>
      <c r="FQ164" s="864"/>
      <c r="FR164" s="864"/>
      <c r="FS164" s="864"/>
      <c r="FT164" s="864"/>
      <c r="FU164" s="864"/>
      <c r="FV164" s="864"/>
      <c r="FW164" s="864"/>
      <c r="FX164" s="864"/>
      <c r="FY164" s="864"/>
      <c r="FZ164" s="864"/>
      <c r="GA164" s="864"/>
      <c r="GB164" s="864"/>
      <c r="GC164" s="864"/>
      <c r="GD164" s="864"/>
      <c r="GE164" s="864"/>
      <c r="GF164" s="864"/>
      <c r="GG164" s="864"/>
      <c r="GH164" s="864"/>
      <c r="GI164" s="864"/>
      <c r="GJ164" s="864"/>
      <c r="GK164" s="864"/>
      <c r="GL164" s="864"/>
      <c r="GM164" s="864"/>
      <c r="GN164" s="864"/>
      <c r="GO164" s="864"/>
      <c r="GP164" s="864"/>
      <c r="GQ164" s="864"/>
      <c r="GR164" s="864"/>
      <c r="GS164" s="864"/>
      <c r="GT164" s="864"/>
      <c r="GU164" s="864"/>
      <c r="GV164" s="864"/>
      <c r="GW164" s="864"/>
      <c r="GX164" s="864"/>
      <c r="GY164" s="864"/>
      <c r="GZ164" s="864"/>
      <c r="HA164" s="864"/>
      <c r="HB164" s="864"/>
      <c r="HC164" s="864"/>
      <c r="HD164" s="864"/>
      <c r="HE164" s="864"/>
      <c r="HF164" s="864"/>
      <c r="HG164" s="864"/>
      <c r="HH164" s="864"/>
      <c r="HI164" s="864"/>
      <c r="HJ164" s="864"/>
      <c r="HK164" s="864"/>
      <c r="HL164" s="864"/>
      <c r="HM164" s="864"/>
      <c r="HN164" s="864"/>
      <c r="HO164" s="864"/>
      <c r="HP164" s="864"/>
      <c r="HQ164" s="864"/>
      <c r="HR164" s="864"/>
      <c r="HS164" s="864"/>
      <c r="HT164" s="864"/>
      <c r="HU164" s="864"/>
      <c r="HV164" s="864"/>
      <c r="HW164" s="864"/>
      <c r="HX164" s="864"/>
      <c r="HY164" s="864"/>
      <c r="HZ164" s="864"/>
      <c r="IA164" s="864"/>
      <c r="IB164" s="864"/>
      <c r="IC164" s="864"/>
      <c r="ID164" s="864"/>
      <c r="IE164" s="864"/>
      <c r="IF164" s="864"/>
      <c r="IG164" s="864"/>
      <c r="IH164" s="864"/>
      <c r="II164" s="864"/>
      <c r="IJ164" s="864"/>
      <c r="IK164" s="864"/>
      <c r="IL164" s="864"/>
      <c r="IM164" s="864"/>
      <c r="IN164" s="864"/>
      <c r="IO164" s="864"/>
      <c r="IP164" s="864"/>
      <c r="IQ164" s="864"/>
      <c r="IR164" s="864"/>
      <c r="IS164" s="864"/>
      <c r="IT164" s="864"/>
      <c r="IU164" s="864"/>
      <c r="IV164" s="864"/>
    </row>
    <row r="165" spans="1:256" s="867" customFormat="1" ht="20.100000000000001" customHeight="1">
      <c r="A165" s="2015" t="s">
        <v>1483</v>
      </c>
      <c r="B165" s="2015"/>
      <c r="C165" s="2015"/>
      <c r="D165" s="2015"/>
      <c r="E165" s="2015"/>
      <c r="F165" s="2752"/>
      <c r="G165" s="2752"/>
      <c r="H165" s="2752"/>
      <c r="I165" s="2752"/>
      <c r="J165" s="2752"/>
      <c r="K165" s="2752"/>
      <c r="L165" s="2752"/>
      <c r="M165" s="2752"/>
      <c r="N165" s="2752"/>
      <c r="O165" s="2752"/>
      <c r="P165" s="2752"/>
      <c r="Q165" s="2752"/>
      <c r="R165" s="2752"/>
      <c r="S165" s="2752"/>
      <c r="T165" s="2752"/>
      <c r="U165" s="2752"/>
      <c r="V165" s="2752"/>
      <c r="W165" s="2752"/>
      <c r="X165" s="2752"/>
      <c r="Y165" s="2752"/>
      <c r="Z165" s="858"/>
      <c r="AA165" s="858"/>
      <c r="AB165" s="858"/>
      <c r="AC165" s="858"/>
      <c r="AD165" s="858"/>
      <c r="AE165" s="858"/>
      <c r="AF165" s="858"/>
      <c r="AG165" s="858"/>
      <c r="AH165" s="858"/>
      <c r="AI165" s="858"/>
      <c r="AJ165" s="858"/>
      <c r="AK165" s="858"/>
      <c r="AL165" s="858"/>
      <c r="AM165" s="858"/>
      <c r="AN165" s="858"/>
      <c r="AO165" s="858"/>
      <c r="AP165" s="858"/>
      <c r="AQ165" s="858"/>
      <c r="AR165" s="858"/>
      <c r="AS165" s="858"/>
      <c r="AT165" s="858"/>
      <c r="AU165" s="858"/>
      <c r="AV165" s="858"/>
      <c r="AW165" s="858"/>
      <c r="AX165" s="858"/>
      <c r="AY165" s="858"/>
      <c r="AZ165" s="858"/>
      <c r="BA165" s="858"/>
      <c r="BB165" s="858"/>
      <c r="BC165" s="858"/>
      <c r="BD165" s="858"/>
      <c r="BE165" s="858"/>
      <c r="BF165" s="858"/>
      <c r="BG165" s="858"/>
      <c r="BH165" s="858"/>
      <c r="BI165" s="858"/>
      <c r="BJ165" s="858"/>
      <c r="BK165" s="858"/>
      <c r="BL165" s="858"/>
      <c r="BM165" s="858"/>
      <c r="BN165" s="858"/>
      <c r="BO165" s="858"/>
      <c r="BP165" s="858"/>
      <c r="BQ165" s="858"/>
      <c r="BR165" s="858"/>
      <c r="BS165" s="858"/>
      <c r="BT165" s="858"/>
      <c r="BU165" s="858"/>
      <c r="BV165" s="858"/>
      <c r="BW165" s="858"/>
      <c r="BX165" s="858"/>
      <c r="BY165" s="858"/>
      <c r="BZ165" s="858"/>
      <c r="CA165" s="858"/>
      <c r="CB165" s="858"/>
      <c r="CC165" s="858"/>
      <c r="CD165" s="858"/>
      <c r="CE165" s="858"/>
      <c r="CF165" s="858"/>
      <c r="CG165" s="858"/>
      <c r="CH165" s="858"/>
      <c r="CI165" s="858"/>
      <c r="CJ165" s="858"/>
      <c r="CK165" s="858"/>
      <c r="CL165" s="858"/>
      <c r="CM165" s="858"/>
      <c r="CN165" s="858"/>
      <c r="CO165" s="858"/>
      <c r="CP165" s="858"/>
      <c r="CQ165" s="858"/>
      <c r="CR165" s="858"/>
      <c r="CS165" s="858"/>
      <c r="CT165" s="858"/>
      <c r="CU165" s="858"/>
      <c r="CV165" s="858"/>
      <c r="CW165" s="858"/>
      <c r="CX165" s="858"/>
      <c r="CY165" s="858"/>
      <c r="CZ165" s="858"/>
      <c r="DA165" s="858"/>
      <c r="DB165" s="858"/>
      <c r="DC165" s="858"/>
      <c r="DD165" s="858"/>
      <c r="DE165" s="858"/>
      <c r="DF165" s="858"/>
      <c r="DG165" s="858"/>
      <c r="DH165" s="858"/>
      <c r="DI165" s="858"/>
      <c r="DJ165" s="858"/>
      <c r="DK165" s="858"/>
      <c r="DL165" s="858"/>
      <c r="DM165" s="858"/>
      <c r="DN165" s="858"/>
      <c r="DO165" s="858"/>
      <c r="DP165" s="858"/>
      <c r="DQ165" s="858"/>
      <c r="DR165" s="858"/>
      <c r="DS165" s="858"/>
      <c r="DT165" s="858"/>
      <c r="DU165" s="858"/>
      <c r="DV165" s="858"/>
      <c r="DW165" s="858"/>
      <c r="DX165" s="858"/>
      <c r="DY165" s="858"/>
      <c r="DZ165" s="858"/>
      <c r="EA165" s="858"/>
      <c r="EB165" s="858"/>
      <c r="EC165" s="858"/>
      <c r="ED165" s="858"/>
      <c r="EE165" s="858"/>
      <c r="EF165" s="858"/>
      <c r="EG165" s="858"/>
      <c r="EH165" s="858"/>
      <c r="EI165" s="858"/>
      <c r="EJ165" s="858"/>
      <c r="EK165" s="858"/>
      <c r="EL165" s="858"/>
      <c r="EM165" s="858"/>
      <c r="EN165" s="858"/>
      <c r="EO165" s="858"/>
      <c r="EP165" s="858"/>
      <c r="EQ165" s="858"/>
      <c r="ER165" s="858"/>
      <c r="ES165" s="858"/>
      <c r="ET165" s="858"/>
      <c r="EU165" s="858"/>
      <c r="EV165" s="858"/>
      <c r="EW165" s="858"/>
      <c r="EX165" s="858"/>
      <c r="EY165" s="858"/>
      <c r="EZ165" s="858"/>
      <c r="FA165" s="858"/>
      <c r="FB165" s="858"/>
      <c r="FC165" s="858"/>
      <c r="FD165" s="858"/>
      <c r="FE165" s="858"/>
      <c r="FF165" s="858"/>
      <c r="FG165" s="858"/>
      <c r="FH165" s="858"/>
      <c r="FI165" s="858"/>
      <c r="FJ165" s="858"/>
      <c r="FK165" s="858"/>
      <c r="FL165" s="858"/>
      <c r="FM165" s="858"/>
      <c r="FN165" s="858"/>
      <c r="FO165" s="858"/>
      <c r="FP165" s="858"/>
      <c r="FQ165" s="858"/>
      <c r="FR165" s="858"/>
      <c r="FS165" s="858"/>
      <c r="FT165" s="858"/>
      <c r="FU165" s="858"/>
      <c r="FV165" s="858"/>
      <c r="FW165" s="858"/>
      <c r="FX165" s="858"/>
      <c r="FY165" s="858"/>
      <c r="FZ165" s="858"/>
      <c r="GA165" s="858"/>
      <c r="GB165" s="858"/>
      <c r="GC165" s="858"/>
      <c r="GD165" s="858"/>
      <c r="GE165" s="858"/>
      <c r="GF165" s="858"/>
      <c r="GG165" s="858"/>
      <c r="GH165" s="858"/>
      <c r="GI165" s="858"/>
      <c r="GJ165" s="858"/>
      <c r="GK165" s="858"/>
      <c r="GL165" s="858"/>
      <c r="GM165" s="858"/>
      <c r="GN165" s="858"/>
      <c r="GO165" s="858"/>
      <c r="GP165" s="858"/>
      <c r="GQ165" s="858"/>
      <c r="GR165" s="858"/>
      <c r="GS165" s="858"/>
      <c r="GT165" s="858"/>
      <c r="GU165" s="858"/>
      <c r="GV165" s="858"/>
      <c r="GW165" s="858"/>
      <c r="GX165" s="858"/>
      <c r="GY165" s="858"/>
      <c r="GZ165" s="858"/>
      <c r="HA165" s="858"/>
      <c r="HB165" s="858"/>
      <c r="HC165" s="858"/>
      <c r="HD165" s="858"/>
      <c r="HE165" s="858"/>
      <c r="HF165" s="858"/>
      <c r="HG165" s="858"/>
      <c r="HH165" s="858"/>
      <c r="HI165" s="858"/>
      <c r="HJ165" s="858"/>
      <c r="HK165" s="858"/>
      <c r="HL165" s="858"/>
      <c r="HM165" s="858"/>
      <c r="HN165" s="858"/>
      <c r="HO165" s="858"/>
      <c r="HP165" s="858"/>
      <c r="HQ165" s="858"/>
      <c r="HR165" s="858"/>
      <c r="HS165" s="858"/>
      <c r="HT165" s="858"/>
      <c r="HU165" s="858"/>
      <c r="HV165" s="858"/>
      <c r="HW165" s="858"/>
      <c r="HX165" s="858"/>
      <c r="HY165" s="858"/>
      <c r="HZ165" s="858"/>
      <c r="IA165" s="858"/>
      <c r="IB165" s="858"/>
      <c r="IC165" s="858"/>
      <c r="ID165" s="858"/>
      <c r="IE165" s="858"/>
      <c r="IF165" s="858"/>
      <c r="IG165" s="858"/>
      <c r="IH165" s="858"/>
      <c r="II165" s="858"/>
      <c r="IJ165" s="858"/>
      <c r="IK165" s="858"/>
      <c r="IL165" s="858"/>
      <c r="IM165" s="858"/>
      <c r="IN165" s="858"/>
      <c r="IO165" s="858"/>
      <c r="IP165" s="858"/>
      <c r="IQ165" s="858"/>
      <c r="IR165" s="858"/>
      <c r="IS165" s="858"/>
      <c r="IT165" s="858"/>
      <c r="IU165" s="858"/>
      <c r="IV165" s="858"/>
    </row>
    <row r="166" spans="1:256" s="867" customFormat="1" ht="20.100000000000001" customHeight="1">
      <c r="A166" s="711" t="s">
        <v>1454</v>
      </c>
      <c r="B166" s="650"/>
      <c r="C166" s="650"/>
      <c r="D166" s="650"/>
      <c r="E166" s="650"/>
      <c r="F166" s="2757"/>
      <c r="G166" s="2757"/>
      <c r="H166" s="2757"/>
      <c r="I166" s="2757"/>
      <c r="J166" s="2757"/>
      <c r="K166" s="2757"/>
      <c r="L166" s="2757"/>
      <c r="M166" s="2757"/>
      <c r="N166" s="2757"/>
      <c r="O166" s="2757"/>
      <c r="P166" s="2757"/>
      <c r="Q166" s="2757"/>
      <c r="R166" s="2757"/>
      <c r="S166" s="2757"/>
      <c r="T166" s="2757"/>
      <c r="U166" s="2757"/>
      <c r="V166" s="2757"/>
      <c r="W166" s="2757"/>
      <c r="X166" s="2757"/>
      <c r="Y166" s="2757"/>
      <c r="Z166" s="864"/>
      <c r="AA166" s="864"/>
      <c r="AB166" s="864"/>
      <c r="AC166" s="864"/>
      <c r="AD166" s="864"/>
      <c r="AE166" s="864"/>
      <c r="AF166" s="864"/>
      <c r="AG166" s="864"/>
      <c r="AH166" s="864"/>
      <c r="AI166" s="864"/>
      <c r="AJ166" s="864"/>
      <c r="AK166" s="864"/>
      <c r="AL166" s="864"/>
      <c r="AM166" s="864"/>
      <c r="AN166" s="864"/>
      <c r="AO166" s="864"/>
      <c r="AP166" s="864"/>
      <c r="AQ166" s="864"/>
      <c r="AR166" s="864"/>
      <c r="AS166" s="864"/>
      <c r="AT166" s="864"/>
      <c r="AU166" s="864"/>
      <c r="AV166" s="864"/>
      <c r="AW166" s="864"/>
      <c r="AX166" s="864"/>
      <c r="AY166" s="864"/>
      <c r="AZ166" s="864"/>
      <c r="BA166" s="864"/>
      <c r="BB166" s="864"/>
      <c r="BC166" s="864"/>
      <c r="BD166" s="864"/>
      <c r="BE166" s="864"/>
      <c r="BF166" s="864"/>
      <c r="BG166" s="864"/>
      <c r="BH166" s="864"/>
      <c r="BI166" s="864"/>
      <c r="BJ166" s="864"/>
      <c r="BK166" s="864"/>
      <c r="BL166" s="864"/>
      <c r="BM166" s="864"/>
      <c r="BN166" s="864"/>
      <c r="BO166" s="864"/>
      <c r="BP166" s="864"/>
      <c r="BQ166" s="864"/>
      <c r="BR166" s="864"/>
      <c r="BS166" s="864"/>
      <c r="BT166" s="864"/>
      <c r="BU166" s="864"/>
      <c r="BV166" s="864"/>
      <c r="BW166" s="864"/>
      <c r="BX166" s="864"/>
      <c r="BY166" s="864"/>
      <c r="BZ166" s="864"/>
      <c r="CA166" s="864"/>
      <c r="CB166" s="864"/>
      <c r="CC166" s="864"/>
      <c r="CD166" s="864"/>
      <c r="CE166" s="864"/>
      <c r="CF166" s="864"/>
      <c r="CG166" s="864"/>
      <c r="CH166" s="864"/>
      <c r="CI166" s="864"/>
      <c r="CJ166" s="864"/>
      <c r="CK166" s="864"/>
      <c r="CL166" s="864"/>
      <c r="CM166" s="864"/>
      <c r="CN166" s="864"/>
      <c r="CO166" s="864"/>
      <c r="CP166" s="864"/>
      <c r="CQ166" s="864"/>
      <c r="CR166" s="864"/>
      <c r="CS166" s="864"/>
      <c r="CT166" s="864"/>
      <c r="CU166" s="864"/>
      <c r="CV166" s="864"/>
      <c r="CW166" s="864"/>
      <c r="CX166" s="864"/>
      <c r="CY166" s="864"/>
      <c r="CZ166" s="864"/>
      <c r="DA166" s="864"/>
      <c r="DB166" s="864"/>
      <c r="DC166" s="864"/>
      <c r="DD166" s="864"/>
      <c r="DE166" s="864"/>
      <c r="DF166" s="864"/>
      <c r="DG166" s="864"/>
      <c r="DH166" s="864"/>
      <c r="DI166" s="864"/>
      <c r="DJ166" s="864"/>
      <c r="DK166" s="864"/>
      <c r="DL166" s="864"/>
      <c r="DM166" s="864"/>
      <c r="DN166" s="864"/>
      <c r="DO166" s="864"/>
      <c r="DP166" s="864"/>
      <c r="DQ166" s="864"/>
      <c r="DR166" s="864"/>
      <c r="DS166" s="864"/>
      <c r="DT166" s="864"/>
      <c r="DU166" s="864"/>
      <c r="DV166" s="864"/>
      <c r="DW166" s="864"/>
      <c r="DX166" s="864"/>
      <c r="DY166" s="864"/>
      <c r="DZ166" s="864"/>
      <c r="EA166" s="864"/>
      <c r="EB166" s="864"/>
      <c r="EC166" s="864"/>
      <c r="ED166" s="864"/>
      <c r="EE166" s="864"/>
      <c r="EF166" s="864"/>
      <c r="EG166" s="864"/>
      <c r="EH166" s="864"/>
      <c r="EI166" s="864"/>
      <c r="EJ166" s="864"/>
      <c r="EK166" s="864"/>
      <c r="EL166" s="864"/>
      <c r="EM166" s="864"/>
      <c r="EN166" s="864"/>
      <c r="EO166" s="864"/>
      <c r="EP166" s="864"/>
      <c r="EQ166" s="864"/>
      <c r="ER166" s="864"/>
      <c r="ES166" s="864"/>
      <c r="ET166" s="864"/>
      <c r="EU166" s="864"/>
      <c r="EV166" s="864"/>
      <c r="EW166" s="864"/>
      <c r="EX166" s="864"/>
      <c r="EY166" s="864"/>
      <c r="EZ166" s="864"/>
      <c r="FA166" s="864"/>
      <c r="FB166" s="864"/>
      <c r="FC166" s="864"/>
      <c r="FD166" s="864"/>
      <c r="FE166" s="864"/>
      <c r="FF166" s="864"/>
      <c r="FG166" s="864"/>
      <c r="FH166" s="864"/>
      <c r="FI166" s="864"/>
      <c r="FJ166" s="864"/>
      <c r="FK166" s="864"/>
      <c r="FL166" s="864"/>
      <c r="FM166" s="864"/>
      <c r="FN166" s="864"/>
      <c r="FO166" s="864"/>
      <c r="FP166" s="864"/>
      <c r="FQ166" s="864"/>
      <c r="FR166" s="864"/>
      <c r="FS166" s="864"/>
      <c r="FT166" s="864"/>
      <c r="FU166" s="864"/>
      <c r="FV166" s="864"/>
      <c r="FW166" s="864"/>
      <c r="FX166" s="864"/>
      <c r="FY166" s="864"/>
      <c r="FZ166" s="864"/>
      <c r="GA166" s="864"/>
      <c r="GB166" s="864"/>
      <c r="GC166" s="864"/>
      <c r="GD166" s="864"/>
      <c r="GE166" s="864"/>
      <c r="GF166" s="864"/>
      <c r="GG166" s="864"/>
      <c r="GH166" s="864"/>
      <c r="GI166" s="864"/>
      <c r="GJ166" s="864"/>
      <c r="GK166" s="864"/>
      <c r="GL166" s="864"/>
      <c r="GM166" s="864"/>
      <c r="GN166" s="864"/>
      <c r="GO166" s="864"/>
      <c r="GP166" s="864"/>
      <c r="GQ166" s="864"/>
      <c r="GR166" s="864"/>
      <c r="GS166" s="864"/>
      <c r="GT166" s="864"/>
      <c r="GU166" s="864"/>
      <c r="GV166" s="864"/>
      <c r="GW166" s="864"/>
      <c r="GX166" s="864"/>
      <c r="GY166" s="864"/>
      <c r="GZ166" s="864"/>
      <c r="HA166" s="864"/>
      <c r="HB166" s="864"/>
      <c r="HC166" s="864"/>
      <c r="HD166" s="864"/>
      <c r="HE166" s="864"/>
      <c r="HF166" s="864"/>
      <c r="HG166" s="864"/>
      <c r="HH166" s="864"/>
      <c r="HI166" s="864"/>
      <c r="HJ166" s="864"/>
      <c r="HK166" s="864"/>
      <c r="HL166" s="864"/>
      <c r="HM166" s="864"/>
      <c r="HN166" s="864"/>
      <c r="HO166" s="864"/>
      <c r="HP166" s="864"/>
      <c r="HQ166" s="864"/>
      <c r="HR166" s="864"/>
      <c r="HS166" s="864"/>
      <c r="HT166" s="864"/>
      <c r="HU166" s="864"/>
      <c r="HV166" s="864"/>
      <c r="HW166" s="864"/>
      <c r="HX166" s="864"/>
      <c r="HY166" s="864"/>
      <c r="HZ166" s="864"/>
      <c r="IA166" s="864"/>
      <c r="IB166" s="864"/>
      <c r="IC166" s="864"/>
      <c r="ID166" s="864"/>
      <c r="IE166" s="864"/>
      <c r="IF166" s="864"/>
      <c r="IG166" s="864"/>
      <c r="IH166" s="864"/>
      <c r="II166" s="864"/>
      <c r="IJ166" s="864"/>
      <c r="IK166" s="864"/>
      <c r="IL166" s="864"/>
      <c r="IM166" s="864"/>
      <c r="IN166" s="864"/>
      <c r="IO166" s="864"/>
      <c r="IP166" s="864"/>
      <c r="IQ166" s="864"/>
      <c r="IR166" s="864"/>
      <c r="IS166" s="864"/>
      <c r="IT166" s="864"/>
      <c r="IU166" s="864"/>
      <c r="IV166" s="864"/>
    </row>
    <row r="167" spans="1:256" s="864" customFormat="1" ht="15" customHeight="1">
      <c r="A167" s="643" t="s">
        <v>1455</v>
      </c>
      <c r="B167" s="779">
        <v>2009</v>
      </c>
      <c r="C167" s="779">
        <v>2010</v>
      </c>
      <c r="D167" s="779">
        <v>2011</v>
      </c>
      <c r="E167" s="779">
        <v>2012</v>
      </c>
      <c r="F167" s="2753"/>
      <c r="G167" s="2753"/>
      <c r="H167" s="2753"/>
      <c r="I167" s="2753"/>
      <c r="J167" s="2753"/>
      <c r="K167" s="2753"/>
      <c r="L167" s="2753"/>
      <c r="M167" s="2753"/>
      <c r="N167" s="2753"/>
      <c r="O167" s="2753"/>
      <c r="P167" s="2753"/>
      <c r="Q167" s="2753"/>
      <c r="R167" s="2753"/>
      <c r="S167" s="2753"/>
      <c r="T167" s="2753"/>
      <c r="U167" s="2753"/>
      <c r="V167" s="2753"/>
      <c r="W167" s="2753"/>
      <c r="X167" s="2753"/>
      <c r="Y167" s="2753"/>
      <c r="Z167" s="867"/>
      <c r="AA167" s="867"/>
      <c r="AB167" s="867"/>
      <c r="AC167" s="867"/>
      <c r="AD167" s="867"/>
      <c r="AE167" s="867"/>
      <c r="AF167" s="867"/>
      <c r="AG167" s="867"/>
      <c r="AH167" s="867"/>
      <c r="AI167" s="867"/>
      <c r="AJ167" s="867"/>
      <c r="AK167" s="867"/>
      <c r="AL167" s="867"/>
      <c r="AM167" s="867"/>
      <c r="AN167" s="867"/>
      <c r="AO167" s="867"/>
      <c r="AP167" s="867"/>
      <c r="AQ167" s="867"/>
      <c r="AR167" s="867"/>
      <c r="AS167" s="867"/>
      <c r="AT167" s="867"/>
      <c r="AU167" s="867"/>
      <c r="AV167" s="867"/>
      <c r="AW167" s="867"/>
      <c r="AX167" s="867"/>
      <c r="AY167" s="867"/>
      <c r="AZ167" s="867"/>
      <c r="BA167" s="867"/>
      <c r="BB167" s="867"/>
      <c r="BC167" s="867"/>
      <c r="BD167" s="867"/>
      <c r="BE167" s="867"/>
      <c r="BF167" s="867"/>
      <c r="BG167" s="867"/>
      <c r="BH167" s="867"/>
      <c r="BI167" s="867"/>
      <c r="BJ167" s="867"/>
      <c r="BK167" s="867"/>
      <c r="BL167" s="867"/>
      <c r="BM167" s="867"/>
      <c r="BN167" s="867"/>
      <c r="BO167" s="867"/>
      <c r="BP167" s="867"/>
      <c r="BQ167" s="867"/>
      <c r="BR167" s="867"/>
      <c r="BS167" s="867"/>
      <c r="BT167" s="867"/>
      <c r="BU167" s="867"/>
      <c r="BV167" s="867"/>
      <c r="BW167" s="867"/>
      <c r="BX167" s="867"/>
      <c r="BY167" s="867"/>
      <c r="BZ167" s="867"/>
      <c r="CA167" s="867"/>
      <c r="CB167" s="867"/>
      <c r="CC167" s="867"/>
      <c r="CD167" s="867"/>
      <c r="CE167" s="867"/>
      <c r="CF167" s="867"/>
      <c r="CG167" s="867"/>
      <c r="CH167" s="867"/>
      <c r="CI167" s="867"/>
      <c r="CJ167" s="867"/>
      <c r="CK167" s="867"/>
      <c r="CL167" s="867"/>
      <c r="CM167" s="867"/>
      <c r="CN167" s="867"/>
      <c r="CO167" s="867"/>
      <c r="CP167" s="867"/>
      <c r="CQ167" s="867"/>
      <c r="CR167" s="867"/>
      <c r="CS167" s="867"/>
      <c r="CT167" s="867"/>
      <c r="CU167" s="867"/>
      <c r="CV167" s="867"/>
      <c r="CW167" s="867"/>
      <c r="CX167" s="867"/>
      <c r="CY167" s="867"/>
      <c r="CZ167" s="867"/>
      <c r="DA167" s="867"/>
      <c r="DB167" s="867"/>
      <c r="DC167" s="867"/>
      <c r="DD167" s="867"/>
      <c r="DE167" s="867"/>
      <c r="DF167" s="867"/>
      <c r="DG167" s="867"/>
      <c r="DH167" s="867"/>
      <c r="DI167" s="867"/>
      <c r="DJ167" s="867"/>
      <c r="DK167" s="867"/>
      <c r="DL167" s="867"/>
      <c r="DM167" s="867"/>
      <c r="DN167" s="867"/>
      <c r="DO167" s="867"/>
      <c r="DP167" s="867"/>
      <c r="DQ167" s="867"/>
      <c r="DR167" s="867"/>
      <c r="DS167" s="867"/>
      <c r="DT167" s="867"/>
      <c r="DU167" s="867"/>
      <c r="DV167" s="867"/>
      <c r="DW167" s="867"/>
      <c r="DX167" s="867"/>
      <c r="DY167" s="867"/>
      <c r="DZ167" s="867"/>
      <c r="EA167" s="867"/>
      <c r="EB167" s="867"/>
      <c r="EC167" s="867"/>
      <c r="ED167" s="867"/>
      <c r="EE167" s="867"/>
      <c r="EF167" s="867"/>
      <c r="EG167" s="867"/>
      <c r="EH167" s="867"/>
      <c r="EI167" s="867"/>
      <c r="EJ167" s="867"/>
      <c r="EK167" s="867"/>
      <c r="EL167" s="867"/>
      <c r="EM167" s="867"/>
      <c r="EN167" s="867"/>
      <c r="EO167" s="867"/>
      <c r="EP167" s="867"/>
      <c r="EQ167" s="867"/>
      <c r="ER167" s="867"/>
      <c r="ES167" s="867"/>
      <c r="ET167" s="867"/>
      <c r="EU167" s="867"/>
      <c r="EV167" s="867"/>
      <c r="EW167" s="867"/>
      <c r="EX167" s="867"/>
      <c r="EY167" s="867"/>
      <c r="EZ167" s="867"/>
      <c r="FA167" s="867"/>
      <c r="FB167" s="867"/>
      <c r="FC167" s="867"/>
      <c r="FD167" s="867"/>
      <c r="FE167" s="867"/>
      <c r="FF167" s="867"/>
      <c r="FG167" s="867"/>
      <c r="FH167" s="867"/>
      <c r="FI167" s="867"/>
      <c r="FJ167" s="867"/>
      <c r="FK167" s="867"/>
      <c r="FL167" s="867"/>
      <c r="FM167" s="867"/>
      <c r="FN167" s="867"/>
      <c r="FO167" s="867"/>
      <c r="FP167" s="867"/>
      <c r="FQ167" s="867"/>
      <c r="FR167" s="867"/>
      <c r="FS167" s="867"/>
      <c r="FT167" s="867"/>
      <c r="FU167" s="867"/>
      <c r="FV167" s="867"/>
      <c r="FW167" s="867"/>
      <c r="FX167" s="867"/>
      <c r="FY167" s="867"/>
      <c r="FZ167" s="867"/>
      <c r="GA167" s="867"/>
      <c r="GB167" s="867"/>
      <c r="GC167" s="867"/>
      <c r="GD167" s="867"/>
      <c r="GE167" s="867"/>
      <c r="GF167" s="867"/>
      <c r="GG167" s="867"/>
      <c r="GH167" s="867"/>
      <c r="GI167" s="867"/>
      <c r="GJ167" s="867"/>
      <c r="GK167" s="867"/>
      <c r="GL167" s="867"/>
      <c r="GM167" s="867"/>
      <c r="GN167" s="867"/>
      <c r="GO167" s="867"/>
      <c r="GP167" s="867"/>
      <c r="GQ167" s="867"/>
      <c r="GR167" s="867"/>
      <c r="GS167" s="867"/>
      <c r="GT167" s="867"/>
      <c r="GU167" s="867"/>
      <c r="GV167" s="867"/>
      <c r="GW167" s="867"/>
      <c r="GX167" s="867"/>
      <c r="GY167" s="867"/>
      <c r="GZ167" s="867"/>
      <c r="HA167" s="867"/>
      <c r="HB167" s="867"/>
      <c r="HC167" s="867"/>
      <c r="HD167" s="867"/>
      <c r="HE167" s="867"/>
      <c r="HF167" s="867"/>
      <c r="HG167" s="867"/>
      <c r="HH167" s="867"/>
      <c r="HI167" s="867"/>
      <c r="HJ167" s="867"/>
      <c r="HK167" s="867"/>
      <c r="HL167" s="867"/>
      <c r="HM167" s="867"/>
      <c r="HN167" s="867"/>
      <c r="HO167" s="867"/>
      <c r="HP167" s="867"/>
      <c r="HQ167" s="867"/>
      <c r="HR167" s="867"/>
      <c r="HS167" s="867"/>
      <c r="HT167" s="867"/>
      <c r="HU167" s="867"/>
      <c r="HV167" s="867"/>
      <c r="HW167" s="867"/>
      <c r="HX167" s="867"/>
      <c r="HY167" s="867"/>
      <c r="HZ167" s="867"/>
      <c r="IA167" s="867"/>
      <c r="IB167" s="867"/>
      <c r="IC167" s="867"/>
      <c r="ID167" s="867"/>
      <c r="IE167" s="867"/>
      <c r="IF167" s="867"/>
      <c r="IG167" s="867"/>
      <c r="IH167" s="867"/>
      <c r="II167" s="867"/>
      <c r="IJ167" s="867"/>
      <c r="IK167" s="867"/>
      <c r="IL167" s="867"/>
      <c r="IM167" s="867"/>
      <c r="IN167" s="867"/>
      <c r="IO167" s="867"/>
      <c r="IP167" s="867"/>
      <c r="IQ167" s="867"/>
      <c r="IR167" s="867"/>
      <c r="IS167" s="867"/>
      <c r="IT167" s="867"/>
      <c r="IU167" s="867"/>
      <c r="IV167" s="867"/>
    </row>
    <row r="168" spans="1:256" s="864" customFormat="1" ht="15" customHeight="1">
      <c r="A168" s="1076" t="s">
        <v>1466</v>
      </c>
      <c r="B168" s="1110">
        <v>538.21570153490211</v>
      </c>
      <c r="C168" s="1110">
        <v>706.5638546933086</v>
      </c>
      <c r="D168" s="1110">
        <v>924.36985185390586</v>
      </c>
      <c r="E168" s="1111">
        <v>925.32</v>
      </c>
      <c r="F168" s="2753"/>
      <c r="G168" s="2753"/>
      <c r="H168" s="2753"/>
      <c r="I168" s="2753"/>
      <c r="J168" s="2753"/>
      <c r="K168" s="2753"/>
      <c r="L168" s="2753"/>
      <c r="M168" s="2753"/>
      <c r="N168" s="2753"/>
      <c r="O168" s="2753"/>
      <c r="P168" s="2753"/>
      <c r="Q168" s="2753"/>
      <c r="R168" s="2753"/>
      <c r="S168" s="2753"/>
      <c r="T168" s="2753"/>
      <c r="U168" s="2753"/>
      <c r="V168" s="2753"/>
      <c r="W168" s="2753"/>
      <c r="X168" s="2753"/>
      <c r="Y168" s="2753"/>
      <c r="Z168" s="867"/>
      <c r="AA168" s="867"/>
      <c r="AB168" s="867"/>
      <c r="AC168" s="867"/>
      <c r="AD168" s="867"/>
      <c r="AE168" s="867"/>
      <c r="AF168" s="867"/>
      <c r="AG168" s="867"/>
      <c r="AH168" s="867"/>
      <c r="AI168" s="867"/>
      <c r="AJ168" s="867"/>
      <c r="AK168" s="867"/>
      <c r="AL168" s="867"/>
      <c r="AM168" s="867"/>
      <c r="AN168" s="867"/>
      <c r="AO168" s="867"/>
      <c r="AP168" s="867"/>
      <c r="AQ168" s="867"/>
      <c r="AR168" s="867"/>
      <c r="AS168" s="867"/>
      <c r="AT168" s="867"/>
      <c r="AU168" s="867"/>
      <c r="AV168" s="867"/>
      <c r="AW168" s="867"/>
      <c r="AX168" s="867"/>
      <c r="AY168" s="867"/>
      <c r="AZ168" s="867"/>
      <c r="BA168" s="867"/>
      <c r="BB168" s="867"/>
      <c r="BC168" s="867"/>
      <c r="BD168" s="867"/>
      <c r="BE168" s="867"/>
      <c r="BF168" s="867"/>
      <c r="BG168" s="867"/>
      <c r="BH168" s="867"/>
      <c r="BI168" s="867"/>
      <c r="BJ168" s="867"/>
      <c r="BK168" s="867"/>
      <c r="BL168" s="867"/>
      <c r="BM168" s="867"/>
      <c r="BN168" s="867"/>
      <c r="BO168" s="867"/>
      <c r="BP168" s="867"/>
      <c r="BQ168" s="867"/>
      <c r="BR168" s="867"/>
      <c r="BS168" s="867"/>
      <c r="BT168" s="867"/>
      <c r="BU168" s="867"/>
      <c r="BV168" s="867"/>
      <c r="BW168" s="867"/>
      <c r="BX168" s="867"/>
      <c r="BY168" s="867"/>
      <c r="BZ168" s="867"/>
      <c r="CA168" s="867"/>
      <c r="CB168" s="867"/>
      <c r="CC168" s="867"/>
      <c r="CD168" s="867"/>
      <c r="CE168" s="867"/>
      <c r="CF168" s="867"/>
      <c r="CG168" s="867"/>
      <c r="CH168" s="867"/>
      <c r="CI168" s="867"/>
      <c r="CJ168" s="867"/>
      <c r="CK168" s="867"/>
      <c r="CL168" s="867"/>
      <c r="CM168" s="867"/>
      <c r="CN168" s="867"/>
      <c r="CO168" s="867"/>
      <c r="CP168" s="867"/>
      <c r="CQ168" s="867"/>
      <c r="CR168" s="867"/>
      <c r="CS168" s="867"/>
      <c r="CT168" s="867"/>
      <c r="CU168" s="867"/>
      <c r="CV168" s="867"/>
      <c r="CW168" s="867"/>
      <c r="CX168" s="867"/>
      <c r="CY168" s="867"/>
      <c r="CZ168" s="867"/>
      <c r="DA168" s="867"/>
      <c r="DB168" s="867"/>
      <c r="DC168" s="867"/>
      <c r="DD168" s="867"/>
      <c r="DE168" s="867"/>
      <c r="DF168" s="867"/>
      <c r="DG168" s="867"/>
      <c r="DH168" s="867"/>
      <c r="DI168" s="867"/>
      <c r="DJ168" s="867"/>
      <c r="DK168" s="867"/>
      <c r="DL168" s="867"/>
      <c r="DM168" s="867"/>
      <c r="DN168" s="867"/>
      <c r="DO168" s="867"/>
      <c r="DP168" s="867"/>
      <c r="DQ168" s="867"/>
      <c r="DR168" s="867"/>
      <c r="DS168" s="867"/>
      <c r="DT168" s="867"/>
      <c r="DU168" s="867"/>
      <c r="DV168" s="867"/>
      <c r="DW168" s="867"/>
      <c r="DX168" s="867"/>
      <c r="DY168" s="867"/>
      <c r="DZ168" s="867"/>
      <c r="EA168" s="867"/>
      <c r="EB168" s="867"/>
      <c r="EC168" s="867"/>
      <c r="ED168" s="867"/>
      <c r="EE168" s="867"/>
      <c r="EF168" s="867"/>
      <c r="EG168" s="867"/>
      <c r="EH168" s="867"/>
      <c r="EI168" s="867"/>
      <c r="EJ168" s="867"/>
      <c r="EK168" s="867"/>
      <c r="EL168" s="867"/>
      <c r="EM168" s="867"/>
      <c r="EN168" s="867"/>
      <c r="EO168" s="867"/>
      <c r="EP168" s="867"/>
      <c r="EQ168" s="867"/>
      <c r="ER168" s="867"/>
      <c r="ES168" s="867"/>
      <c r="ET168" s="867"/>
      <c r="EU168" s="867"/>
      <c r="EV168" s="867"/>
      <c r="EW168" s="867"/>
      <c r="EX168" s="867"/>
      <c r="EY168" s="867"/>
      <c r="EZ168" s="867"/>
      <c r="FA168" s="867"/>
      <c r="FB168" s="867"/>
      <c r="FC168" s="867"/>
      <c r="FD168" s="867"/>
      <c r="FE168" s="867"/>
      <c r="FF168" s="867"/>
      <c r="FG168" s="867"/>
      <c r="FH168" s="867"/>
      <c r="FI168" s="867"/>
      <c r="FJ168" s="867"/>
      <c r="FK168" s="867"/>
      <c r="FL168" s="867"/>
      <c r="FM168" s="867"/>
      <c r="FN168" s="867"/>
      <c r="FO168" s="867"/>
      <c r="FP168" s="867"/>
      <c r="FQ168" s="867"/>
      <c r="FR168" s="867"/>
      <c r="FS168" s="867"/>
      <c r="FT168" s="867"/>
      <c r="FU168" s="867"/>
      <c r="FV168" s="867"/>
      <c r="FW168" s="867"/>
      <c r="FX168" s="867"/>
      <c r="FY168" s="867"/>
      <c r="FZ168" s="867"/>
      <c r="GA168" s="867"/>
      <c r="GB168" s="867"/>
      <c r="GC168" s="867"/>
      <c r="GD168" s="867"/>
      <c r="GE168" s="867"/>
      <c r="GF168" s="867"/>
      <c r="GG168" s="867"/>
      <c r="GH168" s="867"/>
      <c r="GI168" s="867"/>
      <c r="GJ168" s="867"/>
      <c r="GK168" s="867"/>
      <c r="GL168" s="867"/>
      <c r="GM168" s="867"/>
      <c r="GN168" s="867"/>
      <c r="GO168" s="867"/>
      <c r="GP168" s="867"/>
      <c r="GQ168" s="867"/>
      <c r="GR168" s="867"/>
      <c r="GS168" s="867"/>
      <c r="GT168" s="867"/>
      <c r="GU168" s="867"/>
      <c r="GV168" s="867"/>
      <c r="GW168" s="867"/>
      <c r="GX168" s="867"/>
      <c r="GY168" s="867"/>
      <c r="GZ168" s="867"/>
      <c r="HA168" s="867"/>
      <c r="HB168" s="867"/>
      <c r="HC168" s="867"/>
      <c r="HD168" s="867"/>
      <c r="HE168" s="867"/>
      <c r="HF168" s="867"/>
      <c r="HG168" s="867"/>
      <c r="HH168" s="867"/>
      <c r="HI168" s="867"/>
      <c r="HJ168" s="867"/>
      <c r="HK168" s="867"/>
      <c r="HL168" s="867"/>
      <c r="HM168" s="867"/>
      <c r="HN168" s="867"/>
      <c r="HO168" s="867"/>
      <c r="HP168" s="867"/>
      <c r="HQ168" s="867"/>
      <c r="HR168" s="867"/>
      <c r="HS168" s="867"/>
      <c r="HT168" s="867"/>
      <c r="HU168" s="867"/>
      <c r="HV168" s="867"/>
      <c r="HW168" s="867"/>
      <c r="HX168" s="867"/>
      <c r="HY168" s="867"/>
      <c r="HZ168" s="867"/>
      <c r="IA168" s="867"/>
      <c r="IB168" s="867"/>
      <c r="IC168" s="867"/>
      <c r="ID168" s="867"/>
      <c r="IE168" s="867"/>
      <c r="IF168" s="867"/>
      <c r="IG168" s="867"/>
      <c r="IH168" s="867"/>
      <c r="II168" s="867"/>
      <c r="IJ168" s="867"/>
      <c r="IK168" s="867"/>
      <c r="IL168" s="867"/>
      <c r="IM168" s="867"/>
      <c r="IN168" s="867"/>
      <c r="IO168" s="867"/>
      <c r="IP168" s="867"/>
      <c r="IQ168" s="867"/>
      <c r="IR168" s="867"/>
      <c r="IS168" s="867"/>
      <c r="IT168" s="867"/>
      <c r="IU168" s="867"/>
      <c r="IV168" s="867"/>
    </row>
    <row r="169" spans="1:256" ht="20.100000000000001" customHeight="1">
      <c r="A169" s="1076" t="s">
        <v>1467</v>
      </c>
      <c r="B169" s="1110">
        <v>576.54624560325976</v>
      </c>
      <c r="C169" s="1110">
        <v>719.54492783724254</v>
      </c>
      <c r="D169" s="1110">
        <v>998.89139530677164</v>
      </c>
      <c r="E169" s="1111">
        <v>1005.31</v>
      </c>
      <c r="F169" s="2753"/>
      <c r="G169" s="2753"/>
      <c r="H169" s="2753"/>
      <c r="I169" s="2753"/>
      <c r="J169" s="2753"/>
      <c r="K169" s="2753"/>
      <c r="L169" s="2753"/>
      <c r="M169" s="2753"/>
      <c r="N169" s="2753"/>
      <c r="O169" s="2753"/>
      <c r="P169" s="2753"/>
      <c r="Q169" s="2753"/>
      <c r="R169" s="2753"/>
      <c r="S169" s="2753"/>
      <c r="T169" s="2753"/>
      <c r="U169" s="2753"/>
      <c r="V169" s="2753"/>
      <c r="W169" s="2753"/>
      <c r="X169" s="2753"/>
      <c r="Y169" s="2753"/>
      <c r="Z169" s="867"/>
      <c r="AA169" s="867"/>
      <c r="AB169" s="867"/>
      <c r="AC169" s="867"/>
      <c r="AD169" s="867"/>
      <c r="AE169" s="867"/>
      <c r="AF169" s="867"/>
      <c r="AG169" s="867"/>
      <c r="AH169" s="867"/>
      <c r="AI169" s="867"/>
      <c r="AJ169" s="867"/>
      <c r="AK169" s="867"/>
      <c r="AL169" s="867"/>
      <c r="AM169" s="867"/>
      <c r="AN169" s="867"/>
      <c r="AO169" s="867"/>
      <c r="AP169" s="867"/>
      <c r="AQ169" s="867"/>
      <c r="AR169" s="867"/>
      <c r="AS169" s="867"/>
      <c r="AT169" s="867"/>
      <c r="AU169" s="867"/>
      <c r="AV169" s="867"/>
      <c r="AW169" s="867"/>
      <c r="AX169" s="867"/>
      <c r="AY169" s="867"/>
      <c r="AZ169" s="867"/>
      <c r="BA169" s="867"/>
      <c r="BB169" s="867"/>
      <c r="BC169" s="867"/>
      <c r="BD169" s="867"/>
      <c r="BE169" s="867"/>
      <c r="BF169" s="867"/>
      <c r="BG169" s="867"/>
      <c r="BH169" s="867"/>
      <c r="BI169" s="867"/>
      <c r="BJ169" s="867"/>
      <c r="BK169" s="867"/>
      <c r="BL169" s="867"/>
      <c r="BM169" s="867"/>
      <c r="BN169" s="867"/>
      <c r="BO169" s="867"/>
      <c r="BP169" s="867"/>
      <c r="BQ169" s="867"/>
      <c r="BR169" s="867"/>
      <c r="BS169" s="867"/>
      <c r="BT169" s="867"/>
      <c r="BU169" s="867"/>
      <c r="BV169" s="867"/>
      <c r="BW169" s="867"/>
      <c r="BX169" s="867"/>
      <c r="BY169" s="867"/>
      <c r="BZ169" s="867"/>
      <c r="CA169" s="867"/>
      <c r="CB169" s="867"/>
      <c r="CC169" s="867"/>
      <c r="CD169" s="867"/>
      <c r="CE169" s="867"/>
      <c r="CF169" s="867"/>
      <c r="CG169" s="867"/>
      <c r="CH169" s="867"/>
      <c r="CI169" s="867"/>
      <c r="CJ169" s="867"/>
      <c r="CK169" s="867"/>
      <c r="CL169" s="867"/>
      <c r="CM169" s="867"/>
      <c r="CN169" s="867"/>
      <c r="CO169" s="867"/>
      <c r="CP169" s="867"/>
      <c r="CQ169" s="867"/>
      <c r="CR169" s="867"/>
      <c r="CS169" s="867"/>
      <c r="CT169" s="867"/>
      <c r="CU169" s="867"/>
      <c r="CV169" s="867"/>
      <c r="CW169" s="867"/>
      <c r="CX169" s="867"/>
      <c r="CY169" s="867"/>
      <c r="CZ169" s="867"/>
      <c r="DA169" s="867"/>
      <c r="DB169" s="867"/>
      <c r="DC169" s="867"/>
      <c r="DD169" s="867"/>
      <c r="DE169" s="867"/>
      <c r="DF169" s="867"/>
      <c r="DG169" s="867"/>
      <c r="DH169" s="867"/>
      <c r="DI169" s="867"/>
      <c r="DJ169" s="867"/>
      <c r="DK169" s="867"/>
      <c r="DL169" s="867"/>
      <c r="DM169" s="867"/>
      <c r="DN169" s="867"/>
      <c r="DO169" s="867"/>
      <c r="DP169" s="867"/>
      <c r="DQ169" s="867"/>
      <c r="DR169" s="867"/>
      <c r="DS169" s="867"/>
      <c r="DT169" s="867"/>
      <c r="DU169" s="867"/>
      <c r="DV169" s="867"/>
      <c r="DW169" s="867"/>
      <c r="DX169" s="867"/>
      <c r="DY169" s="867"/>
      <c r="DZ169" s="867"/>
      <c r="EA169" s="867"/>
      <c r="EB169" s="867"/>
      <c r="EC169" s="867"/>
      <c r="ED169" s="867"/>
      <c r="EE169" s="867"/>
      <c r="EF169" s="867"/>
      <c r="EG169" s="867"/>
      <c r="EH169" s="867"/>
      <c r="EI169" s="867"/>
      <c r="EJ169" s="867"/>
      <c r="EK169" s="867"/>
      <c r="EL169" s="867"/>
      <c r="EM169" s="867"/>
      <c r="EN169" s="867"/>
      <c r="EO169" s="867"/>
      <c r="EP169" s="867"/>
      <c r="EQ169" s="867"/>
      <c r="ER169" s="867"/>
      <c r="ES169" s="867"/>
      <c r="ET169" s="867"/>
      <c r="EU169" s="867"/>
      <c r="EV169" s="867"/>
      <c r="EW169" s="867"/>
      <c r="EX169" s="867"/>
      <c r="EY169" s="867"/>
      <c r="EZ169" s="867"/>
      <c r="FA169" s="867"/>
      <c r="FB169" s="867"/>
      <c r="FC169" s="867"/>
      <c r="FD169" s="867"/>
      <c r="FE169" s="867"/>
      <c r="FF169" s="867"/>
      <c r="FG169" s="867"/>
      <c r="FH169" s="867"/>
      <c r="FI169" s="867"/>
      <c r="FJ169" s="867"/>
      <c r="FK169" s="867"/>
      <c r="FL169" s="867"/>
      <c r="FM169" s="867"/>
      <c r="FN169" s="867"/>
      <c r="FO169" s="867"/>
      <c r="FP169" s="867"/>
      <c r="FQ169" s="867"/>
      <c r="FR169" s="867"/>
      <c r="FS169" s="867"/>
      <c r="FT169" s="867"/>
      <c r="FU169" s="867"/>
      <c r="FV169" s="867"/>
      <c r="FW169" s="867"/>
      <c r="FX169" s="867"/>
      <c r="FY169" s="867"/>
      <c r="FZ169" s="867"/>
      <c r="GA169" s="867"/>
      <c r="GB169" s="867"/>
      <c r="GC169" s="867"/>
      <c r="GD169" s="867"/>
      <c r="GE169" s="867"/>
      <c r="GF169" s="867"/>
      <c r="GG169" s="867"/>
      <c r="GH169" s="867"/>
      <c r="GI169" s="867"/>
      <c r="GJ169" s="867"/>
      <c r="GK169" s="867"/>
      <c r="GL169" s="867"/>
      <c r="GM169" s="867"/>
      <c r="GN169" s="867"/>
      <c r="GO169" s="867"/>
      <c r="GP169" s="867"/>
      <c r="GQ169" s="867"/>
      <c r="GR169" s="867"/>
      <c r="GS169" s="867"/>
      <c r="GT169" s="867"/>
      <c r="GU169" s="867"/>
      <c r="GV169" s="867"/>
      <c r="GW169" s="867"/>
      <c r="GX169" s="867"/>
      <c r="GY169" s="867"/>
      <c r="GZ169" s="867"/>
      <c r="HA169" s="867"/>
      <c r="HB169" s="867"/>
      <c r="HC169" s="867"/>
      <c r="HD169" s="867"/>
      <c r="HE169" s="867"/>
      <c r="HF169" s="867"/>
      <c r="HG169" s="867"/>
      <c r="HH169" s="867"/>
      <c r="HI169" s="867"/>
      <c r="HJ169" s="867"/>
      <c r="HK169" s="867"/>
      <c r="HL169" s="867"/>
      <c r="HM169" s="867"/>
      <c r="HN169" s="867"/>
      <c r="HO169" s="867"/>
      <c r="HP169" s="867"/>
      <c r="HQ169" s="867"/>
      <c r="HR169" s="867"/>
      <c r="HS169" s="867"/>
      <c r="HT169" s="867"/>
      <c r="HU169" s="867"/>
      <c r="HV169" s="867"/>
      <c r="HW169" s="867"/>
      <c r="HX169" s="867"/>
      <c r="HY169" s="867"/>
      <c r="HZ169" s="867"/>
      <c r="IA169" s="867"/>
      <c r="IB169" s="867"/>
      <c r="IC169" s="867"/>
      <c r="ID169" s="867"/>
      <c r="IE169" s="867"/>
      <c r="IF169" s="867"/>
      <c r="IG169" s="867"/>
      <c r="IH169" s="867"/>
      <c r="II169" s="867"/>
      <c r="IJ169" s="867"/>
      <c r="IK169" s="867"/>
      <c r="IL169" s="867"/>
      <c r="IM169" s="867"/>
      <c r="IN169" s="867"/>
      <c r="IO169" s="867"/>
      <c r="IP169" s="867"/>
      <c r="IQ169" s="867"/>
      <c r="IR169" s="867"/>
      <c r="IS169" s="867"/>
      <c r="IT169" s="867"/>
      <c r="IU169" s="867"/>
      <c r="IV169" s="867"/>
    </row>
    <row r="170" spans="1:256" s="864" customFormat="1" ht="15" customHeight="1">
      <c r="A170" s="1076" t="s">
        <v>1468</v>
      </c>
      <c r="B170" s="1110">
        <v>550.72445190124893</v>
      </c>
      <c r="C170" s="1110">
        <v>675.83098019563386</v>
      </c>
      <c r="D170" s="1110">
        <v>938.8083072003094</v>
      </c>
      <c r="E170" s="1111">
        <v>962.21</v>
      </c>
      <c r="F170" s="2753"/>
      <c r="G170" s="2761"/>
      <c r="H170" s="2753"/>
      <c r="I170" s="2753"/>
      <c r="J170" s="2753"/>
      <c r="K170" s="2753"/>
      <c r="L170" s="2753"/>
      <c r="M170" s="2753"/>
      <c r="N170" s="2753"/>
      <c r="O170" s="2753"/>
      <c r="P170" s="2753"/>
      <c r="Q170" s="2753"/>
      <c r="R170" s="2753"/>
      <c r="S170" s="2753"/>
      <c r="T170" s="2753"/>
      <c r="U170" s="2753"/>
      <c r="V170" s="2753"/>
      <c r="W170" s="2753"/>
      <c r="X170" s="2753"/>
      <c r="Y170" s="2753"/>
      <c r="Z170" s="867"/>
      <c r="AA170" s="867"/>
      <c r="AB170" s="867"/>
      <c r="AC170" s="867"/>
      <c r="AD170" s="867"/>
      <c r="AE170" s="867"/>
      <c r="AF170" s="867"/>
      <c r="AG170" s="867"/>
      <c r="AH170" s="867"/>
      <c r="AI170" s="867"/>
      <c r="AJ170" s="867"/>
      <c r="AK170" s="867"/>
      <c r="AL170" s="867"/>
      <c r="AM170" s="867"/>
      <c r="AN170" s="867"/>
      <c r="AO170" s="867"/>
      <c r="AP170" s="867"/>
      <c r="AQ170" s="867"/>
      <c r="AR170" s="867"/>
      <c r="AS170" s="867"/>
      <c r="AT170" s="867"/>
      <c r="AU170" s="867"/>
      <c r="AV170" s="867"/>
      <c r="AW170" s="867"/>
      <c r="AX170" s="867"/>
      <c r="AY170" s="867"/>
      <c r="AZ170" s="867"/>
      <c r="BA170" s="867"/>
      <c r="BB170" s="867"/>
      <c r="BC170" s="867"/>
      <c r="BD170" s="867"/>
      <c r="BE170" s="867"/>
      <c r="BF170" s="867"/>
      <c r="BG170" s="867"/>
      <c r="BH170" s="867"/>
      <c r="BI170" s="867"/>
      <c r="BJ170" s="867"/>
      <c r="BK170" s="867"/>
      <c r="BL170" s="867"/>
      <c r="BM170" s="867"/>
      <c r="BN170" s="867"/>
      <c r="BO170" s="867"/>
      <c r="BP170" s="867"/>
      <c r="BQ170" s="867"/>
      <c r="BR170" s="867"/>
      <c r="BS170" s="867"/>
      <c r="BT170" s="867"/>
      <c r="BU170" s="867"/>
      <c r="BV170" s="867"/>
      <c r="BW170" s="867"/>
      <c r="BX170" s="867"/>
      <c r="BY170" s="867"/>
      <c r="BZ170" s="867"/>
      <c r="CA170" s="867"/>
      <c r="CB170" s="867"/>
      <c r="CC170" s="867"/>
      <c r="CD170" s="867"/>
      <c r="CE170" s="867"/>
      <c r="CF170" s="867"/>
      <c r="CG170" s="867"/>
      <c r="CH170" s="867"/>
      <c r="CI170" s="867"/>
      <c r="CJ170" s="867"/>
      <c r="CK170" s="867"/>
      <c r="CL170" s="867"/>
      <c r="CM170" s="867"/>
      <c r="CN170" s="867"/>
      <c r="CO170" s="867"/>
      <c r="CP170" s="867"/>
      <c r="CQ170" s="867"/>
      <c r="CR170" s="867"/>
      <c r="CS170" s="867"/>
      <c r="CT170" s="867"/>
      <c r="CU170" s="867"/>
      <c r="CV170" s="867"/>
      <c r="CW170" s="867"/>
      <c r="CX170" s="867"/>
      <c r="CY170" s="867"/>
      <c r="CZ170" s="867"/>
      <c r="DA170" s="867"/>
      <c r="DB170" s="867"/>
      <c r="DC170" s="867"/>
      <c r="DD170" s="867"/>
      <c r="DE170" s="867"/>
      <c r="DF170" s="867"/>
      <c r="DG170" s="867"/>
      <c r="DH170" s="867"/>
      <c r="DI170" s="867"/>
      <c r="DJ170" s="867"/>
      <c r="DK170" s="867"/>
      <c r="DL170" s="867"/>
      <c r="DM170" s="867"/>
      <c r="DN170" s="867"/>
      <c r="DO170" s="867"/>
      <c r="DP170" s="867"/>
      <c r="DQ170" s="867"/>
      <c r="DR170" s="867"/>
      <c r="DS170" s="867"/>
      <c r="DT170" s="867"/>
      <c r="DU170" s="867"/>
      <c r="DV170" s="867"/>
      <c r="DW170" s="867"/>
      <c r="DX170" s="867"/>
      <c r="DY170" s="867"/>
      <c r="DZ170" s="867"/>
      <c r="EA170" s="867"/>
      <c r="EB170" s="867"/>
      <c r="EC170" s="867"/>
      <c r="ED170" s="867"/>
      <c r="EE170" s="867"/>
      <c r="EF170" s="867"/>
      <c r="EG170" s="867"/>
      <c r="EH170" s="867"/>
      <c r="EI170" s="867"/>
      <c r="EJ170" s="867"/>
      <c r="EK170" s="867"/>
      <c r="EL170" s="867"/>
      <c r="EM170" s="867"/>
      <c r="EN170" s="867"/>
      <c r="EO170" s="867"/>
      <c r="EP170" s="867"/>
      <c r="EQ170" s="867"/>
      <c r="ER170" s="867"/>
      <c r="ES170" s="867"/>
      <c r="ET170" s="867"/>
      <c r="EU170" s="867"/>
      <c r="EV170" s="867"/>
      <c r="EW170" s="867"/>
      <c r="EX170" s="867"/>
      <c r="EY170" s="867"/>
      <c r="EZ170" s="867"/>
      <c r="FA170" s="867"/>
      <c r="FB170" s="867"/>
      <c r="FC170" s="867"/>
      <c r="FD170" s="867"/>
      <c r="FE170" s="867"/>
      <c r="FF170" s="867"/>
      <c r="FG170" s="867"/>
      <c r="FH170" s="867"/>
      <c r="FI170" s="867"/>
      <c r="FJ170" s="867"/>
      <c r="FK170" s="867"/>
      <c r="FL170" s="867"/>
      <c r="FM170" s="867"/>
      <c r="FN170" s="867"/>
      <c r="FO170" s="867"/>
      <c r="FP170" s="867"/>
      <c r="FQ170" s="867"/>
      <c r="FR170" s="867"/>
      <c r="FS170" s="867"/>
      <c r="FT170" s="867"/>
      <c r="FU170" s="867"/>
      <c r="FV170" s="867"/>
      <c r="FW170" s="867"/>
      <c r="FX170" s="867"/>
      <c r="FY170" s="867"/>
      <c r="FZ170" s="867"/>
      <c r="GA170" s="867"/>
      <c r="GB170" s="867"/>
      <c r="GC170" s="867"/>
      <c r="GD170" s="867"/>
      <c r="GE170" s="867"/>
      <c r="GF170" s="867"/>
      <c r="GG170" s="867"/>
      <c r="GH170" s="867"/>
      <c r="GI170" s="867"/>
      <c r="GJ170" s="867"/>
      <c r="GK170" s="867"/>
      <c r="GL170" s="867"/>
      <c r="GM170" s="867"/>
      <c r="GN170" s="867"/>
      <c r="GO170" s="867"/>
      <c r="GP170" s="867"/>
      <c r="GQ170" s="867"/>
      <c r="GR170" s="867"/>
      <c r="GS170" s="867"/>
      <c r="GT170" s="867"/>
      <c r="GU170" s="867"/>
      <c r="GV170" s="867"/>
      <c r="GW170" s="867"/>
      <c r="GX170" s="867"/>
      <c r="GY170" s="867"/>
      <c r="GZ170" s="867"/>
      <c r="HA170" s="867"/>
      <c r="HB170" s="867"/>
      <c r="HC170" s="867"/>
      <c r="HD170" s="867"/>
      <c r="HE170" s="867"/>
      <c r="HF170" s="867"/>
      <c r="HG170" s="867"/>
      <c r="HH170" s="867"/>
      <c r="HI170" s="867"/>
      <c r="HJ170" s="867"/>
      <c r="HK170" s="867"/>
      <c r="HL170" s="867"/>
      <c r="HM170" s="867"/>
      <c r="HN170" s="867"/>
      <c r="HO170" s="867"/>
      <c r="HP170" s="867"/>
      <c r="HQ170" s="867"/>
      <c r="HR170" s="867"/>
      <c r="HS170" s="867"/>
      <c r="HT170" s="867"/>
      <c r="HU170" s="867"/>
      <c r="HV170" s="867"/>
      <c r="HW170" s="867"/>
      <c r="HX170" s="867"/>
      <c r="HY170" s="867"/>
      <c r="HZ170" s="867"/>
      <c r="IA170" s="867"/>
      <c r="IB170" s="867"/>
      <c r="IC170" s="867"/>
      <c r="ID170" s="867"/>
      <c r="IE170" s="867"/>
      <c r="IF170" s="867"/>
      <c r="IG170" s="867"/>
      <c r="IH170" s="867"/>
      <c r="II170" s="867"/>
      <c r="IJ170" s="867"/>
      <c r="IK170" s="867"/>
      <c r="IL170" s="867"/>
      <c r="IM170" s="867"/>
      <c r="IN170" s="867"/>
      <c r="IO170" s="867"/>
      <c r="IP170" s="867"/>
      <c r="IQ170" s="867"/>
      <c r="IR170" s="867"/>
      <c r="IS170" s="867"/>
      <c r="IT170" s="867"/>
      <c r="IU170" s="867"/>
      <c r="IV170" s="867"/>
    </row>
    <row r="171" spans="1:256" s="864" customFormat="1" ht="15" customHeight="1">
      <c r="A171" s="781" t="s">
        <v>1474</v>
      </c>
      <c r="B171" s="1109">
        <v>348.20344287365208</v>
      </c>
      <c r="C171" s="1109">
        <v>473.84315863097135</v>
      </c>
      <c r="D171" s="1107" t="s">
        <v>1477</v>
      </c>
      <c r="E171" s="1109" t="s">
        <v>1484</v>
      </c>
      <c r="F171" s="2753"/>
      <c r="G171" s="2753"/>
      <c r="H171" s="2753"/>
      <c r="I171" s="2753"/>
      <c r="J171" s="2753"/>
      <c r="K171" s="2753"/>
      <c r="L171" s="2753"/>
      <c r="M171" s="2753"/>
      <c r="N171" s="2753"/>
      <c r="O171" s="2753"/>
      <c r="P171" s="2753"/>
      <c r="Q171" s="2753"/>
      <c r="R171" s="2753"/>
      <c r="S171" s="2753"/>
      <c r="T171" s="2753"/>
      <c r="U171" s="2753"/>
      <c r="V171" s="2753"/>
      <c r="W171" s="2753"/>
      <c r="X171" s="2753"/>
      <c r="Y171" s="2753"/>
      <c r="Z171" s="867"/>
      <c r="AA171" s="867"/>
      <c r="AB171" s="867"/>
      <c r="AC171" s="867"/>
      <c r="AD171" s="867"/>
      <c r="AE171" s="867"/>
      <c r="AF171" s="867"/>
      <c r="AG171" s="867"/>
      <c r="AH171" s="867"/>
      <c r="AI171" s="867"/>
      <c r="AJ171" s="867"/>
      <c r="AK171" s="867"/>
      <c r="AL171" s="867"/>
      <c r="AM171" s="867"/>
      <c r="AN171" s="867"/>
      <c r="AO171" s="867"/>
      <c r="AP171" s="867"/>
      <c r="AQ171" s="867"/>
      <c r="AR171" s="867"/>
      <c r="AS171" s="867"/>
      <c r="AT171" s="867"/>
      <c r="AU171" s="867"/>
      <c r="AV171" s="867"/>
      <c r="AW171" s="867"/>
      <c r="AX171" s="867"/>
      <c r="AY171" s="867"/>
      <c r="AZ171" s="867"/>
      <c r="BA171" s="867"/>
      <c r="BB171" s="867"/>
      <c r="BC171" s="867"/>
      <c r="BD171" s="867"/>
      <c r="BE171" s="867"/>
      <c r="BF171" s="867"/>
      <c r="BG171" s="867"/>
      <c r="BH171" s="867"/>
      <c r="BI171" s="867"/>
      <c r="BJ171" s="867"/>
      <c r="BK171" s="867"/>
      <c r="BL171" s="867"/>
      <c r="BM171" s="867"/>
      <c r="BN171" s="867"/>
      <c r="BO171" s="867"/>
      <c r="BP171" s="867"/>
      <c r="BQ171" s="867"/>
      <c r="BR171" s="867"/>
      <c r="BS171" s="867"/>
      <c r="BT171" s="867"/>
      <c r="BU171" s="867"/>
      <c r="BV171" s="867"/>
      <c r="BW171" s="867"/>
      <c r="BX171" s="867"/>
      <c r="BY171" s="867"/>
      <c r="BZ171" s="867"/>
      <c r="CA171" s="867"/>
      <c r="CB171" s="867"/>
      <c r="CC171" s="867"/>
      <c r="CD171" s="867"/>
      <c r="CE171" s="867"/>
      <c r="CF171" s="867"/>
      <c r="CG171" s="867"/>
      <c r="CH171" s="867"/>
      <c r="CI171" s="867"/>
      <c r="CJ171" s="867"/>
      <c r="CK171" s="867"/>
      <c r="CL171" s="867"/>
      <c r="CM171" s="867"/>
      <c r="CN171" s="867"/>
      <c r="CO171" s="867"/>
      <c r="CP171" s="867"/>
      <c r="CQ171" s="867"/>
      <c r="CR171" s="867"/>
      <c r="CS171" s="867"/>
      <c r="CT171" s="867"/>
      <c r="CU171" s="867"/>
      <c r="CV171" s="867"/>
      <c r="CW171" s="867"/>
      <c r="CX171" s="867"/>
      <c r="CY171" s="867"/>
      <c r="CZ171" s="867"/>
      <c r="DA171" s="867"/>
      <c r="DB171" s="867"/>
      <c r="DC171" s="867"/>
      <c r="DD171" s="867"/>
      <c r="DE171" s="867"/>
      <c r="DF171" s="867"/>
      <c r="DG171" s="867"/>
      <c r="DH171" s="867"/>
      <c r="DI171" s="867"/>
      <c r="DJ171" s="867"/>
      <c r="DK171" s="867"/>
      <c r="DL171" s="867"/>
      <c r="DM171" s="867"/>
      <c r="DN171" s="867"/>
      <c r="DO171" s="867"/>
      <c r="DP171" s="867"/>
      <c r="DQ171" s="867"/>
      <c r="DR171" s="867"/>
      <c r="DS171" s="867"/>
      <c r="DT171" s="867"/>
      <c r="DU171" s="867"/>
      <c r="DV171" s="867"/>
      <c r="DW171" s="867"/>
      <c r="DX171" s="867"/>
      <c r="DY171" s="867"/>
      <c r="DZ171" s="867"/>
      <c r="EA171" s="867"/>
      <c r="EB171" s="867"/>
      <c r="EC171" s="867"/>
      <c r="ED171" s="867"/>
      <c r="EE171" s="867"/>
      <c r="EF171" s="867"/>
      <c r="EG171" s="867"/>
      <c r="EH171" s="867"/>
      <c r="EI171" s="867"/>
      <c r="EJ171" s="867"/>
      <c r="EK171" s="867"/>
      <c r="EL171" s="867"/>
      <c r="EM171" s="867"/>
      <c r="EN171" s="867"/>
      <c r="EO171" s="867"/>
      <c r="EP171" s="867"/>
      <c r="EQ171" s="867"/>
      <c r="ER171" s="867"/>
      <c r="ES171" s="867"/>
      <c r="ET171" s="867"/>
      <c r="EU171" s="867"/>
      <c r="EV171" s="867"/>
      <c r="EW171" s="867"/>
      <c r="EX171" s="867"/>
      <c r="EY171" s="867"/>
      <c r="EZ171" s="867"/>
      <c r="FA171" s="867"/>
      <c r="FB171" s="867"/>
      <c r="FC171" s="867"/>
      <c r="FD171" s="867"/>
      <c r="FE171" s="867"/>
      <c r="FF171" s="867"/>
      <c r="FG171" s="867"/>
      <c r="FH171" s="867"/>
      <c r="FI171" s="867"/>
      <c r="FJ171" s="867"/>
      <c r="FK171" s="867"/>
      <c r="FL171" s="867"/>
      <c r="FM171" s="867"/>
      <c r="FN171" s="867"/>
      <c r="FO171" s="867"/>
      <c r="FP171" s="867"/>
      <c r="FQ171" s="867"/>
      <c r="FR171" s="867"/>
      <c r="FS171" s="867"/>
      <c r="FT171" s="867"/>
      <c r="FU171" s="867"/>
      <c r="FV171" s="867"/>
      <c r="FW171" s="867"/>
      <c r="FX171" s="867"/>
      <c r="FY171" s="867"/>
      <c r="FZ171" s="867"/>
      <c r="GA171" s="867"/>
      <c r="GB171" s="867"/>
      <c r="GC171" s="867"/>
      <c r="GD171" s="867"/>
      <c r="GE171" s="867"/>
      <c r="GF171" s="867"/>
      <c r="GG171" s="867"/>
      <c r="GH171" s="867"/>
      <c r="GI171" s="867"/>
      <c r="GJ171" s="867"/>
      <c r="GK171" s="867"/>
      <c r="GL171" s="867"/>
      <c r="GM171" s="867"/>
      <c r="GN171" s="867"/>
      <c r="GO171" s="867"/>
      <c r="GP171" s="867"/>
      <c r="GQ171" s="867"/>
      <c r="GR171" s="867"/>
      <c r="GS171" s="867"/>
      <c r="GT171" s="867"/>
      <c r="GU171" s="867"/>
      <c r="GV171" s="867"/>
      <c r="GW171" s="867"/>
      <c r="GX171" s="867"/>
      <c r="GY171" s="867"/>
      <c r="GZ171" s="867"/>
      <c r="HA171" s="867"/>
      <c r="HB171" s="867"/>
      <c r="HC171" s="867"/>
      <c r="HD171" s="867"/>
      <c r="HE171" s="867"/>
      <c r="HF171" s="867"/>
      <c r="HG171" s="867"/>
      <c r="HH171" s="867"/>
      <c r="HI171" s="867"/>
      <c r="HJ171" s="867"/>
      <c r="HK171" s="867"/>
      <c r="HL171" s="867"/>
      <c r="HM171" s="867"/>
      <c r="HN171" s="867"/>
      <c r="HO171" s="867"/>
      <c r="HP171" s="867"/>
      <c r="HQ171" s="867"/>
      <c r="HR171" s="867"/>
      <c r="HS171" s="867"/>
      <c r="HT171" s="867"/>
      <c r="HU171" s="867"/>
      <c r="HV171" s="867"/>
      <c r="HW171" s="867"/>
      <c r="HX171" s="867"/>
      <c r="HY171" s="867"/>
      <c r="HZ171" s="867"/>
      <c r="IA171" s="867"/>
      <c r="IB171" s="867"/>
      <c r="IC171" s="867"/>
      <c r="ID171" s="867"/>
      <c r="IE171" s="867"/>
      <c r="IF171" s="867"/>
      <c r="IG171" s="867"/>
      <c r="IH171" s="867"/>
      <c r="II171" s="867"/>
      <c r="IJ171" s="867"/>
      <c r="IK171" s="867"/>
      <c r="IL171" s="867"/>
      <c r="IM171" s="867"/>
      <c r="IN171" s="867"/>
      <c r="IO171" s="867"/>
      <c r="IP171" s="867"/>
      <c r="IQ171" s="867"/>
      <c r="IR171" s="867"/>
      <c r="IS171" s="867"/>
      <c r="IT171" s="867"/>
      <c r="IU171" s="867"/>
      <c r="IV171" s="867"/>
    </row>
    <row r="172" spans="1:256" s="867" customFormat="1" ht="12.75">
      <c r="A172" s="1103" t="s">
        <v>1104</v>
      </c>
      <c r="B172" s="1103"/>
      <c r="C172" s="1103"/>
      <c r="D172" s="1103"/>
      <c r="E172" s="1103"/>
      <c r="F172" s="2757"/>
      <c r="G172" s="2757"/>
      <c r="H172" s="2757"/>
      <c r="I172" s="2757"/>
      <c r="J172" s="2757"/>
      <c r="K172" s="2757"/>
      <c r="L172" s="2757"/>
      <c r="M172" s="2757"/>
      <c r="N172" s="2757"/>
      <c r="O172" s="2757"/>
      <c r="P172" s="2757"/>
      <c r="Q172" s="2757"/>
      <c r="R172" s="2757"/>
      <c r="S172" s="2757"/>
      <c r="T172" s="2757"/>
      <c r="U172" s="2757"/>
      <c r="V172" s="2757"/>
      <c r="W172" s="2757"/>
      <c r="X172" s="2757"/>
      <c r="Y172" s="2757"/>
      <c r="Z172" s="864"/>
      <c r="AA172" s="864"/>
      <c r="AB172" s="864"/>
      <c r="AC172" s="864"/>
      <c r="AD172" s="864"/>
      <c r="AE172" s="864"/>
      <c r="AF172" s="864"/>
      <c r="AG172" s="864"/>
      <c r="AH172" s="864"/>
      <c r="AI172" s="864"/>
      <c r="AJ172" s="864"/>
      <c r="AK172" s="864"/>
      <c r="AL172" s="864"/>
      <c r="AM172" s="864"/>
      <c r="AN172" s="864"/>
      <c r="AO172" s="864"/>
      <c r="AP172" s="864"/>
      <c r="AQ172" s="864"/>
      <c r="AR172" s="864"/>
      <c r="AS172" s="864"/>
      <c r="AT172" s="864"/>
      <c r="AU172" s="864"/>
      <c r="AV172" s="864"/>
      <c r="AW172" s="864"/>
      <c r="AX172" s="864"/>
      <c r="AY172" s="864"/>
      <c r="AZ172" s="864"/>
      <c r="BA172" s="864"/>
      <c r="BB172" s="864"/>
      <c r="BC172" s="864"/>
      <c r="BD172" s="864"/>
      <c r="BE172" s="864"/>
      <c r="BF172" s="864"/>
      <c r="BG172" s="864"/>
      <c r="BH172" s="864"/>
      <c r="BI172" s="864"/>
      <c r="BJ172" s="864"/>
      <c r="BK172" s="864"/>
      <c r="BL172" s="864"/>
      <c r="BM172" s="864"/>
      <c r="BN172" s="864"/>
      <c r="BO172" s="864"/>
      <c r="BP172" s="864"/>
      <c r="BQ172" s="864"/>
      <c r="BR172" s="864"/>
      <c r="BS172" s="864"/>
      <c r="BT172" s="864"/>
      <c r="BU172" s="864"/>
      <c r="BV172" s="864"/>
      <c r="BW172" s="864"/>
      <c r="BX172" s="864"/>
      <c r="BY172" s="864"/>
      <c r="BZ172" s="864"/>
      <c r="CA172" s="864"/>
      <c r="CB172" s="864"/>
      <c r="CC172" s="864"/>
      <c r="CD172" s="864"/>
      <c r="CE172" s="864"/>
      <c r="CF172" s="864"/>
      <c r="CG172" s="864"/>
      <c r="CH172" s="864"/>
      <c r="CI172" s="864"/>
      <c r="CJ172" s="864"/>
      <c r="CK172" s="864"/>
      <c r="CL172" s="864"/>
      <c r="CM172" s="864"/>
      <c r="CN172" s="864"/>
      <c r="CO172" s="864"/>
      <c r="CP172" s="864"/>
      <c r="CQ172" s="864"/>
      <c r="CR172" s="864"/>
      <c r="CS172" s="864"/>
      <c r="CT172" s="864"/>
      <c r="CU172" s="864"/>
      <c r="CV172" s="864"/>
      <c r="CW172" s="864"/>
      <c r="CX172" s="864"/>
      <c r="CY172" s="864"/>
      <c r="CZ172" s="864"/>
      <c r="DA172" s="864"/>
      <c r="DB172" s="864"/>
      <c r="DC172" s="864"/>
      <c r="DD172" s="864"/>
      <c r="DE172" s="864"/>
      <c r="DF172" s="864"/>
      <c r="DG172" s="864"/>
      <c r="DH172" s="864"/>
      <c r="DI172" s="864"/>
      <c r="DJ172" s="864"/>
      <c r="DK172" s="864"/>
      <c r="DL172" s="864"/>
      <c r="DM172" s="864"/>
      <c r="DN172" s="864"/>
      <c r="DO172" s="864"/>
      <c r="DP172" s="864"/>
      <c r="DQ172" s="864"/>
      <c r="DR172" s="864"/>
      <c r="DS172" s="864"/>
      <c r="DT172" s="864"/>
      <c r="DU172" s="864"/>
      <c r="DV172" s="864"/>
      <c r="DW172" s="864"/>
      <c r="DX172" s="864"/>
      <c r="DY172" s="864"/>
      <c r="DZ172" s="864"/>
      <c r="EA172" s="864"/>
      <c r="EB172" s="864"/>
      <c r="EC172" s="864"/>
      <c r="ED172" s="864"/>
      <c r="EE172" s="864"/>
      <c r="EF172" s="864"/>
      <c r="EG172" s="864"/>
      <c r="EH172" s="864"/>
      <c r="EI172" s="864"/>
      <c r="EJ172" s="864"/>
      <c r="EK172" s="864"/>
      <c r="EL172" s="864"/>
      <c r="EM172" s="864"/>
      <c r="EN172" s="864"/>
      <c r="EO172" s="864"/>
      <c r="EP172" s="864"/>
      <c r="EQ172" s="864"/>
      <c r="ER172" s="864"/>
      <c r="ES172" s="864"/>
      <c r="ET172" s="864"/>
      <c r="EU172" s="864"/>
      <c r="EV172" s="864"/>
      <c r="EW172" s="864"/>
      <c r="EX172" s="864"/>
      <c r="EY172" s="864"/>
      <c r="EZ172" s="864"/>
      <c r="FA172" s="864"/>
      <c r="FB172" s="864"/>
      <c r="FC172" s="864"/>
      <c r="FD172" s="864"/>
      <c r="FE172" s="864"/>
      <c r="FF172" s="864"/>
      <c r="FG172" s="864"/>
      <c r="FH172" s="864"/>
      <c r="FI172" s="864"/>
      <c r="FJ172" s="864"/>
      <c r="FK172" s="864"/>
      <c r="FL172" s="864"/>
      <c r="FM172" s="864"/>
      <c r="FN172" s="864"/>
      <c r="FO172" s="864"/>
      <c r="FP172" s="864"/>
      <c r="FQ172" s="864"/>
      <c r="FR172" s="864"/>
      <c r="FS172" s="864"/>
      <c r="FT172" s="864"/>
      <c r="FU172" s="864"/>
      <c r="FV172" s="864"/>
      <c r="FW172" s="864"/>
      <c r="FX172" s="864"/>
      <c r="FY172" s="864"/>
      <c r="FZ172" s="864"/>
      <c r="GA172" s="864"/>
      <c r="GB172" s="864"/>
      <c r="GC172" s="864"/>
      <c r="GD172" s="864"/>
      <c r="GE172" s="864"/>
      <c r="GF172" s="864"/>
      <c r="GG172" s="864"/>
      <c r="GH172" s="864"/>
      <c r="GI172" s="864"/>
      <c r="GJ172" s="864"/>
      <c r="GK172" s="864"/>
      <c r="GL172" s="864"/>
      <c r="GM172" s="864"/>
      <c r="GN172" s="864"/>
      <c r="GO172" s="864"/>
      <c r="GP172" s="864"/>
      <c r="GQ172" s="864"/>
      <c r="GR172" s="864"/>
      <c r="GS172" s="864"/>
      <c r="GT172" s="864"/>
      <c r="GU172" s="864"/>
      <c r="GV172" s="864"/>
      <c r="GW172" s="864"/>
      <c r="GX172" s="864"/>
      <c r="GY172" s="864"/>
      <c r="GZ172" s="864"/>
      <c r="HA172" s="864"/>
      <c r="HB172" s="864"/>
      <c r="HC172" s="864"/>
      <c r="HD172" s="864"/>
      <c r="HE172" s="864"/>
      <c r="HF172" s="864"/>
      <c r="HG172" s="864"/>
      <c r="HH172" s="864"/>
      <c r="HI172" s="864"/>
      <c r="HJ172" s="864"/>
      <c r="HK172" s="864"/>
      <c r="HL172" s="864"/>
      <c r="HM172" s="864"/>
      <c r="HN172" s="864"/>
      <c r="HO172" s="864"/>
      <c r="HP172" s="864"/>
      <c r="HQ172" s="864"/>
      <c r="HR172" s="864"/>
      <c r="HS172" s="864"/>
      <c r="HT172" s="864"/>
      <c r="HU172" s="864"/>
      <c r="HV172" s="864"/>
      <c r="HW172" s="864"/>
      <c r="HX172" s="864"/>
      <c r="HY172" s="864"/>
      <c r="HZ172" s="864"/>
      <c r="IA172" s="864"/>
      <c r="IB172" s="864"/>
      <c r="IC172" s="864"/>
      <c r="ID172" s="864"/>
      <c r="IE172" s="864"/>
      <c r="IF172" s="864"/>
      <c r="IG172" s="864"/>
      <c r="IH172" s="864"/>
      <c r="II172" s="864"/>
      <c r="IJ172" s="864"/>
      <c r="IK172" s="864"/>
      <c r="IL172" s="864"/>
      <c r="IM172" s="864"/>
      <c r="IN172" s="864"/>
      <c r="IO172" s="864"/>
      <c r="IP172" s="864"/>
      <c r="IQ172" s="864"/>
      <c r="IR172" s="864"/>
      <c r="IS172" s="864"/>
      <c r="IT172" s="864"/>
      <c r="IU172" s="864"/>
      <c r="IV172" s="864"/>
    </row>
    <row r="173" spans="1:256" s="867" customFormat="1" ht="12.75">
      <c r="A173" s="745" t="s">
        <v>1485</v>
      </c>
      <c r="B173" s="650"/>
      <c r="C173" s="650"/>
      <c r="D173" s="650"/>
      <c r="E173" s="650"/>
      <c r="F173" s="2757"/>
      <c r="G173" s="2757"/>
      <c r="H173" s="2757"/>
      <c r="I173" s="2757"/>
      <c r="J173" s="2757"/>
      <c r="K173" s="2757"/>
      <c r="L173" s="2757"/>
      <c r="M173" s="2757"/>
      <c r="N173" s="2757"/>
      <c r="O173" s="2757"/>
      <c r="P173" s="2757"/>
      <c r="Q173" s="2757"/>
      <c r="R173" s="2757"/>
      <c r="S173" s="2757"/>
      <c r="T173" s="2757"/>
      <c r="U173" s="2757"/>
      <c r="V173" s="2757"/>
      <c r="W173" s="2757"/>
      <c r="X173" s="2757"/>
      <c r="Y173" s="2757"/>
      <c r="Z173" s="864"/>
      <c r="AA173" s="864"/>
      <c r="AB173" s="864"/>
      <c r="AC173" s="864"/>
      <c r="AD173" s="864"/>
      <c r="AE173" s="864"/>
      <c r="AF173" s="864"/>
      <c r="AG173" s="864"/>
      <c r="AH173" s="864"/>
      <c r="AI173" s="864"/>
      <c r="AJ173" s="864"/>
      <c r="AK173" s="864"/>
      <c r="AL173" s="864"/>
      <c r="AM173" s="864"/>
      <c r="AN173" s="864"/>
      <c r="AO173" s="864"/>
      <c r="AP173" s="864"/>
      <c r="AQ173" s="864"/>
      <c r="AR173" s="864"/>
      <c r="AS173" s="864"/>
      <c r="AT173" s="864"/>
      <c r="AU173" s="864"/>
      <c r="AV173" s="864"/>
      <c r="AW173" s="864"/>
      <c r="AX173" s="864"/>
      <c r="AY173" s="864"/>
      <c r="AZ173" s="864"/>
      <c r="BA173" s="864"/>
      <c r="BB173" s="864"/>
      <c r="BC173" s="864"/>
      <c r="BD173" s="864"/>
      <c r="BE173" s="864"/>
      <c r="BF173" s="864"/>
      <c r="BG173" s="864"/>
      <c r="BH173" s="864"/>
      <c r="BI173" s="864"/>
      <c r="BJ173" s="864"/>
      <c r="BK173" s="864"/>
      <c r="BL173" s="864"/>
      <c r="BM173" s="864"/>
      <c r="BN173" s="864"/>
      <c r="BO173" s="864"/>
      <c r="BP173" s="864"/>
      <c r="BQ173" s="864"/>
      <c r="BR173" s="864"/>
      <c r="BS173" s="864"/>
      <c r="BT173" s="864"/>
      <c r="BU173" s="864"/>
      <c r="BV173" s="864"/>
      <c r="BW173" s="864"/>
      <c r="BX173" s="864"/>
      <c r="BY173" s="864"/>
      <c r="BZ173" s="864"/>
      <c r="CA173" s="864"/>
      <c r="CB173" s="864"/>
      <c r="CC173" s="864"/>
      <c r="CD173" s="864"/>
      <c r="CE173" s="864"/>
      <c r="CF173" s="864"/>
      <c r="CG173" s="864"/>
      <c r="CH173" s="864"/>
      <c r="CI173" s="864"/>
      <c r="CJ173" s="864"/>
      <c r="CK173" s="864"/>
      <c r="CL173" s="864"/>
      <c r="CM173" s="864"/>
      <c r="CN173" s="864"/>
      <c r="CO173" s="864"/>
      <c r="CP173" s="864"/>
      <c r="CQ173" s="864"/>
      <c r="CR173" s="864"/>
      <c r="CS173" s="864"/>
      <c r="CT173" s="864"/>
      <c r="CU173" s="864"/>
      <c r="CV173" s="864"/>
      <c r="CW173" s="864"/>
      <c r="CX173" s="864"/>
      <c r="CY173" s="864"/>
      <c r="CZ173" s="864"/>
      <c r="DA173" s="864"/>
      <c r="DB173" s="864"/>
      <c r="DC173" s="864"/>
      <c r="DD173" s="864"/>
      <c r="DE173" s="864"/>
      <c r="DF173" s="864"/>
      <c r="DG173" s="864"/>
      <c r="DH173" s="864"/>
      <c r="DI173" s="864"/>
      <c r="DJ173" s="864"/>
      <c r="DK173" s="864"/>
      <c r="DL173" s="864"/>
      <c r="DM173" s="864"/>
      <c r="DN173" s="864"/>
      <c r="DO173" s="864"/>
      <c r="DP173" s="864"/>
      <c r="DQ173" s="864"/>
      <c r="DR173" s="864"/>
      <c r="DS173" s="864"/>
      <c r="DT173" s="864"/>
      <c r="DU173" s="864"/>
      <c r="DV173" s="864"/>
      <c r="DW173" s="864"/>
      <c r="DX173" s="864"/>
      <c r="DY173" s="864"/>
      <c r="DZ173" s="864"/>
      <c r="EA173" s="864"/>
      <c r="EB173" s="864"/>
      <c r="EC173" s="864"/>
      <c r="ED173" s="864"/>
      <c r="EE173" s="864"/>
      <c r="EF173" s="864"/>
      <c r="EG173" s="864"/>
      <c r="EH173" s="864"/>
      <c r="EI173" s="864"/>
      <c r="EJ173" s="864"/>
      <c r="EK173" s="864"/>
      <c r="EL173" s="864"/>
      <c r="EM173" s="864"/>
      <c r="EN173" s="864"/>
      <c r="EO173" s="864"/>
      <c r="EP173" s="864"/>
      <c r="EQ173" s="864"/>
      <c r="ER173" s="864"/>
      <c r="ES173" s="864"/>
      <c r="ET173" s="864"/>
      <c r="EU173" s="864"/>
      <c r="EV173" s="864"/>
      <c r="EW173" s="864"/>
      <c r="EX173" s="864"/>
      <c r="EY173" s="864"/>
      <c r="EZ173" s="864"/>
      <c r="FA173" s="864"/>
      <c r="FB173" s="864"/>
      <c r="FC173" s="864"/>
      <c r="FD173" s="864"/>
      <c r="FE173" s="864"/>
      <c r="FF173" s="864"/>
      <c r="FG173" s="864"/>
      <c r="FH173" s="864"/>
      <c r="FI173" s="864"/>
      <c r="FJ173" s="864"/>
      <c r="FK173" s="864"/>
      <c r="FL173" s="864"/>
      <c r="FM173" s="864"/>
      <c r="FN173" s="864"/>
      <c r="FO173" s="864"/>
      <c r="FP173" s="864"/>
      <c r="FQ173" s="864"/>
      <c r="FR173" s="864"/>
      <c r="FS173" s="864"/>
      <c r="FT173" s="864"/>
      <c r="FU173" s="864"/>
      <c r="FV173" s="864"/>
      <c r="FW173" s="864"/>
      <c r="FX173" s="864"/>
      <c r="FY173" s="864"/>
      <c r="FZ173" s="864"/>
      <c r="GA173" s="864"/>
      <c r="GB173" s="864"/>
      <c r="GC173" s="864"/>
      <c r="GD173" s="864"/>
      <c r="GE173" s="864"/>
      <c r="GF173" s="864"/>
      <c r="GG173" s="864"/>
      <c r="GH173" s="864"/>
      <c r="GI173" s="864"/>
      <c r="GJ173" s="864"/>
      <c r="GK173" s="864"/>
      <c r="GL173" s="864"/>
      <c r="GM173" s="864"/>
      <c r="GN173" s="864"/>
      <c r="GO173" s="864"/>
      <c r="GP173" s="864"/>
      <c r="GQ173" s="864"/>
      <c r="GR173" s="864"/>
      <c r="GS173" s="864"/>
      <c r="GT173" s="864"/>
      <c r="GU173" s="864"/>
      <c r="GV173" s="864"/>
      <c r="GW173" s="864"/>
      <c r="GX173" s="864"/>
      <c r="GY173" s="864"/>
      <c r="GZ173" s="864"/>
      <c r="HA173" s="864"/>
      <c r="HB173" s="864"/>
      <c r="HC173" s="864"/>
      <c r="HD173" s="864"/>
      <c r="HE173" s="864"/>
      <c r="HF173" s="864"/>
      <c r="HG173" s="864"/>
      <c r="HH173" s="864"/>
      <c r="HI173" s="864"/>
      <c r="HJ173" s="864"/>
      <c r="HK173" s="864"/>
      <c r="HL173" s="864"/>
      <c r="HM173" s="864"/>
      <c r="HN173" s="864"/>
      <c r="HO173" s="864"/>
      <c r="HP173" s="864"/>
      <c r="HQ173" s="864"/>
      <c r="HR173" s="864"/>
      <c r="HS173" s="864"/>
      <c r="HT173" s="864"/>
      <c r="HU173" s="864"/>
      <c r="HV173" s="864"/>
      <c r="HW173" s="864"/>
      <c r="HX173" s="864"/>
      <c r="HY173" s="864"/>
      <c r="HZ173" s="864"/>
      <c r="IA173" s="864"/>
      <c r="IB173" s="864"/>
      <c r="IC173" s="864"/>
      <c r="ID173" s="864"/>
      <c r="IE173" s="864"/>
      <c r="IF173" s="864"/>
      <c r="IG173" s="864"/>
      <c r="IH173" s="864"/>
      <c r="II173" s="864"/>
      <c r="IJ173" s="864"/>
      <c r="IK173" s="864"/>
      <c r="IL173" s="864"/>
      <c r="IM173" s="864"/>
      <c r="IN173" s="864"/>
      <c r="IO173" s="864"/>
      <c r="IP173" s="864"/>
      <c r="IQ173" s="864"/>
      <c r="IR173" s="864"/>
      <c r="IS173" s="864"/>
      <c r="IT173" s="864"/>
      <c r="IU173" s="864"/>
      <c r="IV173" s="864"/>
    </row>
    <row r="174" spans="1:256" s="867" customFormat="1" ht="12.75">
      <c r="A174" s="745"/>
      <c r="B174" s="650"/>
      <c r="C174" s="650"/>
      <c r="D174" s="650"/>
      <c r="E174" s="650"/>
      <c r="F174" s="2757"/>
      <c r="G174" s="2757"/>
      <c r="H174" s="2757"/>
      <c r="I174" s="2757"/>
      <c r="J174" s="2757"/>
      <c r="K174" s="2757"/>
      <c r="L174" s="2757"/>
      <c r="M174" s="2757"/>
      <c r="N174" s="2757"/>
      <c r="O174" s="2757"/>
      <c r="P174" s="2757"/>
      <c r="Q174" s="2757"/>
      <c r="R174" s="2757"/>
      <c r="S174" s="2757"/>
      <c r="T174" s="2757"/>
      <c r="U174" s="2757"/>
      <c r="V174" s="2757"/>
      <c r="W174" s="2757"/>
      <c r="X174" s="2757"/>
      <c r="Y174" s="2757"/>
      <c r="Z174" s="864"/>
      <c r="AA174" s="864"/>
      <c r="AB174" s="864"/>
      <c r="AC174" s="864"/>
      <c r="AD174" s="864"/>
      <c r="AE174" s="864"/>
      <c r="AF174" s="864"/>
      <c r="AG174" s="864"/>
      <c r="AH174" s="864"/>
      <c r="AI174" s="864"/>
      <c r="AJ174" s="864"/>
      <c r="AK174" s="864"/>
      <c r="AL174" s="864"/>
      <c r="AM174" s="864"/>
      <c r="AN174" s="864"/>
      <c r="AO174" s="864"/>
      <c r="AP174" s="864"/>
      <c r="AQ174" s="864"/>
      <c r="AR174" s="864"/>
      <c r="AS174" s="864"/>
      <c r="AT174" s="864"/>
      <c r="AU174" s="864"/>
      <c r="AV174" s="864"/>
      <c r="AW174" s="864"/>
      <c r="AX174" s="864"/>
      <c r="AY174" s="864"/>
      <c r="AZ174" s="864"/>
      <c r="BA174" s="864"/>
      <c r="BB174" s="864"/>
      <c r="BC174" s="864"/>
      <c r="BD174" s="864"/>
      <c r="BE174" s="864"/>
      <c r="BF174" s="864"/>
      <c r="BG174" s="864"/>
      <c r="BH174" s="864"/>
      <c r="BI174" s="864"/>
      <c r="BJ174" s="864"/>
      <c r="BK174" s="864"/>
      <c r="BL174" s="864"/>
      <c r="BM174" s="864"/>
      <c r="BN174" s="864"/>
      <c r="BO174" s="864"/>
      <c r="BP174" s="864"/>
      <c r="BQ174" s="864"/>
      <c r="BR174" s="864"/>
      <c r="BS174" s="864"/>
      <c r="BT174" s="864"/>
      <c r="BU174" s="864"/>
      <c r="BV174" s="864"/>
      <c r="BW174" s="864"/>
      <c r="BX174" s="864"/>
      <c r="BY174" s="864"/>
      <c r="BZ174" s="864"/>
      <c r="CA174" s="864"/>
      <c r="CB174" s="864"/>
      <c r="CC174" s="864"/>
      <c r="CD174" s="864"/>
      <c r="CE174" s="864"/>
      <c r="CF174" s="864"/>
      <c r="CG174" s="864"/>
      <c r="CH174" s="864"/>
      <c r="CI174" s="864"/>
      <c r="CJ174" s="864"/>
      <c r="CK174" s="864"/>
      <c r="CL174" s="864"/>
      <c r="CM174" s="864"/>
      <c r="CN174" s="864"/>
      <c r="CO174" s="864"/>
      <c r="CP174" s="864"/>
      <c r="CQ174" s="864"/>
      <c r="CR174" s="864"/>
      <c r="CS174" s="864"/>
      <c r="CT174" s="864"/>
      <c r="CU174" s="864"/>
      <c r="CV174" s="864"/>
      <c r="CW174" s="864"/>
      <c r="CX174" s="864"/>
      <c r="CY174" s="864"/>
      <c r="CZ174" s="864"/>
      <c r="DA174" s="864"/>
      <c r="DB174" s="864"/>
      <c r="DC174" s="864"/>
      <c r="DD174" s="864"/>
      <c r="DE174" s="864"/>
      <c r="DF174" s="864"/>
      <c r="DG174" s="864"/>
      <c r="DH174" s="864"/>
      <c r="DI174" s="864"/>
      <c r="DJ174" s="864"/>
      <c r="DK174" s="864"/>
      <c r="DL174" s="864"/>
      <c r="DM174" s="864"/>
      <c r="DN174" s="864"/>
      <c r="DO174" s="864"/>
      <c r="DP174" s="864"/>
      <c r="DQ174" s="864"/>
      <c r="DR174" s="864"/>
      <c r="DS174" s="864"/>
      <c r="DT174" s="864"/>
      <c r="DU174" s="864"/>
      <c r="DV174" s="864"/>
      <c r="DW174" s="864"/>
      <c r="DX174" s="864"/>
      <c r="DY174" s="864"/>
      <c r="DZ174" s="864"/>
      <c r="EA174" s="864"/>
      <c r="EB174" s="864"/>
      <c r="EC174" s="864"/>
      <c r="ED174" s="864"/>
      <c r="EE174" s="864"/>
      <c r="EF174" s="864"/>
      <c r="EG174" s="864"/>
      <c r="EH174" s="864"/>
      <c r="EI174" s="864"/>
      <c r="EJ174" s="864"/>
      <c r="EK174" s="864"/>
      <c r="EL174" s="864"/>
      <c r="EM174" s="864"/>
      <c r="EN174" s="864"/>
      <c r="EO174" s="864"/>
      <c r="EP174" s="864"/>
      <c r="EQ174" s="864"/>
      <c r="ER174" s="864"/>
      <c r="ES174" s="864"/>
      <c r="ET174" s="864"/>
      <c r="EU174" s="864"/>
      <c r="EV174" s="864"/>
      <c r="EW174" s="864"/>
      <c r="EX174" s="864"/>
      <c r="EY174" s="864"/>
      <c r="EZ174" s="864"/>
      <c r="FA174" s="864"/>
      <c r="FB174" s="864"/>
      <c r="FC174" s="864"/>
      <c r="FD174" s="864"/>
      <c r="FE174" s="864"/>
      <c r="FF174" s="864"/>
      <c r="FG174" s="864"/>
      <c r="FH174" s="864"/>
      <c r="FI174" s="864"/>
      <c r="FJ174" s="864"/>
      <c r="FK174" s="864"/>
      <c r="FL174" s="864"/>
      <c r="FM174" s="864"/>
      <c r="FN174" s="864"/>
      <c r="FO174" s="864"/>
      <c r="FP174" s="864"/>
      <c r="FQ174" s="864"/>
      <c r="FR174" s="864"/>
      <c r="FS174" s="864"/>
      <c r="FT174" s="864"/>
      <c r="FU174" s="864"/>
      <c r="FV174" s="864"/>
      <c r="FW174" s="864"/>
      <c r="FX174" s="864"/>
      <c r="FY174" s="864"/>
      <c r="FZ174" s="864"/>
      <c r="GA174" s="864"/>
      <c r="GB174" s="864"/>
      <c r="GC174" s="864"/>
      <c r="GD174" s="864"/>
      <c r="GE174" s="864"/>
      <c r="GF174" s="864"/>
      <c r="GG174" s="864"/>
      <c r="GH174" s="864"/>
      <c r="GI174" s="864"/>
      <c r="GJ174" s="864"/>
      <c r="GK174" s="864"/>
      <c r="GL174" s="864"/>
      <c r="GM174" s="864"/>
      <c r="GN174" s="864"/>
      <c r="GO174" s="864"/>
      <c r="GP174" s="864"/>
      <c r="GQ174" s="864"/>
      <c r="GR174" s="864"/>
      <c r="GS174" s="864"/>
      <c r="GT174" s="864"/>
      <c r="GU174" s="864"/>
      <c r="GV174" s="864"/>
      <c r="GW174" s="864"/>
      <c r="GX174" s="864"/>
      <c r="GY174" s="864"/>
      <c r="GZ174" s="864"/>
      <c r="HA174" s="864"/>
      <c r="HB174" s="864"/>
      <c r="HC174" s="864"/>
      <c r="HD174" s="864"/>
      <c r="HE174" s="864"/>
      <c r="HF174" s="864"/>
      <c r="HG174" s="864"/>
      <c r="HH174" s="864"/>
      <c r="HI174" s="864"/>
      <c r="HJ174" s="864"/>
      <c r="HK174" s="864"/>
      <c r="HL174" s="864"/>
      <c r="HM174" s="864"/>
      <c r="HN174" s="864"/>
      <c r="HO174" s="864"/>
      <c r="HP174" s="864"/>
      <c r="HQ174" s="864"/>
      <c r="HR174" s="864"/>
      <c r="HS174" s="864"/>
      <c r="HT174" s="864"/>
      <c r="HU174" s="864"/>
      <c r="HV174" s="864"/>
      <c r="HW174" s="864"/>
      <c r="HX174" s="864"/>
      <c r="HY174" s="864"/>
      <c r="HZ174" s="864"/>
      <c r="IA174" s="864"/>
      <c r="IB174" s="864"/>
      <c r="IC174" s="864"/>
      <c r="ID174" s="864"/>
      <c r="IE174" s="864"/>
      <c r="IF174" s="864"/>
      <c r="IG174" s="864"/>
      <c r="IH174" s="864"/>
      <c r="II174" s="864"/>
      <c r="IJ174" s="864"/>
      <c r="IK174" s="864"/>
      <c r="IL174" s="864"/>
      <c r="IM174" s="864"/>
      <c r="IN174" s="864"/>
      <c r="IO174" s="864"/>
      <c r="IP174" s="864"/>
      <c r="IQ174" s="864"/>
      <c r="IR174" s="864"/>
      <c r="IS174" s="864"/>
      <c r="IT174" s="864"/>
      <c r="IU174" s="864"/>
      <c r="IV174" s="864"/>
    </row>
    <row r="175" spans="1:256" s="867" customFormat="1" ht="12.75">
      <c r="A175" s="745"/>
      <c r="B175" s="650"/>
      <c r="C175" s="650"/>
      <c r="D175" s="650"/>
      <c r="E175" s="650"/>
      <c r="F175" s="2757"/>
      <c r="G175" s="2757"/>
      <c r="H175" s="2757"/>
      <c r="I175" s="2757"/>
      <c r="J175" s="2757"/>
      <c r="K175" s="2757"/>
      <c r="L175" s="2757"/>
      <c r="M175" s="2757"/>
      <c r="N175" s="2757"/>
      <c r="O175" s="2757"/>
      <c r="P175" s="2757"/>
      <c r="Q175" s="2757"/>
      <c r="R175" s="2757"/>
      <c r="S175" s="2757"/>
      <c r="T175" s="2757"/>
      <c r="U175" s="2757"/>
      <c r="V175" s="2757"/>
      <c r="W175" s="2757"/>
      <c r="X175" s="2757"/>
      <c r="Y175" s="2757"/>
      <c r="Z175" s="864"/>
      <c r="AA175" s="864"/>
      <c r="AB175" s="864"/>
      <c r="AC175" s="864"/>
      <c r="AD175" s="864"/>
      <c r="AE175" s="864"/>
      <c r="AF175" s="864"/>
      <c r="AG175" s="864"/>
      <c r="AH175" s="864"/>
      <c r="AI175" s="864"/>
      <c r="AJ175" s="864"/>
      <c r="AK175" s="864"/>
      <c r="AL175" s="864"/>
      <c r="AM175" s="864"/>
      <c r="AN175" s="864"/>
      <c r="AO175" s="864"/>
      <c r="AP175" s="864"/>
      <c r="AQ175" s="864"/>
      <c r="AR175" s="864"/>
      <c r="AS175" s="864"/>
      <c r="AT175" s="864"/>
      <c r="AU175" s="864"/>
      <c r="AV175" s="864"/>
      <c r="AW175" s="864"/>
      <c r="AX175" s="864"/>
      <c r="AY175" s="864"/>
      <c r="AZ175" s="864"/>
      <c r="BA175" s="864"/>
      <c r="BB175" s="864"/>
      <c r="BC175" s="864"/>
      <c r="BD175" s="864"/>
      <c r="BE175" s="864"/>
      <c r="BF175" s="864"/>
      <c r="BG175" s="864"/>
      <c r="BH175" s="864"/>
      <c r="BI175" s="864"/>
      <c r="BJ175" s="864"/>
      <c r="BK175" s="864"/>
      <c r="BL175" s="864"/>
      <c r="BM175" s="864"/>
      <c r="BN175" s="864"/>
      <c r="BO175" s="864"/>
      <c r="BP175" s="864"/>
      <c r="BQ175" s="864"/>
      <c r="BR175" s="864"/>
      <c r="BS175" s="864"/>
      <c r="BT175" s="864"/>
      <c r="BU175" s="864"/>
      <c r="BV175" s="864"/>
      <c r="BW175" s="864"/>
      <c r="BX175" s="864"/>
      <c r="BY175" s="864"/>
      <c r="BZ175" s="864"/>
      <c r="CA175" s="864"/>
      <c r="CB175" s="864"/>
      <c r="CC175" s="864"/>
      <c r="CD175" s="864"/>
      <c r="CE175" s="864"/>
      <c r="CF175" s="864"/>
      <c r="CG175" s="864"/>
      <c r="CH175" s="864"/>
      <c r="CI175" s="864"/>
      <c r="CJ175" s="864"/>
      <c r="CK175" s="864"/>
      <c r="CL175" s="864"/>
      <c r="CM175" s="864"/>
      <c r="CN175" s="864"/>
      <c r="CO175" s="864"/>
      <c r="CP175" s="864"/>
      <c r="CQ175" s="864"/>
      <c r="CR175" s="864"/>
      <c r="CS175" s="864"/>
      <c r="CT175" s="864"/>
      <c r="CU175" s="864"/>
      <c r="CV175" s="864"/>
      <c r="CW175" s="864"/>
      <c r="CX175" s="864"/>
      <c r="CY175" s="864"/>
      <c r="CZ175" s="864"/>
      <c r="DA175" s="864"/>
      <c r="DB175" s="864"/>
      <c r="DC175" s="864"/>
      <c r="DD175" s="864"/>
      <c r="DE175" s="864"/>
      <c r="DF175" s="864"/>
      <c r="DG175" s="864"/>
      <c r="DH175" s="864"/>
      <c r="DI175" s="864"/>
      <c r="DJ175" s="864"/>
      <c r="DK175" s="864"/>
      <c r="DL175" s="864"/>
      <c r="DM175" s="864"/>
      <c r="DN175" s="864"/>
      <c r="DO175" s="864"/>
      <c r="DP175" s="864"/>
      <c r="DQ175" s="864"/>
      <c r="DR175" s="864"/>
      <c r="DS175" s="864"/>
      <c r="DT175" s="864"/>
      <c r="DU175" s="864"/>
      <c r="DV175" s="864"/>
      <c r="DW175" s="864"/>
      <c r="DX175" s="864"/>
      <c r="DY175" s="864"/>
      <c r="DZ175" s="864"/>
      <c r="EA175" s="864"/>
      <c r="EB175" s="864"/>
      <c r="EC175" s="864"/>
      <c r="ED175" s="864"/>
      <c r="EE175" s="864"/>
      <c r="EF175" s="864"/>
      <c r="EG175" s="864"/>
      <c r="EH175" s="864"/>
      <c r="EI175" s="864"/>
      <c r="EJ175" s="864"/>
      <c r="EK175" s="864"/>
      <c r="EL175" s="864"/>
      <c r="EM175" s="864"/>
      <c r="EN175" s="864"/>
      <c r="EO175" s="864"/>
      <c r="EP175" s="864"/>
      <c r="EQ175" s="864"/>
      <c r="ER175" s="864"/>
      <c r="ES175" s="864"/>
      <c r="ET175" s="864"/>
      <c r="EU175" s="864"/>
      <c r="EV175" s="864"/>
      <c r="EW175" s="864"/>
      <c r="EX175" s="864"/>
      <c r="EY175" s="864"/>
      <c r="EZ175" s="864"/>
      <c r="FA175" s="864"/>
      <c r="FB175" s="864"/>
      <c r="FC175" s="864"/>
      <c r="FD175" s="864"/>
      <c r="FE175" s="864"/>
      <c r="FF175" s="864"/>
      <c r="FG175" s="864"/>
      <c r="FH175" s="864"/>
      <c r="FI175" s="864"/>
      <c r="FJ175" s="864"/>
      <c r="FK175" s="864"/>
      <c r="FL175" s="864"/>
      <c r="FM175" s="864"/>
      <c r="FN175" s="864"/>
      <c r="FO175" s="864"/>
      <c r="FP175" s="864"/>
      <c r="FQ175" s="864"/>
      <c r="FR175" s="864"/>
      <c r="FS175" s="864"/>
      <c r="FT175" s="864"/>
      <c r="FU175" s="864"/>
      <c r="FV175" s="864"/>
      <c r="FW175" s="864"/>
      <c r="FX175" s="864"/>
      <c r="FY175" s="864"/>
      <c r="FZ175" s="864"/>
      <c r="GA175" s="864"/>
      <c r="GB175" s="864"/>
      <c r="GC175" s="864"/>
      <c r="GD175" s="864"/>
      <c r="GE175" s="864"/>
      <c r="GF175" s="864"/>
      <c r="GG175" s="864"/>
      <c r="GH175" s="864"/>
      <c r="GI175" s="864"/>
      <c r="GJ175" s="864"/>
      <c r="GK175" s="864"/>
      <c r="GL175" s="864"/>
      <c r="GM175" s="864"/>
      <c r="GN175" s="864"/>
      <c r="GO175" s="864"/>
      <c r="GP175" s="864"/>
      <c r="GQ175" s="864"/>
      <c r="GR175" s="864"/>
      <c r="GS175" s="864"/>
      <c r="GT175" s="864"/>
      <c r="GU175" s="864"/>
      <c r="GV175" s="864"/>
      <c r="GW175" s="864"/>
      <c r="GX175" s="864"/>
      <c r="GY175" s="864"/>
      <c r="GZ175" s="864"/>
      <c r="HA175" s="864"/>
      <c r="HB175" s="864"/>
      <c r="HC175" s="864"/>
      <c r="HD175" s="864"/>
      <c r="HE175" s="864"/>
      <c r="HF175" s="864"/>
      <c r="HG175" s="864"/>
      <c r="HH175" s="864"/>
      <c r="HI175" s="864"/>
      <c r="HJ175" s="864"/>
      <c r="HK175" s="864"/>
      <c r="HL175" s="864"/>
      <c r="HM175" s="864"/>
      <c r="HN175" s="864"/>
      <c r="HO175" s="864"/>
      <c r="HP175" s="864"/>
      <c r="HQ175" s="864"/>
      <c r="HR175" s="864"/>
      <c r="HS175" s="864"/>
      <c r="HT175" s="864"/>
      <c r="HU175" s="864"/>
      <c r="HV175" s="864"/>
      <c r="HW175" s="864"/>
      <c r="HX175" s="864"/>
      <c r="HY175" s="864"/>
      <c r="HZ175" s="864"/>
      <c r="IA175" s="864"/>
      <c r="IB175" s="864"/>
      <c r="IC175" s="864"/>
      <c r="ID175" s="864"/>
      <c r="IE175" s="864"/>
      <c r="IF175" s="864"/>
      <c r="IG175" s="864"/>
      <c r="IH175" s="864"/>
      <c r="II175" s="864"/>
      <c r="IJ175" s="864"/>
      <c r="IK175" s="864"/>
      <c r="IL175" s="864"/>
      <c r="IM175" s="864"/>
      <c r="IN175" s="864"/>
      <c r="IO175" s="864"/>
      <c r="IP175" s="864"/>
      <c r="IQ175" s="864"/>
      <c r="IR175" s="864"/>
      <c r="IS175" s="864"/>
      <c r="IT175" s="864"/>
      <c r="IU175" s="864"/>
      <c r="IV175" s="864"/>
    </row>
    <row r="176" spans="1:256" s="867" customFormat="1" ht="20.100000000000001" customHeight="1">
      <c r="A176" s="860" t="s">
        <v>1486</v>
      </c>
      <c r="B176" s="747"/>
      <c r="C176" s="747"/>
      <c r="D176" s="747"/>
      <c r="E176" s="747"/>
      <c r="F176" s="2804"/>
      <c r="G176" s="2804"/>
      <c r="H176" s="2804"/>
      <c r="I176" s="2804"/>
      <c r="J176" s="2804"/>
      <c r="K176" s="2804"/>
      <c r="L176" s="2804"/>
      <c r="M176" s="2804"/>
      <c r="N176" s="2804"/>
      <c r="O176" s="2804"/>
      <c r="P176" s="2804"/>
      <c r="Q176" s="2752"/>
      <c r="R176" s="2752"/>
      <c r="S176" s="2752"/>
      <c r="T176" s="2752"/>
      <c r="U176" s="2752"/>
      <c r="V176" s="2752"/>
      <c r="W176" s="2752"/>
      <c r="X176" s="2752"/>
      <c r="Y176" s="2752"/>
      <c r="Z176" s="858"/>
      <c r="AA176" s="858"/>
      <c r="AB176" s="858"/>
      <c r="AC176" s="858"/>
      <c r="AD176" s="858"/>
      <c r="AE176" s="858"/>
      <c r="AF176" s="858"/>
      <c r="AG176" s="858"/>
      <c r="AH176" s="858"/>
      <c r="AI176" s="858"/>
      <c r="AJ176" s="858"/>
      <c r="AK176" s="858"/>
      <c r="AL176" s="858"/>
      <c r="AM176" s="858"/>
      <c r="AN176" s="858"/>
      <c r="AO176" s="858"/>
      <c r="AP176" s="858"/>
      <c r="AQ176" s="858"/>
      <c r="AR176" s="858"/>
      <c r="AS176" s="858"/>
      <c r="AT176" s="858"/>
      <c r="AU176" s="858"/>
      <c r="AV176" s="858"/>
      <c r="AW176" s="858"/>
      <c r="AX176" s="858"/>
      <c r="AY176" s="858"/>
      <c r="AZ176" s="858"/>
      <c r="BA176" s="858"/>
      <c r="BB176" s="858"/>
      <c r="BC176" s="858"/>
      <c r="BD176" s="858"/>
      <c r="BE176" s="858"/>
      <c r="BF176" s="858"/>
      <c r="BG176" s="858"/>
      <c r="BH176" s="858"/>
      <c r="BI176" s="858"/>
      <c r="BJ176" s="858"/>
      <c r="BK176" s="858"/>
      <c r="BL176" s="858"/>
      <c r="BM176" s="858"/>
      <c r="BN176" s="858"/>
      <c r="BO176" s="858"/>
      <c r="BP176" s="858"/>
      <c r="BQ176" s="858"/>
      <c r="BR176" s="858"/>
      <c r="BS176" s="858"/>
      <c r="BT176" s="858"/>
      <c r="BU176" s="858"/>
      <c r="BV176" s="858"/>
      <c r="BW176" s="858"/>
      <c r="BX176" s="858"/>
      <c r="BY176" s="858"/>
      <c r="BZ176" s="858"/>
      <c r="CA176" s="858"/>
      <c r="CB176" s="858"/>
      <c r="CC176" s="858"/>
      <c r="CD176" s="858"/>
      <c r="CE176" s="858"/>
      <c r="CF176" s="858"/>
      <c r="CG176" s="858"/>
      <c r="CH176" s="858"/>
      <c r="CI176" s="858"/>
      <c r="CJ176" s="858"/>
      <c r="CK176" s="858"/>
      <c r="CL176" s="858"/>
      <c r="CM176" s="858"/>
      <c r="CN176" s="858"/>
      <c r="CO176" s="858"/>
      <c r="CP176" s="858"/>
      <c r="CQ176" s="858"/>
      <c r="CR176" s="858"/>
      <c r="CS176" s="858"/>
      <c r="CT176" s="858"/>
      <c r="CU176" s="858"/>
      <c r="CV176" s="858"/>
      <c r="CW176" s="858"/>
      <c r="CX176" s="858"/>
      <c r="CY176" s="858"/>
      <c r="CZ176" s="858"/>
      <c r="DA176" s="858"/>
      <c r="DB176" s="858"/>
      <c r="DC176" s="858"/>
      <c r="DD176" s="858"/>
      <c r="DE176" s="858"/>
      <c r="DF176" s="858"/>
      <c r="DG176" s="858"/>
      <c r="DH176" s="858"/>
      <c r="DI176" s="858"/>
      <c r="DJ176" s="858"/>
      <c r="DK176" s="858"/>
      <c r="DL176" s="858"/>
      <c r="DM176" s="858"/>
      <c r="DN176" s="858"/>
      <c r="DO176" s="858"/>
      <c r="DP176" s="858"/>
      <c r="DQ176" s="858"/>
      <c r="DR176" s="858"/>
      <c r="DS176" s="858"/>
      <c r="DT176" s="858"/>
      <c r="DU176" s="858"/>
      <c r="DV176" s="858"/>
      <c r="DW176" s="858"/>
      <c r="DX176" s="858"/>
      <c r="DY176" s="858"/>
      <c r="DZ176" s="858"/>
      <c r="EA176" s="858"/>
      <c r="EB176" s="858"/>
      <c r="EC176" s="858"/>
      <c r="ED176" s="858"/>
      <c r="EE176" s="858"/>
      <c r="EF176" s="858"/>
      <c r="EG176" s="858"/>
      <c r="EH176" s="858"/>
      <c r="EI176" s="858"/>
      <c r="EJ176" s="858"/>
      <c r="EK176" s="858"/>
      <c r="EL176" s="858"/>
      <c r="EM176" s="858"/>
      <c r="EN176" s="858"/>
      <c r="EO176" s="858"/>
      <c r="EP176" s="858"/>
      <c r="EQ176" s="858"/>
      <c r="ER176" s="858"/>
      <c r="ES176" s="858"/>
      <c r="ET176" s="858"/>
      <c r="EU176" s="858"/>
      <c r="EV176" s="858"/>
      <c r="EW176" s="858"/>
      <c r="EX176" s="858"/>
      <c r="EY176" s="858"/>
      <c r="EZ176" s="858"/>
      <c r="FA176" s="858"/>
      <c r="FB176" s="858"/>
      <c r="FC176" s="858"/>
      <c r="FD176" s="858"/>
      <c r="FE176" s="858"/>
      <c r="FF176" s="858"/>
      <c r="FG176" s="858"/>
      <c r="FH176" s="858"/>
      <c r="FI176" s="858"/>
      <c r="FJ176" s="858"/>
      <c r="FK176" s="858"/>
      <c r="FL176" s="858"/>
      <c r="FM176" s="858"/>
      <c r="FN176" s="858"/>
      <c r="FO176" s="858"/>
      <c r="FP176" s="858"/>
      <c r="FQ176" s="858"/>
      <c r="FR176" s="858"/>
      <c r="FS176" s="858"/>
      <c r="FT176" s="858"/>
      <c r="FU176" s="858"/>
      <c r="FV176" s="858"/>
      <c r="FW176" s="858"/>
      <c r="FX176" s="858"/>
      <c r="FY176" s="858"/>
      <c r="FZ176" s="858"/>
      <c r="GA176" s="858"/>
      <c r="GB176" s="858"/>
      <c r="GC176" s="858"/>
      <c r="GD176" s="858"/>
      <c r="GE176" s="858"/>
      <c r="GF176" s="858"/>
      <c r="GG176" s="858"/>
      <c r="GH176" s="858"/>
      <c r="GI176" s="858"/>
      <c r="GJ176" s="858"/>
      <c r="GK176" s="858"/>
      <c r="GL176" s="858"/>
      <c r="GM176" s="858"/>
      <c r="GN176" s="858"/>
      <c r="GO176" s="858"/>
      <c r="GP176" s="858"/>
      <c r="GQ176" s="858"/>
      <c r="GR176" s="858"/>
      <c r="GS176" s="858"/>
      <c r="GT176" s="858"/>
      <c r="GU176" s="858"/>
      <c r="GV176" s="858"/>
      <c r="GW176" s="858"/>
      <c r="GX176" s="858"/>
      <c r="GY176" s="858"/>
      <c r="GZ176" s="858"/>
      <c r="HA176" s="858"/>
      <c r="HB176" s="858"/>
      <c r="HC176" s="858"/>
      <c r="HD176" s="858"/>
      <c r="HE176" s="858"/>
      <c r="HF176" s="858"/>
      <c r="HG176" s="858"/>
      <c r="HH176" s="858"/>
      <c r="HI176" s="858"/>
      <c r="HJ176" s="858"/>
      <c r="HK176" s="858"/>
      <c r="HL176" s="858"/>
      <c r="HM176" s="858"/>
      <c r="HN176" s="858"/>
      <c r="HO176" s="858"/>
      <c r="HP176" s="858"/>
      <c r="HQ176" s="858"/>
      <c r="HR176" s="858"/>
      <c r="HS176" s="858"/>
      <c r="HT176" s="858"/>
      <c r="HU176" s="858"/>
      <c r="HV176" s="858"/>
      <c r="HW176" s="858"/>
      <c r="HX176" s="858"/>
      <c r="HY176" s="858"/>
      <c r="HZ176" s="858"/>
      <c r="IA176" s="858"/>
      <c r="IB176" s="858"/>
      <c r="IC176" s="858"/>
      <c r="ID176" s="858"/>
      <c r="IE176" s="858"/>
      <c r="IF176" s="858"/>
      <c r="IG176" s="858"/>
      <c r="IH176" s="858"/>
      <c r="II176" s="858"/>
      <c r="IJ176" s="858"/>
      <c r="IK176" s="858"/>
      <c r="IL176" s="858"/>
      <c r="IM176" s="858"/>
      <c r="IN176" s="858"/>
      <c r="IO176" s="858"/>
      <c r="IP176" s="858"/>
      <c r="IQ176" s="858"/>
      <c r="IR176" s="858"/>
      <c r="IS176" s="858"/>
      <c r="IT176" s="858"/>
      <c r="IU176" s="858"/>
      <c r="IV176" s="858"/>
    </row>
    <row r="177" spans="1:256" s="867" customFormat="1" ht="20.100000000000001" customHeight="1">
      <c r="A177" s="747"/>
      <c r="B177" s="747"/>
      <c r="C177" s="747"/>
      <c r="D177" s="747"/>
      <c r="E177" s="747"/>
      <c r="F177" s="2804"/>
      <c r="G177" s="2804"/>
      <c r="H177" s="2804"/>
      <c r="I177" s="2804"/>
      <c r="J177" s="2804"/>
      <c r="K177" s="2804"/>
      <c r="L177" s="2804"/>
      <c r="M177" s="2804"/>
      <c r="N177" s="2804"/>
      <c r="O177" s="2804"/>
      <c r="P177" s="2804"/>
      <c r="Q177" s="2752"/>
      <c r="R177" s="2752"/>
      <c r="S177" s="2752"/>
      <c r="T177" s="2752"/>
      <c r="U177" s="2752"/>
      <c r="V177" s="2752"/>
      <c r="W177" s="2752"/>
      <c r="X177" s="2752"/>
      <c r="Y177" s="2752"/>
      <c r="Z177" s="858"/>
      <c r="AA177" s="858"/>
      <c r="AB177" s="858"/>
      <c r="AC177" s="858"/>
      <c r="AD177" s="858"/>
      <c r="AE177" s="858"/>
      <c r="AF177" s="858"/>
      <c r="AG177" s="858"/>
      <c r="AH177" s="858"/>
      <c r="AI177" s="858"/>
      <c r="AJ177" s="858"/>
      <c r="AK177" s="858"/>
      <c r="AL177" s="858"/>
      <c r="AM177" s="858"/>
      <c r="AN177" s="858"/>
      <c r="AO177" s="858"/>
      <c r="AP177" s="858"/>
      <c r="AQ177" s="858"/>
      <c r="AR177" s="858"/>
      <c r="AS177" s="858"/>
      <c r="AT177" s="858"/>
      <c r="AU177" s="858"/>
      <c r="AV177" s="858"/>
      <c r="AW177" s="858"/>
      <c r="AX177" s="858"/>
      <c r="AY177" s="858"/>
      <c r="AZ177" s="858"/>
      <c r="BA177" s="858"/>
      <c r="BB177" s="858"/>
      <c r="BC177" s="858"/>
      <c r="BD177" s="858"/>
      <c r="BE177" s="858"/>
      <c r="BF177" s="858"/>
      <c r="BG177" s="858"/>
      <c r="BH177" s="858"/>
      <c r="BI177" s="858"/>
      <c r="BJ177" s="858"/>
      <c r="BK177" s="858"/>
      <c r="BL177" s="858"/>
      <c r="BM177" s="858"/>
      <c r="BN177" s="858"/>
      <c r="BO177" s="858"/>
      <c r="BP177" s="858"/>
      <c r="BQ177" s="858"/>
      <c r="BR177" s="858"/>
      <c r="BS177" s="858"/>
      <c r="BT177" s="858"/>
      <c r="BU177" s="858"/>
      <c r="BV177" s="858"/>
      <c r="BW177" s="858"/>
      <c r="BX177" s="858"/>
      <c r="BY177" s="858"/>
      <c r="BZ177" s="858"/>
      <c r="CA177" s="858"/>
      <c r="CB177" s="858"/>
      <c r="CC177" s="858"/>
      <c r="CD177" s="858"/>
      <c r="CE177" s="858"/>
      <c r="CF177" s="858"/>
      <c r="CG177" s="858"/>
      <c r="CH177" s="858"/>
      <c r="CI177" s="858"/>
      <c r="CJ177" s="858"/>
      <c r="CK177" s="858"/>
      <c r="CL177" s="858"/>
      <c r="CM177" s="858"/>
      <c r="CN177" s="858"/>
      <c r="CO177" s="858"/>
      <c r="CP177" s="858"/>
      <c r="CQ177" s="858"/>
      <c r="CR177" s="858"/>
      <c r="CS177" s="858"/>
      <c r="CT177" s="858"/>
      <c r="CU177" s="858"/>
      <c r="CV177" s="858"/>
      <c r="CW177" s="858"/>
      <c r="CX177" s="858"/>
      <c r="CY177" s="858"/>
      <c r="CZ177" s="858"/>
      <c r="DA177" s="858"/>
      <c r="DB177" s="858"/>
      <c r="DC177" s="858"/>
      <c r="DD177" s="858"/>
      <c r="DE177" s="858"/>
      <c r="DF177" s="858"/>
      <c r="DG177" s="858"/>
      <c r="DH177" s="858"/>
      <c r="DI177" s="858"/>
      <c r="DJ177" s="858"/>
      <c r="DK177" s="858"/>
      <c r="DL177" s="858"/>
      <c r="DM177" s="858"/>
      <c r="DN177" s="858"/>
      <c r="DO177" s="858"/>
      <c r="DP177" s="858"/>
      <c r="DQ177" s="858"/>
      <c r="DR177" s="858"/>
      <c r="DS177" s="858"/>
      <c r="DT177" s="858"/>
      <c r="DU177" s="858"/>
      <c r="DV177" s="858"/>
      <c r="DW177" s="858"/>
      <c r="DX177" s="858"/>
      <c r="DY177" s="858"/>
      <c r="DZ177" s="858"/>
      <c r="EA177" s="858"/>
      <c r="EB177" s="858"/>
      <c r="EC177" s="858"/>
      <c r="ED177" s="858"/>
      <c r="EE177" s="858"/>
      <c r="EF177" s="858"/>
      <c r="EG177" s="858"/>
      <c r="EH177" s="858"/>
      <c r="EI177" s="858"/>
      <c r="EJ177" s="858"/>
      <c r="EK177" s="858"/>
      <c r="EL177" s="858"/>
      <c r="EM177" s="858"/>
      <c r="EN177" s="858"/>
      <c r="EO177" s="858"/>
      <c r="EP177" s="858"/>
      <c r="EQ177" s="858"/>
      <c r="ER177" s="858"/>
      <c r="ES177" s="858"/>
      <c r="ET177" s="858"/>
      <c r="EU177" s="858"/>
      <c r="EV177" s="858"/>
      <c r="EW177" s="858"/>
      <c r="EX177" s="858"/>
      <c r="EY177" s="858"/>
      <c r="EZ177" s="858"/>
      <c r="FA177" s="858"/>
      <c r="FB177" s="858"/>
      <c r="FC177" s="858"/>
      <c r="FD177" s="858"/>
      <c r="FE177" s="858"/>
      <c r="FF177" s="858"/>
      <c r="FG177" s="858"/>
      <c r="FH177" s="858"/>
      <c r="FI177" s="858"/>
      <c r="FJ177" s="858"/>
      <c r="FK177" s="858"/>
      <c r="FL177" s="858"/>
      <c r="FM177" s="858"/>
      <c r="FN177" s="858"/>
      <c r="FO177" s="858"/>
      <c r="FP177" s="858"/>
      <c r="FQ177" s="858"/>
      <c r="FR177" s="858"/>
      <c r="FS177" s="858"/>
      <c r="FT177" s="858"/>
      <c r="FU177" s="858"/>
      <c r="FV177" s="858"/>
      <c r="FW177" s="858"/>
      <c r="FX177" s="858"/>
      <c r="FY177" s="858"/>
      <c r="FZ177" s="858"/>
      <c r="GA177" s="858"/>
      <c r="GB177" s="858"/>
      <c r="GC177" s="858"/>
      <c r="GD177" s="858"/>
      <c r="GE177" s="858"/>
      <c r="GF177" s="858"/>
      <c r="GG177" s="858"/>
      <c r="GH177" s="858"/>
      <c r="GI177" s="858"/>
      <c r="GJ177" s="858"/>
      <c r="GK177" s="858"/>
      <c r="GL177" s="858"/>
      <c r="GM177" s="858"/>
      <c r="GN177" s="858"/>
      <c r="GO177" s="858"/>
      <c r="GP177" s="858"/>
      <c r="GQ177" s="858"/>
      <c r="GR177" s="858"/>
      <c r="GS177" s="858"/>
      <c r="GT177" s="858"/>
      <c r="GU177" s="858"/>
      <c r="GV177" s="858"/>
      <c r="GW177" s="858"/>
      <c r="GX177" s="858"/>
      <c r="GY177" s="858"/>
      <c r="GZ177" s="858"/>
      <c r="HA177" s="858"/>
      <c r="HB177" s="858"/>
      <c r="HC177" s="858"/>
      <c r="HD177" s="858"/>
      <c r="HE177" s="858"/>
      <c r="HF177" s="858"/>
      <c r="HG177" s="858"/>
      <c r="HH177" s="858"/>
      <c r="HI177" s="858"/>
      <c r="HJ177" s="858"/>
      <c r="HK177" s="858"/>
      <c r="HL177" s="858"/>
      <c r="HM177" s="858"/>
      <c r="HN177" s="858"/>
      <c r="HO177" s="858"/>
      <c r="HP177" s="858"/>
      <c r="HQ177" s="858"/>
      <c r="HR177" s="858"/>
      <c r="HS177" s="858"/>
      <c r="HT177" s="858"/>
      <c r="HU177" s="858"/>
      <c r="HV177" s="858"/>
      <c r="HW177" s="858"/>
      <c r="HX177" s="858"/>
      <c r="HY177" s="858"/>
      <c r="HZ177" s="858"/>
      <c r="IA177" s="858"/>
      <c r="IB177" s="858"/>
      <c r="IC177" s="858"/>
      <c r="ID177" s="858"/>
      <c r="IE177" s="858"/>
      <c r="IF177" s="858"/>
      <c r="IG177" s="858"/>
      <c r="IH177" s="858"/>
      <c r="II177" s="858"/>
      <c r="IJ177" s="858"/>
      <c r="IK177" s="858"/>
      <c r="IL177" s="858"/>
      <c r="IM177" s="858"/>
      <c r="IN177" s="858"/>
      <c r="IO177" s="858"/>
      <c r="IP177" s="858"/>
      <c r="IQ177" s="858"/>
      <c r="IR177" s="858"/>
      <c r="IS177" s="858"/>
      <c r="IT177" s="858"/>
      <c r="IU177" s="858"/>
      <c r="IV177" s="858"/>
    </row>
    <row r="178" spans="1:256" s="864" customFormat="1" ht="15" customHeight="1">
      <c r="A178" s="747"/>
      <c r="B178" s="747"/>
      <c r="C178" s="747"/>
      <c r="D178" s="747"/>
      <c r="E178" s="747"/>
      <c r="F178" s="2805"/>
      <c r="G178" s="2805">
        <v>2009</v>
      </c>
      <c r="H178" s="2805">
        <v>2010</v>
      </c>
      <c r="I178" s="2806">
        <v>2011</v>
      </c>
      <c r="J178" s="2806">
        <v>2012</v>
      </c>
      <c r="K178" s="2804"/>
      <c r="L178" s="2804"/>
      <c r="M178" s="2752"/>
      <c r="N178" s="2752"/>
      <c r="O178" s="2752"/>
      <c r="P178" s="2752"/>
      <c r="Q178" s="2752"/>
      <c r="R178" s="2752"/>
      <c r="S178" s="2752"/>
      <c r="T178" s="2752"/>
      <c r="U178" s="2752"/>
      <c r="V178" s="2752"/>
      <c r="W178" s="2752"/>
      <c r="X178" s="2752"/>
      <c r="Y178" s="2752"/>
      <c r="Z178" s="858"/>
      <c r="AA178" s="858"/>
      <c r="AB178" s="858"/>
      <c r="AC178" s="858"/>
      <c r="AD178" s="858"/>
      <c r="AE178" s="858"/>
      <c r="AF178" s="858"/>
      <c r="AG178" s="858"/>
      <c r="AH178" s="858"/>
      <c r="AI178" s="858"/>
      <c r="AJ178" s="858"/>
      <c r="AK178" s="858"/>
      <c r="AL178" s="858"/>
      <c r="AM178" s="858"/>
      <c r="AN178" s="858"/>
      <c r="AO178" s="858"/>
      <c r="AP178" s="858"/>
      <c r="AQ178" s="858"/>
      <c r="AR178" s="858"/>
      <c r="AS178" s="858"/>
      <c r="AT178" s="858"/>
      <c r="AU178" s="858"/>
      <c r="AV178" s="858"/>
      <c r="AW178" s="858"/>
      <c r="AX178" s="858"/>
      <c r="AY178" s="858"/>
      <c r="AZ178" s="858"/>
      <c r="BA178" s="858"/>
      <c r="BB178" s="858"/>
      <c r="BC178" s="858"/>
      <c r="BD178" s="858"/>
      <c r="BE178" s="858"/>
      <c r="BF178" s="858"/>
      <c r="BG178" s="858"/>
      <c r="BH178" s="858"/>
      <c r="BI178" s="858"/>
      <c r="BJ178" s="858"/>
      <c r="BK178" s="858"/>
      <c r="BL178" s="858"/>
      <c r="BM178" s="858"/>
      <c r="BN178" s="858"/>
      <c r="BO178" s="858"/>
      <c r="BP178" s="858"/>
      <c r="BQ178" s="858"/>
      <c r="BR178" s="858"/>
      <c r="BS178" s="858"/>
      <c r="BT178" s="858"/>
      <c r="BU178" s="858"/>
      <c r="BV178" s="858"/>
      <c r="BW178" s="858"/>
      <c r="BX178" s="858"/>
      <c r="BY178" s="858"/>
      <c r="BZ178" s="858"/>
      <c r="CA178" s="858"/>
      <c r="CB178" s="858"/>
      <c r="CC178" s="858"/>
      <c r="CD178" s="858"/>
      <c r="CE178" s="858"/>
      <c r="CF178" s="858"/>
      <c r="CG178" s="858"/>
      <c r="CH178" s="858"/>
      <c r="CI178" s="858"/>
      <c r="CJ178" s="858"/>
      <c r="CK178" s="858"/>
      <c r="CL178" s="858"/>
      <c r="CM178" s="858"/>
      <c r="CN178" s="858"/>
      <c r="CO178" s="858"/>
      <c r="CP178" s="858"/>
      <c r="CQ178" s="858"/>
      <c r="CR178" s="858"/>
      <c r="CS178" s="858"/>
      <c r="CT178" s="858"/>
      <c r="CU178" s="858"/>
      <c r="CV178" s="858"/>
      <c r="CW178" s="858"/>
      <c r="CX178" s="858"/>
      <c r="CY178" s="858"/>
      <c r="CZ178" s="858"/>
      <c r="DA178" s="858"/>
      <c r="DB178" s="858"/>
      <c r="DC178" s="858"/>
      <c r="DD178" s="858"/>
      <c r="DE178" s="858"/>
      <c r="DF178" s="858"/>
      <c r="DG178" s="858"/>
      <c r="DH178" s="858"/>
      <c r="DI178" s="858"/>
      <c r="DJ178" s="858"/>
      <c r="DK178" s="858"/>
      <c r="DL178" s="858"/>
      <c r="DM178" s="858"/>
      <c r="DN178" s="858"/>
      <c r="DO178" s="858"/>
      <c r="DP178" s="858"/>
      <c r="DQ178" s="858"/>
      <c r="DR178" s="858"/>
      <c r="DS178" s="858"/>
      <c r="DT178" s="858"/>
      <c r="DU178" s="858"/>
      <c r="DV178" s="858"/>
      <c r="DW178" s="858"/>
      <c r="DX178" s="858"/>
      <c r="DY178" s="858"/>
      <c r="DZ178" s="858"/>
      <c r="EA178" s="858"/>
      <c r="EB178" s="858"/>
      <c r="EC178" s="858"/>
      <c r="ED178" s="858"/>
      <c r="EE178" s="858"/>
      <c r="EF178" s="858"/>
      <c r="EG178" s="858"/>
      <c r="EH178" s="858"/>
      <c r="EI178" s="858"/>
      <c r="EJ178" s="858"/>
      <c r="EK178" s="858"/>
      <c r="EL178" s="858"/>
      <c r="EM178" s="858"/>
      <c r="EN178" s="858"/>
      <c r="EO178" s="858"/>
      <c r="EP178" s="858"/>
      <c r="EQ178" s="858"/>
      <c r="ER178" s="858"/>
      <c r="ES178" s="858"/>
      <c r="ET178" s="858"/>
      <c r="EU178" s="858"/>
      <c r="EV178" s="858"/>
      <c r="EW178" s="858"/>
      <c r="EX178" s="858"/>
      <c r="EY178" s="858"/>
      <c r="EZ178" s="858"/>
      <c r="FA178" s="858"/>
      <c r="FB178" s="858"/>
      <c r="FC178" s="858"/>
      <c r="FD178" s="858"/>
      <c r="FE178" s="858"/>
      <c r="FF178" s="858"/>
      <c r="FG178" s="858"/>
      <c r="FH178" s="858"/>
      <c r="FI178" s="858"/>
      <c r="FJ178" s="858"/>
      <c r="FK178" s="858"/>
      <c r="FL178" s="858"/>
      <c r="FM178" s="858"/>
      <c r="FN178" s="858"/>
      <c r="FO178" s="858"/>
      <c r="FP178" s="858"/>
      <c r="FQ178" s="858"/>
      <c r="FR178" s="858"/>
      <c r="FS178" s="858"/>
      <c r="FT178" s="858"/>
      <c r="FU178" s="858"/>
      <c r="FV178" s="858"/>
      <c r="FW178" s="858"/>
      <c r="FX178" s="858"/>
      <c r="FY178" s="858"/>
      <c r="FZ178" s="858"/>
      <c r="GA178" s="858"/>
      <c r="GB178" s="858"/>
      <c r="GC178" s="858"/>
      <c r="GD178" s="858"/>
      <c r="GE178" s="858"/>
      <c r="GF178" s="858"/>
      <c r="GG178" s="858"/>
      <c r="GH178" s="858"/>
      <c r="GI178" s="858"/>
      <c r="GJ178" s="858"/>
      <c r="GK178" s="858"/>
      <c r="GL178" s="858"/>
      <c r="GM178" s="858"/>
      <c r="GN178" s="858"/>
      <c r="GO178" s="858"/>
      <c r="GP178" s="858"/>
      <c r="GQ178" s="858"/>
      <c r="GR178" s="858"/>
      <c r="GS178" s="858"/>
      <c r="GT178" s="858"/>
      <c r="GU178" s="858"/>
      <c r="GV178" s="858"/>
      <c r="GW178" s="858"/>
      <c r="GX178" s="858"/>
      <c r="GY178" s="858"/>
      <c r="GZ178" s="858"/>
      <c r="HA178" s="858"/>
      <c r="HB178" s="858"/>
      <c r="HC178" s="858"/>
      <c r="HD178" s="858"/>
      <c r="HE178" s="858"/>
      <c r="HF178" s="858"/>
      <c r="HG178" s="858"/>
      <c r="HH178" s="858"/>
      <c r="HI178" s="858"/>
      <c r="HJ178" s="858"/>
      <c r="HK178" s="858"/>
      <c r="HL178" s="858"/>
      <c r="HM178" s="858"/>
      <c r="HN178" s="858"/>
      <c r="HO178" s="858"/>
      <c r="HP178" s="858"/>
      <c r="HQ178" s="858"/>
      <c r="HR178" s="858"/>
      <c r="HS178" s="858"/>
      <c r="HT178" s="858"/>
      <c r="HU178" s="858"/>
      <c r="HV178" s="858"/>
      <c r="HW178" s="858"/>
      <c r="HX178" s="858"/>
      <c r="HY178" s="858"/>
      <c r="HZ178" s="858"/>
      <c r="IA178" s="858"/>
      <c r="IB178" s="858"/>
      <c r="IC178" s="858"/>
      <c r="ID178" s="858"/>
      <c r="IE178" s="858"/>
      <c r="IF178" s="858"/>
      <c r="IG178" s="858"/>
      <c r="IH178" s="858"/>
      <c r="II178" s="858"/>
      <c r="IJ178" s="858"/>
      <c r="IK178" s="858"/>
      <c r="IL178" s="858"/>
      <c r="IM178" s="858"/>
      <c r="IN178" s="858"/>
      <c r="IO178" s="858"/>
      <c r="IP178" s="858"/>
      <c r="IQ178" s="858"/>
      <c r="IR178" s="858"/>
      <c r="IS178" s="858"/>
      <c r="IT178" s="858"/>
      <c r="IU178" s="858"/>
      <c r="IV178" s="858"/>
    </row>
    <row r="179" spans="1:256" s="864" customFormat="1" ht="15" customHeight="1">
      <c r="A179" s="747"/>
      <c r="B179" s="747"/>
      <c r="C179" s="747"/>
      <c r="D179" s="747"/>
      <c r="E179" s="747"/>
      <c r="F179" s="2805" t="s">
        <v>1466</v>
      </c>
      <c r="G179" s="2807">
        <v>538.21570153490211</v>
      </c>
      <c r="H179" s="2807">
        <v>706.5638546933086</v>
      </c>
      <c r="I179" s="2808">
        <v>924.36985185390586</v>
      </c>
      <c r="J179" s="2809">
        <v>925.32</v>
      </c>
      <c r="K179" s="2804"/>
      <c r="L179" s="2804"/>
      <c r="M179" s="2752"/>
      <c r="N179" s="2752"/>
      <c r="O179" s="2752"/>
      <c r="P179" s="2752"/>
      <c r="Q179" s="2752"/>
      <c r="R179" s="2752"/>
      <c r="S179" s="2752"/>
      <c r="T179" s="2752"/>
      <c r="U179" s="2752"/>
      <c r="V179" s="2752"/>
      <c r="W179" s="2752"/>
      <c r="X179" s="2752"/>
      <c r="Y179" s="2752"/>
      <c r="Z179" s="858"/>
      <c r="AA179" s="858"/>
      <c r="AB179" s="858"/>
      <c r="AC179" s="858"/>
      <c r="AD179" s="858"/>
      <c r="AE179" s="858"/>
      <c r="AF179" s="858"/>
      <c r="AG179" s="858"/>
      <c r="AH179" s="858"/>
      <c r="AI179" s="858"/>
      <c r="AJ179" s="858"/>
      <c r="AK179" s="858"/>
      <c r="AL179" s="858"/>
      <c r="AM179" s="858"/>
      <c r="AN179" s="858"/>
      <c r="AO179" s="858"/>
      <c r="AP179" s="858"/>
      <c r="AQ179" s="858"/>
      <c r="AR179" s="858"/>
      <c r="AS179" s="858"/>
      <c r="AT179" s="858"/>
      <c r="AU179" s="858"/>
      <c r="AV179" s="858"/>
      <c r="AW179" s="858"/>
      <c r="AX179" s="858"/>
      <c r="AY179" s="858"/>
      <c r="AZ179" s="858"/>
      <c r="BA179" s="858"/>
      <c r="BB179" s="858"/>
      <c r="BC179" s="858"/>
      <c r="BD179" s="858"/>
      <c r="BE179" s="858"/>
      <c r="BF179" s="858"/>
      <c r="BG179" s="858"/>
      <c r="BH179" s="858"/>
      <c r="BI179" s="858"/>
      <c r="BJ179" s="858"/>
      <c r="BK179" s="858"/>
      <c r="BL179" s="858"/>
      <c r="BM179" s="858"/>
      <c r="BN179" s="858"/>
      <c r="BO179" s="858"/>
      <c r="BP179" s="858"/>
      <c r="BQ179" s="858"/>
      <c r="BR179" s="858"/>
      <c r="BS179" s="858"/>
      <c r="BT179" s="858"/>
      <c r="BU179" s="858"/>
      <c r="BV179" s="858"/>
      <c r="BW179" s="858"/>
      <c r="BX179" s="858"/>
      <c r="BY179" s="858"/>
      <c r="BZ179" s="858"/>
      <c r="CA179" s="858"/>
      <c r="CB179" s="858"/>
      <c r="CC179" s="858"/>
      <c r="CD179" s="858"/>
      <c r="CE179" s="858"/>
      <c r="CF179" s="858"/>
      <c r="CG179" s="858"/>
      <c r="CH179" s="858"/>
      <c r="CI179" s="858"/>
      <c r="CJ179" s="858"/>
      <c r="CK179" s="858"/>
      <c r="CL179" s="858"/>
      <c r="CM179" s="858"/>
      <c r="CN179" s="858"/>
      <c r="CO179" s="858"/>
      <c r="CP179" s="858"/>
      <c r="CQ179" s="858"/>
      <c r="CR179" s="858"/>
      <c r="CS179" s="858"/>
      <c r="CT179" s="858"/>
      <c r="CU179" s="858"/>
      <c r="CV179" s="858"/>
      <c r="CW179" s="858"/>
      <c r="CX179" s="858"/>
      <c r="CY179" s="858"/>
      <c r="CZ179" s="858"/>
      <c r="DA179" s="858"/>
      <c r="DB179" s="858"/>
      <c r="DC179" s="858"/>
      <c r="DD179" s="858"/>
      <c r="DE179" s="858"/>
      <c r="DF179" s="858"/>
      <c r="DG179" s="858"/>
      <c r="DH179" s="858"/>
      <c r="DI179" s="858"/>
      <c r="DJ179" s="858"/>
      <c r="DK179" s="858"/>
      <c r="DL179" s="858"/>
      <c r="DM179" s="858"/>
      <c r="DN179" s="858"/>
      <c r="DO179" s="858"/>
      <c r="DP179" s="858"/>
      <c r="DQ179" s="858"/>
      <c r="DR179" s="858"/>
      <c r="DS179" s="858"/>
      <c r="DT179" s="858"/>
      <c r="DU179" s="858"/>
      <c r="DV179" s="858"/>
      <c r="DW179" s="858"/>
      <c r="DX179" s="858"/>
      <c r="DY179" s="858"/>
      <c r="DZ179" s="858"/>
      <c r="EA179" s="858"/>
      <c r="EB179" s="858"/>
      <c r="EC179" s="858"/>
      <c r="ED179" s="858"/>
      <c r="EE179" s="858"/>
      <c r="EF179" s="858"/>
      <c r="EG179" s="858"/>
      <c r="EH179" s="858"/>
      <c r="EI179" s="858"/>
      <c r="EJ179" s="858"/>
      <c r="EK179" s="858"/>
      <c r="EL179" s="858"/>
      <c r="EM179" s="858"/>
      <c r="EN179" s="858"/>
      <c r="EO179" s="858"/>
      <c r="EP179" s="858"/>
      <c r="EQ179" s="858"/>
      <c r="ER179" s="858"/>
      <c r="ES179" s="858"/>
      <c r="ET179" s="858"/>
      <c r="EU179" s="858"/>
      <c r="EV179" s="858"/>
      <c r="EW179" s="858"/>
      <c r="EX179" s="858"/>
      <c r="EY179" s="858"/>
      <c r="EZ179" s="858"/>
      <c r="FA179" s="858"/>
      <c r="FB179" s="858"/>
      <c r="FC179" s="858"/>
      <c r="FD179" s="858"/>
      <c r="FE179" s="858"/>
      <c r="FF179" s="858"/>
      <c r="FG179" s="858"/>
      <c r="FH179" s="858"/>
      <c r="FI179" s="858"/>
      <c r="FJ179" s="858"/>
      <c r="FK179" s="858"/>
      <c r="FL179" s="858"/>
      <c r="FM179" s="858"/>
      <c r="FN179" s="858"/>
      <c r="FO179" s="858"/>
      <c r="FP179" s="858"/>
      <c r="FQ179" s="858"/>
      <c r="FR179" s="858"/>
      <c r="FS179" s="858"/>
      <c r="FT179" s="858"/>
      <c r="FU179" s="858"/>
      <c r="FV179" s="858"/>
      <c r="FW179" s="858"/>
      <c r="FX179" s="858"/>
      <c r="FY179" s="858"/>
      <c r="FZ179" s="858"/>
      <c r="GA179" s="858"/>
      <c r="GB179" s="858"/>
      <c r="GC179" s="858"/>
      <c r="GD179" s="858"/>
      <c r="GE179" s="858"/>
      <c r="GF179" s="858"/>
      <c r="GG179" s="858"/>
      <c r="GH179" s="858"/>
      <c r="GI179" s="858"/>
      <c r="GJ179" s="858"/>
      <c r="GK179" s="858"/>
      <c r="GL179" s="858"/>
      <c r="GM179" s="858"/>
      <c r="GN179" s="858"/>
      <c r="GO179" s="858"/>
      <c r="GP179" s="858"/>
      <c r="GQ179" s="858"/>
      <c r="GR179" s="858"/>
      <c r="GS179" s="858"/>
      <c r="GT179" s="858"/>
      <c r="GU179" s="858"/>
      <c r="GV179" s="858"/>
      <c r="GW179" s="858"/>
      <c r="GX179" s="858"/>
      <c r="GY179" s="858"/>
      <c r="GZ179" s="858"/>
      <c r="HA179" s="858"/>
      <c r="HB179" s="858"/>
      <c r="HC179" s="858"/>
      <c r="HD179" s="858"/>
      <c r="HE179" s="858"/>
      <c r="HF179" s="858"/>
      <c r="HG179" s="858"/>
      <c r="HH179" s="858"/>
      <c r="HI179" s="858"/>
      <c r="HJ179" s="858"/>
      <c r="HK179" s="858"/>
      <c r="HL179" s="858"/>
      <c r="HM179" s="858"/>
      <c r="HN179" s="858"/>
      <c r="HO179" s="858"/>
      <c r="HP179" s="858"/>
      <c r="HQ179" s="858"/>
      <c r="HR179" s="858"/>
      <c r="HS179" s="858"/>
      <c r="HT179" s="858"/>
      <c r="HU179" s="858"/>
      <c r="HV179" s="858"/>
      <c r="HW179" s="858"/>
      <c r="HX179" s="858"/>
      <c r="HY179" s="858"/>
      <c r="HZ179" s="858"/>
      <c r="IA179" s="858"/>
      <c r="IB179" s="858"/>
      <c r="IC179" s="858"/>
      <c r="ID179" s="858"/>
      <c r="IE179" s="858"/>
      <c r="IF179" s="858"/>
      <c r="IG179" s="858"/>
      <c r="IH179" s="858"/>
      <c r="II179" s="858"/>
      <c r="IJ179" s="858"/>
      <c r="IK179" s="858"/>
      <c r="IL179" s="858"/>
      <c r="IM179" s="858"/>
      <c r="IN179" s="858"/>
      <c r="IO179" s="858"/>
      <c r="IP179" s="858"/>
      <c r="IQ179" s="858"/>
      <c r="IR179" s="858"/>
      <c r="IS179" s="858"/>
      <c r="IT179" s="858"/>
      <c r="IU179" s="858"/>
      <c r="IV179" s="858"/>
    </row>
    <row r="180" spans="1:256" ht="20.100000000000001" customHeight="1">
      <c r="F180" s="2805" t="s">
        <v>1467</v>
      </c>
      <c r="G180" s="2807">
        <v>576.54624560325976</v>
      </c>
      <c r="H180" s="2807">
        <v>719.54492783724254</v>
      </c>
      <c r="I180" s="2808">
        <v>998.89139530677164</v>
      </c>
      <c r="J180" s="2809">
        <v>1005.31</v>
      </c>
      <c r="K180" s="2804"/>
      <c r="L180" s="2804"/>
    </row>
    <row r="181" spans="1:256">
      <c r="F181" s="2805" t="s">
        <v>1468</v>
      </c>
      <c r="G181" s="2807">
        <v>550.72445190124893</v>
      </c>
      <c r="H181" s="2807">
        <v>675.83098019563386</v>
      </c>
      <c r="I181" s="2808">
        <v>938.8083072003094</v>
      </c>
      <c r="J181" s="2809">
        <v>962.21</v>
      </c>
      <c r="K181" s="2804"/>
      <c r="L181" s="2804"/>
    </row>
    <row r="182" spans="1:256">
      <c r="F182" s="2810" t="s">
        <v>1474</v>
      </c>
      <c r="G182" s="2807">
        <v>348.20344287365208</v>
      </c>
      <c r="H182" s="2807">
        <v>473.84315863097135</v>
      </c>
      <c r="I182" s="2808">
        <v>0</v>
      </c>
      <c r="J182" s="2809">
        <v>818.42</v>
      </c>
      <c r="K182" s="2804"/>
      <c r="L182" s="2804"/>
    </row>
    <row r="183" spans="1:256">
      <c r="F183" s="2805"/>
      <c r="G183" s="2805"/>
      <c r="H183" s="2807"/>
      <c r="I183" s="2807"/>
      <c r="J183" s="2807"/>
      <c r="K183" s="2811"/>
      <c r="L183" s="2811"/>
      <c r="M183" s="2804"/>
      <c r="N183" s="2804"/>
      <c r="O183" s="2804"/>
      <c r="P183" s="2804"/>
    </row>
    <row r="184" spans="1:256">
      <c r="F184" s="2804"/>
      <c r="G184" s="2804"/>
      <c r="H184" s="2811"/>
      <c r="I184" s="2811"/>
      <c r="J184" s="2811"/>
      <c r="K184" s="2811"/>
      <c r="L184" s="2811"/>
      <c r="M184" s="2804"/>
      <c r="N184" s="2804"/>
      <c r="O184" s="2804"/>
      <c r="P184" s="2804"/>
    </row>
    <row r="185" spans="1:256">
      <c r="F185" s="2804"/>
      <c r="G185" s="2804"/>
      <c r="H185" s="2804"/>
      <c r="I185" s="2804"/>
      <c r="J185" s="2804"/>
      <c r="K185" s="2804"/>
      <c r="L185" s="2804"/>
      <c r="M185" s="2804"/>
      <c r="N185" s="2804"/>
      <c r="O185" s="2804"/>
      <c r="P185" s="2804"/>
    </row>
    <row r="186" spans="1:256">
      <c r="F186" s="2804"/>
      <c r="G186" s="2804"/>
      <c r="H186" s="2804"/>
      <c r="I186" s="2804"/>
      <c r="J186" s="2804"/>
      <c r="K186" s="2804"/>
      <c r="L186" s="2804"/>
      <c r="M186" s="2804"/>
      <c r="N186" s="2804"/>
      <c r="O186" s="2804"/>
      <c r="P186" s="2804"/>
    </row>
  </sheetData>
  <protectedRanges>
    <protectedRange sqref="C31:D35" name="Range1_8_1"/>
    <protectedRange sqref="B42:B43" name="Range1_9_1"/>
    <protectedRange sqref="B105" name="Range1_3_1_1_1"/>
    <protectedRange sqref="B146" name="Range1_15_2"/>
    <protectedRange sqref="C150 C145:C146 E145:E146 E150" name="Range1_17_2"/>
    <protectedRange sqref="D160" name="Range1_17_3"/>
    <protectedRange sqref="D171" name="Range1_17_4"/>
    <protectedRange sqref="E168:E170" name="Range1_17_1_1"/>
    <protectedRange sqref="E171" name="Range1_17_2_1"/>
    <protectedRange sqref="J179:J181" name="Range1_17_1_3"/>
    <protectedRange sqref="J182" name="Range1_17_2_3"/>
    <protectedRange sqref="B31:B35" name="Range1_8_1_1"/>
    <protectedRange sqref="B96" name="Range1_3_1_1_2"/>
    <protectedRange sqref="B99:B100" name="Range1_14_3"/>
    <protectedRange sqref="B102" name="Range1_14_2_1"/>
    <protectedRange sqref="B97" name="Range1_3_1_1_1_2"/>
  </protectedRanges>
  <mergeCells count="19">
    <mergeCell ref="A92:E92"/>
    <mergeCell ref="A2:E2"/>
    <mergeCell ref="A4:E4"/>
    <mergeCell ref="A12:D12"/>
    <mergeCell ref="A15:E15"/>
    <mergeCell ref="A28:E28"/>
    <mergeCell ref="A38:E38"/>
    <mergeCell ref="A47:E47"/>
    <mergeCell ref="A49:A50"/>
    <mergeCell ref="B49:C49"/>
    <mergeCell ref="D49:E49"/>
    <mergeCell ref="A60:E60"/>
    <mergeCell ref="A165:E165"/>
    <mergeCell ref="A108:E108"/>
    <mergeCell ref="A140:E140"/>
    <mergeCell ref="A142:A143"/>
    <mergeCell ref="B142:C142"/>
    <mergeCell ref="D142:E142"/>
    <mergeCell ref="A153:E153"/>
  </mergeCells>
  <pageMargins left="0.7" right="0.7" top="0.75" bottom="0.56999999999999995" header="0.3" footer="0.3"/>
  <pageSetup paperSize="9" scale="82" orientation="portrait" r:id="rId1"/>
  <headerFooter>
    <oddFooter>&amp;C&amp;P</oddFooter>
  </headerFooter>
  <rowBreaks count="5" manualBreakCount="5">
    <brk id="26" max="4" man="1"/>
    <brk id="58" max="4" man="1"/>
    <brk id="106" max="4" man="1"/>
    <brk id="151" max="4" man="1"/>
    <brk id="196" max="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L32"/>
  <sheetViews>
    <sheetView view="pageBreakPreview" zoomScaleSheetLayoutView="100" workbookViewId="0">
      <selection activeCell="F1" sqref="F1:AL1048576"/>
    </sheetView>
  </sheetViews>
  <sheetFormatPr defaultRowHeight="15"/>
  <cols>
    <col min="1" max="1" width="45.7109375" style="747" customWidth="1"/>
    <col min="2" max="5" width="11.7109375" style="747" customWidth="1"/>
    <col min="6" max="6" width="10.85546875" style="2752" bestFit="1" customWidth="1"/>
    <col min="7" max="7" width="9.42578125" style="2752" bestFit="1" customWidth="1"/>
    <col min="8" max="38" width="9.140625" style="2752"/>
    <col min="39" max="256" width="9.140625" style="858"/>
    <col min="257" max="257" width="45.7109375" style="858" customWidth="1"/>
    <col min="258" max="261" width="11.7109375" style="858" customWidth="1"/>
    <col min="262" max="262" width="10.85546875" style="858" bestFit="1" customWidth="1"/>
    <col min="263" max="263" width="9.42578125" style="858" bestFit="1" customWidth="1"/>
    <col min="264" max="512" width="9.140625" style="858"/>
    <col min="513" max="513" width="45.7109375" style="858" customWidth="1"/>
    <col min="514" max="517" width="11.7109375" style="858" customWidth="1"/>
    <col min="518" max="518" width="10.85546875" style="858" bestFit="1" customWidth="1"/>
    <col min="519" max="519" width="9.42578125" style="858" bestFit="1" customWidth="1"/>
    <col min="520" max="768" width="9.140625" style="858"/>
    <col min="769" max="769" width="45.7109375" style="858" customWidth="1"/>
    <col min="770" max="773" width="11.7109375" style="858" customWidth="1"/>
    <col min="774" max="774" width="10.85546875" style="858" bestFit="1" customWidth="1"/>
    <col min="775" max="775" width="9.42578125" style="858" bestFit="1" customWidth="1"/>
    <col min="776" max="1024" width="9.140625" style="858"/>
    <col min="1025" max="1025" width="45.7109375" style="858" customWidth="1"/>
    <col min="1026" max="1029" width="11.7109375" style="858" customWidth="1"/>
    <col min="1030" max="1030" width="10.85546875" style="858" bestFit="1" customWidth="1"/>
    <col min="1031" max="1031" width="9.42578125" style="858" bestFit="1" customWidth="1"/>
    <col min="1032" max="1280" width="9.140625" style="858"/>
    <col min="1281" max="1281" width="45.7109375" style="858" customWidth="1"/>
    <col min="1282" max="1285" width="11.7109375" style="858" customWidth="1"/>
    <col min="1286" max="1286" width="10.85546875" style="858" bestFit="1" customWidth="1"/>
    <col min="1287" max="1287" width="9.42578125" style="858" bestFit="1" customWidth="1"/>
    <col min="1288" max="1536" width="9.140625" style="858"/>
    <col min="1537" max="1537" width="45.7109375" style="858" customWidth="1"/>
    <col min="1538" max="1541" width="11.7109375" style="858" customWidth="1"/>
    <col min="1542" max="1542" width="10.85546875" style="858" bestFit="1" customWidth="1"/>
    <col min="1543" max="1543" width="9.42578125" style="858" bestFit="1" customWidth="1"/>
    <col min="1544" max="1792" width="9.140625" style="858"/>
    <col min="1793" max="1793" width="45.7109375" style="858" customWidth="1"/>
    <col min="1794" max="1797" width="11.7109375" style="858" customWidth="1"/>
    <col min="1798" max="1798" width="10.85546875" style="858" bestFit="1" customWidth="1"/>
    <col min="1799" max="1799" width="9.42578125" style="858" bestFit="1" customWidth="1"/>
    <col min="1800" max="2048" width="9.140625" style="858"/>
    <col min="2049" max="2049" width="45.7109375" style="858" customWidth="1"/>
    <col min="2050" max="2053" width="11.7109375" style="858" customWidth="1"/>
    <col min="2054" max="2054" width="10.85546875" style="858" bestFit="1" customWidth="1"/>
    <col min="2055" max="2055" width="9.42578125" style="858" bestFit="1" customWidth="1"/>
    <col min="2056" max="2304" width="9.140625" style="858"/>
    <col min="2305" max="2305" width="45.7109375" style="858" customWidth="1"/>
    <col min="2306" max="2309" width="11.7109375" style="858" customWidth="1"/>
    <col min="2310" max="2310" width="10.85546875" style="858" bestFit="1" customWidth="1"/>
    <col min="2311" max="2311" width="9.42578125" style="858" bestFit="1" customWidth="1"/>
    <col min="2312" max="2560" width="9.140625" style="858"/>
    <col min="2561" max="2561" width="45.7109375" style="858" customWidth="1"/>
    <col min="2562" max="2565" width="11.7109375" style="858" customWidth="1"/>
    <col min="2566" max="2566" width="10.85546875" style="858" bestFit="1" customWidth="1"/>
    <col min="2567" max="2567" width="9.42578125" style="858" bestFit="1" customWidth="1"/>
    <col min="2568" max="2816" width="9.140625" style="858"/>
    <col min="2817" max="2817" width="45.7109375" style="858" customWidth="1"/>
    <col min="2818" max="2821" width="11.7109375" style="858" customWidth="1"/>
    <col min="2822" max="2822" width="10.85546875" style="858" bestFit="1" customWidth="1"/>
    <col min="2823" max="2823" width="9.42578125" style="858" bestFit="1" customWidth="1"/>
    <col min="2824" max="3072" width="9.140625" style="858"/>
    <col min="3073" max="3073" width="45.7109375" style="858" customWidth="1"/>
    <col min="3074" max="3077" width="11.7109375" style="858" customWidth="1"/>
    <col min="3078" max="3078" width="10.85546875" style="858" bestFit="1" customWidth="1"/>
    <col min="3079" max="3079" width="9.42578125" style="858" bestFit="1" customWidth="1"/>
    <col min="3080" max="3328" width="9.140625" style="858"/>
    <col min="3329" max="3329" width="45.7109375" style="858" customWidth="1"/>
    <col min="3330" max="3333" width="11.7109375" style="858" customWidth="1"/>
    <col min="3334" max="3334" width="10.85546875" style="858" bestFit="1" customWidth="1"/>
    <col min="3335" max="3335" width="9.42578125" style="858" bestFit="1" customWidth="1"/>
    <col min="3336" max="3584" width="9.140625" style="858"/>
    <col min="3585" max="3585" width="45.7109375" style="858" customWidth="1"/>
    <col min="3586" max="3589" width="11.7109375" style="858" customWidth="1"/>
    <col min="3590" max="3590" width="10.85546875" style="858" bestFit="1" customWidth="1"/>
    <col min="3591" max="3591" width="9.42578125" style="858" bestFit="1" customWidth="1"/>
    <col min="3592" max="3840" width="9.140625" style="858"/>
    <col min="3841" max="3841" width="45.7109375" style="858" customWidth="1"/>
    <col min="3842" max="3845" width="11.7109375" style="858" customWidth="1"/>
    <col min="3846" max="3846" width="10.85546875" style="858" bestFit="1" customWidth="1"/>
    <col min="3847" max="3847" width="9.42578125" style="858" bestFit="1" customWidth="1"/>
    <col min="3848" max="4096" width="9.140625" style="858"/>
    <col min="4097" max="4097" width="45.7109375" style="858" customWidth="1"/>
    <col min="4098" max="4101" width="11.7109375" style="858" customWidth="1"/>
    <col min="4102" max="4102" width="10.85546875" style="858" bestFit="1" customWidth="1"/>
    <col min="4103" max="4103" width="9.42578125" style="858" bestFit="1" customWidth="1"/>
    <col min="4104" max="4352" width="9.140625" style="858"/>
    <col min="4353" max="4353" width="45.7109375" style="858" customWidth="1"/>
    <col min="4354" max="4357" width="11.7109375" style="858" customWidth="1"/>
    <col min="4358" max="4358" width="10.85546875" style="858" bestFit="1" customWidth="1"/>
    <col min="4359" max="4359" width="9.42578125" style="858" bestFit="1" customWidth="1"/>
    <col min="4360" max="4608" width="9.140625" style="858"/>
    <col min="4609" max="4609" width="45.7109375" style="858" customWidth="1"/>
    <col min="4610" max="4613" width="11.7109375" style="858" customWidth="1"/>
    <col min="4614" max="4614" width="10.85546875" style="858" bestFit="1" customWidth="1"/>
    <col min="4615" max="4615" width="9.42578125" style="858" bestFit="1" customWidth="1"/>
    <col min="4616" max="4864" width="9.140625" style="858"/>
    <col min="4865" max="4865" width="45.7109375" style="858" customWidth="1"/>
    <col min="4866" max="4869" width="11.7109375" style="858" customWidth="1"/>
    <col min="4870" max="4870" width="10.85546875" style="858" bestFit="1" customWidth="1"/>
    <col min="4871" max="4871" width="9.42578125" style="858" bestFit="1" customWidth="1"/>
    <col min="4872" max="5120" width="9.140625" style="858"/>
    <col min="5121" max="5121" width="45.7109375" style="858" customWidth="1"/>
    <col min="5122" max="5125" width="11.7109375" style="858" customWidth="1"/>
    <col min="5126" max="5126" width="10.85546875" style="858" bestFit="1" customWidth="1"/>
    <col min="5127" max="5127" width="9.42578125" style="858" bestFit="1" customWidth="1"/>
    <col min="5128" max="5376" width="9.140625" style="858"/>
    <col min="5377" max="5377" width="45.7109375" style="858" customWidth="1"/>
    <col min="5378" max="5381" width="11.7109375" style="858" customWidth="1"/>
    <col min="5382" max="5382" width="10.85546875" style="858" bestFit="1" customWidth="1"/>
    <col min="5383" max="5383" width="9.42578125" style="858" bestFit="1" customWidth="1"/>
    <col min="5384" max="5632" width="9.140625" style="858"/>
    <col min="5633" max="5633" width="45.7109375" style="858" customWidth="1"/>
    <col min="5634" max="5637" width="11.7109375" style="858" customWidth="1"/>
    <col min="5638" max="5638" width="10.85546875" style="858" bestFit="1" customWidth="1"/>
    <col min="5639" max="5639" width="9.42578125" style="858" bestFit="1" customWidth="1"/>
    <col min="5640" max="5888" width="9.140625" style="858"/>
    <col min="5889" max="5889" width="45.7109375" style="858" customWidth="1"/>
    <col min="5890" max="5893" width="11.7109375" style="858" customWidth="1"/>
    <col min="5894" max="5894" width="10.85546875" style="858" bestFit="1" customWidth="1"/>
    <col min="5895" max="5895" width="9.42578125" style="858" bestFit="1" customWidth="1"/>
    <col min="5896" max="6144" width="9.140625" style="858"/>
    <col min="6145" max="6145" width="45.7109375" style="858" customWidth="1"/>
    <col min="6146" max="6149" width="11.7109375" style="858" customWidth="1"/>
    <col min="6150" max="6150" width="10.85546875" style="858" bestFit="1" customWidth="1"/>
    <col min="6151" max="6151" width="9.42578125" style="858" bestFit="1" customWidth="1"/>
    <col min="6152" max="6400" width="9.140625" style="858"/>
    <col min="6401" max="6401" width="45.7109375" style="858" customWidth="1"/>
    <col min="6402" max="6405" width="11.7109375" style="858" customWidth="1"/>
    <col min="6406" max="6406" width="10.85546875" style="858" bestFit="1" customWidth="1"/>
    <col min="6407" max="6407" width="9.42578125" style="858" bestFit="1" customWidth="1"/>
    <col min="6408" max="6656" width="9.140625" style="858"/>
    <col min="6657" max="6657" width="45.7109375" style="858" customWidth="1"/>
    <col min="6658" max="6661" width="11.7109375" style="858" customWidth="1"/>
    <col min="6662" max="6662" width="10.85546875" style="858" bestFit="1" customWidth="1"/>
    <col min="6663" max="6663" width="9.42578125" style="858" bestFit="1" customWidth="1"/>
    <col min="6664" max="6912" width="9.140625" style="858"/>
    <col min="6913" max="6913" width="45.7109375" style="858" customWidth="1"/>
    <col min="6914" max="6917" width="11.7109375" style="858" customWidth="1"/>
    <col min="6918" max="6918" width="10.85546875" style="858" bestFit="1" customWidth="1"/>
    <col min="6919" max="6919" width="9.42578125" style="858" bestFit="1" customWidth="1"/>
    <col min="6920" max="7168" width="9.140625" style="858"/>
    <col min="7169" max="7169" width="45.7109375" style="858" customWidth="1"/>
    <col min="7170" max="7173" width="11.7109375" style="858" customWidth="1"/>
    <col min="7174" max="7174" width="10.85546875" style="858" bestFit="1" customWidth="1"/>
    <col min="7175" max="7175" width="9.42578125" style="858" bestFit="1" customWidth="1"/>
    <col min="7176" max="7424" width="9.140625" style="858"/>
    <col min="7425" max="7425" width="45.7109375" style="858" customWidth="1"/>
    <col min="7426" max="7429" width="11.7109375" style="858" customWidth="1"/>
    <col min="7430" max="7430" width="10.85546875" style="858" bestFit="1" customWidth="1"/>
    <col min="7431" max="7431" width="9.42578125" style="858" bestFit="1" customWidth="1"/>
    <col min="7432" max="7680" width="9.140625" style="858"/>
    <col min="7681" max="7681" width="45.7109375" style="858" customWidth="1"/>
    <col min="7682" max="7685" width="11.7109375" style="858" customWidth="1"/>
    <col min="7686" max="7686" width="10.85546875" style="858" bestFit="1" customWidth="1"/>
    <col min="7687" max="7687" width="9.42578125" style="858" bestFit="1" customWidth="1"/>
    <col min="7688" max="7936" width="9.140625" style="858"/>
    <col min="7937" max="7937" width="45.7109375" style="858" customWidth="1"/>
    <col min="7938" max="7941" width="11.7109375" style="858" customWidth="1"/>
    <col min="7942" max="7942" width="10.85546875" style="858" bestFit="1" customWidth="1"/>
    <col min="7943" max="7943" width="9.42578125" style="858" bestFit="1" customWidth="1"/>
    <col min="7944" max="8192" width="9.140625" style="858"/>
    <col min="8193" max="8193" width="45.7109375" style="858" customWidth="1"/>
    <col min="8194" max="8197" width="11.7109375" style="858" customWidth="1"/>
    <col min="8198" max="8198" width="10.85546875" style="858" bestFit="1" customWidth="1"/>
    <col min="8199" max="8199" width="9.42578125" style="858" bestFit="1" customWidth="1"/>
    <col min="8200" max="8448" width="9.140625" style="858"/>
    <col min="8449" max="8449" width="45.7109375" style="858" customWidth="1"/>
    <col min="8450" max="8453" width="11.7109375" style="858" customWidth="1"/>
    <col min="8454" max="8454" width="10.85546875" style="858" bestFit="1" customWidth="1"/>
    <col min="8455" max="8455" width="9.42578125" style="858" bestFit="1" customWidth="1"/>
    <col min="8456" max="8704" width="9.140625" style="858"/>
    <col min="8705" max="8705" width="45.7109375" style="858" customWidth="1"/>
    <col min="8706" max="8709" width="11.7109375" style="858" customWidth="1"/>
    <col min="8710" max="8710" width="10.85546875" style="858" bestFit="1" customWidth="1"/>
    <col min="8711" max="8711" width="9.42578125" style="858" bestFit="1" customWidth="1"/>
    <col min="8712" max="8960" width="9.140625" style="858"/>
    <col min="8961" max="8961" width="45.7109375" style="858" customWidth="1"/>
    <col min="8962" max="8965" width="11.7109375" style="858" customWidth="1"/>
    <col min="8966" max="8966" width="10.85546875" style="858" bestFit="1" customWidth="1"/>
    <col min="8967" max="8967" width="9.42578125" style="858" bestFit="1" customWidth="1"/>
    <col min="8968" max="9216" width="9.140625" style="858"/>
    <col min="9217" max="9217" width="45.7109375" style="858" customWidth="1"/>
    <col min="9218" max="9221" width="11.7109375" style="858" customWidth="1"/>
    <col min="9222" max="9222" width="10.85546875" style="858" bestFit="1" customWidth="1"/>
    <col min="9223" max="9223" width="9.42578125" style="858" bestFit="1" customWidth="1"/>
    <col min="9224" max="9472" width="9.140625" style="858"/>
    <col min="9473" max="9473" width="45.7109375" style="858" customWidth="1"/>
    <col min="9474" max="9477" width="11.7109375" style="858" customWidth="1"/>
    <col min="9478" max="9478" width="10.85546875" style="858" bestFit="1" customWidth="1"/>
    <col min="9479" max="9479" width="9.42578125" style="858" bestFit="1" customWidth="1"/>
    <col min="9480" max="9728" width="9.140625" style="858"/>
    <col min="9729" max="9729" width="45.7109375" style="858" customWidth="1"/>
    <col min="9730" max="9733" width="11.7109375" style="858" customWidth="1"/>
    <col min="9734" max="9734" width="10.85546875" style="858" bestFit="1" customWidth="1"/>
    <col min="9735" max="9735" width="9.42578125" style="858" bestFit="1" customWidth="1"/>
    <col min="9736" max="9984" width="9.140625" style="858"/>
    <col min="9985" max="9985" width="45.7109375" style="858" customWidth="1"/>
    <col min="9986" max="9989" width="11.7109375" style="858" customWidth="1"/>
    <col min="9990" max="9990" width="10.85546875" style="858" bestFit="1" customWidth="1"/>
    <col min="9991" max="9991" width="9.42578125" style="858" bestFit="1" customWidth="1"/>
    <col min="9992" max="10240" width="9.140625" style="858"/>
    <col min="10241" max="10241" width="45.7109375" style="858" customWidth="1"/>
    <col min="10242" max="10245" width="11.7109375" style="858" customWidth="1"/>
    <col min="10246" max="10246" width="10.85546875" style="858" bestFit="1" customWidth="1"/>
    <col min="10247" max="10247" width="9.42578125" style="858" bestFit="1" customWidth="1"/>
    <col min="10248" max="10496" width="9.140625" style="858"/>
    <col min="10497" max="10497" width="45.7109375" style="858" customWidth="1"/>
    <col min="10498" max="10501" width="11.7109375" style="858" customWidth="1"/>
    <col min="10502" max="10502" width="10.85546875" style="858" bestFit="1" customWidth="1"/>
    <col min="10503" max="10503" width="9.42578125" style="858" bestFit="1" customWidth="1"/>
    <col min="10504" max="10752" width="9.140625" style="858"/>
    <col min="10753" max="10753" width="45.7109375" style="858" customWidth="1"/>
    <col min="10754" max="10757" width="11.7109375" style="858" customWidth="1"/>
    <col min="10758" max="10758" width="10.85546875" style="858" bestFit="1" customWidth="1"/>
    <col min="10759" max="10759" width="9.42578125" style="858" bestFit="1" customWidth="1"/>
    <col min="10760" max="11008" width="9.140625" style="858"/>
    <col min="11009" max="11009" width="45.7109375" style="858" customWidth="1"/>
    <col min="11010" max="11013" width="11.7109375" style="858" customWidth="1"/>
    <col min="11014" max="11014" width="10.85546875" style="858" bestFit="1" customWidth="1"/>
    <col min="11015" max="11015" width="9.42578125" style="858" bestFit="1" customWidth="1"/>
    <col min="11016" max="11264" width="9.140625" style="858"/>
    <col min="11265" max="11265" width="45.7109375" style="858" customWidth="1"/>
    <col min="11266" max="11269" width="11.7109375" style="858" customWidth="1"/>
    <col min="11270" max="11270" width="10.85546875" style="858" bestFit="1" customWidth="1"/>
    <col min="11271" max="11271" width="9.42578125" style="858" bestFit="1" customWidth="1"/>
    <col min="11272" max="11520" width="9.140625" style="858"/>
    <col min="11521" max="11521" width="45.7109375" style="858" customWidth="1"/>
    <col min="11522" max="11525" width="11.7109375" style="858" customWidth="1"/>
    <col min="11526" max="11526" width="10.85546875" style="858" bestFit="1" customWidth="1"/>
    <col min="11527" max="11527" width="9.42578125" style="858" bestFit="1" customWidth="1"/>
    <col min="11528" max="11776" width="9.140625" style="858"/>
    <col min="11777" max="11777" width="45.7109375" style="858" customWidth="1"/>
    <col min="11778" max="11781" width="11.7109375" style="858" customWidth="1"/>
    <col min="11782" max="11782" width="10.85546875" style="858" bestFit="1" customWidth="1"/>
    <col min="11783" max="11783" width="9.42578125" style="858" bestFit="1" customWidth="1"/>
    <col min="11784" max="12032" width="9.140625" style="858"/>
    <col min="12033" max="12033" width="45.7109375" style="858" customWidth="1"/>
    <col min="12034" max="12037" width="11.7109375" style="858" customWidth="1"/>
    <col min="12038" max="12038" width="10.85546875" style="858" bestFit="1" customWidth="1"/>
    <col min="12039" max="12039" width="9.42578125" style="858" bestFit="1" customWidth="1"/>
    <col min="12040" max="12288" width="9.140625" style="858"/>
    <col min="12289" max="12289" width="45.7109375" style="858" customWidth="1"/>
    <col min="12290" max="12293" width="11.7109375" style="858" customWidth="1"/>
    <col min="12294" max="12294" width="10.85546875" style="858" bestFit="1" customWidth="1"/>
    <col min="12295" max="12295" width="9.42578125" style="858" bestFit="1" customWidth="1"/>
    <col min="12296" max="12544" width="9.140625" style="858"/>
    <col min="12545" max="12545" width="45.7109375" style="858" customWidth="1"/>
    <col min="12546" max="12549" width="11.7109375" style="858" customWidth="1"/>
    <col min="12550" max="12550" width="10.85546875" style="858" bestFit="1" customWidth="1"/>
    <col min="12551" max="12551" width="9.42578125" style="858" bestFit="1" customWidth="1"/>
    <col min="12552" max="12800" width="9.140625" style="858"/>
    <col min="12801" max="12801" width="45.7109375" style="858" customWidth="1"/>
    <col min="12802" max="12805" width="11.7109375" style="858" customWidth="1"/>
    <col min="12806" max="12806" width="10.85546875" style="858" bestFit="1" customWidth="1"/>
    <col min="12807" max="12807" width="9.42578125" style="858" bestFit="1" customWidth="1"/>
    <col min="12808" max="13056" width="9.140625" style="858"/>
    <col min="13057" max="13057" width="45.7109375" style="858" customWidth="1"/>
    <col min="13058" max="13061" width="11.7109375" style="858" customWidth="1"/>
    <col min="13062" max="13062" width="10.85546875" style="858" bestFit="1" customWidth="1"/>
    <col min="13063" max="13063" width="9.42578125" style="858" bestFit="1" customWidth="1"/>
    <col min="13064" max="13312" width="9.140625" style="858"/>
    <col min="13313" max="13313" width="45.7109375" style="858" customWidth="1"/>
    <col min="13314" max="13317" width="11.7109375" style="858" customWidth="1"/>
    <col min="13318" max="13318" width="10.85546875" style="858" bestFit="1" customWidth="1"/>
    <col min="13319" max="13319" width="9.42578125" style="858" bestFit="1" customWidth="1"/>
    <col min="13320" max="13568" width="9.140625" style="858"/>
    <col min="13569" max="13569" width="45.7109375" style="858" customWidth="1"/>
    <col min="13570" max="13573" width="11.7109375" style="858" customWidth="1"/>
    <col min="13574" max="13574" width="10.85546875" style="858" bestFit="1" customWidth="1"/>
    <col min="13575" max="13575" width="9.42578125" style="858" bestFit="1" customWidth="1"/>
    <col min="13576" max="13824" width="9.140625" style="858"/>
    <col min="13825" max="13825" width="45.7109375" style="858" customWidth="1"/>
    <col min="13826" max="13829" width="11.7109375" style="858" customWidth="1"/>
    <col min="13830" max="13830" width="10.85546875" style="858" bestFit="1" customWidth="1"/>
    <col min="13831" max="13831" width="9.42578125" style="858" bestFit="1" customWidth="1"/>
    <col min="13832" max="14080" width="9.140625" style="858"/>
    <col min="14081" max="14081" width="45.7109375" style="858" customWidth="1"/>
    <col min="14082" max="14085" width="11.7109375" style="858" customWidth="1"/>
    <col min="14086" max="14086" width="10.85546875" style="858" bestFit="1" customWidth="1"/>
    <col min="14087" max="14087" width="9.42578125" style="858" bestFit="1" customWidth="1"/>
    <col min="14088" max="14336" width="9.140625" style="858"/>
    <col min="14337" max="14337" width="45.7109375" style="858" customWidth="1"/>
    <col min="14338" max="14341" width="11.7109375" style="858" customWidth="1"/>
    <col min="14342" max="14342" width="10.85546875" style="858" bestFit="1" customWidth="1"/>
    <col min="14343" max="14343" width="9.42578125" style="858" bestFit="1" customWidth="1"/>
    <col min="14344" max="14592" width="9.140625" style="858"/>
    <col min="14593" max="14593" width="45.7109375" style="858" customWidth="1"/>
    <col min="14594" max="14597" width="11.7109375" style="858" customWidth="1"/>
    <col min="14598" max="14598" width="10.85546875" style="858" bestFit="1" customWidth="1"/>
    <col min="14599" max="14599" width="9.42578125" style="858" bestFit="1" customWidth="1"/>
    <col min="14600" max="14848" width="9.140625" style="858"/>
    <col min="14849" max="14849" width="45.7109375" style="858" customWidth="1"/>
    <col min="14850" max="14853" width="11.7109375" style="858" customWidth="1"/>
    <col min="14854" max="14854" width="10.85546875" style="858" bestFit="1" customWidth="1"/>
    <col min="14855" max="14855" width="9.42578125" style="858" bestFit="1" customWidth="1"/>
    <col min="14856" max="15104" width="9.140625" style="858"/>
    <col min="15105" max="15105" width="45.7109375" style="858" customWidth="1"/>
    <col min="15106" max="15109" width="11.7109375" style="858" customWidth="1"/>
    <col min="15110" max="15110" width="10.85546875" style="858" bestFit="1" customWidth="1"/>
    <col min="15111" max="15111" width="9.42578125" style="858" bestFit="1" customWidth="1"/>
    <col min="15112" max="15360" width="9.140625" style="858"/>
    <col min="15361" max="15361" width="45.7109375" style="858" customWidth="1"/>
    <col min="15362" max="15365" width="11.7109375" style="858" customWidth="1"/>
    <col min="15366" max="15366" width="10.85546875" style="858" bestFit="1" customWidth="1"/>
    <col min="15367" max="15367" width="9.42578125" style="858" bestFit="1" customWidth="1"/>
    <col min="15368" max="15616" width="9.140625" style="858"/>
    <col min="15617" max="15617" width="45.7109375" style="858" customWidth="1"/>
    <col min="15618" max="15621" width="11.7109375" style="858" customWidth="1"/>
    <col min="15622" max="15622" width="10.85546875" style="858" bestFit="1" customWidth="1"/>
    <col min="15623" max="15623" width="9.42578125" style="858" bestFit="1" customWidth="1"/>
    <col min="15624" max="15872" width="9.140625" style="858"/>
    <col min="15873" max="15873" width="45.7109375" style="858" customWidth="1"/>
    <col min="15874" max="15877" width="11.7109375" style="858" customWidth="1"/>
    <col min="15878" max="15878" width="10.85546875" style="858" bestFit="1" customWidth="1"/>
    <col min="15879" max="15879" width="9.42578125" style="858" bestFit="1" customWidth="1"/>
    <col min="15880" max="16128" width="9.140625" style="858"/>
    <col min="16129" max="16129" width="45.7109375" style="858" customWidth="1"/>
    <col min="16130" max="16133" width="11.7109375" style="858" customWidth="1"/>
    <col min="16134" max="16134" width="10.85546875" style="858" bestFit="1" customWidth="1"/>
    <col min="16135" max="16135" width="9.42578125" style="858" bestFit="1" customWidth="1"/>
    <col min="16136" max="16384" width="9.140625" style="858"/>
  </cols>
  <sheetData>
    <row r="1" spans="1:38" ht="24.95" customHeight="1">
      <c r="A1" s="857" t="s">
        <v>1487</v>
      </c>
    </row>
    <row r="2" spans="1:38" ht="222.75" customHeight="1">
      <c r="A2" s="2071" t="s">
        <v>1488</v>
      </c>
      <c r="B2" s="2071"/>
      <c r="C2" s="2071"/>
      <c r="D2" s="2071"/>
      <c r="E2" s="2071"/>
    </row>
    <row r="4" spans="1:38" ht="20.100000000000001" customHeight="1">
      <c r="A4" s="2015" t="s">
        <v>1489</v>
      </c>
      <c r="B4" s="2015"/>
      <c r="C4" s="2015"/>
      <c r="D4" s="2015"/>
      <c r="E4" s="2015"/>
    </row>
    <row r="5" spans="1:38" s="864" customFormat="1" ht="15" customHeight="1">
      <c r="A5" s="668" t="s">
        <v>1106</v>
      </c>
      <c r="B5" s="1068"/>
      <c r="C5" s="1068"/>
      <c r="D5" s="1068"/>
      <c r="E5" s="1068"/>
      <c r="F5" s="2757"/>
      <c r="G5" s="2757"/>
      <c r="H5" s="2757"/>
      <c r="I5" s="2757"/>
      <c r="J5" s="2757"/>
      <c r="K5" s="2757"/>
      <c r="L5" s="2757"/>
      <c r="M5" s="2757"/>
      <c r="N5" s="2757"/>
      <c r="O5" s="2757"/>
      <c r="P5" s="2757"/>
      <c r="Q5" s="2757"/>
      <c r="R5" s="2757"/>
      <c r="S5" s="2757"/>
      <c r="T5" s="2757"/>
      <c r="U5" s="2757"/>
      <c r="V5" s="2757"/>
      <c r="W5" s="2757"/>
      <c r="X5" s="2757"/>
      <c r="Y5" s="2757"/>
      <c r="Z5" s="2757"/>
      <c r="AA5" s="2757"/>
      <c r="AB5" s="2757"/>
      <c r="AC5" s="2757"/>
      <c r="AD5" s="2757"/>
      <c r="AE5" s="2757"/>
      <c r="AF5" s="2757"/>
      <c r="AG5" s="2757"/>
      <c r="AH5" s="2757"/>
      <c r="AI5" s="2757"/>
      <c r="AJ5" s="2757"/>
      <c r="AK5" s="2757"/>
      <c r="AL5" s="2757"/>
    </row>
    <row r="6" spans="1:38" s="867" customFormat="1" ht="15" customHeight="1">
      <c r="A6" s="2016" t="s">
        <v>1446</v>
      </c>
      <c r="B6" s="2082">
        <v>2011</v>
      </c>
      <c r="C6" s="2082"/>
      <c r="D6" s="2082">
        <v>2012</v>
      </c>
      <c r="E6" s="2082"/>
      <c r="F6" s="2753"/>
      <c r="G6" s="2753"/>
      <c r="H6" s="2753"/>
      <c r="I6" s="2753"/>
      <c r="J6" s="2753"/>
      <c r="K6" s="2753"/>
      <c r="L6" s="2753"/>
      <c r="M6" s="2753"/>
      <c r="N6" s="2753"/>
      <c r="O6" s="2753"/>
      <c r="P6" s="2753"/>
      <c r="Q6" s="2753"/>
      <c r="R6" s="2753"/>
      <c r="S6" s="2753"/>
      <c r="T6" s="2753"/>
      <c r="U6" s="2753"/>
      <c r="V6" s="2753"/>
      <c r="W6" s="2753"/>
      <c r="X6" s="2753"/>
      <c r="Y6" s="2753"/>
      <c r="Z6" s="2753"/>
      <c r="AA6" s="2753"/>
      <c r="AB6" s="2753"/>
      <c r="AC6" s="2753"/>
      <c r="AD6" s="2753"/>
      <c r="AE6" s="2753"/>
      <c r="AF6" s="2753"/>
      <c r="AG6" s="2753"/>
      <c r="AH6" s="2753"/>
      <c r="AI6" s="2753"/>
      <c r="AJ6" s="2753"/>
      <c r="AK6" s="2753"/>
      <c r="AL6" s="2753"/>
    </row>
    <row r="7" spans="1:38" s="867" customFormat="1" ht="15" customHeight="1">
      <c r="A7" s="2017"/>
      <c r="B7" s="644" t="s">
        <v>1429</v>
      </c>
      <c r="C7" s="644" t="s">
        <v>1010</v>
      </c>
      <c r="D7" s="644" t="s">
        <v>1429</v>
      </c>
      <c r="E7" s="644" t="s">
        <v>1010</v>
      </c>
      <c r="F7" s="2753"/>
      <c r="G7" s="2753"/>
      <c r="H7" s="2753"/>
      <c r="I7" s="2753"/>
      <c r="J7" s="2753"/>
      <c r="K7" s="2753"/>
      <c r="L7" s="2753"/>
      <c r="M7" s="2753"/>
      <c r="N7" s="2753"/>
      <c r="O7" s="2753"/>
      <c r="P7" s="2753"/>
      <c r="Q7" s="2753"/>
      <c r="R7" s="2753"/>
      <c r="S7" s="2753"/>
      <c r="T7" s="2753"/>
      <c r="U7" s="2753"/>
      <c r="V7" s="2753"/>
      <c r="W7" s="2753"/>
      <c r="X7" s="2753"/>
      <c r="Y7" s="2753"/>
      <c r="Z7" s="2753"/>
      <c r="AA7" s="2753"/>
      <c r="AB7" s="2753"/>
      <c r="AC7" s="2753"/>
      <c r="AD7" s="2753"/>
      <c r="AE7" s="2753"/>
      <c r="AF7" s="2753"/>
      <c r="AG7" s="2753"/>
      <c r="AH7" s="2753"/>
      <c r="AI7" s="2753"/>
      <c r="AJ7" s="2753"/>
      <c r="AK7" s="2753"/>
      <c r="AL7" s="2753"/>
    </row>
    <row r="8" spans="1:38" s="867" customFormat="1" ht="20.100000000000001" customHeight="1">
      <c r="A8" s="673" t="s">
        <v>0</v>
      </c>
      <c r="B8" s="1112">
        <v>2789528</v>
      </c>
      <c r="C8" s="1112">
        <v>2147657.7309999987</v>
      </c>
      <c r="D8" s="1112">
        <v>2780681.4340000004</v>
      </c>
      <c r="E8" s="1112">
        <v>2124667.7520000003</v>
      </c>
      <c r="F8" s="2753"/>
      <c r="G8" s="2753"/>
      <c r="H8" s="2753"/>
      <c r="I8" s="2753"/>
      <c r="J8" s="2753"/>
      <c r="K8" s="2753"/>
      <c r="L8" s="2753"/>
      <c r="M8" s="2753"/>
      <c r="N8" s="2753"/>
      <c r="O8" s="2753"/>
      <c r="P8" s="2753"/>
      <c r="Q8" s="2753"/>
      <c r="R8" s="2753"/>
      <c r="S8" s="2753"/>
      <c r="T8" s="2753"/>
      <c r="U8" s="2753"/>
      <c r="V8" s="2753"/>
      <c r="W8" s="2753"/>
      <c r="X8" s="2753"/>
      <c r="Y8" s="2753"/>
      <c r="Z8" s="2753"/>
      <c r="AA8" s="2753"/>
      <c r="AB8" s="2753"/>
      <c r="AC8" s="2753"/>
      <c r="AD8" s="2753"/>
      <c r="AE8" s="2753"/>
      <c r="AF8" s="2753"/>
      <c r="AG8" s="2753"/>
      <c r="AH8" s="2753"/>
      <c r="AI8" s="2753"/>
      <c r="AJ8" s="2753"/>
      <c r="AK8" s="2753"/>
      <c r="AL8" s="2753"/>
    </row>
    <row r="9" spans="1:38" s="867" customFormat="1" ht="20.100000000000001" customHeight="1">
      <c r="A9" s="664" t="s">
        <v>1490</v>
      </c>
      <c r="B9" s="1113">
        <v>465159</v>
      </c>
      <c r="C9" s="1113">
        <v>49134</v>
      </c>
      <c r="D9" s="1113">
        <v>397815</v>
      </c>
      <c r="E9" s="1113">
        <v>41648.6</v>
      </c>
      <c r="F9" s="2753"/>
      <c r="G9" s="2753"/>
      <c r="H9" s="2753"/>
      <c r="I9" s="2753"/>
      <c r="J9" s="2753"/>
      <c r="K9" s="2753"/>
      <c r="L9" s="2753"/>
      <c r="M9" s="2753"/>
      <c r="N9" s="2753"/>
      <c r="O9" s="2753"/>
      <c r="P9" s="2753"/>
      <c r="Q9" s="2753"/>
      <c r="R9" s="2753"/>
      <c r="S9" s="2753"/>
      <c r="T9" s="2753"/>
      <c r="U9" s="2753"/>
      <c r="V9" s="2753"/>
      <c r="W9" s="2753"/>
      <c r="X9" s="2753"/>
      <c r="Y9" s="2753"/>
      <c r="Z9" s="2753"/>
      <c r="AA9" s="2753"/>
      <c r="AB9" s="2753"/>
      <c r="AC9" s="2753"/>
      <c r="AD9" s="2753"/>
      <c r="AE9" s="2753"/>
      <c r="AF9" s="2753"/>
      <c r="AG9" s="2753"/>
      <c r="AH9" s="2753"/>
      <c r="AI9" s="2753"/>
      <c r="AJ9" s="2753"/>
      <c r="AK9" s="2753"/>
      <c r="AL9" s="2753"/>
    </row>
    <row r="10" spans="1:38" s="867" customFormat="1" ht="20.100000000000001" customHeight="1">
      <c r="A10" s="664" t="s">
        <v>1491</v>
      </c>
      <c r="B10" s="1113">
        <v>704590</v>
      </c>
      <c r="C10" s="1113">
        <v>662804.22900000005</v>
      </c>
      <c r="D10" s="1113">
        <v>627951</v>
      </c>
      <c r="E10" s="1113">
        <v>587122.30000000005</v>
      </c>
      <c r="F10" s="2753"/>
      <c r="G10" s="2753"/>
      <c r="H10" s="2753"/>
      <c r="I10" s="2753"/>
      <c r="J10" s="2753"/>
      <c r="K10" s="2753"/>
      <c r="L10" s="2753"/>
      <c r="M10" s="2753"/>
      <c r="N10" s="2753"/>
      <c r="O10" s="2753"/>
      <c r="P10" s="2753"/>
      <c r="Q10" s="2753"/>
      <c r="R10" s="2753"/>
      <c r="S10" s="2753"/>
      <c r="T10" s="2753"/>
      <c r="U10" s="2753"/>
      <c r="V10" s="2753"/>
      <c r="W10" s="2753"/>
      <c r="X10" s="2753"/>
      <c r="Y10" s="2753"/>
      <c r="Z10" s="2753"/>
      <c r="AA10" s="2753"/>
      <c r="AB10" s="2753"/>
      <c r="AC10" s="2753"/>
      <c r="AD10" s="2753"/>
      <c r="AE10" s="2753"/>
      <c r="AF10" s="2753"/>
      <c r="AG10" s="2753"/>
      <c r="AH10" s="2753"/>
      <c r="AI10" s="2753"/>
      <c r="AJ10" s="2753"/>
      <c r="AK10" s="2753"/>
      <c r="AL10" s="2753"/>
    </row>
    <row r="11" spans="1:38" s="867" customFormat="1" ht="20.100000000000001" customHeight="1">
      <c r="A11" s="664" t="s">
        <v>1492</v>
      </c>
      <c r="B11" s="1113">
        <v>1041747</v>
      </c>
      <c r="C11" s="1113">
        <v>893618.01699999929</v>
      </c>
      <c r="D11" s="1113">
        <v>1118186</v>
      </c>
      <c r="E11" s="1113">
        <v>963396.87900000007</v>
      </c>
      <c r="F11" s="2753"/>
      <c r="G11" s="2753"/>
      <c r="H11" s="2753"/>
      <c r="I11" s="2753"/>
      <c r="J11" s="2753"/>
      <c r="K11" s="2753"/>
      <c r="L11" s="2753"/>
      <c r="M11" s="2753"/>
      <c r="N11" s="2753"/>
      <c r="O11" s="2753"/>
      <c r="P11" s="2753"/>
      <c r="Q11" s="2753"/>
      <c r="R11" s="2753"/>
      <c r="S11" s="2753"/>
      <c r="T11" s="2753"/>
      <c r="U11" s="2753"/>
      <c r="V11" s="2753"/>
      <c r="W11" s="2753"/>
      <c r="X11" s="2753"/>
      <c r="Y11" s="2753"/>
      <c r="Z11" s="2753"/>
      <c r="AA11" s="2753"/>
      <c r="AB11" s="2753"/>
      <c r="AC11" s="2753"/>
      <c r="AD11" s="2753"/>
      <c r="AE11" s="2753"/>
      <c r="AF11" s="2753"/>
      <c r="AG11" s="2753"/>
      <c r="AH11" s="2753"/>
      <c r="AI11" s="2753"/>
      <c r="AJ11" s="2753"/>
      <c r="AK11" s="2753"/>
      <c r="AL11" s="2753"/>
    </row>
    <row r="12" spans="1:38" s="867" customFormat="1" ht="20.100000000000001" customHeight="1">
      <c r="A12" s="664" t="s">
        <v>1493</v>
      </c>
      <c r="B12" s="1113">
        <v>578032</v>
      </c>
      <c r="C12" s="1113">
        <v>542101.48499999964</v>
      </c>
      <c r="D12" s="1113">
        <v>636729.43400000012</v>
      </c>
      <c r="E12" s="1113">
        <v>532499.973</v>
      </c>
      <c r="F12" s="2753"/>
      <c r="G12" s="2753"/>
      <c r="H12" s="2753"/>
      <c r="I12" s="2753"/>
      <c r="J12" s="2753"/>
      <c r="K12" s="2753"/>
      <c r="L12" s="2753"/>
      <c r="M12" s="2753"/>
      <c r="N12" s="2753"/>
      <c r="O12" s="2753"/>
      <c r="P12" s="2753"/>
      <c r="Q12" s="2753"/>
      <c r="R12" s="2753"/>
      <c r="S12" s="2753"/>
      <c r="T12" s="2753"/>
      <c r="U12" s="2753"/>
      <c r="V12" s="2753"/>
      <c r="W12" s="2753"/>
      <c r="X12" s="2753"/>
      <c r="Y12" s="2753"/>
      <c r="Z12" s="2753"/>
      <c r="AA12" s="2753"/>
      <c r="AB12" s="2753"/>
      <c r="AC12" s="2753"/>
      <c r="AD12" s="2753"/>
      <c r="AE12" s="2753"/>
      <c r="AF12" s="2753"/>
      <c r="AG12" s="2753"/>
      <c r="AH12" s="2753"/>
      <c r="AI12" s="2753"/>
      <c r="AJ12" s="2753"/>
      <c r="AK12" s="2753"/>
      <c r="AL12" s="2753"/>
    </row>
    <row r="13" spans="1:38" s="864" customFormat="1" ht="15" customHeight="1">
      <c r="A13" s="1103" t="s">
        <v>1104</v>
      </c>
      <c r="B13" s="1114"/>
      <c r="C13" s="1114"/>
      <c r="D13" s="1114"/>
      <c r="E13" s="1114"/>
      <c r="F13" s="2757"/>
      <c r="G13" s="2757"/>
      <c r="H13" s="2757"/>
      <c r="I13" s="2757"/>
      <c r="J13" s="2757"/>
      <c r="K13" s="2757"/>
      <c r="L13" s="2757"/>
      <c r="M13" s="2757"/>
      <c r="N13" s="2757"/>
      <c r="O13" s="2757"/>
      <c r="P13" s="2757"/>
      <c r="Q13" s="2757"/>
      <c r="R13" s="2757"/>
      <c r="S13" s="2757"/>
      <c r="T13" s="2757"/>
      <c r="U13" s="2757"/>
      <c r="V13" s="2757"/>
      <c r="W13" s="2757"/>
      <c r="X13" s="2757"/>
      <c r="Y13" s="2757"/>
      <c r="Z13" s="2757"/>
      <c r="AA13" s="2757"/>
      <c r="AB13" s="2757"/>
      <c r="AC13" s="2757"/>
      <c r="AD13" s="2757"/>
      <c r="AE13" s="2757"/>
      <c r="AF13" s="2757"/>
      <c r="AG13" s="2757"/>
      <c r="AH13" s="2757"/>
      <c r="AI13" s="2757"/>
      <c r="AJ13" s="2757"/>
      <c r="AK13" s="2757"/>
      <c r="AL13" s="2757"/>
    </row>
    <row r="14" spans="1:38" s="864" customFormat="1" ht="15" customHeight="1">
      <c r="A14" s="650"/>
      <c r="B14" s="617"/>
      <c r="C14" s="617"/>
      <c r="D14" s="617"/>
      <c r="E14" s="617"/>
      <c r="F14" s="2757"/>
      <c r="G14" s="2757"/>
      <c r="H14" s="2757"/>
      <c r="I14" s="2757"/>
      <c r="J14" s="2757"/>
      <c r="K14" s="2757"/>
      <c r="L14" s="2757"/>
      <c r="M14" s="2757"/>
      <c r="N14" s="2757"/>
      <c r="O14" s="2757"/>
      <c r="P14" s="2757"/>
      <c r="Q14" s="2757"/>
      <c r="R14" s="2757"/>
      <c r="S14" s="2757"/>
      <c r="T14" s="2757"/>
      <c r="U14" s="2757"/>
      <c r="V14" s="2757"/>
      <c r="W14" s="2757"/>
      <c r="X14" s="2757"/>
      <c r="Y14" s="2757"/>
      <c r="Z14" s="2757"/>
      <c r="AA14" s="2757"/>
      <c r="AB14" s="2757"/>
      <c r="AC14" s="2757"/>
      <c r="AD14" s="2757"/>
      <c r="AE14" s="2757"/>
      <c r="AF14" s="2757"/>
      <c r="AG14" s="2757"/>
      <c r="AH14" s="2757"/>
      <c r="AI14" s="2757"/>
      <c r="AJ14" s="2757"/>
      <c r="AK14" s="2757"/>
      <c r="AL14" s="2757"/>
    </row>
    <row r="15" spans="1:38" ht="20.100000000000001" customHeight="1">
      <c r="A15" s="2015" t="s">
        <v>1494</v>
      </c>
      <c r="B15" s="2015"/>
      <c r="C15" s="2015"/>
      <c r="D15" s="2015"/>
      <c r="E15" s="2015"/>
    </row>
    <row r="16" spans="1:38" s="864" customFormat="1" ht="15" customHeight="1">
      <c r="A16" s="668" t="s">
        <v>1106</v>
      </c>
      <c r="B16" s="617"/>
      <c r="C16" s="617"/>
      <c r="D16" s="617"/>
      <c r="E16" s="1068"/>
      <c r="F16" s="2757"/>
      <c r="G16" s="2757"/>
      <c r="H16" s="2757"/>
      <c r="I16" s="2757"/>
      <c r="J16" s="2757"/>
      <c r="K16" s="2757"/>
      <c r="L16" s="2757"/>
      <c r="M16" s="2757"/>
      <c r="N16" s="2757"/>
      <c r="O16" s="2757"/>
      <c r="P16" s="2757"/>
      <c r="Q16" s="2757"/>
      <c r="R16" s="2757"/>
      <c r="S16" s="2757"/>
      <c r="T16" s="2757"/>
      <c r="U16" s="2757"/>
      <c r="V16" s="2757"/>
      <c r="W16" s="2757"/>
      <c r="X16" s="2757"/>
      <c r="Y16" s="2757"/>
      <c r="Z16" s="2757"/>
      <c r="AA16" s="2757"/>
      <c r="AB16" s="2757"/>
      <c r="AC16" s="2757"/>
      <c r="AD16" s="2757"/>
      <c r="AE16" s="2757"/>
      <c r="AF16" s="2757"/>
      <c r="AG16" s="2757"/>
      <c r="AH16" s="2757"/>
      <c r="AI16" s="2757"/>
      <c r="AJ16" s="2757"/>
      <c r="AK16" s="2757"/>
      <c r="AL16" s="2757"/>
    </row>
    <row r="17" spans="1:38" s="867" customFormat="1" ht="20.100000000000001" customHeight="1">
      <c r="A17" s="673" t="s">
        <v>1446</v>
      </c>
      <c r="B17" s="779">
        <v>2009</v>
      </c>
      <c r="C17" s="779">
        <v>2010</v>
      </c>
      <c r="D17" s="779">
        <v>2011</v>
      </c>
      <c r="E17" s="779">
        <v>2012</v>
      </c>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row>
    <row r="18" spans="1:38" s="867" customFormat="1" ht="20.100000000000001" customHeight="1">
      <c r="A18" s="673" t="s">
        <v>0</v>
      </c>
      <c r="B18" s="1101">
        <v>81851</v>
      </c>
      <c r="C18" s="1101">
        <v>99847.626999999949</v>
      </c>
      <c r="D18" s="1101">
        <v>145645.03499999995</v>
      </c>
      <c r="E18" s="1101">
        <f>SUM(E19:E21)</f>
        <v>256777.54800000001</v>
      </c>
      <c r="F18" s="2753"/>
      <c r="G18" s="2753"/>
      <c r="H18" s="2753"/>
      <c r="I18" s="2753"/>
      <c r="J18" s="2753"/>
      <c r="K18" s="2753"/>
      <c r="L18" s="2753"/>
      <c r="M18" s="2753"/>
      <c r="N18" s="2753"/>
      <c r="O18" s="2753"/>
      <c r="P18" s="2753"/>
      <c r="Q18" s="2753"/>
      <c r="R18" s="2753"/>
      <c r="S18" s="2753"/>
      <c r="T18" s="2753"/>
      <c r="U18" s="2753"/>
      <c r="V18" s="2753"/>
      <c r="W18" s="2753"/>
      <c r="X18" s="2753"/>
      <c r="Y18" s="2753"/>
      <c r="Z18" s="2753"/>
      <c r="AA18" s="2753"/>
      <c r="AB18" s="2753"/>
      <c r="AC18" s="2753"/>
      <c r="AD18" s="2753"/>
      <c r="AE18" s="2753"/>
      <c r="AF18" s="2753"/>
      <c r="AG18" s="2753"/>
      <c r="AH18" s="2753"/>
      <c r="AI18" s="2753"/>
      <c r="AJ18" s="2753"/>
      <c r="AK18" s="2753"/>
      <c r="AL18" s="2753"/>
    </row>
    <row r="19" spans="1:38" s="867" customFormat="1" ht="20.100000000000001" customHeight="1">
      <c r="A19" s="664" t="s">
        <v>1491</v>
      </c>
      <c r="B19" s="1113">
        <v>29299</v>
      </c>
      <c r="C19" s="1113">
        <v>48394</v>
      </c>
      <c r="D19" s="1113">
        <v>45836</v>
      </c>
      <c r="E19" s="1113">
        <v>34282.75</v>
      </c>
      <c r="F19" s="2753"/>
      <c r="G19" s="2753"/>
      <c r="H19" s="2753"/>
      <c r="I19" s="2753"/>
      <c r="J19" s="2753"/>
      <c r="K19" s="2753"/>
      <c r="L19" s="2753"/>
      <c r="M19" s="2753"/>
      <c r="N19" s="2753"/>
      <c r="O19" s="2753"/>
      <c r="P19" s="2753"/>
      <c r="Q19" s="2753"/>
      <c r="R19" s="2753"/>
      <c r="S19" s="2753"/>
      <c r="T19" s="2753"/>
      <c r="U19" s="2753"/>
      <c r="V19" s="2753"/>
      <c r="W19" s="2753"/>
      <c r="X19" s="2753"/>
      <c r="Y19" s="2753"/>
      <c r="Z19" s="2753"/>
      <c r="AA19" s="2753"/>
      <c r="AB19" s="2753"/>
      <c r="AC19" s="2753"/>
      <c r="AD19" s="2753"/>
      <c r="AE19" s="2753"/>
      <c r="AF19" s="2753"/>
      <c r="AG19" s="2753"/>
      <c r="AH19" s="2753"/>
      <c r="AI19" s="2753"/>
      <c r="AJ19" s="2753"/>
      <c r="AK19" s="2753"/>
      <c r="AL19" s="2753"/>
    </row>
    <row r="20" spans="1:38" s="867" customFormat="1" ht="20.100000000000001" customHeight="1">
      <c r="A20" s="664" t="s">
        <v>1492</v>
      </c>
      <c r="B20" s="1113">
        <v>52552</v>
      </c>
      <c r="C20" s="1113">
        <v>47616.651999999958</v>
      </c>
      <c r="D20" s="1113">
        <v>69523.834999999977</v>
      </c>
      <c r="E20" s="1113">
        <v>126888.448</v>
      </c>
      <c r="F20" s="2753"/>
      <c r="G20" s="2753"/>
      <c r="H20" s="2753"/>
      <c r="I20" s="2753"/>
      <c r="J20" s="2753"/>
      <c r="K20" s="2753"/>
      <c r="L20" s="2753"/>
      <c r="M20" s="2753"/>
      <c r="N20" s="2753"/>
      <c r="O20" s="2753"/>
      <c r="P20" s="2753"/>
      <c r="Q20" s="2753"/>
      <c r="R20" s="2753"/>
      <c r="S20" s="2753"/>
      <c r="T20" s="2753"/>
      <c r="U20" s="2753"/>
      <c r="V20" s="2753"/>
      <c r="W20" s="2753"/>
      <c r="X20" s="2753"/>
      <c r="Y20" s="2753"/>
      <c r="Z20" s="2753"/>
      <c r="AA20" s="2753"/>
      <c r="AB20" s="2753"/>
      <c r="AC20" s="2753"/>
      <c r="AD20" s="2753"/>
      <c r="AE20" s="2753"/>
      <c r="AF20" s="2753"/>
      <c r="AG20" s="2753"/>
      <c r="AH20" s="2753"/>
      <c r="AI20" s="2753"/>
      <c r="AJ20" s="2753"/>
      <c r="AK20" s="2753"/>
      <c r="AL20" s="2753"/>
    </row>
    <row r="21" spans="1:38" s="867" customFormat="1" ht="20.100000000000001" customHeight="1">
      <c r="A21" s="664" t="s">
        <v>1493</v>
      </c>
      <c r="B21" s="1080" t="s">
        <v>9</v>
      </c>
      <c r="C21" s="1113">
        <v>3836.9749999999894</v>
      </c>
      <c r="D21" s="1113">
        <v>30285.199999999957</v>
      </c>
      <c r="E21" s="1113">
        <v>95606.35</v>
      </c>
      <c r="F21" s="2753"/>
      <c r="G21" s="2753"/>
      <c r="H21" s="2753"/>
      <c r="I21" s="2753"/>
      <c r="J21" s="2753"/>
      <c r="K21" s="2753"/>
      <c r="L21" s="2753"/>
      <c r="M21" s="2753"/>
      <c r="N21" s="2753"/>
      <c r="O21" s="2753"/>
      <c r="P21" s="2753"/>
      <c r="Q21" s="2753"/>
      <c r="R21" s="2753"/>
      <c r="S21" s="2753"/>
      <c r="T21" s="2753"/>
      <c r="U21" s="2753"/>
      <c r="V21" s="2753"/>
      <c r="W21" s="2753"/>
      <c r="X21" s="2753"/>
      <c r="Y21" s="2753"/>
      <c r="Z21" s="2753"/>
      <c r="AA21" s="2753"/>
      <c r="AB21" s="2753"/>
      <c r="AC21" s="2753"/>
      <c r="AD21" s="2753"/>
      <c r="AE21" s="2753"/>
      <c r="AF21" s="2753"/>
      <c r="AG21" s="2753"/>
      <c r="AH21" s="2753"/>
      <c r="AI21" s="2753"/>
      <c r="AJ21" s="2753"/>
      <c r="AK21" s="2753"/>
      <c r="AL21" s="2753"/>
    </row>
    <row r="22" spans="1:38" s="864" customFormat="1" ht="15" customHeight="1">
      <c r="A22" s="1103" t="s">
        <v>1104</v>
      </c>
      <c r="B22" s="1114"/>
      <c r="C22" s="1114"/>
      <c r="D22" s="1114"/>
      <c r="E22" s="1114"/>
      <c r="F22" s="2781"/>
      <c r="G22" s="2757"/>
      <c r="H22" s="2757"/>
      <c r="I22" s="2757"/>
      <c r="J22" s="2757"/>
      <c r="K22" s="2757"/>
      <c r="L22" s="2757"/>
      <c r="M22" s="2757"/>
      <c r="N22" s="2757"/>
      <c r="O22" s="2757"/>
      <c r="P22" s="2757"/>
      <c r="Q22" s="2757"/>
      <c r="R22" s="2757"/>
      <c r="S22" s="2757"/>
      <c r="T22" s="2757"/>
      <c r="U22" s="2757"/>
      <c r="V22" s="2757"/>
      <c r="W22" s="2757"/>
      <c r="X22" s="2757"/>
      <c r="Y22" s="2757"/>
      <c r="Z22" s="2757"/>
      <c r="AA22" s="2757"/>
      <c r="AB22" s="2757"/>
      <c r="AC22" s="2757"/>
      <c r="AD22" s="2757"/>
      <c r="AE22" s="2757"/>
      <c r="AF22" s="2757"/>
      <c r="AG22" s="2757"/>
      <c r="AH22" s="2757"/>
      <c r="AI22" s="2757"/>
      <c r="AJ22" s="2757"/>
      <c r="AK22" s="2757"/>
      <c r="AL22" s="2757"/>
    </row>
    <row r="23" spans="1:38" s="864" customFormat="1" ht="15" customHeight="1">
      <c r="A23" s="617"/>
      <c r="B23" s="617"/>
      <c r="C23" s="617"/>
      <c r="D23" s="617"/>
      <c r="E23" s="617"/>
      <c r="F23" s="2781"/>
      <c r="G23" s="2757"/>
      <c r="H23" s="2757"/>
      <c r="I23" s="2757"/>
      <c r="J23" s="2757"/>
      <c r="K23" s="2757"/>
      <c r="L23" s="2757"/>
      <c r="M23" s="2757"/>
      <c r="N23" s="2757"/>
      <c r="O23" s="2757"/>
      <c r="P23" s="2757"/>
      <c r="Q23" s="2757"/>
      <c r="R23" s="2757"/>
      <c r="S23" s="2757"/>
      <c r="T23" s="2757"/>
      <c r="U23" s="2757"/>
      <c r="V23" s="2757"/>
      <c r="W23" s="2757"/>
      <c r="X23" s="2757"/>
      <c r="Y23" s="2757"/>
      <c r="Z23" s="2757"/>
      <c r="AA23" s="2757"/>
      <c r="AB23" s="2757"/>
      <c r="AC23" s="2757"/>
      <c r="AD23" s="2757"/>
      <c r="AE23" s="2757"/>
      <c r="AF23" s="2757"/>
      <c r="AG23" s="2757"/>
      <c r="AH23" s="2757"/>
      <c r="AI23" s="2757"/>
      <c r="AJ23" s="2757"/>
      <c r="AK23" s="2757"/>
      <c r="AL23" s="2757"/>
    </row>
    <row r="24" spans="1:38" ht="20.100000000000001" customHeight="1">
      <c r="A24" s="2015" t="s">
        <v>1495</v>
      </c>
      <c r="B24" s="2015"/>
      <c r="C24" s="2015"/>
      <c r="D24" s="2015"/>
      <c r="E24" s="2015"/>
      <c r="F24" s="2782"/>
    </row>
    <row r="25" spans="1:38" s="864" customFormat="1" ht="15" customHeight="1">
      <c r="A25" s="668" t="s">
        <v>1496</v>
      </c>
      <c r="B25" s="1068"/>
      <c r="C25" s="1068"/>
      <c r="D25" s="1068"/>
      <c r="E25" s="1068"/>
      <c r="F25" s="2781"/>
      <c r="G25" s="2757"/>
      <c r="H25" s="2757"/>
      <c r="I25" s="2757"/>
      <c r="J25" s="2757"/>
      <c r="K25" s="2757"/>
      <c r="L25" s="2757"/>
      <c r="M25" s="2757"/>
      <c r="N25" s="2757"/>
      <c r="O25" s="2757"/>
      <c r="P25" s="2757"/>
      <c r="Q25" s="2757"/>
      <c r="R25" s="2757"/>
      <c r="S25" s="2757"/>
      <c r="T25" s="2757"/>
      <c r="U25" s="2757"/>
      <c r="V25" s="2757"/>
      <c r="W25" s="2757"/>
      <c r="X25" s="2757"/>
      <c r="Y25" s="2757"/>
      <c r="Z25" s="2757"/>
      <c r="AA25" s="2757"/>
      <c r="AB25" s="2757"/>
      <c r="AC25" s="2757"/>
      <c r="AD25" s="2757"/>
      <c r="AE25" s="2757"/>
      <c r="AF25" s="2757"/>
      <c r="AG25" s="2757"/>
      <c r="AH25" s="2757"/>
      <c r="AI25" s="2757"/>
      <c r="AJ25" s="2757"/>
      <c r="AK25" s="2757"/>
      <c r="AL25" s="2757"/>
    </row>
    <row r="26" spans="1:38" s="867" customFormat="1" ht="20.100000000000001" customHeight="1">
      <c r="A26" s="654" t="s">
        <v>1446</v>
      </c>
      <c r="B26" s="779">
        <v>2009</v>
      </c>
      <c r="C26" s="779">
        <v>2010</v>
      </c>
      <c r="D26" s="779">
        <v>2011</v>
      </c>
      <c r="E26" s="779">
        <v>2012</v>
      </c>
      <c r="F26" s="2753"/>
      <c r="G26" s="2753"/>
      <c r="H26" s="2753"/>
      <c r="I26" s="2753"/>
      <c r="J26" s="2753"/>
      <c r="K26" s="2753"/>
      <c r="L26" s="2753"/>
      <c r="M26" s="2753"/>
      <c r="N26" s="2753"/>
      <c r="O26" s="2753"/>
      <c r="P26" s="2753"/>
      <c r="Q26" s="2753"/>
      <c r="R26" s="2753"/>
      <c r="S26" s="2753"/>
      <c r="T26" s="2753"/>
      <c r="U26" s="2753"/>
      <c r="V26" s="2753"/>
      <c r="W26" s="2753"/>
      <c r="X26" s="2753"/>
      <c r="Y26" s="2753"/>
      <c r="Z26" s="2753"/>
      <c r="AA26" s="2753"/>
      <c r="AB26" s="2753"/>
      <c r="AC26" s="2753"/>
      <c r="AD26" s="2753"/>
      <c r="AE26" s="2753"/>
      <c r="AF26" s="2753"/>
      <c r="AG26" s="2753"/>
      <c r="AH26" s="2753"/>
      <c r="AI26" s="2753"/>
      <c r="AJ26" s="2753"/>
      <c r="AK26" s="2753"/>
      <c r="AL26" s="2753"/>
    </row>
    <row r="27" spans="1:38" s="867" customFormat="1" ht="20.100000000000001" customHeight="1">
      <c r="A27" s="664" t="s">
        <v>1490</v>
      </c>
      <c r="B27" s="1113">
        <v>242</v>
      </c>
      <c r="C27" s="1113">
        <v>351.19825708060995</v>
      </c>
      <c r="D27" s="1113">
        <v>514.81481481481478</v>
      </c>
      <c r="E27" s="1113">
        <v>545.29999999999995</v>
      </c>
      <c r="F27" s="2753"/>
      <c r="G27" s="2753"/>
      <c r="H27" s="2753"/>
      <c r="I27" s="2753"/>
      <c r="J27" s="2753"/>
      <c r="K27" s="2753"/>
      <c r="L27" s="2753"/>
      <c r="M27" s="2753"/>
      <c r="N27" s="2753"/>
      <c r="O27" s="2753"/>
      <c r="P27" s="2753"/>
      <c r="Q27" s="2753"/>
      <c r="R27" s="2753"/>
      <c r="S27" s="2753"/>
      <c r="T27" s="2753"/>
      <c r="U27" s="2753"/>
      <c r="V27" s="2753"/>
      <c r="W27" s="2753"/>
      <c r="X27" s="2753"/>
      <c r="Y27" s="2753"/>
      <c r="Z27" s="2753"/>
      <c r="AA27" s="2753"/>
      <c r="AB27" s="2753"/>
      <c r="AC27" s="2753"/>
      <c r="AD27" s="2753"/>
      <c r="AE27" s="2753"/>
      <c r="AF27" s="2753"/>
      <c r="AG27" s="2753"/>
      <c r="AH27" s="2753"/>
      <c r="AI27" s="2753"/>
      <c r="AJ27" s="2753"/>
      <c r="AK27" s="2753"/>
      <c r="AL27" s="2753"/>
    </row>
    <row r="28" spans="1:38" s="867" customFormat="1" ht="20.100000000000001" customHeight="1">
      <c r="A28" s="664" t="s">
        <v>1491</v>
      </c>
      <c r="B28" s="1113">
        <v>284</v>
      </c>
      <c r="C28" s="1113">
        <v>303.71873661787367</v>
      </c>
      <c r="D28" s="1113">
        <v>440.25705381963746</v>
      </c>
      <c r="E28" s="1113">
        <v>421.1</v>
      </c>
      <c r="F28" s="2753"/>
      <c r="G28" s="2753"/>
      <c r="H28" s="2753"/>
      <c r="I28" s="2753"/>
      <c r="J28" s="2753"/>
      <c r="K28" s="2753"/>
      <c r="L28" s="2753"/>
      <c r="M28" s="2753"/>
      <c r="N28" s="2753"/>
      <c r="O28" s="2753"/>
      <c r="P28" s="2753"/>
      <c r="Q28" s="2753"/>
      <c r="R28" s="2753"/>
      <c r="S28" s="2753"/>
      <c r="T28" s="2753"/>
      <c r="U28" s="2753"/>
      <c r="V28" s="2753"/>
      <c r="W28" s="2753"/>
      <c r="X28" s="2753"/>
      <c r="Y28" s="2753"/>
      <c r="Z28" s="2753"/>
      <c r="AA28" s="2753"/>
      <c r="AB28" s="2753"/>
      <c r="AC28" s="2753"/>
      <c r="AD28" s="2753"/>
      <c r="AE28" s="2753"/>
      <c r="AF28" s="2753"/>
      <c r="AG28" s="2753"/>
      <c r="AH28" s="2753"/>
      <c r="AI28" s="2753"/>
      <c r="AJ28" s="2753"/>
      <c r="AK28" s="2753"/>
      <c r="AL28" s="2753"/>
    </row>
    <row r="29" spans="1:38" s="867" customFormat="1" ht="20.100000000000001" customHeight="1">
      <c r="A29" s="664" t="s">
        <v>1492</v>
      </c>
      <c r="B29" s="1113">
        <v>1185</v>
      </c>
      <c r="C29" s="1113">
        <v>1420.95163521782</v>
      </c>
      <c r="D29" s="1113">
        <v>1487.1539620997148</v>
      </c>
      <c r="E29" s="1113">
        <v>1475.3634756402848</v>
      </c>
      <c r="F29" s="2753"/>
      <c r="G29" s="2753"/>
      <c r="H29" s="2753"/>
      <c r="I29" s="2753"/>
      <c r="J29" s="2753"/>
      <c r="K29" s="2753"/>
      <c r="L29" s="2753"/>
      <c r="M29" s="2753"/>
      <c r="N29" s="2753"/>
      <c r="O29" s="2753"/>
      <c r="P29" s="2753"/>
      <c r="Q29" s="2753"/>
      <c r="R29" s="2753"/>
      <c r="S29" s="2753"/>
      <c r="T29" s="2753"/>
      <c r="U29" s="2753"/>
      <c r="V29" s="2753"/>
      <c r="W29" s="2753"/>
      <c r="X29" s="2753"/>
      <c r="Y29" s="2753"/>
      <c r="Z29" s="2753"/>
      <c r="AA29" s="2753"/>
      <c r="AB29" s="2753"/>
      <c r="AC29" s="2753"/>
      <c r="AD29" s="2753"/>
      <c r="AE29" s="2753"/>
      <c r="AF29" s="2753"/>
      <c r="AG29" s="2753"/>
      <c r="AH29" s="2753"/>
      <c r="AI29" s="2753"/>
      <c r="AJ29" s="2753"/>
      <c r="AK29" s="2753"/>
      <c r="AL29" s="2753"/>
    </row>
    <row r="30" spans="1:38" s="867" customFormat="1" ht="20.100000000000001" customHeight="1">
      <c r="A30" s="664" t="s">
        <v>1493</v>
      </c>
      <c r="B30" s="1064" t="s">
        <v>9</v>
      </c>
      <c r="C30" s="1113">
        <v>1305.4108473985534</v>
      </c>
      <c r="D30" s="1113">
        <v>1521.1151153631984</v>
      </c>
      <c r="E30" s="1113">
        <v>1433.2091840786632</v>
      </c>
      <c r="F30" s="2753"/>
      <c r="G30" s="2753"/>
      <c r="H30" s="2753"/>
      <c r="I30" s="2753"/>
      <c r="J30" s="2753"/>
      <c r="K30" s="2753"/>
      <c r="L30" s="2753"/>
      <c r="M30" s="2753"/>
      <c r="N30" s="2753"/>
      <c r="O30" s="2753"/>
      <c r="P30" s="2753"/>
      <c r="Q30" s="2753"/>
      <c r="R30" s="2753"/>
      <c r="S30" s="2753"/>
      <c r="T30" s="2753"/>
      <c r="U30" s="2753"/>
      <c r="V30" s="2753"/>
      <c r="W30" s="2753"/>
      <c r="X30" s="2753"/>
      <c r="Y30" s="2753"/>
      <c r="Z30" s="2753"/>
      <c r="AA30" s="2753"/>
      <c r="AB30" s="2753"/>
      <c r="AC30" s="2753"/>
      <c r="AD30" s="2753"/>
      <c r="AE30" s="2753"/>
      <c r="AF30" s="2753"/>
      <c r="AG30" s="2753"/>
      <c r="AH30" s="2753"/>
      <c r="AI30" s="2753"/>
      <c r="AJ30" s="2753"/>
      <c r="AK30" s="2753"/>
      <c r="AL30" s="2753"/>
    </row>
    <row r="31" spans="1:38" s="864" customFormat="1" ht="15" customHeight="1">
      <c r="A31" s="1103" t="s">
        <v>1104</v>
      </c>
      <c r="B31" s="1103"/>
      <c r="C31" s="1103"/>
      <c r="D31" s="1103"/>
      <c r="E31" s="1103"/>
      <c r="F31" s="2757"/>
      <c r="G31" s="2757"/>
      <c r="H31" s="2757"/>
      <c r="I31" s="2757"/>
      <c r="J31" s="2757"/>
      <c r="K31" s="2757"/>
      <c r="L31" s="2757"/>
      <c r="M31" s="2757"/>
      <c r="N31" s="2757"/>
      <c r="O31" s="2757"/>
      <c r="P31" s="2757"/>
      <c r="Q31" s="2757"/>
      <c r="R31" s="2757"/>
      <c r="S31" s="2757"/>
      <c r="T31" s="2757"/>
      <c r="U31" s="2757"/>
      <c r="V31" s="2757"/>
      <c r="W31" s="2757"/>
      <c r="X31" s="2757"/>
      <c r="Y31" s="2757"/>
      <c r="Z31" s="2757"/>
      <c r="AA31" s="2757"/>
      <c r="AB31" s="2757"/>
      <c r="AC31" s="2757"/>
      <c r="AD31" s="2757"/>
      <c r="AE31" s="2757"/>
      <c r="AF31" s="2757"/>
      <c r="AG31" s="2757"/>
      <c r="AH31" s="2757"/>
      <c r="AI31" s="2757"/>
      <c r="AJ31" s="2757"/>
      <c r="AK31" s="2757"/>
      <c r="AL31" s="2757"/>
    </row>
    <row r="32" spans="1:38">
      <c r="A32" s="650"/>
    </row>
  </sheetData>
  <protectedRanges>
    <protectedRange sqref="B30" name="Range1_7_1_1_1"/>
    <protectedRange sqref="B27:B29" name="Range1_21_1_2"/>
    <protectedRange sqref="B12" name="Range1_7_1_2_2"/>
    <protectedRange sqref="B10:B11" name="Range1_2_2"/>
    <protectedRange sqref="C12" name="Range1_7_1_2_1_1"/>
    <protectedRange sqref="C10:C11" name="Range1_2_1_1"/>
    <protectedRange sqref="B21" name="Range1_20_1_1"/>
    <protectedRange sqref="C20:C21" name="Range1_20_2_1"/>
    <protectedRange sqref="D20:D21" name="Range1_20_3_1"/>
    <protectedRange sqref="E20:E21" name="Range1_20_1_1_2"/>
    <protectedRange sqref="E19" name="Range1_20_1_1_1_1"/>
    <protectedRange sqref="C27:C30" name="Range1_21"/>
    <protectedRange sqref="E27:E29" name="Range1_21_1_2_1"/>
  </protectedRanges>
  <mergeCells count="7">
    <mergeCell ref="A24:E24"/>
    <mergeCell ref="A2:E2"/>
    <mergeCell ref="A4:E4"/>
    <mergeCell ref="A6:A7"/>
    <mergeCell ref="B6:C6"/>
    <mergeCell ref="D6:E6"/>
    <mergeCell ref="A15:E15"/>
  </mergeCells>
  <pageMargins left="0.7" right="0.7" top="0.75" bottom="0.56999999999999995" header="0.3" footer="0.3"/>
  <pageSetup paperSize="9" scale="82" orientation="portrait"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236"/>
  <sheetViews>
    <sheetView view="pageBreakPreview" topLeftCell="A215" zoomScaleSheetLayoutView="100" workbookViewId="0">
      <selection activeCell="H66" sqref="H66"/>
    </sheetView>
  </sheetViews>
  <sheetFormatPr defaultRowHeight="15"/>
  <cols>
    <col min="1" max="1" width="45.7109375" style="747" customWidth="1"/>
    <col min="2" max="5" width="11.7109375" style="747" customWidth="1"/>
    <col min="6" max="6" width="11" style="1115" bestFit="1" customWidth="1"/>
    <col min="7" max="7" width="11.140625" style="1115" customWidth="1"/>
    <col min="8" max="8" width="15.28515625" style="1115" bestFit="1" customWidth="1"/>
    <col min="9" max="9" width="11" style="1115" bestFit="1" customWidth="1"/>
    <col min="10" max="16" width="9.140625" style="1115"/>
    <col min="17" max="256" width="9.140625" style="590"/>
    <col min="257" max="257" width="45.7109375" style="590" customWidth="1"/>
    <col min="258" max="261" width="11.7109375" style="590" customWidth="1"/>
    <col min="262" max="262" width="11" style="590" bestFit="1" customWidth="1"/>
    <col min="263" max="263" width="11.140625" style="590" customWidth="1"/>
    <col min="264" max="264" width="15.28515625" style="590" bestFit="1" customWidth="1"/>
    <col min="265" max="265" width="11" style="590" bestFit="1" customWidth="1"/>
    <col min="266" max="512" width="9.140625" style="590"/>
    <col min="513" max="513" width="45.7109375" style="590" customWidth="1"/>
    <col min="514" max="517" width="11.7109375" style="590" customWidth="1"/>
    <col min="518" max="518" width="11" style="590" bestFit="1" customWidth="1"/>
    <col min="519" max="519" width="11.140625" style="590" customWidth="1"/>
    <col min="520" max="520" width="15.28515625" style="590" bestFit="1" customWidth="1"/>
    <col min="521" max="521" width="11" style="590" bestFit="1" customWidth="1"/>
    <col min="522" max="768" width="9.140625" style="590"/>
    <col min="769" max="769" width="45.7109375" style="590" customWidth="1"/>
    <col min="770" max="773" width="11.7109375" style="590" customWidth="1"/>
    <col min="774" max="774" width="11" style="590" bestFit="1" customWidth="1"/>
    <col min="775" max="775" width="11.140625" style="590" customWidth="1"/>
    <col min="776" max="776" width="15.28515625" style="590" bestFit="1" customWidth="1"/>
    <col min="777" max="777" width="11" style="590" bestFit="1" customWidth="1"/>
    <col min="778" max="1024" width="9.140625" style="590"/>
    <col min="1025" max="1025" width="45.7109375" style="590" customWidth="1"/>
    <col min="1026" max="1029" width="11.7109375" style="590" customWidth="1"/>
    <col min="1030" max="1030" width="11" style="590" bestFit="1" customWidth="1"/>
    <col min="1031" max="1031" width="11.140625" style="590" customWidth="1"/>
    <col min="1032" max="1032" width="15.28515625" style="590" bestFit="1" customWidth="1"/>
    <col min="1033" max="1033" width="11" style="590" bestFit="1" customWidth="1"/>
    <col min="1034" max="1280" width="9.140625" style="590"/>
    <col min="1281" max="1281" width="45.7109375" style="590" customWidth="1"/>
    <col min="1282" max="1285" width="11.7109375" style="590" customWidth="1"/>
    <col min="1286" max="1286" width="11" style="590" bestFit="1" customWidth="1"/>
    <col min="1287" max="1287" width="11.140625" style="590" customWidth="1"/>
    <col min="1288" max="1288" width="15.28515625" style="590" bestFit="1" customWidth="1"/>
    <col min="1289" max="1289" width="11" style="590" bestFit="1" customWidth="1"/>
    <col min="1290" max="1536" width="9.140625" style="590"/>
    <col min="1537" max="1537" width="45.7109375" style="590" customWidth="1"/>
    <col min="1538" max="1541" width="11.7109375" style="590" customWidth="1"/>
    <col min="1542" max="1542" width="11" style="590" bestFit="1" customWidth="1"/>
    <col min="1543" max="1543" width="11.140625" style="590" customWidth="1"/>
    <col min="1544" max="1544" width="15.28515625" style="590" bestFit="1" customWidth="1"/>
    <col min="1545" max="1545" width="11" style="590" bestFit="1" customWidth="1"/>
    <col min="1546" max="1792" width="9.140625" style="590"/>
    <col min="1793" max="1793" width="45.7109375" style="590" customWidth="1"/>
    <col min="1794" max="1797" width="11.7109375" style="590" customWidth="1"/>
    <col min="1798" max="1798" width="11" style="590" bestFit="1" customWidth="1"/>
    <col min="1799" max="1799" width="11.140625" style="590" customWidth="1"/>
    <col min="1800" max="1800" width="15.28515625" style="590" bestFit="1" customWidth="1"/>
    <col min="1801" max="1801" width="11" style="590" bestFit="1" customWidth="1"/>
    <col min="1802" max="2048" width="9.140625" style="590"/>
    <col min="2049" max="2049" width="45.7109375" style="590" customWidth="1"/>
    <col min="2050" max="2053" width="11.7109375" style="590" customWidth="1"/>
    <col min="2054" max="2054" width="11" style="590" bestFit="1" customWidth="1"/>
    <col min="2055" max="2055" width="11.140625" style="590" customWidth="1"/>
    <col min="2056" max="2056" width="15.28515625" style="590" bestFit="1" customWidth="1"/>
    <col min="2057" max="2057" width="11" style="590" bestFit="1" customWidth="1"/>
    <col min="2058" max="2304" width="9.140625" style="590"/>
    <col min="2305" max="2305" width="45.7109375" style="590" customWidth="1"/>
    <col min="2306" max="2309" width="11.7109375" style="590" customWidth="1"/>
    <col min="2310" max="2310" width="11" style="590" bestFit="1" customWidth="1"/>
    <col min="2311" max="2311" width="11.140625" style="590" customWidth="1"/>
    <col min="2312" max="2312" width="15.28515625" style="590" bestFit="1" customWidth="1"/>
    <col min="2313" max="2313" width="11" style="590" bestFit="1" customWidth="1"/>
    <col min="2314" max="2560" width="9.140625" style="590"/>
    <col min="2561" max="2561" width="45.7109375" style="590" customWidth="1"/>
    <col min="2562" max="2565" width="11.7109375" style="590" customWidth="1"/>
    <col min="2566" max="2566" width="11" style="590" bestFit="1" customWidth="1"/>
    <col min="2567" max="2567" width="11.140625" style="590" customWidth="1"/>
    <col min="2568" max="2568" width="15.28515625" style="590" bestFit="1" customWidth="1"/>
    <col min="2569" max="2569" width="11" style="590" bestFit="1" customWidth="1"/>
    <col min="2570" max="2816" width="9.140625" style="590"/>
    <col min="2817" max="2817" width="45.7109375" style="590" customWidth="1"/>
    <col min="2818" max="2821" width="11.7109375" style="590" customWidth="1"/>
    <col min="2822" max="2822" width="11" style="590" bestFit="1" customWidth="1"/>
    <col min="2823" max="2823" width="11.140625" style="590" customWidth="1"/>
    <col min="2824" max="2824" width="15.28515625" style="590" bestFit="1" customWidth="1"/>
    <col min="2825" max="2825" width="11" style="590" bestFit="1" customWidth="1"/>
    <col min="2826" max="3072" width="9.140625" style="590"/>
    <col min="3073" max="3073" width="45.7109375" style="590" customWidth="1"/>
    <col min="3074" max="3077" width="11.7109375" style="590" customWidth="1"/>
    <col min="3078" max="3078" width="11" style="590" bestFit="1" customWidth="1"/>
    <col min="3079" max="3079" width="11.140625" style="590" customWidth="1"/>
    <col min="3080" max="3080" width="15.28515625" style="590" bestFit="1" customWidth="1"/>
    <col min="3081" max="3081" width="11" style="590" bestFit="1" customWidth="1"/>
    <col min="3082" max="3328" width="9.140625" style="590"/>
    <col min="3329" max="3329" width="45.7109375" style="590" customWidth="1"/>
    <col min="3330" max="3333" width="11.7109375" style="590" customWidth="1"/>
    <col min="3334" max="3334" width="11" style="590" bestFit="1" customWidth="1"/>
    <col min="3335" max="3335" width="11.140625" style="590" customWidth="1"/>
    <col min="3336" max="3336" width="15.28515625" style="590" bestFit="1" customWidth="1"/>
    <col min="3337" max="3337" width="11" style="590" bestFit="1" customWidth="1"/>
    <col min="3338" max="3584" width="9.140625" style="590"/>
    <col min="3585" max="3585" width="45.7109375" style="590" customWidth="1"/>
    <col min="3586" max="3589" width="11.7109375" style="590" customWidth="1"/>
    <col min="3590" max="3590" width="11" style="590" bestFit="1" customWidth="1"/>
    <col min="3591" max="3591" width="11.140625" style="590" customWidth="1"/>
    <col min="3592" max="3592" width="15.28515625" style="590" bestFit="1" customWidth="1"/>
    <col min="3593" max="3593" width="11" style="590" bestFit="1" customWidth="1"/>
    <col min="3594" max="3840" width="9.140625" style="590"/>
    <col min="3841" max="3841" width="45.7109375" style="590" customWidth="1"/>
    <col min="3842" max="3845" width="11.7109375" style="590" customWidth="1"/>
    <col min="3846" max="3846" width="11" style="590" bestFit="1" customWidth="1"/>
    <col min="3847" max="3847" width="11.140625" style="590" customWidth="1"/>
    <col min="3848" max="3848" width="15.28515625" style="590" bestFit="1" customWidth="1"/>
    <col min="3849" max="3849" width="11" style="590" bestFit="1" customWidth="1"/>
    <col min="3850" max="4096" width="9.140625" style="590"/>
    <col min="4097" max="4097" width="45.7109375" style="590" customWidth="1"/>
    <col min="4098" max="4101" width="11.7109375" style="590" customWidth="1"/>
    <col min="4102" max="4102" width="11" style="590" bestFit="1" customWidth="1"/>
    <col min="4103" max="4103" width="11.140625" style="590" customWidth="1"/>
    <col min="4104" max="4104" width="15.28515625" style="590" bestFit="1" customWidth="1"/>
    <col min="4105" max="4105" width="11" style="590" bestFit="1" customWidth="1"/>
    <col min="4106" max="4352" width="9.140625" style="590"/>
    <col min="4353" max="4353" width="45.7109375" style="590" customWidth="1"/>
    <col min="4354" max="4357" width="11.7109375" style="590" customWidth="1"/>
    <col min="4358" max="4358" width="11" style="590" bestFit="1" customWidth="1"/>
    <col min="4359" max="4359" width="11.140625" style="590" customWidth="1"/>
    <col min="4360" max="4360" width="15.28515625" style="590" bestFit="1" customWidth="1"/>
    <col min="4361" max="4361" width="11" style="590" bestFit="1" customWidth="1"/>
    <col min="4362" max="4608" width="9.140625" style="590"/>
    <col min="4609" max="4609" width="45.7109375" style="590" customWidth="1"/>
    <col min="4610" max="4613" width="11.7109375" style="590" customWidth="1"/>
    <col min="4614" max="4614" width="11" style="590" bestFit="1" customWidth="1"/>
    <col min="4615" max="4615" width="11.140625" style="590" customWidth="1"/>
    <col min="4616" max="4616" width="15.28515625" style="590" bestFit="1" customWidth="1"/>
    <col min="4617" max="4617" width="11" style="590" bestFit="1" customWidth="1"/>
    <col min="4618" max="4864" width="9.140625" style="590"/>
    <col min="4865" max="4865" width="45.7109375" style="590" customWidth="1"/>
    <col min="4866" max="4869" width="11.7109375" style="590" customWidth="1"/>
    <col min="4870" max="4870" width="11" style="590" bestFit="1" customWidth="1"/>
    <col min="4871" max="4871" width="11.140625" style="590" customWidth="1"/>
    <col min="4872" max="4872" width="15.28515625" style="590" bestFit="1" customWidth="1"/>
    <col min="4873" max="4873" width="11" style="590" bestFit="1" customWidth="1"/>
    <col min="4874" max="5120" width="9.140625" style="590"/>
    <col min="5121" max="5121" width="45.7109375" style="590" customWidth="1"/>
    <col min="5122" max="5125" width="11.7109375" style="590" customWidth="1"/>
    <col min="5126" max="5126" width="11" style="590" bestFit="1" customWidth="1"/>
    <col min="5127" max="5127" width="11.140625" style="590" customWidth="1"/>
    <col min="5128" max="5128" width="15.28515625" style="590" bestFit="1" customWidth="1"/>
    <col min="5129" max="5129" width="11" style="590" bestFit="1" customWidth="1"/>
    <col min="5130" max="5376" width="9.140625" style="590"/>
    <col min="5377" max="5377" width="45.7109375" style="590" customWidth="1"/>
    <col min="5378" max="5381" width="11.7109375" style="590" customWidth="1"/>
    <col min="5382" max="5382" width="11" style="590" bestFit="1" customWidth="1"/>
    <col min="5383" max="5383" width="11.140625" style="590" customWidth="1"/>
    <col min="5384" max="5384" width="15.28515625" style="590" bestFit="1" customWidth="1"/>
    <col min="5385" max="5385" width="11" style="590" bestFit="1" customWidth="1"/>
    <col min="5386" max="5632" width="9.140625" style="590"/>
    <col min="5633" max="5633" width="45.7109375" style="590" customWidth="1"/>
    <col min="5634" max="5637" width="11.7109375" style="590" customWidth="1"/>
    <col min="5638" max="5638" width="11" style="590" bestFit="1" customWidth="1"/>
    <col min="5639" max="5639" width="11.140625" style="590" customWidth="1"/>
    <col min="5640" max="5640" width="15.28515625" style="590" bestFit="1" customWidth="1"/>
    <col min="5641" max="5641" width="11" style="590" bestFit="1" customWidth="1"/>
    <col min="5642" max="5888" width="9.140625" style="590"/>
    <col min="5889" max="5889" width="45.7109375" style="590" customWidth="1"/>
    <col min="5890" max="5893" width="11.7109375" style="590" customWidth="1"/>
    <col min="5894" max="5894" width="11" style="590" bestFit="1" customWidth="1"/>
    <col min="5895" max="5895" width="11.140625" style="590" customWidth="1"/>
    <col min="5896" max="5896" width="15.28515625" style="590" bestFit="1" customWidth="1"/>
    <col min="5897" max="5897" width="11" style="590" bestFit="1" customWidth="1"/>
    <col min="5898" max="6144" width="9.140625" style="590"/>
    <col min="6145" max="6145" width="45.7109375" style="590" customWidth="1"/>
    <col min="6146" max="6149" width="11.7109375" style="590" customWidth="1"/>
    <col min="6150" max="6150" width="11" style="590" bestFit="1" customWidth="1"/>
    <col min="6151" max="6151" width="11.140625" style="590" customWidth="1"/>
    <col min="6152" max="6152" width="15.28515625" style="590" bestFit="1" customWidth="1"/>
    <col min="6153" max="6153" width="11" style="590" bestFit="1" customWidth="1"/>
    <col min="6154" max="6400" width="9.140625" style="590"/>
    <col min="6401" max="6401" width="45.7109375" style="590" customWidth="1"/>
    <col min="6402" max="6405" width="11.7109375" style="590" customWidth="1"/>
    <col min="6406" max="6406" width="11" style="590" bestFit="1" customWidth="1"/>
    <col min="6407" max="6407" width="11.140625" style="590" customWidth="1"/>
    <col min="6408" max="6408" width="15.28515625" style="590" bestFit="1" customWidth="1"/>
    <col min="6409" max="6409" width="11" style="590" bestFit="1" customWidth="1"/>
    <col min="6410" max="6656" width="9.140625" style="590"/>
    <col min="6657" max="6657" width="45.7109375" style="590" customWidth="1"/>
    <col min="6658" max="6661" width="11.7109375" style="590" customWidth="1"/>
    <col min="6662" max="6662" width="11" style="590" bestFit="1" customWidth="1"/>
    <col min="6663" max="6663" width="11.140625" style="590" customWidth="1"/>
    <col min="6664" max="6664" width="15.28515625" style="590" bestFit="1" customWidth="1"/>
    <col min="6665" max="6665" width="11" style="590" bestFit="1" customWidth="1"/>
    <col min="6666" max="6912" width="9.140625" style="590"/>
    <col min="6913" max="6913" width="45.7109375" style="590" customWidth="1"/>
    <col min="6914" max="6917" width="11.7109375" style="590" customWidth="1"/>
    <col min="6918" max="6918" width="11" style="590" bestFit="1" customWidth="1"/>
    <col min="6919" max="6919" width="11.140625" style="590" customWidth="1"/>
    <col min="6920" max="6920" width="15.28515625" style="590" bestFit="1" customWidth="1"/>
    <col min="6921" max="6921" width="11" style="590" bestFit="1" customWidth="1"/>
    <col min="6922" max="7168" width="9.140625" style="590"/>
    <col min="7169" max="7169" width="45.7109375" style="590" customWidth="1"/>
    <col min="7170" max="7173" width="11.7109375" style="590" customWidth="1"/>
    <col min="7174" max="7174" width="11" style="590" bestFit="1" customWidth="1"/>
    <col min="7175" max="7175" width="11.140625" style="590" customWidth="1"/>
    <col min="7176" max="7176" width="15.28515625" style="590" bestFit="1" customWidth="1"/>
    <col min="7177" max="7177" width="11" style="590" bestFit="1" customWidth="1"/>
    <col min="7178" max="7424" width="9.140625" style="590"/>
    <col min="7425" max="7425" width="45.7109375" style="590" customWidth="1"/>
    <col min="7426" max="7429" width="11.7109375" style="590" customWidth="1"/>
    <col min="7430" max="7430" width="11" style="590" bestFit="1" customWidth="1"/>
    <col min="7431" max="7431" width="11.140625" style="590" customWidth="1"/>
    <col min="7432" max="7432" width="15.28515625" style="590" bestFit="1" customWidth="1"/>
    <col min="7433" max="7433" width="11" style="590" bestFit="1" customWidth="1"/>
    <col min="7434" max="7680" width="9.140625" style="590"/>
    <col min="7681" max="7681" width="45.7109375" style="590" customWidth="1"/>
    <col min="7682" max="7685" width="11.7109375" style="590" customWidth="1"/>
    <col min="7686" max="7686" width="11" style="590" bestFit="1" customWidth="1"/>
    <col min="7687" max="7687" width="11.140625" style="590" customWidth="1"/>
    <col min="7688" max="7688" width="15.28515625" style="590" bestFit="1" customWidth="1"/>
    <col min="7689" max="7689" width="11" style="590" bestFit="1" customWidth="1"/>
    <col min="7690" max="7936" width="9.140625" style="590"/>
    <col min="7937" max="7937" width="45.7109375" style="590" customWidth="1"/>
    <col min="7938" max="7941" width="11.7109375" style="590" customWidth="1"/>
    <col min="7942" max="7942" width="11" style="590" bestFit="1" customWidth="1"/>
    <col min="7943" max="7943" width="11.140625" style="590" customWidth="1"/>
    <col min="7944" max="7944" width="15.28515625" style="590" bestFit="1" customWidth="1"/>
    <col min="7945" max="7945" width="11" style="590" bestFit="1" customWidth="1"/>
    <col min="7946" max="8192" width="9.140625" style="590"/>
    <col min="8193" max="8193" width="45.7109375" style="590" customWidth="1"/>
    <col min="8194" max="8197" width="11.7109375" style="590" customWidth="1"/>
    <col min="8198" max="8198" width="11" style="590" bestFit="1" customWidth="1"/>
    <col min="8199" max="8199" width="11.140625" style="590" customWidth="1"/>
    <col min="8200" max="8200" width="15.28515625" style="590" bestFit="1" customWidth="1"/>
    <col min="8201" max="8201" width="11" style="590" bestFit="1" customWidth="1"/>
    <col min="8202" max="8448" width="9.140625" style="590"/>
    <col min="8449" max="8449" width="45.7109375" style="590" customWidth="1"/>
    <col min="8450" max="8453" width="11.7109375" style="590" customWidth="1"/>
    <col min="8454" max="8454" width="11" style="590" bestFit="1" customWidth="1"/>
    <col min="8455" max="8455" width="11.140625" style="590" customWidth="1"/>
    <col min="8456" max="8456" width="15.28515625" style="590" bestFit="1" customWidth="1"/>
    <col min="8457" max="8457" width="11" style="590" bestFit="1" customWidth="1"/>
    <col min="8458" max="8704" width="9.140625" style="590"/>
    <col min="8705" max="8705" width="45.7109375" style="590" customWidth="1"/>
    <col min="8706" max="8709" width="11.7109375" style="590" customWidth="1"/>
    <col min="8710" max="8710" width="11" style="590" bestFit="1" customWidth="1"/>
    <col min="8711" max="8711" width="11.140625" style="590" customWidth="1"/>
    <col min="8712" max="8712" width="15.28515625" style="590" bestFit="1" customWidth="1"/>
    <col min="8713" max="8713" width="11" style="590" bestFit="1" customWidth="1"/>
    <col min="8714" max="8960" width="9.140625" style="590"/>
    <col min="8961" max="8961" width="45.7109375" style="590" customWidth="1"/>
    <col min="8962" max="8965" width="11.7109375" style="590" customWidth="1"/>
    <col min="8966" max="8966" width="11" style="590" bestFit="1" customWidth="1"/>
    <col min="8967" max="8967" width="11.140625" style="590" customWidth="1"/>
    <col min="8968" max="8968" width="15.28515625" style="590" bestFit="1" customWidth="1"/>
    <col min="8969" max="8969" width="11" style="590" bestFit="1" customWidth="1"/>
    <col min="8970" max="9216" width="9.140625" style="590"/>
    <col min="9217" max="9217" width="45.7109375" style="590" customWidth="1"/>
    <col min="9218" max="9221" width="11.7109375" style="590" customWidth="1"/>
    <col min="9222" max="9222" width="11" style="590" bestFit="1" customWidth="1"/>
    <col min="9223" max="9223" width="11.140625" style="590" customWidth="1"/>
    <col min="9224" max="9224" width="15.28515625" style="590" bestFit="1" customWidth="1"/>
    <col min="9225" max="9225" width="11" style="590" bestFit="1" customWidth="1"/>
    <col min="9226" max="9472" width="9.140625" style="590"/>
    <col min="9473" max="9473" width="45.7109375" style="590" customWidth="1"/>
    <col min="9474" max="9477" width="11.7109375" style="590" customWidth="1"/>
    <col min="9478" max="9478" width="11" style="590" bestFit="1" customWidth="1"/>
    <col min="9479" max="9479" width="11.140625" style="590" customWidth="1"/>
    <col min="9480" max="9480" width="15.28515625" style="590" bestFit="1" customWidth="1"/>
    <col min="9481" max="9481" width="11" style="590" bestFit="1" customWidth="1"/>
    <col min="9482" max="9728" width="9.140625" style="590"/>
    <col min="9729" max="9729" width="45.7109375" style="590" customWidth="1"/>
    <col min="9730" max="9733" width="11.7109375" style="590" customWidth="1"/>
    <col min="9734" max="9734" width="11" style="590" bestFit="1" customWidth="1"/>
    <col min="9735" max="9735" width="11.140625" style="590" customWidth="1"/>
    <col min="9736" max="9736" width="15.28515625" style="590" bestFit="1" customWidth="1"/>
    <col min="9737" max="9737" width="11" style="590" bestFit="1" customWidth="1"/>
    <col min="9738" max="9984" width="9.140625" style="590"/>
    <col min="9985" max="9985" width="45.7109375" style="590" customWidth="1"/>
    <col min="9986" max="9989" width="11.7109375" style="590" customWidth="1"/>
    <col min="9990" max="9990" width="11" style="590" bestFit="1" customWidth="1"/>
    <col min="9991" max="9991" width="11.140625" style="590" customWidth="1"/>
    <col min="9992" max="9992" width="15.28515625" style="590" bestFit="1" customWidth="1"/>
    <col min="9993" max="9993" width="11" style="590" bestFit="1" customWidth="1"/>
    <col min="9994" max="10240" width="9.140625" style="590"/>
    <col min="10241" max="10241" width="45.7109375" style="590" customWidth="1"/>
    <col min="10242" max="10245" width="11.7109375" style="590" customWidth="1"/>
    <col min="10246" max="10246" width="11" style="590" bestFit="1" customWidth="1"/>
    <col min="10247" max="10247" width="11.140625" style="590" customWidth="1"/>
    <col min="10248" max="10248" width="15.28515625" style="590" bestFit="1" customWidth="1"/>
    <col min="10249" max="10249" width="11" style="590" bestFit="1" customWidth="1"/>
    <col min="10250" max="10496" width="9.140625" style="590"/>
    <col min="10497" max="10497" width="45.7109375" style="590" customWidth="1"/>
    <col min="10498" max="10501" width="11.7109375" style="590" customWidth="1"/>
    <col min="10502" max="10502" width="11" style="590" bestFit="1" customWidth="1"/>
    <col min="10503" max="10503" width="11.140625" style="590" customWidth="1"/>
    <col min="10504" max="10504" width="15.28515625" style="590" bestFit="1" customWidth="1"/>
    <col min="10505" max="10505" width="11" style="590" bestFit="1" customWidth="1"/>
    <col min="10506" max="10752" width="9.140625" style="590"/>
    <col min="10753" max="10753" width="45.7109375" style="590" customWidth="1"/>
    <col min="10754" max="10757" width="11.7109375" style="590" customWidth="1"/>
    <col min="10758" max="10758" width="11" style="590" bestFit="1" customWidth="1"/>
    <col min="10759" max="10759" width="11.140625" style="590" customWidth="1"/>
    <col min="10760" max="10760" width="15.28515625" style="590" bestFit="1" customWidth="1"/>
    <col min="10761" max="10761" width="11" style="590" bestFit="1" customWidth="1"/>
    <col min="10762" max="11008" width="9.140625" style="590"/>
    <col min="11009" max="11009" width="45.7109375" style="590" customWidth="1"/>
    <col min="11010" max="11013" width="11.7109375" style="590" customWidth="1"/>
    <col min="11014" max="11014" width="11" style="590" bestFit="1" customWidth="1"/>
    <col min="11015" max="11015" width="11.140625" style="590" customWidth="1"/>
    <col min="11016" max="11016" width="15.28515625" style="590" bestFit="1" customWidth="1"/>
    <col min="11017" max="11017" width="11" style="590" bestFit="1" customWidth="1"/>
    <col min="11018" max="11264" width="9.140625" style="590"/>
    <col min="11265" max="11265" width="45.7109375" style="590" customWidth="1"/>
    <col min="11266" max="11269" width="11.7109375" style="590" customWidth="1"/>
    <col min="11270" max="11270" width="11" style="590" bestFit="1" customWidth="1"/>
    <col min="11271" max="11271" width="11.140625" style="590" customWidth="1"/>
    <col min="11272" max="11272" width="15.28515625" style="590" bestFit="1" customWidth="1"/>
    <col min="11273" max="11273" width="11" style="590" bestFit="1" customWidth="1"/>
    <col min="11274" max="11520" width="9.140625" style="590"/>
    <col min="11521" max="11521" width="45.7109375" style="590" customWidth="1"/>
    <col min="11522" max="11525" width="11.7109375" style="590" customWidth="1"/>
    <col min="11526" max="11526" width="11" style="590" bestFit="1" customWidth="1"/>
    <col min="11527" max="11527" width="11.140625" style="590" customWidth="1"/>
    <col min="11528" max="11528" width="15.28515625" style="590" bestFit="1" customWidth="1"/>
    <col min="11529" max="11529" width="11" style="590" bestFit="1" customWidth="1"/>
    <col min="11530" max="11776" width="9.140625" style="590"/>
    <col min="11777" max="11777" width="45.7109375" style="590" customWidth="1"/>
    <col min="11778" max="11781" width="11.7109375" style="590" customWidth="1"/>
    <col min="11782" max="11782" width="11" style="590" bestFit="1" customWidth="1"/>
    <col min="11783" max="11783" width="11.140625" style="590" customWidth="1"/>
    <col min="11784" max="11784" width="15.28515625" style="590" bestFit="1" customWidth="1"/>
    <col min="11785" max="11785" width="11" style="590" bestFit="1" customWidth="1"/>
    <col min="11786" max="12032" width="9.140625" style="590"/>
    <col min="12033" max="12033" width="45.7109375" style="590" customWidth="1"/>
    <col min="12034" max="12037" width="11.7109375" style="590" customWidth="1"/>
    <col min="12038" max="12038" width="11" style="590" bestFit="1" customWidth="1"/>
    <col min="12039" max="12039" width="11.140625" style="590" customWidth="1"/>
    <col min="12040" max="12040" width="15.28515625" style="590" bestFit="1" customWidth="1"/>
    <col min="12041" max="12041" width="11" style="590" bestFit="1" customWidth="1"/>
    <col min="12042" max="12288" width="9.140625" style="590"/>
    <col min="12289" max="12289" width="45.7109375" style="590" customWidth="1"/>
    <col min="12290" max="12293" width="11.7109375" style="590" customWidth="1"/>
    <col min="12294" max="12294" width="11" style="590" bestFit="1" customWidth="1"/>
    <col min="12295" max="12295" width="11.140625" style="590" customWidth="1"/>
    <col min="12296" max="12296" width="15.28515625" style="590" bestFit="1" customWidth="1"/>
    <col min="12297" max="12297" width="11" style="590" bestFit="1" customWidth="1"/>
    <col min="12298" max="12544" width="9.140625" style="590"/>
    <col min="12545" max="12545" width="45.7109375" style="590" customWidth="1"/>
    <col min="12546" max="12549" width="11.7109375" style="590" customWidth="1"/>
    <col min="12550" max="12550" width="11" style="590" bestFit="1" customWidth="1"/>
    <col min="12551" max="12551" width="11.140625" style="590" customWidth="1"/>
    <col min="12552" max="12552" width="15.28515625" style="590" bestFit="1" customWidth="1"/>
    <col min="12553" max="12553" width="11" style="590" bestFit="1" customWidth="1"/>
    <col min="12554" max="12800" width="9.140625" style="590"/>
    <col min="12801" max="12801" width="45.7109375" style="590" customWidth="1"/>
    <col min="12802" max="12805" width="11.7109375" style="590" customWidth="1"/>
    <col min="12806" max="12806" width="11" style="590" bestFit="1" customWidth="1"/>
    <col min="12807" max="12807" width="11.140625" style="590" customWidth="1"/>
    <col min="12808" max="12808" width="15.28515625" style="590" bestFit="1" customWidth="1"/>
    <col min="12809" max="12809" width="11" style="590" bestFit="1" customWidth="1"/>
    <col min="12810" max="13056" width="9.140625" style="590"/>
    <col min="13057" max="13057" width="45.7109375" style="590" customWidth="1"/>
    <col min="13058" max="13061" width="11.7109375" style="590" customWidth="1"/>
    <col min="13062" max="13062" width="11" style="590" bestFit="1" customWidth="1"/>
    <col min="13063" max="13063" width="11.140625" style="590" customWidth="1"/>
    <col min="13064" max="13064" width="15.28515625" style="590" bestFit="1" customWidth="1"/>
    <col min="13065" max="13065" width="11" style="590" bestFit="1" customWidth="1"/>
    <col min="13066" max="13312" width="9.140625" style="590"/>
    <col min="13313" max="13313" width="45.7109375" style="590" customWidth="1"/>
    <col min="13314" max="13317" width="11.7109375" style="590" customWidth="1"/>
    <col min="13318" max="13318" width="11" style="590" bestFit="1" customWidth="1"/>
    <col min="13319" max="13319" width="11.140625" style="590" customWidth="1"/>
    <col min="13320" max="13320" width="15.28515625" style="590" bestFit="1" customWidth="1"/>
    <col min="13321" max="13321" width="11" style="590" bestFit="1" customWidth="1"/>
    <col min="13322" max="13568" width="9.140625" style="590"/>
    <col min="13569" max="13569" width="45.7109375" style="590" customWidth="1"/>
    <col min="13570" max="13573" width="11.7109375" style="590" customWidth="1"/>
    <col min="13574" max="13574" width="11" style="590" bestFit="1" customWidth="1"/>
    <col min="13575" max="13575" width="11.140625" style="590" customWidth="1"/>
    <col min="13576" max="13576" width="15.28515625" style="590" bestFit="1" customWidth="1"/>
    <col min="13577" max="13577" width="11" style="590" bestFit="1" customWidth="1"/>
    <col min="13578" max="13824" width="9.140625" style="590"/>
    <col min="13825" max="13825" width="45.7109375" style="590" customWidth="1"/>
    <col min="13826" max="13829" width="11.7109375" style="590" customWidth="1"/>
    <col min="13830" max="13830" width="11" style="590" bestFit="1" customWidth="1"/>
    <col min="13831" max="13831" width="11.140625" style="590" customWidth="1"/>
    <col min="13832" max="13832" width="15.28515625" style="590" bestFit="1" customWidth="1"/>
    <col min="13833" max="13833" width="11" style="590" bestFit="1" customWidth="1"/>
    <col min="13834" max="14080" width="9.140625" style="590"/>
    <col min="14081" max="14081" width="45.7109375" style="590" customWidth="1"/>
    <col min="14082" max="14085" width="11.7109375" style="590" customWidth="1"/>
    <col min="14086" max="14086" width="11" style="590" bestFit="1" customWidth="1"/>
    <col min="14087" max="14087" width="11.140625" style="590" customWidth="1"/>
    <col min="14088" max="14088" width="15.28515625" style="590" bestFit="1" customWidth="1"/>
    <col min="14089" max="14089" width="11" style="590" bestFit="1" customWidth="1"/>
    <col min="14090" max="14336" width="9.140625" style="590"/>
    <col min="14337" max="14337" width="45.7109375" style="590" customWidth="1"/>
    <col min="14338" max="14341" width="11.7109375" style="590" customWidth="1"/>
    <col min="14342" max="14342" width="11" style="590" bestFit="1" customWidth="1"/>
    <col min="14343" max="14343" width="11.140625" style="590" customWidth="1"/>
    <col min="14344" max="14344" width="15.28515625" style="590" bestFit="1" customWidth="1"/>
    <col min="14345" max="14345" width="11" style="590" bestFit="1" customWidth="1"/>
    <col min="14346" max="14592" width="9.140625" style="590"/>
    <col min="14593" max="14593" width="45.7109375" style="590" customWidth="1"/>
    <col min="14594" max="14597" width="11.7109375" style="590" customWidth="1"/>
    <col min="14598" max="14598" width="11" style="590" bestFit="1" customWidth="1"/>
    <col min="14599" max="14599" width="11.140625" style="590" customWidth="1"/>
    <col min="14600" max="14600" width="15.28515625" style="590" bestFit="1" customWidth="1"/>
    <col min="14601" max="14601" width="11" style="590" bestFit="1" customWidth="1"/>
    <col min="14602" max="14848" width="9.140625" style="590"/>
    <col min="14849" max="14849" width="45.7109375" style="590" customWidth="1"/>
    <col min="14850" max="14853" width="11.7109375" style="590" customWidth="1"/>
    <col min="14854" max="14854" width="11" style="590" bestFit="1" customWidth="1"/>
    <col min="14855" max="14855" width="11.140625" style="590" customWidth="1"/>
    <col min="14856" max="14856" width="15.28515625" style="590" bestFit="1" customWidth="1"/>
    <col min="14857" max="14857" width="11" style="590" bestFit="1" customWidth="1"/>
    <col min="14858" max="15104" width="9.140625" style="590"/>
    <col min="15105" max="15105" width="45.7109375" style="590" customWidth="1"/>
    <col min="15106" max="15109" width="11.7109375" style="590" customWidth="1"/>
    <col min="15110" max="15110" width="11" style="590" bestFit="1" customWidth="1"/>
    <col min="15111" max="15111" width="11.140625" style="590" customWidth="1"/>
    <col min="15112" max="15112" width="15.28515625" style="590" bestFit="1" customWidth="1"/>
    <col min="15113" max="15113" width="11" style="590" bestFit="1" customWidth="1"/>
    <col min="15114" max="15360" width="9.140625" style="590"/>
    <col min="15361" max="15361" width="45.7109375" style="590" customWidth="1"/>
    <col min="15362" max="15365" width="11.7109375" style="590" customWidth="1"/>
    <col min="15366" max="15366" width="11" style="590" bestFit="1" customWidth="1"/>
    <col min="15367" max="15367" width="11.140625" style="590" customWidth="1"/>
    <col min="15368" max="15368" width="15.28515625" style="590" bestFit="1" customWidth="1"/>
    <col min="15369" max="15369" width="11" style="590" bestFit="1" customWidth="1"/>
    <col min="15370" max="15616" width="9.140625" style="590"/>
    <col min="15617" max="15617" width="45.7109375" style="590" customWidth="1"/>
    <col min="15618" max="15621" width="11.7109375" style="590" customWidth="1"/>
    <col min="15622" max="15622" width="11" style="590" bestFit="1" customWidth="1"/>
    <col min="15623" max="15623" width="11.140625" style="590" customWidth="1"/>
    <col min="15624" max="15624" width="15.28515625" style="590" bestFit="1" customWidth="1"/>
    <col min="15625" max="15625" width="11" style="590" bestFit="1" customWidth="1"/>
    <col min="15626" max="15872" width="9.140625" style="590"/>
    <col min="15873" max="15873" width="45.7109375" style="590" customWidth="1"/>
    <col min="15874" max="15877" width="11.7109375" style="590" customWidth="1"/>
    <col min="15878" max="15878" width="11" style="590" bestFit="1" customWidth="1"/>
    <col min="15879" max="15879" width="11.140625" style="590" customWidth="1"/>
    <col min="15880" max="15880" width="15.28515625" style="590" bestFit="1" customWidth="1"/>
    <col min="15881" max="15881" width="11" style="590" bestFit="1" customWidth="1"/>
    <col min="15882" max="16128" width="9.140625" style="590"/>
    <col min="16129" max="16129" width="45.7109375" style="590" customWidth="1"/>
    <col min="16130" max="16133" width="11.7109375" style="590" customWidth="1"/>
    <col min="16134" max="16134" width="11" style="590" bestFit="1" customWidth="1"/>
    <col min="16135" max="16135" width="11.140625" style="590" customWidth="1"/>
    <col min="16136" max="16136" width="15.28515625" style="590" bestFit="1" customWidth="1"/>
    <col min="16137" max="16137" width="11" style="590" bestFit="1" customWidth="1"/>
    <col min="16138" max="16384" width="9.140625" style="590"/>
  </cols>
  <sheetData>
    <row r="1" spans="1:21" ht="24.95" customHeight="1">
      <c r="A1" s="857" t="s">
        <v>1497</v>
      </c>
    </row>
    <row r="2" spans="1:21" ht="272.25" customHeight="1">
      <c r="A2" s="2090" t="s">
        <v>1498</v>
      </c>
      <c r="B2" s="2059"/>
      <c r="C2" s="2059"/>
      <c r="D2" s="2059"/>
      <c r="E2" s="2059"/>
    </row>
    <row r="3" spans="1:21" ht="15" customHeight="1">
      <c r="A3" s="1116"/>
      <c r="B3" s="1116"/>
      <c r="C3" s="1116"/>
      <c r="D3" s="1116"/>
    </row>
    <row r="4" spans="1:21" ht="20.100000000000001" customHeight="1">
      <c r="A4" s="2084" t="s">
        <v>1499</v>
      </c>
      <c r="B4" s="2084"/>
      <c r="C4" s="2084"/>
      <c r="D4" s="2084"/>
      <c r="E4" s="2084"/>
    </row>
    <row r="5" spans="1:21" s="598" customFormat="1" ht="20.100000000000001" customHeight="1">
      <c r="A5" s="643" t="s">
        <v>1249</v>
      </c>
      <c r="B5" s="644">
        <v>2009</v>
      </c>
      <c r="C5" s="933">
        <v>2010</v>
      </c>
      <c r="D5" s="933">
        <v>2011</v>
      </c>
      <c r="E5" s="1117" t="s">
        <v>1388</v>
      </c>
      <c r="F5" s="1118"/>
      <c r="G5" s="1118"/>
      <c r="H5" s="1119"/>
      <c r="I5" s="1119"/>
      <c r="J5" s="781"/>
      <c r="K5" s="781"/>
      <c r="L5" s="781"/>
      <c r="M5" s="781"/>
      <c r="N5" s="781"/>
      <c r="O5" s="781"/>
      <c r="P5" s="781"/>
    </row>
    <row r="6" spans="1:21" s="598" customFormat="1" ht="20.100000000000001" customHeight="1">
      <c r="A6" s="1018" t="s">
        <v>1389</v>
      </c>
      <c r="B6" s="744">
        <v>2.662019132873747</v>
      </c>
      <c r="C6" s="764">
        <v>2.5</v>
      </c>
      <c r="D6" s="764">
        <v>2.2000000000000002</v>
      </c>
      <c r="E6" s="1120">
        <v>2.2999999999999998</v>
      </c>
      <c r="F6" s="1121"/>
      <c r="G6" s="1122"/>
      <c r="H6" s="1122"/>
      <c r="I6" s="1122"/>
      <c r="J6" s="781"/>
      <c r="K6" s="781"/>
      <c r="L6" s="781"/>
      <c r="M6" s="781"/>
      <c r="N6" s="792"/>
      <c r="O6" s="792"/>
      <c r="P6" s="792"/>
      <c r="Q6" s="792"/>
      <c r="R6" s="792"/>
      <c r="S6" s="792"/>
      <c r="T6" s="792"/>
      <c r="U6" s="792"/>
    </row>
    <row r="7" spans="1:21" s="1002" customFormat="1" ht="20.100000000000001" customHeight="1">
      <c r="A7" s="827" t="s">
        <v>1390</v>
      </c>
      <c r="B7" s="828">
        <v>4.8794347103946896</v>
      </c>
      <c r="C7" s="764">
        <v>4.9000000000000004</v>
      </c>
      <c r="D7" s="764">
        <v>5.0999999999999996</v>
      </c>
      <c r="E7" s="1120">
        <v>5.2</v>
      </c>
      <c r="F7" s="1122"/>
      <c r="G7" s="1122"/>
      <c r="H7" s="1122"/>
      <c r="I7" s="1122"/>
      <c r="J7" s="781"/>
      <c r="K7" s="781"/>
      <c r="L7" s="781"/>
      <c r="M7" s="781"/>
      <c r="N7" s="792"/>
      <c r="O7" s="792"/>
      <c r="P7" s="792"/>
      <c r="Q7" s="792"/>
      <c r="R7" s="792"/>
      <c r="S7" s="792"/>
      <c r="T7" s="792"/>
      <c r="U7" s="792"/>
    </row>
    <row r="8" spans="1:21" s="598" customFormat="1" ht="20.100000000000001" customHeight="1">
      <c r="A8" s="1018" t="s">
        <v>1391</v>
      </c>
      <c r="B8" s="744">
        <v>3.6477698907235006</v>
      </c>
      <c r="C8" s="764">
        <v>4.4000000000000004</v>
      </c>
      <c r="D8" s="764">
        <v>3.6</v>
      </c>
      <c r="E8" s="1123">
        <v>3.7</v>
      </c>
      <c r="F8" s="1122"/>
      <c r="G8" s="1122"/>
      <c r="H8" s="1122"/>
      <c r="I8" s="1122"/>
      <c r="J8" s="781"/>
      <c r="K8" s="781"/>
      <c r="L8" s="781"/>
      <c r="M8" s="781"/>
      <c r="N8" s="792"/>
      <c r="O8" s="792"/>
      <c r="P8" s="792"/>
      <c r="Q8" s="792"/>
      <c r="R8" s="792"/>
      <c r="S8" s="792"/>
      <c r="T8" s="792"/>
      <c r="U8" s="792"/>
    </row>
    <row r="9" spans="1:21" s="598" customFormat="1" ht="20.100000000000001" customHeight="1">
      <c r="A9" s="1018" t="s">
        <v>1253</v>
      </c>
      <c r="B9" s="744">
        <v>3.0259671616464558</v>
      </c>
      <c r="C9" s="764">
        <v>2</v>
      </c>
      <c r="D9" s="764">
        <v>1.5</v>
      </c>
      <c r="E9" s="1120">
        <v>1.5</v>
      </c>
      <c r="F9" s="1122"/>
      <c r="G9" s="1122"/>
      <c r="H9" s="1122"/>
      <c r="I9" s="1122"/>
      <c r="J9" s="781"/>
      <c r="K9" s="781"/>
      <c r="L9" s="781"/>
      <c r="M9" s="781"/>
      <c r="N9" s="792"/>
      <c r="O9" s="792"/>
      <c r="P9" s="792"/>
      <c r="Q9" s="792"/>
      <c r="R9" s="792"/>
      <c r="S9" s="792"/>
      <c r="T9" s="792"/>
      <c r="U9" s="792"/>
    </row>
    <row r="10" spans="1:21" s="598" customFormat="1" ht="20.100000000000001" customHeight="1">
      <c r="A10" s="1018" t="s">
        <v>1254</v>
      </c>
      <c r="B10" s="1077">
        <v>1748.952194</v>
      </c>
      <c r="C10" s="1124">
        <v>1945</v>
      </c>
      <c r="D10" s="1124">
        <v>1953</v>
      </c>
      <c r="E10" s="1125">
        <v>2051</v>
      </c>
      <c r="F10" s="1126"/>
      <c r="G10" s="1126"/>
      <c r="H10" s="1126"/>
      <c r="I10" s="1126"/>
      <c r="J10" s="781"/>
      <c r="K10" s="781"/>
      <c r="L10" s="781"/>
      <c r="M10" s="781"/>
      <c r="N10" s="792"/>
      <c r="O10" s="792"/>
      <c r="P10" s="792"/>
      <c r="Q10" s="792"/>
      <c r="R10" s="792"/>
      <c r="S10" s="792"/>
      <c r="T10" s="792"/>
      <c r="U10" s="792"/>
    </row>
    <row r="11" spans="1:21" s="595" customFormat="1" ht="15" customHeight="1">
      <c r="A11" s="2085" t="s">
        <v>929</v>
      </c>
      <c r="B11" s="2085"/>
      <c r="C11" s="2085"/>
      <c r="D11" s="2085"/>
      <c r="E11" s="617"/>
      <c r="F11" s="1127"/>
      <c r="G11" s="1127"/>
      <c r="H11" s="1127"/>
      <c r="I11" s="1127"/>
      <c r="J11" s="1127"/>
      <c r="K11" s="1127"/>
      <c r="L11" s="1127"/>
      <c r="M11" s="1127"/>
      <c r="N11" s="1127"/>
      <c r="O11" s="1127"/>
      <c r="P11" s="1127"/>
    </row>
    <row r="12" spans="1:21" s="595" customFormat="1" ht="15" customHeight="1">
      <c r="A12" s="1026" t="s">
        <v>1000</v>
      </c>
      <c r="B12" s="1116"/>
      <c r="C12" s="1116"/>
      <c r="D12" s="1116"/>
      <c r="E12" s="617"/>
      <c r="F12" s="1127"/>
      <c r="G12" s="1127"/>
      <c r="H12" s="1127"/>
      <c r="I12" s="1127"/>
      <c r="J12" s="1127"/>
      <c r="K12" s="1127"/>
      <c r="L12" s="1127"/>
      <c r="M12" s="1127"/>
      <c r="N12" s="1127"/>
      <c r="O12" s="1127"/>
      <c r="P12" s="1127"/>
    </row>
    <row r="13" spans="1:21" s="595" customFormat="1" ht="15" customHeight="1">
      <c r="A13" s="650"/>
      <c r="B13" s="1116"/>
      <c r="C13" s="1116"/>
      <c r="D13" s="1116"/>
      <c r="E13" s="617"/>
      <c r="F13" s="1127"/>
      <c r="G13" s="1127"/>
      <c r="H13" s="1127"/>
      <c r="I13" s="1127"/>
      <c r="J13" s="1127"/>
      <c r="K13" s="1127"/>
      <c r="L13" s="1127"/>
      <c r="M13" s="1127"/>
      <c r="N13" s="1127"/>
      <c r="O13" s="1127"/>
      <c r="P13" s="1127"/>
    </row>
    <row r="14" spans="1:21" ht="20.100000000000001" customHeight="1">
      <c r="A14" s="1128" t="s">
        <v>1500</v>
      </c>
      <c r="B14" s="1128"/>
      <c r="C14" s="1128"/>
      <c r="D14" s="1128"/>
      <c r="E14" s="1128"/>
    </row>
    <row r="15" spans="1:21" s="595" customFormat="1" ht="15" customHeight="1">
      <c r="A15" s="711" t="s">
        <v>1501</v>
      </c>
      <c r="B15" s="1129"/>
      <c r="C15" s="1129"/>
      <c r="D15" s="1129"/>
      <c r="E15" s="1129"/>
      <c r="F15" s="1127"/>
      <c r="G15" s="1127"/>
      <c r="H15" s="1127"/>
      <c r="I15" s="1127"/>
      <c r="J15" s="1127"/>
      <c r="K15" s="1127"/>
      <c r="L15" s="1127"/>
      <c r="M15" s="1127"/>
      <c r="N15" s="1127"/>
      <c r="O15" s="1127"/>
      <c r="P15" s="1127"/>
    </row>
    <row r="16" spans="1:21" s="598" customFormat="1" ht="27" customHeight="1">
      <c r="A16" s="654" t="s">
        <v>306</v>
      </c>
      <c r="B16" s="1079">
        <v>2009</v>
      </c>
      <c r="C16" s="866">
        <v>2010</v>
      </c>
      <c r="D16" s="866">
        <v>2011</v>
      </c>
      <c r="E16" s="1130">
        <v>2012</v>
      </c>
      <c r="F16" s="1118"/>
      <c r="G16" s="1118"/>
      <c r="H16" s="1131"/>
      <c r="I16" s="1131"/>
      <c r="J16" s="781"/>
      <c r="K16" s="781"/>
      <c r="L16" s="781"/>
      <c r="M16" s="781"/>
      <c r="N16" s="781"/>
      <c r="O16" s="781"/>
      <c r="P16" s="781"/>
    </row>
    <row r="17" spans="1:16" s="598" customFormat="1" ht="27" customHeight="1">
      <c r="A17" s="716" t="s">
        <v>1502</v>
      </c>
      <c r="B17" s="1132">
        <v>39219090</v>
      </c>
      <c r="C17" s="1133">
        <v>41712189</v>
      </c>
      <c r="D17" s="1133">
        <v>46314248</v>
      </c>
      <c r="E17" s="1071">
        <v>50378419</v>
      </c>
      <c r="F17" s="1134"/>
      <c r="G17" s="1134"/>
      <c r="H17" s="1134"/>
      <c r="I17" s="1134"/>
      <c r="J17" s="781"/>
      <c r="K17" s="781"/>
      <c r="L17" s="781"/>
      <c r="M17" s="781"/>
      <c r="N17" s="781"/>
      <c r="O17" s="781"/>
      <c r="P17" s="781"/>
    </row>
    <row r="18" spans="1:16" s="598" customFormat="1" ht="27" customHeight="1">
      <c r="A18" s="704" t="s">
        <v>1503</v>
      </c>
      <c r="B18" s="1133">
        <v>182934</v>
      </c>
      <c r="C18" s="1133">
        <v>146594</v>
      </c>
      <c r="D18" s="1133">
        <v>52655</v>
      </c>
      <c r="E18" s="1133">
        <v>2828</v>
      </c>
      <c r="F18" s="1134"/>
      <c r="G18" s="1134"/>
      <c r="H18" s="1134"/>
      <c r="I18" s="1135"/>
      <c r="J18" s="781"/>
      <c r="K18" s="781"/>
      <c r="L18" s="781"/>
      <c r="M18" s="781"/>
      <c r="N18" s="781"/>
      <c r="O18" s="781"/>
      <c r="P18" s="781"/>
    </row>
    <row r="19" spans="1:16" s="598" customFormat="1" ht="27" customHeight="1">
      <c r="A19" s="865" t="s">
        <v>1504</v>
      </c>
      <c r="B19" s="1136">
        <v>39402024</v>
      </c>
      <c r="C19" s="1136">
        <v>41858783</v>
      </c>
      <c r="D19" s="1136">
        <v>46366903</v>
      </c>
      <c r="E19" s="1136">
        <v>50381247</v>
      </c>
      <c r="F19" s="1137"/>
      <c r="G19" s="1137"/>
      <c r="H19" s="1137"/>
      <c r="I19" s="1137"/>
      <c r="J19" s="781"/>
      <c r="K19" s="781"/>
      <c r="L19" s="781"/>
      <c r="M19" s="781"/>
      <c r="N19" s="781"/>
      <c r="O19" s="781"/>
      <c r="P19" s="781"/>
    </row>
    <row r="20" spans="1:16" s="598" customFormat="1" ht="27" customHeight="1">
      <c r="A20" s="704" t="s">
        <v>1505</v>
      </c>
      <c r="B20" s="1138">
        <v>4685857</v>
      </c>
      <c r="C20" s="1133">
        <v>2685643</v>
      </c>
      <c r="D20" s="1133">
        <v>3115984</v>
      </c>
      <c r="E20" s="1133">
        <v>3264421</v>
      </c>
      <c r="F20" s="1134"/>
      <c r="G20" s="1134"/>
      <c r="H20" s="1134"/>
      <c r="I20" s="1134"/>
      <c r="J20" s="781"/>
      <c r="K20" s="781"/>
      <c r="L20" s="781"/>
      <c r="M20" s="781"/>
      <c r="N20" s="781"/>
      <c r="O20" s="781"/>
      <c r="P20" s="781"/>
    </row>
    <row r="21" spans="1:16" s="598" customFormat="1" ht="27" customHeight="1">
      <c r="A21" s="704" t="s">
        <v>1506</v>
      </c>
      <c r="B21" s="1133">
        <v>34716166</v>
      </c>
      <c r="C21" s="1133">
        <v>39173140</v>
      </c>
      <c r="D21" s="1133">
        <v>43250919</v>
      </c>
      <c r="E21" s="1133">
        <v>47116826</v>
      </c>
      <c r="F21" s="1134"/>
      <c r="G21" s="1134"/>
      <c r="H21" s="1134"/>
      <c r="I21" s="1134"/>
      <c r="J21" s="781"/>
      <c r="K21" s="781"/>
      <c r="L21" s="781"/>
      <c r="M21" s="781"/>
      <c r="N21" s="781"/>
      <c r="O21" s="781"/>
      <c r="P21" s="781"/>
    </row>
    <row r="22" spans="1:16" s="598" customFormat="1" ht="27" customHeight="1">
      <c r="A22" s="704" t="s">
        <v>1507</v>
      </c>
      <c r="B22" s="1139">
        <v>19.005134471249097</v>
      </c>
      <c r="C22" s="1139">
        <v>19.91</v>
      </c>
      <c r="D22" s="1140">
        <v>20</v>
      </c>
      <c r="E22" s="740">
        <v>20.182289362077615</v>
      </c>
      <c r="F22" s="1141"/>
      <c r="G22" s="1141"/>
      <c r="H22" s="1142"/>
      <c r="I22" s="1142"/>
      <c r="J22" s="781"/>
      <c r="K22" s="781"/>
      <c r="L22" s="781"/>
      <c r="M22" s="781"/>
      <c r="N22" s="781"/>
      <c r="O22" s="781"/>
      <c r="P22" s="781"/>
    </row>
    <row r="23" spans="1:16" s="598" customFormat="1" ht="27" customHeight="1">
      <c r="A23" s="708" t="s">
        <v>1508</v>
      </c>
      <c r="B23" s="1083">
        <v>9249</v>
      </c>
      <c r="C23" s="1083">
        <v>9247</v>
      </c>
      <c r="D23" s="1083">
        <v>10875</v>
      </c>
      <c r="E23" s="1143">
        <v>10867</v>
      </c>
      <c r="F23" s="1134"/>
      <c r="G23" s="1134"/>
      <c r="H23" s="1134"/>
      <c r="I23" s="1134"/>
      <c r="J23" s="781"/>
      <c r="K23" s="781"/>
      <c r="L23" s="781"/>
      <c r="M23" s="781"/>
      <c r="N23" s="781"/>
      <c r="O23" s="781"/>
      <c r="P23" s="781"/>
    </row>
    <row r="24" spans="1:16" s="595" customFormat="1" ht="15" customHeight="1">
      <c r="A24" s="650" t="s">
        <v>1509</v>
      </c>
      <c r="B24" s="650"/>
      <c r="C24" s="650"/>
      <c r="D24" s="650"/>
      <c r="E24" s="650"/>
      <c r="F24" s="1127"/>
      <c r="G24" s="1127"/>
      <c r="H24" s="1127"/>
      <c r="I24" s="1127"/>
      <c r="J24" s="1127"/>
      <c r="K24" s="1127"/>
      <c r="L24" s="1127"/>
      <c r="M24" s="1127"/>
      <c r="N24" s="1127"/>
      <c r="O24" s="1127"/>
      <c r="P24" s="1127"/>
    </row>
    <row r="25" spans="1:16" s="595" customFormat="1" ht="15" customHeight="1">
      <c r="A25" s="2088" t="s">
        <v>1510</v>
      </c>
      <c r="B25" s="2088"/>
      <c r="C25" s="2088"/>
      <c r="D25" s="2088"/>
      <c r="E25" s="2088"/>
      <c r="F25" s="1127"/>
      <c r="G25" s="1127"/>
      <c r="H25" s="1127"/>
      <c r="I25" s="1127"/>
      <c r="J25" s="1127"/>
      <c r="K25" s="1127"/>
      <c r="L25" s="1127"/>
      <c r="M25" s="1127"/>
      <c r="N25" s="1127"/>
      <c r="O25" s="1127"/>
      <c r="P25" s="1127"/>
    </row>
    <row r="26" spans="1:16" s="595" customFormat="1" ht="12">
      <c r="A26" s="1144"/>
      <c r="B26" s="1129"/>
      <c r="C26" s="1129"/>
      <c r="D26" s="1129"/>
      <c r="E26" s="1129"/>
      <c r="F26" s="1127"/>
      <c r="G26" s="1127"/>
      <c r="H26" s="1127"/>
      <c r="I26" s="1127"/>
      <c r="J26" s="1127"/>
      <c r="K26" s="1127"/>
      <c r="L26" s="1127"/>
      <c r="M26" s="1127"/>
      <c r="N26" s="1127"/>
      <c r="O26" s="1127"/>
      <c r="P26" s="1127"/>
    </row>
    <row r="27" spans="1:16" ht="20.100000000000001" customHeight="1">
      <c r="A27" s="1128" t="s">
        <v>1511</v>
      </c>
      <c r="B27" s="1128"/>
      <c r="C27" s="1128"/>
      <c r="D27" s="1128"/>
      <c r="E27" s="1128"/>
    </row>
    <row r="28" spans="1:16" s="595" customFormat="1" ht="15" customHeight="1">
      <c r="A28" s="711" t="s">
        <v>1501</v>
      </c>
      <c r="B28" s="650"/>
      <c r="C28" s="1145"/>
      <c r="D28" s="650"/>
      <c r="E28" s="650"/>
      <c r="F28" s="1127"/>
      <c r="G28" s="1127"/>
      <c r="H28" s="1127"/>
      <c r="I28" s="1127"/>
      <c r="J28" s="1127"/>
      <c r="K28" s="1127"/>
      <c r="L28" s="1127"/>
      <c r="M28" s="1127"/>
      <c r="N28" s="1127"/>
      <c r="O28" s="1127"/>
      <c r="P28" s="1127"/>
    </row>
    <row r="29" spans="1:16" s="598" customFormat="1" ht="20.100000000000001" customHeight="1">
      <c r="A29" s="654" t="s">
        <v>2</v>
      </c>
      <c r="B29" s="644">
        <v>2009</v>
      </c>
      <c r="C29" s="866">
        <v>2010</v>
      </c>
      <c r="D29" s="1130">
        <v>2011</v>
      </c>
      <c r="E29" s="1130">
        <v>2012</v>
      </c>
      <c r="F29" s="1118"/>
      <c r="G29" s="1118"/>
      <c r="H29" s="1131"/>
      <c r="I29" s="1131"/>
      <c r="J29" s="781"/>
      <c r="K29" s="781"/>
      <c r="L29" s="781"/>
      <c r="M29" s="781"/>
      <c r="N29" s="781"/>
      <c r="O29" s="781"/>
      <c r="P29" s="781"/>
    </row>
    <row r="30" spans="1:16" s="598" customFormat="1" ht="20.100000000000001" customHeight="1">
      <c r="A30" s="673" t="s">
        <v>1512</v>
      </c>
      <c r="B30" s="1086">
        <f>SUM(B31:B33)</f>
        <v>34716166</v>
      </c>
      <c r="C30" s="1086">
        <f>SUM(C31:C33)</f>
        <v>39173140</v>
      </c>
      <c r="D30" s="1146">
        <v>43250919</v>
      </c>
      <c r="E30" s="1146">
        <v>47116826</v>
      </c>
      <c r="F30" s="1147"/>
      <c r="G30" s="1147"/>
      <c r="H30" s="1147"/>
      <c r="I30" s="1147"/>
      <c r="J30" s="1113"/>
      <c r="K30" s="1113"/>
      <c r="L30" s="1113"/>
      <c r="M30" s="1113"/>
      <c r="N30" s="781"/>
      <c r="O30" s="781"/>
      <c r="P30" s="781"/>
    </row>
    <row r="31" spans="1:16" s="598" customFormat="1" ht="20.100000000000001" customHeight="1">
      <c r="A31" s="664" t="s">
        <v>1513</v>
      </c>
      <c r="B31" s="1148">
        <v>22062262</v>
      </c>
      <c r="C31" s="1133">
        <v>24850010</v>
      </c>
      <c r="D31" s="703">
        <v>26897768</v>
      </c>
      <c r="E31" s="703">
        <v>29237489</v>
      </c>
      <c r="F31" s="1134"/>
      <c r="G31" s="1134"/>
      <c r="H31" s="1126"/>
      <c r="I31" s="1126"/>
      <c r="J31" s="1113"/>
      <c r="K31" s="1113"/>
      <c r="L31" s="1113"/>
      <c r="M31" s="1113"/>
      <c r="N31" s="781"/>
      <c r="O31" s="781"/>
      <c r="P31" s="781"/>
    </row>
    <row r="32" spans="1:16" s="598" customFormat="1" ht="20.100000000000001" customHeight="1">
      <c r="A32" s="664" t="s">
        <v>1514</v>
      </c>
      <c r="B32" s="1148">
        <v>8474342</v>
      </c>
      <c r="C32" s="1133">
        <v>9081380</v>
      </c>
      <c r="D32" s="1113">
        <v>9341749</v>
      </c>
      <c r="E32" s="1113">
        <v>9816642</v>
      </c>
      <c r="F32" s="1134"/>
      <c r="G32" s="1149"/>
      <c r="H32" s="1126"/>
      <c r="I32" s="1126"/>
      <c r="J32" s="1113"/>
      <c r="K32" s="1113"/>
      <c r="L32" s="1113"/>
      <c r="M32" s="1113"/>
      <c r="N32" s="781"/>
      <c r="O32" s="781"/>
      <c r="P32" s="781"/>
    </row>
    <row r="33" spans="1:256" s="598" customFormat="1" ht="20.100000000000001" customHeight="1">
      <c r="A33" s="648" t="s">
        <v>139</v>
      </c>
      <c r="B33" s="1083">
        <v>4179562</v>
      </c>
      <c r="C33" s="1150">
        <v>5241750</v>
      </c>
      <c r="D33" s="1124">
        <v>7011402</v>
      </c>
      <c r="E33" s="1124">
        <v>8062695</v>
      </c>
      <c r="F33" s="1134"/>
      <c r="G33" s="1149"/>
      <c r="H33" s="1126"/>
      <c r="I33" s="1126"/>
      <c r="J33" s="1113"/>
      <c r="K33" s="1113"/>
      <c r="L33" s="1113"/>
      <c r="M33" s="1113"/>
      <c r="N33" s="781"/>
      <c r="O33" s="781"/>
      <c r="P33" s="781"/>
    </row>
    <row r="34" spans="1:256" s="595" customFormat="1" ht="15" customHeight="1">
      <c r="A34" s="650" t="s">
        <v>1509</v>
      </c>
      <c r="B34" s="1103"/>
      <c r="C34" s="1103"/>
      <c r="D34" s="650"/>
      <c r="E34" s="650"/>
      <c r="F34" s="1151"/>
      <c r="G34" s="1151"/>
      <c r="H34" s="1151"/>
      <c r="I34" s="1151"/>
      <c r="J34" s="1113"/>
      <c r="K34" s="1113"/>
      <c r="L34" s="1113"/>
      <c r="M34" s="1113"/>
      <c r="N34" s="1127"/>
      <c r="O34" s="1127"/>
      <c r="P34" s="1127"/>
    </row>
    <row r="35" spans="1:256" s="595" customFormat="1" ht="15" customHeight="1">
      <c r="A35" s="2091" t="s">
        <v>1515</v>
      </c>
      <c r="B35" s="2088"/>
      <c r="C35" s="2088"/>
      <c r="D35" s="2088"/>
      <c r="E35" s="2088"/>
      <c r="F35" s="1152"/>
      <c r="G35" s="1152"/>
      <c r="H35" s="1152"/>
      <c r="I35" s="1152"/>
      <c r="J35" s="1127"/>
      <c r="K35" s="1127"/>
      <c r="L35" s="1127"/>
      <c r="M35" s="1127"/>
      <c r="N35" s="1127"/>
      <c r="O35" s="1127"/>
      <c r="P35" s="1127"/>
    </row>
    <row r="36" spans="1:256">
      <c r="A36" s="1027"/>
      <c r="B36" s="1027"/>
      <c r="C36" s="1027"/>
      <c r="D36" s="1027"/>
      <c r="E36" s="1027"/>
    </row>
    <row r="37" spans="1:256" ht="20.100000000000001" customHeight="1">
      <c r="A37" s="2015" t="s">
        <v>1516</v>
      </c>
      <c r="B37" s="2015"/>
      <c r="C37" s="2015"/>
      <c r="D37" s="2015"/>
      <c r="E37" s="2015"/>
      <c r="F37" s="765"/>
      <c r="G37" s="1153"/>
      <c r="H37" s="765"/>
      <c r="I37" s="765"/>
      <c r="J37" s="765"/>
      <c r="K37" s="765"/>
      <c r="L37" s="765"/>
      <c r="M37" s="765"/>
      <c r="N37" s="765"/>
      <c r="O37" s="765"/>
      <c r="P37" s="765"/>
      <c r="Q37" s="749"/>
      <c r="R37" s="749"/>
      <c r="S37" s="749"/>
      <c r="T37" s="749"/>
      <c r="U37" s="749"/>
      <c r="V37" s="749"/>
      <c r="W37" s="749"/>
      <c r="X37" s="749"/>
      <c r="Y37" s="749"/>
      <c r="Z37" s="749"/>
      <c r="AA37" s="749"/>
      <c r="AB37" s="749"/>
      <c r="AC37" s="749"/>
      <c r="AD37" s="749"/>
      <c r="AE37" s="749"/>
      <c r="AF37" s="749"/>
      <c r="AG37" s="749"/>
      <c r="AH37" s="749"/>
      <c r="AI37" s="749"/>
      <c r="AJ37" s="749"/>
      <c r="AK37" s="749"/>
      <c r="AL37" s="749"/>
      <c r="AM37" s="749"/>
      <c r="AN37" s="749"/>
      <c r="AO37" s="749"/>
      <c r="AP37" s="749"/>
      <c r="AQ37" s="749"/>
      <c r="AR37" s="749"/>
      <c r="AS37" s="749"/>
      <c r="AT37" s="749"/>
      <c r="AU37" s="749"/>
      <c r="AV37" s="749"/>
      <c r="AW37" s="749"/>
      <c r="AX37" s="749"/>
      <c r="AY37" s="749"/>
      <c r="AZ37" s="749"/>
      <c r="BA37" s="749"/>
      <c r="BB37" s="749"/>
      <c r="BC37" s="749"/>
      <c r="BD37" s="749"/>
      <c r="BE37" s="749"/>
      <c r="BF37" s="749"/>
      <c r="BG37" s="749"/>
      <c r="BH37" s="749"/>
      <c r="BI37" s="749"/>
      <c r="BJ37" s="749"/>
      <c r="BK37" s="749"/>
      <c r="BL37" s="749"/>
      <c r="BM37" s="749"/>
      <c r="BN37" s="749"/>
      <c r="BO37" s="749"/>
      <c r="BP37" s="749"/>
      <c r="BQ37" s="749"/>
      <c r="BR37" s="749"/>
      <c r="BS37" s="749"/>
      <c r="BT37" s="749"/>
      <c r="BU37" s="749"/>
      <c r="BV37" s="749"/>
      <c r="BW37" s="749"/>
      <c r="BX37" s="749"/>
      <c r="BY37" s="749"/>
      <c r="BZ37" s="749"/>
      <c r="CA37" s="749"/>
      <c r="CB37" s="749"/>
      <c r="CC37" s="749"/>
      <c r="CD37" s="749"/>
      <c r="CE37" s="749"/>
      <c r="CF37" s="749"/>
      <c r="CG37" s="749"/>
      <c r="CH37" s="749"/>
      <c r="CI37" s="749"/>
      <c r="CJ37" s="749"/>
      <c r="CK37" s="749"/>
      <c r="CL37" s="749"/>
      <c r="CM37" s="749"/>
      <c r="CN37" s="749"/>
      <c r="CO37" s="749"/>
      <c r="CP37" s="749"/>
      <c r="CQ37" s="749"/>
      <c r="CR37" s="749"/>
      <c r="CS37" s="749"/>
      <c r="CT37" s="749"/>
      <c r="CU37" s="749"/>
      <c r="CV37" s="749"/>
      <c r="CW37" s="749"/>
      <c r="CX37" s="749"/>
      <c r="CY37" s="749"/>
      <c r="CZ37" s="749"/>
      <c r="DA37" s="749"/>
      <c r="DB37" s="749"/>
      <c r="DC37" s="749"/>
      <c r="DD37" s="749"/>
      <c r="DE37" s="749"/>
      <c r="DF37" s="749"/>
      <c r="DG37" s="749"/>
      <c r="DH37" s="749"/>
      <c r="DI37" s="749"/>
      <c r="DJ37" s="749"/>
      <c r="DK37" s="749"/>
      <c r="DL37" s="749"/>
      <c r="DM37" s="749"/>
      <c r="DN37" s="749"/>
      <c r="DO37" s="749"/>
      <c r="DP37" s="749"/>
      <c r="DQ37" s="749"/>
      <c r="DR37" s="749"/>
      <c r="DS37" s="749"/>
      <c r="DT37" s="749"/>
      <c r="DU37" s="749"/>
      <c r="DV37" s="749"/>
      <c r="DW37" s="749"/>
      <c r="DX37" s="749"/>
      <c r="DY37" s="749"/>
      <c r="DZ37" s="749"/>
      <c r="EA37" s="749"/>
      <c r="EB37" s="749"/>
      <c r="EC37" s="749"/>
      <c r="ED37" s="749"/>
      <c r="EE37" s="749"/>
      <c r="EF37" s="749"/>
      <c r="EG37" s="749"/>
      <c r="EH37" s="749"/>
      <c r="EI37" s="749"/>
      <c r="EJ37" s="749"/>
      <c r="EK37" s="749"/>
      <c r="EL37" s="749"/>
      <c r="EM37" s="749"/>
      <c r="EN37" s="749"/>
      <c r="EO37" s="749"/>
      <c r="EP37" s="749"/>
      <c r="EQ37" s="749"/>
      <c r="ER37" s="749"/>
      <c r="ES37" s="749"/>
      <c r="ET37" s="749"/>
      <c r="EU37" s="749"/>
      <c r="EV37" s="749"/>
      <c r="EW37" s="749"/>
      <c r="EX37" s="749"/>
      <c r="EY37" s="749"/>
      <c r="EZ37" s="749"/>
      <c r="FA37" s="749"/>
      <c r="FB37" s="749"/>
      <c r="FC37" s="749"/>
      <c r="FD37" s="749"/>
      <c r="FE37" s="749"/>
      <c r="FF37" s="749"/>
      <c r="FG37" s="749"/>
      <c r="FH37" s="749"/>
      <c r="FI37" s="749"/>
      <c r="FJ37" s="749"/>
      <c r="FK37" s="749"/>
      <c r="FL37" s="749"/>
      <c r="FM37" s="749"/>
      <c r="FN37" s="749"/>
      <c r="FO37" s="749"/>
      <c r="FP37" s="749"/>
      <c r="FQ37" s="749"/>
      <c r="FR37" s="749"/>
      <c r="FS37" s="749"/>
      <c r="FT37" s="749"/>
      <c r="FU37" s="749"/>
      <c r="FV37" s="749"/>
      <c r="FW37" s="749"/>
      <c r="FX37" s="749"/>
      <c r="FY37" s="749"/>
      <c r="FZ37" s="749"/>
      <c r="GA37" s="749"/>
      <c r="GB37" s="749"/>
      <c r="GC37" s="749"/>
      <c r="GD37" s="749"/>
      <c r="GE37" s="749"/>
      <c r="GF37" s="749"/>
      <c r="GG37" s="749"/>
      <c r="GH37" s="749"/>
      <c r="GI37" s="749"/>
      <c r="GJ37" s="749"/>
      <c r="GK37" s="749"/>
      <c r="GL37" s="749"/>
      <c r="GM37" s="749"/>
      <c r="GN37" s="749"/>
      <c r="GO37" s="749"/>
      <c r="GP37" s="749"/>
      <c r="GQ37" s="749"/>
      <c r="GR37" s="749"/>
      <c r="GS37" s="749"/>
      <c r="GT37" s="749"/>
      <c r="GU37" s="749"/>
      <c r="GV37" s="749"/>
      <c r="GW37" s="749"/>
      <c r="GX37" s="749"/>
      <c r="GY37" s="749"/>
      <c r="GZ37" s="749"/>
      <c r="HA37" s="749"/>
      <c r="HB37" s="749"/>
      <c r="HC37" s="749"/>
      <c r="HD37" s="749"/>
      <c r="HE37" s="749"/>
      <c r="HF37" s="749"/>
      <c r="HG37" s="749"/>
      <c r="HH37" s="749"/>
      <c r="HI37" s="749"/>
      <c r="HJ37" s="749"/>
      <c r="HK37" s="749"/>
      <c r="HL37" s="749"/>
      <c r="HM37" s="749"/>
      <c r="HN37" s="749"/>
      <c r="HO37" s="749"/>
      <c r="HP37" s="749"/>
      <c r="HQ37" s="749"/>
      <c r="HR37" s="749"/>
      <c r="HS37" s="749"/>
      <c r="HT37" s="749"/>
      <c r="HU37" s="749"/>
      <c r="HV37" s="749"/>
      <c r="HW37" s="749"/>
      <c r="HX37" s="749"/>
      <c r="HY37" s="749"/>
      <c r="HZ37" s="749"/>
      <c r="IA37" s="749"/>
      <c r="IB37" s="749"/>
      <c r="IC37" s="749"/>
      <c r="ID37" s="749"/>
      <c r="IE37" s="749"/>
      <c r="IF37" s="749"/>
      <c r="IG37" s="749"/>
      <c r="IH37" s="749"/>
      <c r="II37" s="749"/>
      <c r="IJ37" s="749"/>
      <c r="IK37" s="749"/>
      <c r="IL37" s="749"/>
      <c r="IM37" s="749"/>
      <c r="IN37" s="749"/>
      <c r="IO37" s="749"/>
      <c r="IP37" s="749"/>
      <c r="IQ37" s="749"/>
      <c r="IR37" s="749"/>
      <c r="IS37" s="749"/>
      <c r="IT37" s="749"/>
      <c r="IU37" s="749"/>
      <c r="IV37" s="749"/>
    </row>
    <row r="38" spans="1:256">
      <c r="A38" s="1027"/>
      <c r="B38" s="1027"/>
      <c r="C38" s="1027"/>
      <c r="D38" s="1027"/>
      <c r="E38" s="1027"/>
    </row>
    <row r="39" spans="1:256">
      <c r="A39" s="1027"/>
      <c r="B39" s="1027"/>
      <c r="C39" s="1027"/>
      <c r="D39" s="1027"/>
      <c r="E39" s="1027"/>
    </row>
    <row r="40" spans="1:256">
      <c r="A40" s="1027"/>
      <c r="B40" s="1027"/>
      <c r="C40" s="1027"/>
      <c r="D40" s="1027"/>
      <c r="E40" s="1027"/>
    </row>
    <row r="41" spans="1:256">
      <c r="A41" s="1027"/>
      <c r="B41" s="1027"/>
      <c r="C41" s="1027"/>
      <c r="D41" s="1027"/>
      <c r="E41" s="1027"/>
    </row>
    <row r="42" spans="1:256">
      <c r="A42" s="1027"/>
      <c r="B42" s="1027"/>
      <c r="C42" s="1027"/>
      <c r="D42" s="1027"/>
      <c r="E42" s="1027"/>
    </row>
    <row r="43" spans="1:256">
      <c r="A43" s="1027"/>
      <c r="B43" s="1027"/>
      <c r="C43" s="1027"/>
      <c r="D43" s="1027"/>
      <c r="E43" s="1027"/>
    </row>
    <row r="44" spans="1:256">
      <c r="A44" s="1027"/>
      <c r="B44" s="1027"/>
      <c r="C44" s="1027"/>
      <c r="D44" s="1027"/>
      <c r="E44" s="1027"/>
    </row>
    <row r="45" spans="1:256">
      <c r="A45" s="1027"/>
      <c r="B45" s="1027"/>
      <c r="C45" s="1027"/>
      <c r="D45" s="1027"/>
      <c r="E45" s="1027"/>
    </row>
    <row r="46" spans="1:256">
      <c r="A46" s="1027"/>
      <c r="B46" s="1027"/>
      <c r="C46" s="1027"/>
      <c r="D46" s="1027"/>
      <c r="E46" s="1027"/>
    </row>
    <row r="47" spans="1:256">
      <c r="A47" s="1027"/>
      <c r="B47" s="1027"/>
      <c r="C47" s="1027"/>
      <c r="D47" s="1027"/>
      <c r="E47" s="1027"/>
    </row>
    <row r="48" spans="1:256">
      <c r="A48" s="1027"/>
      <c r="B48" s="1027"/>
      <c r="C48" s="1027"/>
      <c r="D48" s="1027"/>
      <c r="E48" s="1027"/>
    </row>
    <row r="49" spans="1:8">
      <c r="A49" s="1027"/>
      <c r="B49" s="1027"/>
      <c r="C49" s="1027"/>
      <c r="D49" s="1027"/>
      <c r="E49" s="1027"/>
    </row>
    <row r="50" spans="1:8">
      <c r="A50" s="1027"/>
      <c r="B50" s="1027"/>
      <c r="C50" s="1027"/>
      <c r="D50" s="1027"/>
      <c r="E50" s="1027"/>
    </row>
    <row r="51" spans="1:8">
      <c r="A51" s="1027"/>
      <c r="B51" s="1027"/>
      <c r="C51" s="1027"/>
      <c r="D51" s="1027"/>
      <c r="E51" s="1027"/>
    </row>
    <row r="52" spans="1:8">
      <c r="A52" s="1027"/>
      <c r="B52" s="1027"/>
      <c r="C52" s="1027"/>
      <c r="D52" s="1027"/>
      <c r="E52" s="1027"/>
    </row>
    <row r="53" spans="1:8">
      <c r="A53" s="1027"/>
      <c r="B53" s="1027"/>
      <c r="C53" s="1027"/>
      <c r="D53" s="1027"/>
      <c r="E53" s="1027"/>
    </row>
    <row r="54" spans="1:8">
      <c r="A54" s="1027"/>
      <c r="B54" s="1027"/>
      <c r="C54" s="1027"/>
      <c r="D54" s="1027"/>
      <c r="E54" s="1027"/>
    </row>
    <row r="55" spans="1:8">
      <c r="A55" s="1027"/>
      <c r="B55" s="1027"/>
      <c r="C55" s="1027"/>
      <c r="D55" s="1027"/>
      <c r="E55" s="1027"/>
    </row>
    <row r="56" spans="1:8">
      <c r="A56" s="1027"/>
      <c r="B56" s="1027"/>
      <c r="C56" s="1027"/>
      <c r="D56" s="1027"/>
      <c r="E56" s="1027"/>
    </row>
    <row r="57" spans="1:8">
      <c r="A57" s="1027"/>
      <c r="B57" s="1027"/>
      <c r="C57" s="1027"/>
      <c r="D57" s="1027"/>
      <c r="E57" s="1027"/>
    </row>
    <row r="58" spans="1:8">
      <c r="A58" s="1027"/>
      <c r="B58" s="1027"/>
      <c r="C58" s="1027"/>
      <c r="D58" s="1027"/>
      <c r="E58" s="1027"/>
    </row>
    <row r="59" spans="1:8">
      <c r="A59" s="1027"/>
      <c r="B59" s="1027"/>
      <c r="C59" s="1027"/>
      <c r="D59" s="1027"/>
      <c r="E59" s="1027"/>
    </row>
    <row r="60" spans="1:8">
      <c r="A60" s="1027"/>
      <c r="B60" s="1027"/>
      <c r="C60" s="1027"/>
      <c r="D60" s="1027"/>
      <c r="E60" s="1027"/>
      <c r="G60" s="2087"/>
      <c r="H60" s="2087"/>
    </row>
    <row r="61" spans="1:8">
      <c r="A61" s="1027"/>
      <c r="B61" s="1027"/>
      <c r="C61" s="1027"/>
      <c r="D61" s="1027"/>
      <c r="E61" s="1027"/>
      <c r="G61" s="2087"/>
      <c r="H61" s="2087"/>
    </row>
    <row r="62" spans="1:8" ht="15" customHeight="1">
      <c r="A62" s="1027"/>
      <c r="B62" s="1027"/>
      <c r="C62" s="1027"/>
      <c r="D62" s="1027"/>
      <c r="E62" s="1027"/>
      <c r="F62" s="1154"/>
      <c r="G62" s="2087"/>
      <c r="H62" s="2087"/>
    </row>
    <row r="63" spans="1:8" ht="15" customHeight="1">
      <c r="A63" s="1027"/>
      <c r="B63" s="1027"/>
      <c r="C63" s="1027"/>
      <c r="D63" s="1027"/>
      <c r="E63" s="1027"/>
      <c r="F63" s="1154"/>
      <c r="G63" s="2087"/>
      <c r="H63" s="2087"/>
    </row>
    <row r="64" spans="1:8" ht="15" customHeight="1">
      <c r="A64" s="1027"/>
      <c r="B64" s="1027"/>
      <c r="C64" s="1027"/>
      <c r="D64" s="1027"/>
      <c r="E64" s="1027"/>
      <c r="F64" s="1154"/>
      <c r="G64" s="1154"/>
    </row>
    <row r="65" spans="1:16">
      <c r="A65" s="1027"/>
      <c r="B65" s="1027"/>
      <c r="C65" s="1027"/>
      <c r="D65" s="1027"/>
      <c r="E65" s="1027"/>
    </row>
    <row r="66" spans="1:16">
      <c r="A66" s="1027"/>
      <c r="B66" s="1027"/>
      <c r="C66" s="1027"/>
      <c r="D66" s="1027"/>
      <c r="E66" s="1027"/>
    </row>
    <row r="67" spans="1:16">
      <c r="A67" s="1027"/>
      <c r="B67" s="1027"/>
      <c r="C67" s="1027"/>
      <c r="D67" s="1027"/>
      <c r="E67" s="1027"/>
    </row>
    <row r="68" spans="1:16">
      <c r="A68" s="1027"/>
      <c r="B68" s="1027"/>
      <c r="C68" s="1027"/>
      <c r="D68" s="1027"/>
      <c r="E68" s="1027"/>
    </row>
    <row r="69" spans="1:16">
      <c r="A69" s="1027"/>
      <c r="B69" s="1027"/>
      <c r="C69" s="1027"/>
      <c r="D69" s="1027"/>
      <c r="E69" s="1027"/>
    </row>
    <row r="70" spans="1:16">
      <c r="A70" s="1027"/>
      <c r="B70" s="1027"/>
      <c r="C70" s="1027"/>
      <c r="D70" s="1027"/>
      <c r="E70" s="1027"/>
    </row>
    <row r="71" spans="1:16">
      <c r="A71" s="1027"/>
      <c r="B71" s="1027"/>
      <c r="C71" s="1027"/>
      <c r="D71" s="1027"/>
      <c r="E71" s="1027"/>
    </row>
    <row r="72" spans="1:16">
      <c r="A72" s="1027"/>
      <c r="B72" s="1027"/>
      <c r="C72" s="1027"/>
      <c r="D72" s="1027"/>
      <c r="E72" s="1027"/>
    </row>
    <row r="73" spans="1:16">
      <c r="A73" s="1027"/>
      <c r="B73" s="1027"/>
      <c r="C73" s="1027"/>
      <c r="D73" s="1027"/>
      <c r="E73" s="1027"/>
    </row>
    <row r="74" spans="1:16">
      <c r="A74" s="1027"/>
      <c r="B74" s="1027"/>
      <c r="C74" s="1027"/>
      <c r="D74" s="1027"/>
      <c r="E74" s="1027"/>
    </row>
    <row r="75" spans="1:16" ht="20.100000000000001" customHeight="1">
      <c r="A75" s="2015" t="s">
        <v>1517</v>
      </c>
      <c r="B75" s="2015"/>
      <c r="C75" s="2015"/>
      <c r="D75" s="2015"/>
      <c r="E75" s="2015"/>
    </row>
    <row r="76" spans="1:16" s="595" customFormat="1" ht="15" customHeight="1">
      <c r="A76" s="711" t="s">
        <v>23</v>
      </c>
      <c r="B76" s="650"/>
      <c r="C76" s="1145"/>
      <c r="D76" s="650"/>
      <c r="E76" s="650"/>
      <c r="F76" s="1127"/>
      <c r="G76" s="1127"/>
      <c r="H76" s="1127"/>
      <c r="I76" s="1127"/>
      <c r="J76" s="1127"/>
      <c r="K76" s="1127"/>
      <c r="L76" s="1127"/>
      <c r="M76" s="1127"/>
      <c r="N76" s="1127"/>
      <c r="O76" s="1127"/>
      <c r="P76" s="1127"/>
    </row>
    <row r="77" spans="1:16" s="598" customFormat="1" ht="20.100000000000001" customHeight="1">
      <c r="A77" s="654" t="s">
        <v>365</v>
      </c>
      <c r="B77" s="866">
        <v>2009</v>
      </c>
      <c r="C77" s="866">
        <v>2010</v>
      </c>
      <c r="D77" s="866">
        <v>2011</v>
      </c>
      <c r="E77" s="866">
        <v>2012</v>
      </c>
      <c r="F77" s="1155"/>
      <c r="G77" s="1155"/>
      <c r="H77" s="1156"/>
      <c r="I77" s="1156"/>
      <c r="J77" s="781"/>
      <c r="K77" s="781"/>
      <c r="L77" s="781"/>
      <c r="M77" s="781"/>
      <c r="N77" s="781"/>
      <c r="O77" s="781"/>
    </row>
    <row r="78" spans="1:16" s="598" customFormat="1" ht="20.100000000000001" customHeight="1">
      <c r="A78" s="673" t="s">
        <v>784</v>
      </c>
      <c r="B78" s="1086">
        <f>SUM(B79:B84)</f>
        <v>100.00000000031763</v>
      </c>
      <c r="C78" s="1086">
        <f>SUM(C79:C84)</f>
        <v>100.00000000003476</v>
      </c>
      <c r="D78" s="1086">
        <v>100</v>
      </c>
      <c r="E78" s="1086">
        <f>SUM(E79:E84)</f>
        <v>100.00000000000001</v>
      </c>
      <c r="F78" s="1157"/>
      <c r="G78" s="1157"/>
      <c r="H78" s="1157"/>
      <c r="I78" s="1157"/>
      <c r="J78" s="1113"/>
      <c r="K78" s="1113"/>
      <c r="L78" s="1113"/>
      <c r="M78" s="1113"/>
      <c r="N78" s="781"/>
      <c r="O78" s="781"/>
    </row>
    <row r="79" spans="1:16" s="598" customFormat="1" ht="20.100000000000001" customHeight="1">
      <c r="A79" s="664" t="s">
        <v>1518</v>
      </c>
      <c r="B79" s="1158">
        <v>37.724908209023027</v>
      </c>
      <c r="C79" s="1159">
        <v>35.854164225058952</v>
      </c>
      <c r="D79" s="1159">
        <v>30.665936163885277</v>
      </c>
      <c r="E79" s="1159">
        <v>30.514981310274859</v>
      </c>
      <c r="F79" s="1160"/>
      <c r="G79" s="1160"/>
      <c r="H79" s="1160"/>
      <c r="I79" s="1161"/>
      <c r="J79" s="1113"/>
      <c r="K79" s="1113"/>
      <c r="L79" s="1113"/>
      <c r="M79" s="1113"/>
      <c r="N79" s="781"/>
      <c r="O79" s="781"/>
    </row>
    <row r="80" spans="1:16" s="598" customFormat="1" ht="20.100000000000001" customHeight="1">
      <c r="A80" s="664" t="s">
        <v>635</v>
      </c>
      <c r="B80" s="1158">
        <v>31.736421413104623</v>
      </c>
      <c r="C80" s="1159">
        <v>32.098216080591492</v>
      </c>
      <c r="D80" s="1159">
        <v>28.831389801316849</v>
      </c>
      <c r="E80" s="1159">
        <v>29.848862900367106</v>
      </c>
      <c r="F80" s="1160"/>
      <c r="G80" s="1160"/>
      <c r="H80" s="1160"/>
      <c r="I80" s="1161"/>
      <c r="J80" s="1113"/>
      <c r="K80" s="1113"/>
      <c r="L80" s="1113"/>
      <c r="M80" s="1113"/>
      <c r="N80" s="781"/>
      <c r="O80" s="781"/>
    </row>
    <row r="81" spans="1:16" s="598" customFormat="1" ht="20.100000000000001" customHeight="1">
      <c r="A81" s="664" t="s">
        <v>3</v>
      </c>
      <c r="B81" s="1158">
        <v>16.199076098660868</v>
      </c>
      <c r="C81" s="1159">
        <v>16.057440987889017</v>
      </c>
      <c r="D81" s="717" t="s">
        <v>1519</v>
      </c>
      <c r="E81" s="1159">
        <v>23.928463923533162</v>
      </c>
      <c r="F81" s="1160"/>
      <c r="G81" s="1160"/>
      <c r="H81" s="1162"/>
      <c r="I81" s="1161"/>
      <c r="J81" s="1113"/>
      <c r="K81" s="1113"/>
      <c r="L81" s="1113"/>
      <c r="M81" s="1113"/>
      <c r="N81" s="781"/>
      <c r="O81" s="781"/>
    </row>
    <row r="82" spans="1:16" s="598" customFormat="1" ht="20.100000000000001" customHeight="1">
      <c r="A82" s="664" t="s">
        <v>1520</v>
      </c>
      <c r="B82" s="1158">
        <v>9.2333544448299225</v>
      </c>
      <c r="C82" s="1159">
        <v>8.2279112320367851</v>
      </c>
      <c r="D82" s="1159">
        <v>7.0114792636374652</v>
      </c>
      <c r="E82" s="1159">
        <v>6.0654152615781385</v>
      </c>
      <c r="F82" s="1160"/>
      <c r="G82" s="1160"/>
      <c r="H82" s="1160"/>
      <c r="I82" s="1161"/>
      <c r="J82" s="1113"/>
      <c r="K82" s="1113"/>
      <c r="L82" s="1113"/>
      <c r="M82" s="1113"/>
      <c r="N82" s="781"/>
      <c r="O82" s="781"/>
    </row>
    <row r="83" spans="1:16" s="598" customFormat="1" ht="20.100000000000001" customHeight="1">
      <c r="A83" s="664" t="s">
        <v>1521</v>
      </c>
      <c r="B83" s="1158">
        <v>3.7377323722655653</v>
      </c>
      <c r="C83" s="1159">
        <v>7.1775319313469117</v>
      </c>
      <c r="D83" s="1159">
        <v>7.9854771279526577</v>
      </c>
      <c r="E83" s="1159">
        <v>9.3148229167397076</v>
      </c>
      <c r="F83" s="1160"/>
      <c r="G83" s="1160"/>
      <c r="H83" s="1160"/>
      <c r="I83" s="1161"/>
      <c r="J83" s="1113"/>
      <c r="K83" s="1113"/>
      <c r="L83" s="1113"/>
      <c r="M83" s="1113"/>
      <c r="N83" s="781"/>
      <c r="O83" s="781"/>
    </row>
    <row r="84" spans="1:16" s="598" customFormat="1" ht="20.100000000000001" customHeight="1">
      <c r="A84" s="648" t="s">
        <v>537</v>
      </c>
      <c r="B84" s="1163">
        <v>1.3685074624336102</v>
      </c>
      <c r="C84" s="1164">
        <v>0.58473554311161036</v>
      </c>
      <c r="D84" s="1164">
        <v>0.40201231998971637</v>
      </c>
      <c r="E84" s="1164">
        <v>0.32745368750702869</v>
      </c>
      <c r="F84" s="1160"/>
      <c r="G84" s="1160"/>
      <c r="H84" s="1160"/>
      <c r="I84" s="1161"/>
      <c r="J84" s="1113"/>
      <c r="K84" s="1113"/>
      <c r="L84" s="1113"/>
      <c r="M84" s="1113"/>
      <c r="N84" s="781"/>
      <c r="O84" s="781"/>
    </row>
    <row r="85" spans="1:16" s="595" customFormat="1" ht="15" customHeight="1">
      <c r="A85" s="1103" t="s">
        <v>1522</v>
      </c>
      <c r="B85" s="1103"/>
      <c r="C85" s="1103"/>
      <c r="D85" s="1165"/>
      <c r="E85" s="1166"/>
      <c r="F85" s="1127"/>
      <c r="G85" s="1127"/>
      <c r="H85" s="1127"/>
      <c r="I85" s="1127"/>
      <c r="J85" s="1127"/>
      <c r="K85" s="1127"/>
      <c r="L85" s="1127"/>
      <c r="M85" s="1127"/>
      <c r="N85" s="1127"/>
      <c r="O85" s="1127"/>
      <c r="P85" s="1127"/>
    </row>
    <row r="86" spans="1:16" s="595" customFormat="1" ht="30" customHeight="1">
      <c r="A86" s="2088" t="s">
        <v>1523</v>
      </c>
      <c r="B86" s="2088"/>
      <c r="C86" s="2088"/>
      <c r="D86" s="2088"/>
      <c r="E86" s="2088"/>
      <c r="F86" s="1127"/>
      <c r="G86" s="1127"/>
      <c r="H86" s="1127"/>
      <c r="I86" s="1127"/>
      <c r="J86" s="1127"/>
      <c r="K86" s="1127"/>
      <c r="L86" s="1127"/>
      <c r="M86" s="1127"/>
      <c r="N86" s="1127"/>
      <c r="O86" s="1127"/>
      <c r="P86" s="1127"/>
    </row>
    <row r="87" spans="1:16" s="598" customFormat="1" ht="15" customHeight="1">
      <c r="A87" s="704"/>
      <c r="B87" s="704"/>
      <c r="C87" s="704"/>
      <c r="D87" s="1167"/>
      <c r="E87" s="1168"/>
      <c r="F87" s="781"/>
      <c r="G87" s="781"/>
      <c r="H87" s="781"/>
      <c r="I87" s="781"/>
      <c r="J87" s="781"/>
      <c r="K87" s="781"/>
      <c r="L87" s="781"/>
      <c r="M87" s="781"/>
      <c r="N87" s="781"/>
      <c r="O87" s="781"/>
      <c r="P87" s="781"/>
    </row>
    <row r="88" spans="1:16" ht="20.100000000000001" customHeight="1">
      <c r="A88" s="2015" t="s">
        <v>1524</v>
      </c>
      <c r="B88" s="2015"/>
      <c r="C88" s="2015"/>
      <c r="D88" s="2015"/>
      <c r="E88" s="2015"/>
    </row>
    <row r="89" spans="1:16" s="595" customFormat="1" ht="15" customHeight="1">
      <c r="A89" s="711" t="s">
        <v>23</v>
      </c>
      <c r="B89" s="650"/>
      <c r="C89" s="1145"/>
      <c r="D89" s="650"/>
      <c r="E89" s="650"/>
      <c r="F89" s="1127"/>
      <c r="G89" s="1127"/>
      <c r="H89" s="1127"/>
      <c r="I89" s="1127"/>
      <c r="J89" s="1127"/>
      <c r="K89" s="1127"/>
      <c r="L89" s="1127"/>
      <c r="M89" s="1127"/>
      <c r="N89" s="1127"/>
      <c r="O89" s="1127"/>
      <c r="P89" s="1127"/>
    </row>
    <row r="90" spans="1:16" s="598" customFormat="1" ht="20.100000000000001" customHeight="1">
      <c r="A90" s="654" t="s">
        <v>365</v>
      </c>
      <c r="B90" s="644" t="s">
        <v>1513</v>
      </c>
      <c r="C90" s="644" t="s">
        <v>1514</v>
      </c>
      <c r="D90" s="644" t="s">
        <v>139</v>
      </c>
      <c r="E90" s="644" t="s">
        <v>784</v>
      </c>
      <c r="F90" s="1155"/>
      <c r="G90" s="1155"/>
      <c r="H90" s="1155"/>
      <c r="I90" s="1155"/>
      <c r="J90" s="781"/>
      <c r="K90" s="781"/>
      <c r="L90" s="781"/>
      <c r="M90" s="781"/>
      <c r="N90" s="781"/>
      <c r="O90" s="781"/>
      <c r="P90" s="781"/>
    </row>
    <row r="91" spans="1:16" s="598" customFormat="1" ht="20.100000000000001" customHeight="1">
      <c r="A91" s="664" t="s">
        <v>1518</v>
      </c>
      <c r="B91" s="1092">
        <v>63.425733087178969</v>
      </c>
      <c r="C91" s="1169">
        <v>30.509542097019722</v>
      </c>
      <c r="D91" s="1169">
        <v>6.0647248158013074</v>
      </c>
      <c r="E91" s="1170">
        <f t="shared" ref="E91:E96" si="0">SUM(B91:D91)</f>
        <v>100</v>
      </c>
      <c r="F91" s="1171"/>
      <c r="G91" s="1172"/>
      <c r="H91" s="1172"/>
      <c r="I91" s="1173"/>
      <c r="J91" s="763"/>
      <c r="K91" s="763"/>
      <c r="L91" s="763"/>
      <c r="M91" s="763"/>
      <c r="N91" s="781"/>
      <c r="O91" s="781"/>
      <c r="P91" s="781"/>
    </row>
    <row r="92" spans="1:16" s="598" customFormat="1" ht="20.100000000000001" customHeight="1">
      <c r="A92" s="664" t="s">
        <v>635</v>
      </c>
      <c r="B92" s="1092">
        <v>83.458735921999633</v>
      </c>
      <c r="C92" s="1169">
        <v>13.343408710508239</v>
      </c>
      <c r="D92" s="1169">
        <v>3.1978553674921222</v>
      </c>
      <c r="E92" s="1170">
        <f t="shared" si="0"/>
        <v>100</v>
      </c>
      <c r="F92" s="1171"/>
      <c r="G92" s="1172"/>
      <c r="H92" s="1172"/>
      <c r="I92" s="1173"/>
      <c r="J92" s="763"/>
      <c r="K92" s="763"/>
      <c r="L92" s="763"/>
      <c r="M92" s="763"/>
      <c r="N92" s="781"/>
      <c r="O92" s="781"/>
      <c r="P92" s="781"/>
    </row>
    <row r="93" spans="1:16" s="598" customFormat="1" ht="20.100000000000001" customHeight="1">
      <c r="A93" s="664" t="s">
        <v>3</v>
      </c>
      <c r="B93" s="1092">
        <v>52.422289348955367</v>
      </c>
      <c r="C93" s="1169">
        <v>17.214973495753561</v>
      </c>
      <c r="D93" s="1169">
        <v>30.362737155291068</v>
      </c>
      <c r="E93" s="1170">
        <f t="shared" si="0"/>
        <v>100</v>
      </c>
      <c r="F93" s="1171"/>
      <c r="G93" s="1172"/>
      <c r="H93" s="1172"/>
      <c r="I93" s="1173"/>
      <c r="J93" s="763"/>
      <c r="K93" s="763"/>
      <c r="L93" s="763"/>
      <c r="M93" s="763"/>
      <c r="N93" s="781"/>
      <c r="O93" s="781"/>
      <c r="P93" s="781"/>
    </row>
    <row r="94" spans="1:16" s="598" customFormat="1" ht="20.100000000000001" customHeight="1">
      <c r="A94" s="664" t="s">
        <v>1520</v>
      </c>
      <c r="B94" s="1092">
        <v>5.9980483405035852</v>
      </c>
      <c r="C94" s="1169">
        <v>68.804599946787278</v>
      </c>
      <c r="D94" s="1169">
        <v>25.197351712709143</v>
      </c>
      <c r="E94" s="1170">
        <f t="shared" si="0"/>
        <v>100</v>
      </c>
      <c r="F94" s="1171"/>
      <c r="G94" s="1172"/>
      <c r="H94" s="1172"/>
      <c r="I94" s="1173"/>
      <c r="J94" s="763"/>
      <c r="K94" s="763"/>
      <c r="L94" s="763"/>
      <c r="M94" s="763"/>
      <c r="N94" s="781"/>
      <c r="O94" s="781"/>
      <c r="P94" s="781"/>
    </row>
    <row r="95" spans="1:16" s="598" customFormat="1" ht="20.100000000000001" customHeight="1">
      <c r="A95" s="664" t="s">
        <v>1521</v>
      </c>
      <c r="B95" s="1092">
        <v>70.030267543437006</v>
      </c>
      <c r="C95" s="1169">
        <v>6.0457976821717203</v>
      </c>
      <c r="D95" s="1169">
        <v>23.92393477439127</v>
      </c>
      <c r="E95" s="1170">
        <f t="shared" si="0"/>
        <v>100</v>
      </c>
      <c r="F95" s="1171"/>
      <c r="G95" s="1172"/>
      <c r="H95" s="1172"/>
      <c r="I95" s="1173"/>
      <c r="J95" s="763"/>
      <c r="K95" s="763"/>
      <c r="L95" s="763"/>
      <c r="M95" s="763"/>
      <c r="N95" s="781"/>
      <c r="O95" s="781"/>
      <c r="P95" s="781"/>
    </row>
    <row r="96" spans="1:16" s="598" customFormat="1" ht="20.100000000000001" customHeight="1">
      <c r="A96" s="648" t="s">
        <v>537</v>
      </c>
      <c r="B96" s="1174">
        <v>80.322512534857182</v>
      </c>
      <c r="C96" s="1175">
        <v>5.4976222991426491</v>
      </c>
      <c r="D96" s="1175">
        <v>14.17986516600018</v>
      </c>
      <c r="E96" s="1176">
        <f t="shared" si="0"/>
        <v>100.00000000000001</v>
      </c>
      <c r="F96" s="1171"/>
      <c r="G96" s="1172"/>
      <c r="H96" s="1172"/>
      <c r="I96" s="1173"/>
      <c r="J96" s="763"/>
      <c r="K96" s="763"/>
      <c r="L96" s="763"/>
      <c r="M96" s="763"/>
      <c r="N96" s="781"/>
      <c r="O96" s="781"/>
      <c r="P96" s="781"/>
    </row>
    <row r="97" spans="1:256" s="595" customFormat="1" ht="15" customHeight="1">
      <c r="A97" s="1103" t="s">
        <v>1522</v>
      </c>
      <c r="B97" s="1103"/>
      <c r="C97" s="1103"/>
      <c r="D97" s="1165"/>
      <c r="E97" s="1166"/>
      <c r="F97" s="1127"/>
      <c r="G97" s="1127"/>
      <c r="H97" s="1127"/>
      <c r="I97" s="1127"/>
      <c r="J97" s="1127"/>
      <c r="K97" s="1127"/>
      <c r="L97" s="1127"/>
      <c r="M97" s="1127"/>
      <c r="N97" s="1127"/>
      <c r="O97" s="1127"/>
      <c r="P97" s="1127"/>
    </row>
    <row r="98" spans="1:256" s="595" customFormat="1" ht="30" customHeight="1">
      <c r="A98" s="704"/>
      <c r="B98" s="704"/>
      <c r="C98" s="704"/>
      <c r="D98" s="1167"/>
      <c r="E98" s="1168"/>
      <c r="F98" s="781"/>
      <c r="G98" s="781"/>
      <c r="H98" s="781"/>
      <c r="I98" s="781"/>
      <c r="J98" s="781"/>
      <c r="K98" s="781"/>
      <c r="L98" s="781"/>
      <c r="M98" s="781"/>
      <c r="N98" s="781"/>
      <c r="O98" s="781"/>
      <c r="P98" s="781"/>
      <c r="Q98" s="598"/>
      <c r="R98" s="598"/>
      <c r="S98" s="598"/>
      <c r="T98" s="598"/>
      <c r="U98" s="598"/>
      <c r="V98" s="598"/>
      <c r="W98" s="598"/>
      <c r="X98" s="598"/>
      <c r="Y98" s="598"/>
      <c r="Z98" s="598"/>
      <c r="AA98" s="598"/>
      <c r="AB98" s="598"/>
      <c r="AC98" s="598"/>
      <c r="AD98" s="598"/>
      <c r="AE98" s="598"/>
      <c r="AF98" s="598"/>
      <c r="AG98" s="598"/>
      <c r="AH98" s="598"/>
      <c r="AI98" s="598"/>
      <c r="AJ98" s="598"/>
      <c r="AK98" s="598"/>
      <c r="AL98" s="598"/>
      <c r="AM98" s="598"/>
      <c r="AN98" s="598"/>
      <c r="AO98" s="598"/>
      <c r="AP98" s="598"/>
      <c r="AQ98" s="598"/>
      <c r="AR98" s="598"/>
      <c r="AS98" s="598"/>
      <c r="AT98" s="598"/>
      <c r="AU98" s="598"/>
      <c r="AV98" s="598"/>
      <c r="AW98" s="598"/>
      <c r="AX98" s="598"/>
      <c r="AY98" s="598"/>
      <c r="AZ98" s="598"/>
      <c r="BA98" s="598"/>
      <c r="BB98" s="598"/>
      <c r="BC98" s="598"/>
      <c r="BD98" s="598"/>
      <c r="BE98" s="598"/>
      <c r="BF98" s="598"/>
      <c r="BG98" s="598"/>
      <c r="BH98" s="598"/>
      <c r="BI98" s="598"/>
      <c r="BJ98" s="598"/>
      <c r="BK98" s="598"/>
      <c r="BL98" s="598"/>
      <c r="BM98" s="598"/>
      <c r="BN98" s="598"/>
      <c r="BO98" s="598"/>
      <c r="BP98" s="598"/>
      <c r="BQ98" s="598"/>
      <c r="BR98" s="598"/>
      <c r="BS98" s="598"/>
      <c r="BT98" s="598"/>
      <c r="BU98" s="598"/>
      <c r="BV98" s="598"/>
      <c r="BW98" s="598"/>
      <c r="BX98" s="598"/>
      <c r="BY98" s="598"/>
      <c r="BZ98" s="598"/>
      <c r="CA98" s="598"/>
      <c r="CB98" s="598"/>
      <c r="CC98" s="598"/>
      <c r="CD98" s="598"/>
      <c r="CE98" s="598"/>
      <c r="CF98" s="598"/>
      <c r="CG98" s="598"/>
      <c r="CH98" s="598"/>
      <c r="CI98" s="598"/>
      <c r="CJ98" s="598"/>
      <c r="CK98" s="598"/>
      <c r="CL98" s="598"/>
      <c r="CM98" s="598"/>
      <c r="CN98" s="598"/>
      <c r="CO98" s="598"/>
      <c r="CP98" s="598"/>
      <c r="CQ98" s="598"/>
      <c r="CR98" s="598"/>
      <c r="CS98" s="598"/>
      <c r="CT98" s="598"/>
      <c r="CU98" s="598"/>
      <c r="CV98" s="598"/>
      <c r="CW98" s="598"/>
      <c r="CX98" s="598"/>
      <c r="CY98" s="598"/>
      <c r="CZ98" s="598"/>
      <c r="DA98" s="598"/>
      <c r="DB98" s="598"/>
      <c r="DC98" s="598"/>
      <c r="DD98" s="598"/>
      <c r="DE98" s="598"/>
      <c r="DF98" s="598"/>
      <c r="DG98" s="598"/>
      <c r="DH98" s="598"/>
      <c r="DI98" s="598"/>
      <c r="DJ98" s="598"/>
      <c r="DK98" s="598"/>
      <c r="DL98" s="598"/>
      <c r="DM98" s="598"/>
      <c r="DN98" s="598"/>
      <c r="DO98" s="598"/>
      <c r="DP98" s="598"/>
      <c r="DQ98" s="598"/>
      <c r="DR98" s="598"/>
      <c r="DS98" s="598"/>
      <c r="DT98" s="598"/>
      <c r="DU98" s="598"/>
      <c r="DV98" s="598"/>
      <c r="DW98" s="598"/>
      <c r="DX98" s="598"/>
      <c r="DY98" s="598"/>
      <c r="DZ98" s="598"/>
      <c r="EA98" s="598"/>
      <c r="EB98" s="598"/>
      <c r="EC98" s="598"/>
      <c r="ED98" s="598"/>
      <c r="EE98" s="598"/>
      <c r="EF98" s="598"/>
      <c r="EG98" s="598"/>
      <c r="EH98" s="598"/>
      <c r="EI98" s="598"/>
      <c r="EJ98" s="598"/>
      <c r="EK98" s="598"/>
      <c r="EL98" s="598"/>
      <c r="EM98" s="598"/>
      <c r="EN98" s="598"/>
      <c r="EO98" s="598"/>
      <c r="EP98" s="598"/>
      <c r="EQ98" s="598"/>
      <c r="ER98" s="598"/>
      <c r="ES98" s="598"/>
      <c r="ET98" s="598"/>
      <c r="EU98" s="598"/>
      <c r="EV98" s="598"/>
      <c r="EW98" s="598"/>
      <c r="EX98" s="598"/>
      <c r="EY98" s="598"/>
      <c r="EZ98" s="598"/>
      <c r="FA98" s="598"/>
      <c r="FB98" s="598"/>
      <c r="FC98" s="598"/>
      <c r="FD98" s="598"/>
      <c r="FE98" s="598"/>
      <c r="FF98" s="598"/>
      <c r="FG98" s="598"/>
      <c r="FH98" s="598"/>
      <c r="FI98" s="598"/>
      <c r="FJ98" s="598"/>
      <c r="FK98" s="598"/>
      <c r="FL98" s="598"/>
      <c r="FM98" s="598"/>
      <c r="FN98" s="598"/>
      <c r="FO98" s="598"/>
      <c r="FP98" s="598"/>
      <c r="FQ98" s="598"/>
      <c r="FR98" s="598"/>
      <c r="FS98" s="598"/>
      <c r="FT98" s="598"/>
      <c r="FU98" s="598"/>
      <c r="FV98" s="598"/>
      <c r="FW98" s="598"/>
      <c r="FX98" s="598"/>
      <c r="FY98" s="598"/>
      <c r="FZ98" s="598"/>
      <c r="GA98" s="598"/>
      <c r="GB98" s="598"/>
      <c r="GC98" s="598"/>
      <c r="GD98" s="598"/>
      <c r="GE98" s="598"/>
      <c r="GF98" s="598"/>
      <c r="GG98" s="598"/>
      <c r="GH98" s="598"/>
      <c r="GI98" s="598"/>
      <c r="GJ98" s="598"/>
      <c r="GK98" s="598"/>
      <c r="GL98" s="598"/>
      <c r="GM98" s="598"/>
      <c r="GN98" s="598"/>
      <c r="GO98" s="598"/>
      <c r="GP98" s="598"/>
      <c r="GQ98" s="598"/>
      <c r="GR98" s="598"/>
      <c r="GS98" s="598"/>
      <c r="GT98" s="598"/>
      <c r="GU98" s="598"/>
      <c r="GV98" s="598"/>
      <c r="GW98" s="598"/>
      <c r="GX98" s="598"/>
      <c r="GY98" s="598"/>
      <c r="GZ98" s="598"/>
      <c r="HA98" s="598"/>
      <c r="HB98" s="598"/>
      <c r="HC98" s="598"/>
      <c r="HD98" s="598"/>
      <c r="HE98" s="598"/>
      <c r="HF98" s="598"/>
      <c r="HG98" s="598"/>
      <c r="HH98" s="598"/>
      <c r="HI98" s="598"/>
      <c r="HJ98" s="598"/>
      <c r="HK98" s="598"/>
      <c r="HL98" s="598"/>
      <c r="HM98" s="598"/>
      <c r="HN98" s="598"/>
      <c r="HO98" s="598"/>
      <c r="HP98" s="598"/>
      <c r="HQ98" s="598"/>
      <c r="HR98" s="598"/>
      <c r="HS98" s="598"/>
      <c r="HT98" s="598"/>
      <c r="HU98" s="598"/>
      <c r="HV98" s="598"/>
      <c r="HW98" s="598"/>
      <c r="HX98" s="598"/>
      <c r="HY98" s="598"/>
      <c r="HZ98" s="598"/>
      <c r="IA98" s="598"/>
      <c r="IB98" s="598"/>
      <c r="IC98" s="598"/>
      <c r="ID98" s="598"/>
      <c r="IE98" s="598"/>
      <c r="IF98" s="598"/>
      <c r="IG98" s="598"/>
      <c r="IH98" s="598"/>
      <c r="II98" s="598"/>
      <c r="IJ98" s="598"/>
      <c r="IK98" s="598"/>
      <c r="IL98" s="598"/>
      <c r="IM98" s="598"/>
      <c r="IN98" s="598"/>
      <c r="IO98" s="598"/>
      <c r="IP98" s="598"/>
      <c r="IQ98" s="598"/>
      <c r="IR98" s="598"/>
      <c r="IS98" s="598"/>
      <c r="IT98" s="598"/>
      <c r="IU98" s="598"/>
      <c r="IV98" s="598"/>
    </row>
    <row r="99" spans="1:256" s="598" customFormat="1" ht="15" customHeight="1">
      <c r="A99" s="2084" t="s">
        <v>1525</v>
      </c>
      <c r="B99" s="2084"/>
      <c r="C99" s="2084"/>
      <c r="D99" s="2084"/>
      <c r="E99" s="2084"/>
      <c r="F99" s="1115"/>
      <c r="G99" s="1115"/>
      <c r="H99" s="1115"/>
      <c r="I99" s="1115"/>
      <c r="J99" s="1115"/>
      <c r="K99" s="1115"/>
      <c r="L99" s="1115"/>
      <c r="M99" s="1115"/>
      <c r="N99" s="1115"/>
      <c r="O99" s="1115"/>
      <c r="P99" s="1115"/>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c r="AN99" s="590"/>
      <c r="AO99" s="590"/>
      <c r="AP99" s="590"/>
      <c r="AQ99" s="590"/>
      <c r="AR99" s="590"/>
      <c r="AS99" s="590"/>
      <c r="AT99" s="590"/>
      <c r="AU99" s="590"/>
      <c r="AV99" s="590"/>
      <c r="AW99" s="590"/>
      <c r="AX99" s="590"/>
      <c r="AY99" s="590"/>
      <c r="AZ99" s="590"/>
      <c r="BA99" s="590"/>
      <c r="BB99" s="590"/>
      <c r="BC99" s="590"/>
      <c r="BD99" s="590"/>
      <c r="BE99" s="590"/>
      <c r="BF99" s="590"/>
      <c r="BG99" s="590"/>
      <c r="BH99" s="590"/>
      <c r="BI99" s="590"/>
      <c r="BJ99" s="590"/>
      <c r="BK99" s="590"/>
      <c r="BL99" s="590"/>
      <c r="BM99" s="590"/>
      <c r="BN99" s="590"/>
      <c r="BO99" s="590"/>
      <c r="BP99" s="590"/>
      <c r="BQ99" s="590"/>
      <c r="BR99" s="590"/>
      <c r="BS99" s="590"/>
      <c r="BT99" s="590"/>
      <c r="BU99" s="590"/>
      <c r="BV99" s="590"/>
      <c r="BW99" s="590"/>
      <c r="BX99" s="590"/>
      <c r="BY99" s="590"/>
      <c r="BZ99" s="590"/>
      <c r="CA99" s="590"/>
      <c r="CB99" s="590"/>
      <c r="CC99" s="590"/>
      <c r="CD99" s="590"/>
      <c r="CE99" s="590"/>
      <c r="CF99" s="590"/>
      <c r="CG99" s="590"/>
      <c r="CH99" s="590"/>
      <c r="CI99" s="590"/>
      <c r="CJ99" s="590"/>
      <c r="CK99" s="590"/>
      <c r="CL99" s="590"/>
      <c r="CM99" s="590"/>
      <c r="CN99" s="590"/>
      <c r="CO99" s="590"/>
      <c r="CP99" s="590"/>
      <c r="CQ99" s="590"/>
      <c r="CR99" s="590"/>
      <c r="CS99" s="590"/>
      <c r="CT99" s="590"/>
      <c r="CU99" s="590"/>
      <c r="CV99" s="590"/>
      <c r="CW99" s="590"/>
      <c r="CX99" s="590"/>
      <c r="CY99" s="590"/>
      <c r="CZ99" s="590"/>
      <c r="DA99" s="590"/>
      <c r="DB99" s="590"/>
      <c r="DC99" s="590"/>
      <c r="DD99" s="590"/>
      <c r="DE99" s="590"/>
      <c r="DF99" s="590"/>
      <c r="DG99" s="590"/>
      <c r="DH99" s="590"/>
      <c r="DI99" s="590"/>
      <c r="DJ99" s="590"/>
      <c r="DK99" s="590"/>
      <c r="DL99" s="590"/>
      <c r="DM99" s="590"/>
      <c r="DN99" s="590"/>
      <c r="DO99" s="590"/>
      <c r="DP99" s="590"/>
      <c r="DQ99" s="590"/>
      <c r="DR99" s="590"/>
      <c r="DS99" s="590"/>
      <c r="DT99" s="590"/>
      <c r="DU99" s="590"/>
      <c r="DV99" s="590"/>
      <c r="DW99" s="590"/>
      <c r="DX99" s="590"/>
      <c r="DY99" s="590"/>
      <c r="DZ99" s="590"/>
      <c r="EA99" s="590"/>
      <c r="EB99" s="590"/>
      <c r="EC99" s="590"/>
      <c r="ED99" s="590"/>
      <c r="EE99" s="590"/>
      <c r="EF99" s="590"/>
      <c r="EG99" s="590"/>
      <c r="EH99" s="590"/>
      <c r="EI99" s="590"/>
      <c r="EJ99" s="590"/>
      <c r="EK99" s="590"/>
      <c r="EL99" s="590"/>
      <c r="EM99" s="590"/>
      <c r="EN99" s="590"/>
      <c r="EO99" s="590"/>
      <c r="EP99" s="590"/>
      <c r="EQ99" s="590"/>
      <c r="ER99" s="590"/>
      <c r="ES99" s="590"/>
      <c r="ET99" s="590"/>
      <c r="EU99" s="590"/>
      <c r="EV99" s="590"/>
      <c r="EW99" s="590"/>
      <c r="EX99" s="590"/>
      <c r="EY99" s="590"/>
      <c r="EZ99" s="590"/>
      <c r="FA99" s="590"/>
      <c r="FB99" s="590"/>
      <c r="FC99" s="590"/>
      <c r="FD99" s="590"/>
      <c r="FE99" s="590"/>
      <c r="FF99" s="590"/>
      <c r="FG99" s="590"/>
      <c r="FH99" s="590"/>
      <c r="FI99" s="590"/>
      <c r="FJ99" s="590"/>
      <c r="FK99" s="590"/>
      <c r="FL99" s="590"/>
      <c r="FM99" s="590"/>
      <c r="FN99" s="590"/>
      <c r="FO99" s="590"/>
      <c r="FP99" s="590"/>
      <c r="FQ99" s="590"/>
      <c r="FR99" s="590"/>
      <c r="FS99" s="590"/>
      <c r="FT99" s="590"/>
      <c r="FU99" s="590"/>
      <c r="FV99" s="590"/>
      <c r="FW99" s="590"/>
      <c r="FX99" s="590"/>
      <c r="FY99" s="590"/>
      <c r="FZ99" s="590"/>
      <c r="GA99" s="590"/>
      <c r="GB99" s="590"/>
      <c r="GC99" s="590"/>
      <c r="GD99" s="590"/>
      <c r="GE99" s="590"/>
      <c r="GF99" s="590"/>
      <c r="GG99" s="590"/>
      <c r="GH99" s="590"/>
      <c r="GI99" s="590"/>
      <c r="GJ99" s="590"/>
      <c r="GK99" s="590"/>
      <c r="GL99" s="590"/>
      <c r="GM99" s="590"/>
      <c r="GN99" s="590"/>
      <c r="GO99" s="590"/>
      <c r="GP99" s="590"/>
      <c r="GQ99" s="590"/>
      <c r="GR99" s="590"/>
      <c r="GS99" s="590"/>
      <c r="GT99" s="590"/>
      <c r="GU99" s="590"/>
      <c r="GV99" s="590"/>
      <c r="GW99" s="590"/>
      <c r="GX99" s="590"/>
      <c r="GY99" s="590"/>
      <c r="GZ99" s="590"/>
      <c r="HA99" s="590"/>
      <c r="HB99" s="590"/>
      <c r="HC99" s="590"/>
      <c r="HD99" s="590"/>
      <c r="HE99" s="590"/>
      <c r="HF99" s="590"/>
      <c r="HG99" s="590"/>
      <c r="HH99" s="590"/>
      <c r="HI99" s="590"/>
      <c r="HJ99" s="590"/>
      <c r="HK99" s="590"/>
      <c r="HL99" s="590"/>
      <c r="HM99" s="590"/>
      <c r="HN99" s="590"/>
      <c r="HO99" s="590"/>
      <c r="HP99" s="590"/>
      <c r="HQ99" s="590"/>
      <c r="HR99" s="590"/>
      <c r="HS99" s="590"/>
      <c r="HT99" s="590"/>
      <c r="HU99" s="590"/>
      <c r="HV99" s="590"/>
      <c r="HW99" s="590"/>
      <c r="HX99" s="590"/>
      <c r="HY99" s="590"/>
      <c r="HZ99" s="590"/>
      <c r="IA99" s="590"/>
      <c r="IB99" s="590"/>
      <c r="IC99" s="590"/>
      <c r="ID99" s="590"/>
      <c r="IE99" s="590"/>
      <c r="IF99" s="590"/>
      <c r="IG99" s="590"/>
      <c r="IH99" s="590"/>
      <c r="II99" s="590"/>
      <c r="IJ99" s="590"/>
      <c r="IK99" s="590"/>
      <c r="IL99" s="590"/>
      <c r="IM99" s="590"/>
      <c r="IN99" s="590"/>
      <c r="IO99" s="590"/>
      <c r="IP99" s="590"/>
      <c r="IQ99" s="590"/>
      <c r="IR99" s="590"/>
      <c r="IS99" s="590"/>
      <c r="IT99" s="590"/>
      <c r="IU99" s="590"/>
      <c r="IV99" s="590"/>
    </row>
    <row r="100" spans="1:256" ht="20.100000000000001" customHeight="1">
      <c r="A100" s="654" t="s">
        <v>306</v>
      </c>
      <c r="B100" s="644">
        <v>2009</v>
      </c>
      <c r="C100" s="644">
        <v>2010</v>
      </c>
      <c r="D100" s="644">
        <v>2011</v>
      </c>
      <c r="E100" s="779">
        <v>2012</v>
      </c>
      <c r="F100" s="1118"/>
      <c r="G100" s="1118"/>
      <c r="H100" s="1118"/>
      <c r="I100" s="1118"/>
      <c r="J100" s="1118"/>
      <c r="K100" s="1118"/>
      <c r="L100" s="1118"/>
      <c r="M100" s="1118"/>
      <c r="N100" s="1118"/>
      <c r="O100" s="781"/>
      <c r="P100" s="781"/>
      <c r="Q100" s="598"/>
      <c r="R100" s="598"/>
      <c r="S100" s="598"/>
      <c r="T100" s="598"/>
      <c r="U100" s="598"/>
      <c r="V100" s="598"/>
      <c r="W100" s="598"/>
      <c r="X100" s="598"/>
      <c r="Y100" s="598"/>
      <c r="Z100" s="598"/>
      <c r="AA100" s="598"/>
      <c r="AB100" s="598"/>
      <c r="AC100" s="598"/>
      <c r="AD100" s="598"/>
      <c r="AE100" s="598"/>
      <c r="AF100" s="598"/>
      <c r="AG100" s="598"/>
      <c r="AH100" s="598"/>
      <c r="AI100" s="598"/>
      <c r="AJ100" s="598"/>
      <c r="AK100" s="598"/>
      <c r="AL100" s="598"/>
      <c r="AM100" s="598"/>
      <c r="AN100" s="598"/>
      <c r="AO100" s="598"/>
      <c r="AP100" s="598"/>
      <c r="AQ100" s="598"/>
      <c r="AR100" s="598"/>
      <c r="AS100" s="598"/>
      <c r="AT100" s="598"/>
      <c r="AU100" s="598"/>
      <c r="AV100" s="598"/>
      <c r="AW100" s="598"/>
      <c r="AX100" s="598"/>
      <c r="AY100" s="598"/>
      <c r="AZ100" s="598"/>
      <c r="BA100" s="598"/>
      <c r="BB100" s="598"/>
      <c r="BC100" s="598"/>
      <c r="BD100" s="598"/>
      <c r="BE100" s="598"/>
      <c r="BF100" s="598"/>
      <c r="BG100" s="598"/>
      <c r="BH100" s="598"/>
      <c r="BI100" s="598"/>
      <c r="BJ100" s="598"/>
      <c r="BK100" s="598"/>
      <c r="BL100" s="598"/>
      <c r="BM100" s="598"/>
      <c r="BN100" s="598"/>
      <c r="BO100" s="598"/>
      <c r="BP100" s="598"/>
      <c r="BQ100" s="598"/>
      <c r="BR100" s="598"/>
      <c r="BS100" s="598"/>
      <c r="BT100" s="598"/>
      <c r="BU100" s="598"/>
      <c r="BV100" s="598"/>
      <c r="BW100" s="598"/>
      <c r="BX100" s="598"/>
      <c r="BY100" s="598"/>
      <c r="BZ100" s="598"/>
      <c r="CA100" s="598"/>
      <c r="CB100" s="598"/>
      <c r="CC100" s="598"/>
      <c r="CD100" s="598"/>
      <c r="CE100" s="598"/>
      <c r="CF100" s="598"/>
      <c r="CG100" s="598"/>
      <c r="CH100" s="598"/>
      <c r="CI100" s="598"/>
      <c r="CJ100" s="598"/>
      <c r="CK100" s="598"/>
      <c r="CL100" s="598"/>
      <c r="CM100" s="598"/>
      <c r="CN100" s="598"/>
      <c r="CO100" s="598"/>
      <c r="CP100" s="598"/>
      <c r="CQ100" s="598"/>
      <c r="CR100" s="598"/>
      <c r="CS100" s="598"/>
      <c r="CT100" s="598"/>
      <c r="CU100" s="598"/>
      <c r="CV100" s="598"/>
      <c r="CW100" s="598"/>
      <c r="CX100" s="598"/>
      <c r="CY100" s="598"/>
      <c r="CZ100" s="598"/>
      <c r="DA100" s="598"/>
      <c r="DB100" s="598"/>
      <c r="DC100" s="598"/>
      <c r="DD100" s="598"/>
      <c r="DE100" s="598"/>
      <c r="DF100" s="598"/>
      <c r="DG100" s="598"/>
      <c r="DH100" s="598"/>
      <c r="DI100" s="598"/>
      <c r="DJ100" s="598"/>
      <c r="DK100" s="598"/>
      <c r="DL100" s="598"/>
      <c r="DM100" s="598"/>
      <c r="DN100" s="598"/>
      <c r="DO100" s="598"/>
      <c r="DP100" s="598"/>
      <c r="DQ100" s="598"/>
      <c r="DR100" s="598"/>
      <c r="DS100" s="598"/>
      <c r="DT100" s="598"/>
      <c r="DU100" s="598"/>
      <c r="DV100" s="598"/>
      <c r="DW100" s="598"/>
      <c r="DX100" s="598"/>
      <c r="DY100" s="598"/>
      <c r="DZ100" s="598"/>
      <c r="EA100" s="598"/>
      <c r="EB100" s="598"/>
      <c r="EC100" s="598"/>
      <c r="ED100" s="598"/>
      <c r="EE100" s="598"/>
      <c r="EF100" s="598"/>
      <c r="EG100" s="598"/>
      <c r="EH100" s="598"/>
      <c r="EI100" s="598"/>
      <c r="EJ100" s="598"/>
      <c r="EK100" s="598"/>
      <c r="EL100" s="598"/>
      <c r="EM100" s="598"/>
      <c r="EN100" s="598"/>
      <c r="EO100" s="598"/>
      <c r="EP100" s="598"/>
      <c r="EQ100" s="598"/>
      <c r="ER100" s="598"/>
      <c r="ES100" s="598"/>
      <c r="ET100" s="598"/>
      <c r="EU100" s="598"/>
      <c r="EV100" s="598"/>
      <c r="EW100" s="598"/>
      <c r="EX100" s="598"/>
      <c r="EY100" s="598"/>
      <c r="EZ100" s="598"/>
      <c r="FA100" s="598"/>
      <c r="FB100" s="598"/>
      <c r="FC100" s="598"/>
      <c r="FD100" s="598"/>
      <c r="FE100" s="598"/>
      <c r="FF100" s="598"/>
      <c r="FG100" s="598"/>
      <c r="FH100" s="598"/>
      <c r="FI100" s="598"/>
      <c r="FJ100" s="598"/>
      <c r="FK100" s="598"/>
      <c r="FL100" s="598"/>
      <c r="FM100" s="598"/>
      <c r="FN100" s="598"/>
      <c r="FO100" s="598"/>
      <c r="FP100" s="598"/>
      <c r="FQ100" s="598"/>
      <c r="FR100" s="598"/>
      <c r="FS100" s="598"/>
      <c r="FT100" s="598"/>
      <c r="FU100" s="598"/>
      <c r="FV100" s="598"/>
      <c r="FW100" s="598"/>
      <c r="FX100" s="598"/>
      <c r="FY100" s="598"/>
      <c r="FZ100" s="598"/>
      <c r="GA100" s="598"/>
      <c r="GB100" s="598"/>
      <c r="GC100" s="598"/>
      <c r="GD100" s="598"/>
      <c r="GE100" s="598"/>
      <c r="GF100" s="598"/>
      <c r="GG100" s="598"/>
      <c r="GH100" s="598"/>
      <c r="GI100" s="598"/>
      <c r="GJ100" s="598"/>
      <c r="GK100" s="598"/>
      <c r="GL100" s="598"/>
      <c r="GM100" s="598"/>
      <c r="GN100" s="598"/>
      <c r="GO100" s="598"/>
      <c r="GP100" s="598"/>
      <c r="GQ100" s="598"/>
      <c r="GR100" s="598"/>
      <c r="GS100" s="598"/>
      <c r="GT100" s="598"/>
      <c r="GU100" s="598"/>
      <c r="GV100" s="598"/>
      <c r="GW100" s="598"/>
      <c r="GX100" s="598"/>
      <c r="GY100" s="598"/>
      <c r="GZ100" s="598"/>
      <c r="HA100" s="598"/>
      <c r="HB100" s="598"/>
      <c r="HC100" s="598"/>
      <c r="HD100" s="598"/>
      <c r="HE100" s="598"/>
      <c r="HF100" s="598"/>
      <c r="HG100" s="598"/>
      <c r="HH100" s="598"/>
      <c r="HI100" s="598"/>
      <c r="HJ100" s="598"/>
      <c r="HK100" s="598"/>
      <c r="HL100" s="598"/>
      <c r="HM100" s="598"/>
      <c r="HN100" s="598"/>
      <c r="HO100" s="598"/>
      <c r="HP100" s="598"/>
      <c r="HQ100" s="598"/>
      <c r="HR100" s="598"/>
      <c r="HS100" s="598"/>
      <c r="HT100" s="598"/>
      <c r="HU100" s="598"/>
      <c r="HV100" s="598"/>
      <c r="HW100" s="598"/>
      <c r="HX100" s="598"/>
      <c r="HY100" s="598"/>
      <c r="HZ100" s="598"/>
      <c r="IA100" s="598"/>
      <c r="IB100" s="598"/>
      <c r="IC100" s="598"/>
      <c r="ID100" s="598"/>
      <c r="IE100" s="598"/>
      <c r="IF100" s="598"/>
      <c r="IG100" s="598"/>
      <c r="IH100" s="598"/>
      <c r="II100" s="598"/>
      <c r="IJ100" s="598"/>
      <c r="IK100" s="598"/>
      <c r="IL100" s="598"/>
      <c r="IM100" s="598"/>
      <c r="IN100" s="598"/>
      <c r="IO100" s="598"/>
      <c r="IP100" s="598"/>
      <c r="IQ100" s="598"/>
      <c r="IR100" s="598"/>
      <c r="IS100" s="598"/>
      <c r="IT100" s="598"/>
      <c r="IU100" s="598"/>
      <c r="IV100" s="598"/>
    </row>
    <row r="101" spans="1:256" s="598" customFormat="1" ht="20.100000000000001" customHeight="1">
      <c r="A101" s="868" t="s">
        <v>1526</v>
      </c>
      <c r="B101" s="1070">
        <v>451579</v>
      </c>
      <c r="C101" s="1070">
        <v>450850</v>
      </c>
      <c r="D101" s="1070">
        <v>511674</v>
      </c>
      <c r="E101" s="1071">
        <v>554789</v>
      </c>
      <c r="F101" s="1134"/>
      <c r="G101" s="1134"/>
      <c r="H101" s="1134"/>
      <c r="I101" s="1134"/>
      <c r="J101" s="1118"/>
      <c r="K101" s="1118"/>
      <c r="L101" s="1118"/>
      <c r="M101" s="1118"/>
      <c r="N101" s="1118"/>
      <c r="O101" s="781"/>
      <c r="P101" s="781"/>
    </row>
    <row r="102" spans="1:256" s="598" customFormat="1" ht="20.100000000000001" customHeight="1">
      <c r="A102" s="664" t="s">
        <v>1527</v>
      </c>
      <c r="B102" s="1070">
        <v>47914</v>
      </c>
      <c r="C102" s="1070">
        <v>134935</v>
      </c>
      <c r="D102" s="1070">
        <v>37317</v>
      </c>
      <c r="E102" s="1071">
        <v>0</v>
      </c>
      <c r="F102" s="1134"/>
      <c r="G102" s="1134"/>
      <c r="H102" s="1134"/>
      <c r="I102" s="1134"/>
      <c r="J102" s="1118"/>
      <c r="K102" s="1118"/>
      <c r="L102" s="1118"/>
      <c r="M102" s="1118"/>
      <c r="N102" s="1118"/>
      <c r="O102" s="781"/>
      <c r="P102" s="781"/>
    </row>
    <row r="103" spans="1:256" s="598" customFormat="1" ht="20.100000000000001" customHeight="1">
      <c r="A103" s="664" t="s">
        <v>1528</v>
      </c>
      <c r="B103" s="1070">
        <v>31658</v>
      </c>
      <c r="C103" s="1070">
        <v>81202</v>
      </c>
      <c r="D103" s="1070">
        <v>57206</v>
      </c>
      <c r="E103" s="1071">
        <v>1267</v>
      </c>
      <c r="F103" s="1134"/>
      <c r="G103" s="1134"/>
      <c r="H103" s="1134"/>
      <c r="I103" s="1134"/>
      <c r="J103" s="1118"/>
      <c r="K103" s="1118"/>
      <c r="L103" s="1118"/>
      <c r="M103" s="1118"/>
      <c r="N103" s="1118"/>
      <c r="O103" s="781"/>
      <c r="P103" s="781"/>
    </row>
    <row r="104" spans="1:256" s="598" customFormat="1" ht="20.100000000000001" customHeight="1">
      <c r="A104" s="648" t="s">
        <v>1529</v>
      </c>
      <c r="B104" s="1073">
        <v>4691</v>
      </c>
      <c r="C104" s="1073">
        <v>25</v>
      </c>
      <c r="D104" s="1073">
        <v>0</v>
      </c>
      <c r="E104" s="1073">
        <v>0</v>
      </c>
      <c r="F104" s="1177"/>
      <c r="G104" s="1134"/>
      <c r="H104" s="1134"/>
      <c r="I104" s="1134"/>
      <c r="J104" s="1118"/>
      <c r="K104" s="1118"/>
      <c r="L104" s="1118"/>
      <c r="M104" s="1118"/>
      <c r="N104" s="1118"/>
      <c r="O104" s="781"/>
      <c r="P104" s="781"/>
    </row>
    <row r="105" spans="1:256" s="598" customFormat="1" ht="20.100000000000001" customHeight="1">
      <c r="A105" s="650" t="s">
        <v>1509</v>
      </c>
      <c r="B105" s="650"/>
      <c r="C105" s="650"/>
      <c r="D105" s="650"/>
      <c r="E105" s="650"/>
      <c r="F105" s="1127"/>
      <c r="G105" s="1127"/>
      <c r="H105" s="1127"/>
      <c r="I105" s="1127"/>
      <c r="J105" s="1127"/>
      <c r="K105" s="1127"/>
      <c r="L105" s="1127"/>
      <c r="M105" s="1127"/>
      <c r="N105" s="1127"/>
      <c r="O105" s="1127"/>
      <c r="P105" s="1127"/>
      <c r="Q105" s="595"/>
      <c r="R105" s="595"/>
      <c r="S105" s="595"/>
      <c r="T105" s="595"/>
      <c r="U105" s="595"/>
      <c r="V105" s="595"/>
      <c r="W105" s="595"/>
      <c r="X105" s="595"/>
      <c r="Y105" s="595"/>
      <c r="Z105" s="595"/>
      <c r="AA105" s="595"/>
      <c r="AB105" s="595"/>
      <c r="AC105" s="595"/>
      <c r="AD105" s="595"/>
      <c r="AE105" s="595"/>
      <c r="AF105" s="595"/>
      <c r="AG105" s="595"/>
      <c r="AH105" s="595"/>
      <c r="AI105" s="595"/>
      <c r="AJ105" s="595"/>
      <c r="AK105" s="595"/>
      <c r="AL105" s="595"/>
      <c r="AM105" s="595"/>
      <c r="AN105" s="595"/>
      <c r="AO105" s="595"/>
      <c r="AP105" s="595"/>
      <c r="AQ105" s="595"/>
      <c r="AR105" s="595"/>
      <c r="AS105" s="595"/>
      <c r="AT105" s="595"/>
      <c r="AU105" s="595"/>
      <c r="AV105" s="595"/>
      <c r="AW105" s="595"/>
      <c r="AX105" s="595"/>
      <c r="AY105" s="595"/>
      <c r="AZ105" s="595"/>
      <c r="BA105" s="595"/>
      <c r="BB105" s="595"/>
      <c r="BC105" s="595"/>
      <c r="BD105" s="595"/>
      <c r="BE105" s="595"/>
      <c r="BF105" s="595"/>
      <c r="BG105" s="595"/>
      <c r="BH105" s="595"/>
      <c r="BI105" s="595"/>
      <c r="BJ105" s="595"/>
      <c r="BK105" s="595"/>
      <c r="BL105" s="595"/>
      <c r="BM105" s="595"/>
      <c r="BN105" s="595"/>
      <c r="BO105" s="595"/>
      <c r="BP105" s="595"/>
      <c r="BQ105" s="595"/>
      <c r="BR105" s="595"/>
      <c r="BS105" s="595"/>
      <c r="BT105" s="595"/>
      <c r="BU105" s="595"/>
      <c r="BV105" s="595"/>
      <c r="BW105" s="595"/>
      <c r="BX105" s="595"/>
      <c r="BY105" s="595"/>
      <c r="BZ105" s="595"/>
      <c r="CA105" s="595"/>
      <c r="CB105" s="595"/>
      <c r="CC105" s="595"/>
      <c r="CD105" s="595"/>
      <c r="CE105" s="595"/>
      <c r="CF105" s="595"/>
      <c r="CG105" s="595"/>
      <c r="CH105" s="595"/>
      <c r="CI105" s="595"/>
      <c r="CJ105" s="595"/>
      <c r="CK105" s="595"/>
      <c r="CL105" s="595"/>
      <c r="CM105" s="595"/>
      <c r="CN105" s="595"/>
      <c r="CO105" s="595"/>
      <c r="CP105" s="595"/>
      <c r="CQ105" s="595"/>
      <c r="CR105" s="595"/>
      <c r="CS105" s="595"/>
      <c r="CT105" s="595"/>
      <c r="CU105" s="595"/>
      <c r="CV105" s="595"/>
      <c r="CW105" s="595"/>
      <c r="CX105" s="595"/>
      <c r="CY105" s="595"/>
      <c r="CZ105" s="595"/>
      <c r="DA105" s="595"/>
      <c r="DB105" s="595"/>
      <c r="DC105" s="595"/>
      <c r="DD105" s="595"/>
      <c r="DE105" s="595"/>
      <c r="DF105" s="595"/>
      <c r="DG105" s="595"/>
      <c r="DH105" s="595"/>
      <c r="DI105" s="595"/>
      <c r="DJ105" s="595"/>
      <c r="DK105" s="595"/>
      <c r="DL105" s="595"/>
      <c r="DM105" s="595"/>
      <c r="DN105" s="595"/>
      <c r="DO105" s="595"/>
      <c r="DP105" s="595"/>
      <c r="DQ105" s="595"/>
      <c r="DR105" s="595"/>
      <c r="DS105" s="595"/>
      <c r="DT105" s="595"/>
      <c r="DU105" s="595"/>
      <c r="DV105" s="595"/>
      <c r="DW105" s="595"/>
      <c r="DX105" s="595"/>
      <c r="DY105" s="595"/>
      <c r="DZ105" s="595"/>
      <c r="EA105" s="595"/>
      <c r="EB105" s="595"/>
      <c r="EC105" s="595"/>
      <c r="ED105" s="595"/>
      <c r="EE105" s="595"/>
      <c r="EF105" s="595"/>
      <c r="EG105" s="595"/>
      <c r="EH105" s="595"/>
      <c r="EI105" s="595"/>
      <c r="EJ105" s="595"/>
      <c r="EK105" s="595"/>
      <c r="EL105" s="595"/>
      <c r="EM105" s="595"/>
      <c r="EN105" s="595"/>
      <c r="EO105" s="595"/>
      <c r="EP105" s="595"/>
      <c r="EQ105" s="595"/>
      <c r="ER105" s="595"/>
      <c r="ES105" s="595"/>
      <c r="ET105" s="595"/>
      <c r="EU105" s="595"/>
      <c r="EV105" s="595"/>
      <c r="EW105" s="595"/>
      <c r="EX105" s="595"/>
      <c r="EY105" s="595"/>
      <c r="EZ105" s="595"/>
      <c r="FA105" s="595"/>
      <c r="FB105" s="595"/>
      <c r="FC105" s="595"/>
      <c r="FD105" s="595"/>
      <c r="FE105" s="595"/>
      <c r="FF105" s="595"/>
      <c r="FG105" s="595"/>
      <c r="FH105" s="595"/>
      <c r="FI105" s="595"/>
      <c r="FJ105" s="595"/>
      <c r="FK105" s="595"/>
      <c r="FL105" s="595"/>
      <c r="FM105" s="595"/>
      <c r="FN105" s="595"/>
      <c r="FO105" s="595"/>
      <c r="FP105" s="595"/>
      <c r="FQ105" s="595"/>
      <c r="FR105" s="595"/>
      <c r="FS105" s="595"/>
      <c r="FT105" s="595"/>
      <c r="FU105" s="595"/>
      <c r="FV105" s="595"/>
      <c r="FW105" s="595"/>
      <c r="FX105" s="595"/>
      <c r="FY105" s="595"/>
      <c r="FZ105" s="595"/>
      <c r="GA105" s="595"/>
      <c r="GB105" s="595"/>
      <c r="GC105" s="595"/>
      <c r="GD105" s="595"/>
      <c r="GE105" s="595"/>
      <c r="GF105" s="595"/>
      <c r="GG105" s="595"/>
      <c r="GH105" s="595"/>
      <c r="GI105" s="595"/>
      <c r="GJ105" s="595"/>
      <c r="GK105" s="595"/>
      <c r="GL105" s="595"/>
      <c r="GM105" s="595"/>
      <c r="GN105" s="595"/>
      <c r="GO105" s="595"/>
      <c r="GP105" s="595"/>
      <c r="GQ105" s="595"/>
      <c r="GR105" s="595"/>
      <c r="GS105" s="595"/>
      <c r="GT105" s="595"/>
      <c r="GU105" s="595"/>
      <c r="GV105" s="595"/>
      <c r="GW105" s="595"/>
      <c r="GX105" s="595"/>
      <c r="GY105" s="595"/>
      <c r="GZ105" s="595"/>
      <c r="HA105" s="595"/>
      <c r="HB105" s="595"/>
      <c r="HC105" s="595"/>
      <c r="HD105" s="595"/>
      <c r="HE105" s="595"/>
      <c r="HF105" s="595"/>
      <c r="HG105" s="595"/>
      <c r="HH105" s="595"/>
      <c r="HI105" s="595"/>
      <c r="HJ105" s="595"/>
      <c r="HK105" s="595"/>
      <c r="HL105" s="595"/>
      <c r="HM105" s="595"/>
      <c r="HN105" s="595"/>
      <c r="HO105" s="595"/>
      <c r="HP105" s="595"/>
      <c r="HQ105" s="595"/>
      <c r="HR105" s="595"/>
      <c r="HS105" s="595"/>
      <c r="HT105" s="595"/>
      <c r="HU105" s="595"/>
      <c r="HV105" s="595"/>
      <c r="HW105" s="595"/>
      <c r="HX105" s="595"/>
      <c r="HY105" s="595"/>
      <c r="HZ105" s="595"/>
      <c r="IA105" s="595"/>
      <c r="IB105" s="595"/>
      <c r="IC105" s="595"/>
      <c r="ID105" s="595"/>
      <c r="IE105" s="595"/>
      <c r="IF105" s="595"/>
      <c r="IG105" s="595"/>
      <c r="IH105" s="595"/>
      <c r="II105" s="595"/>
      <c r="IJ105" s="595"/>
      <c r="IK105" s="595"/>
      <c r="IL105" s="595"/>
      <c r="IM105" s="595"/>
      <c r="IN105" s="595"/>
      <c r="IO105" s="595"/>
      <c r="IP105" s="595"/>
      <c r="IQ105" s="595"/>
      <c r="IR105" s="595"/>
      <c r="IS105" s="595"/>
      <c r="IT105" s="595"/>
      <c r="IU105" s="595"/>
      <c r="IV105" s="595"/>
    </row>
    <row r="106" spans="1:256" s="595" customFormat="1" ht="15" customHeight="1">
      <c r="A106" s="617"/>
      <c r="B106" s="617"/>
      <c r="C106" s="617"/>
      <c r="D106" s="617"/>
      <c r="E106" s="617"/>
      <c r="F106" s="1127"/>
      <c r="G106" s="1127"/>
      <c r="H106" s="1127"/>
      <c r="I106" s="1127"/>
      <c r="J106" s="1127"/>
      <c r="K106" s="1127"/>
      <c r="L106" s="1127"/>
      <c r="M106" s="1127"/>
      <c r="N106" s="1127"/>
      <c r="O106" s="1127"/>
      <c r="P106" s="1127"/>
    </row>
    <row r="107" spans="1:256" s="595" customFormat="1" ht="15" customHeight="1">
      <c r="A107" s="2015" t="s">
        <v>1530</v>
      </c>
      <c r="B107" s="2015"/>
      <c r="C107" s="2015"/>
      <c r="D107" s="2015"/>
      <c r="E107" s="2015"/>
      <c r="F107" s="1115"/>
      <c r="G107" s="1115"/>
      <c r="H107" s="1115"/>
      <c r="I107" s="1115"/>
      <c r="J107" s="1115"/>
      <c r="K107" s="1115"/>
      <c r="L107" s="1115"/>
      <c r="M107" s="1115"/>
      <c r="N107" s="1115"/>
      <c r="O107" s="1115"/>
      <c r="P107" s="1115"/>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c r="AN107" s="590"/>
      <c r="AO107" s="590"/>
      <c r="AP107" s="590"/>
      <c r="AQ107" s="590"/>
      <c r="AR107" s="590"/>
      <c r="AS107" s="590"/>
      <c r="AT107" s="590"/>
      <c r="AU107" s="590"/>
      <c r="AV107" s="590"/>
      <c r="AW107" s="590"/>
      <c r="AX107" s="590"/>
      <c r="AY107" s="590"/>
      <c r="AZ107" s="590"/>
      <c r="BA107" s="590"/>
      <c r="BB107" s="590"/>
      <c r="BC107" s="590"/>
      <c r="BD107" s="590"/>
      <c r="BE107" s="590"/>
      <c r="BF107" s="590"/>
      <c r="BG107" s="590"/>
      <c r="BH107" s="590"/>
      <c r="BI107" s="590"/>
      <c r="BJ107" s="590"/>
      <c r="BK107" s="590"/>
      <c r="BL107" s="590"/>
      <c r="BM107" s="590"/>
      <c r="BN107" s="590"/>
      <c r="BO107" s="590"/>
      <c r="BP107" s="590"/>
      <c r="BQ107" s="590"/>
      <c r="BR107" s="590"/>
      <c r="BS107" s="590"/>
      <c r="BT107" s="590"/>
      <c r="BU107" s="590"/>
      <c r="BV107" s="590"/>
      <c r="BW107" s="590"/>
      <c r="BX107" s="590"/>
      <c r="BY107" s="590"/>
      <c r="BZ107" s="590"/>
      <c r="CA107" s="590"/>
      <c r="CB107" s="590"/>
      <c r="CC107" s="590"/>
      <c r="CD107" s="590"/>
      <c r="CE107" s="590"/>
      <c r="CF107" s="590"/>
      <c r="CG107" s="590"/>
      <c r="CH107" s="590"/>
      <c r="CI107" s="590"/>
      <c r="CJ107" s="590"/>
      <c r="CK107" s="590"/>
      <c r="CL107" s="590"/>
      <c r="CM107" s="590"/>
      <c r="CN107" s="590"/>
      <c r="CO107" s="590"/>
      <c r="CP107" s="590"/>
      <c r="CQ107" s="590"/>
      <c r="CR107" s="590"/>
      <c r="CS107" s="590"/>
      <c r="CT107" s="590"/>
      <c r="CU107" s="590"/>
      <c r="CV107" s="590"/>
      <c r="CW107" s="590"/>
      <c r="CX107" s="590"/>
      <c r="CY107" s="590"/>
      <c r="CZ107" s="590"/>
      <c r="DA107" s="590"/>
      <c r="DB107" s="590"/>
      <c r="DC107" s="590"/>
      <c r="DD107" s="590"/>
      <c r="DE107" s="590"/>
      <c r="DF107" s="590"/>
      <c r="DG107" s="590"/>
      <c r="DH107" s="590"/>
      <c r="DI107" s="590"/>
      <c r="DJ107" s="590"/>
      <c r="DK107" s="590"/>
      <c r="DL107" s="590"/>
      <c r="DM107" s="590"/>
      <c r="DN107" s="590"/>
      <c r="DO107" s="590"/>
      <c r="DP107" s="590"/>
      <c r="DQ107" s="590"/>
      <c r="DR107" s="590"/>
      <c r="DS107" s="590"/>
      <c r="DT107" s="590"/>
      <c r="DU107" s="590"/>
      <c r="DV107" s="590"/>
      <c r="DW107" s="590"/>
      <c r="DX107" s="590"/>
      <c r="DY107" s="590"/>
      <c r="DZ107" s="590"/>
      <c r="EA107" s="590"/>
      <c r="EB107" s="590"/>
      <c r="EC107" s="590"/>
      <c r="ED107" s="590"/>
      <c r="EE107" s="590"/>
      <c r="EF107" s="590"/>
      <c r="EG107" s="590"/>
      <c r="EH107" s="590"/>
      <c r="EI107" s="590"/>
      <c r="EJ107" s="590"/>
      <c r="EK107" s="590"/>
      <c r="EL107" s="590"/>
      <c r="EM107" s="590"/>
      <c r="EN107" s="590"/>
      <c r="EO107" s="590"/>
      <c r="EP107" s="590"/>
      <c r="EQ107" s="590"/>
      <c r="ER107" s="590"/>
      <c r="ES107" s="590"/>
      <c r="ET107" s="590"/>
      <c r="EU107" s="590"/>
      <c r="EV107" s="590"/>
      <c r="EW107" s="590"/>
      <c r="EX107" s="590"/>
      <c r="EY107" s="590"/>
      <c r="EZ107" s="590"/>
      <c r="FA107" s="590"/>
      <c r="FB107" s="590"/>
      <c r="FC107" s="590"/>
      <c r="FD107" s="590"/>
      <c r="FE107" s="590"/>
      <c r="FF107" s="590"/>
      <c r="FG107" s="590"/>
      <c r="FH107" s="590"/>
      <c r="FI107" s="590"/>
      <c r="FJ107" s="590"/>
      <c r="FK107" s="590"/>
      <c r="FL107" s="590"/>
      <c r="FM107" s="590"/>
      <c r="FN107" s="590"/>
      <c r="FO107" s="590"/>
      <c r="FP107" s="590"/>
      <c r="FQ107" s="590"/>
      <c r="FR107" s="590"/>
      <c r="FS107" s="590"/>
      <c r="FT107" s="590"/>
      <c r="FU107" s="590"/>
      <c r="FV107" s="590"/>
      <c r="FW107" s="590"/>
      <c r="FX107" s="590"/>
      <c r="FY107" s="590"/>
      <c r="FZ107" s="590"/>
      <c r="GA107" s="590"/>
      <c r="GB107" s="590"/>
      <c r="GC107" s="590"/>
      <c r="GD107" s="590"/>
      <c r="GE107" s="590"/>
      <c r="GF107" s="590"/>
      <c r="GG107" s="590"/>
      <c r="GH107" s="590"/>
      <c r="GI107" s="590"/>
      <c r="GJ107" s="590"/>
      <c r="GK107" s="590"/>
      <c r="GL107" s="590"/>
      <c r="GM107" s="590"/>
      <c r="GN107" s="590"/>
      <c r="GO107" s="590"/>
      <c r="GP107" s="590"/>
      <c r="GQ107" s="590"/>
      <c r="GR107" s="590"/>
      <c r="GS107" s="590"/>
      <c r="GT107" s="590"/>
      <c r="GU107" s="590"/>
      <c r="GV107" s="590"/>
      <c r="GW107" s="590"/>
      <c r="GX107" s="590"/>
      <c r="GY107" s="590"/>
      <c r="GZ107" s="590"/>
      <c r="HA107" s="590"/>
      <c r="HB107" s="590"/>
      <c r="HC107" s="590"/>
      <c r="HD107" s="590"/>
      <c r="HE107" s="590"/>
      <c r="HF107" s="590"/>
      <c r="HG107" s="590"/>
      <c r="HH107" s="590"/>
      <c r="HI107" s="590"/>
      <c r="HJ107" s="590"/>
      <c r="HK107" s="590"/>
      <c r="HL107" s="590"/>
      <c r="HM107" s="590"/>
      <c r="HN107" s="590"/>
      <c r="HO107" s="590"/>
      <c r="HP107" s="590"/>
      <c r="HQ107" s="590"/>
      <c r="HR107" s="590"/>
      <c r="HS107" s="590"/>
      <c r="HT107" s="590"/>
      <c r="HU107" s="590"/>
      <c r="HV107" s="590"/>
      <c r="HW107" s="590"/>
      <c r="HX107" s="590"/>
      <c r="HY107" s="590"/>
      <c r="HZ107" s="590"/>
      <c r="IA107" s="590"/>
      <c r="IB107" s="590"/>
      <c r="IC107" s="590"/>
      <c r="ID107" s="590"/>
      <c r="IE107" s="590"/>
      <c r="IF107" s="590"/>
      <c r="IG107" s="590"/>
      <c r="IH107" s="590"/>
      <c r="II107" s="590"/>
      <c r="IJ107" s="590"/>
      <c r="IK107" s="590"/>
      <c r="IL107" s="590"/>
      <c r="IM107" s="590"/>
      <c r="IN107" s="590"/>
      <c r="IO107" s="590"/>
      <c r="IP107" s="590"/>
      <c r="IQ107" s="590"/>
      <c r="IR107" s="590"/>
      <c r="IS107" s="590"/>
      <c r="IT107" s="590"/>
      <c r="IU107" s="590"/>
      <c r="IV107" s="590"/>
    </row>
    <row r="108" spans="1:256" ht="20.100000000000001" customHeight="1">
      <c r="A108" s="641" t="s">
        <v>1531</v>
      </c>
      <c r="B108" s="1178"/>
      <c r="C108" s="1178"/>
      <c r="D108" s="1178"/>
      <c r="E108" s="1178"/>
      <c r="F108" s="1127"/>
      <c r="G108" s="1127"/>
      <c r="H108" s="1127"/>
      <c r="I108" s="1127"/>
      <c r="J108" s="1127"/>
      <c r="K108" s="1127"/>
      <c r="L108" s="1127"/>
      <c r="M108" s="1127"/>
      <c r="N108" s="1127"/>
      <c r="O108" s="1127"/>
      <c r="P108" s="1127"/>
      <c r="Q108" s="595"/>
      <c r="R108" s="595"/>
      <c r="S108" s="595"/>
      <c r="T108" s="595"/>
      <c r="U108" s="595"/>
      <c r="V108" s="595"/>
      <c r="W108" s="595"/>
      <c r="X108" s="595"/>
      <c r="Y108" s="595"/>
      <c r="Z108" s="595"/>
      <c r="AA108" s="595"/>
      <c r="AB108" s="595"/>
      <c r="AC108" s="595"/>
      <c r="AD108" s="595"/>
      <c r="AE108" s="595"/>
      <c r="AF108" s="595"/>
      <c r="AG108" s="595"/>
      <c r="AH108" s="595"/>
      <c r="AI108" s="595"/>
      <c r="AJ108" s="595"/>
      <c r="AK108" s="595"/>
      <c r="AL108" s="595"/>
      <c r="AM108" s="595"/>
      <c r="AN108" s="595"/>
      <c r="AO108" s="595"/>
      <c r="AP108" s="595"/>
      <c r="AQ108" s="595"/>
      <c r="AR108" s="595"/>
      <c r="AS108" s="595"/>
      <c r="AT108" s="595"/>
      <c r="AU108" s="595"/>
      <c r="AV108" s="595"/>
      <c r="AW108" s="595"/>
      <c r="AX108" s="595"/>
      <c r="AY108" s="595"/>
      <c r="AZ108" s="595"/>
      <c r="BA108" s="595"/>
      <c r="BB108" s="595"/>
      <c r="BC108" s="595"/>
      <c r="BD108" s="595"/>
      <c r="BE108" s="595"/>
      <c r="BF108" s="595"/>
      <c r="BG108" s="595"/>
      <c r="BH108" s="595"/>
      <c r="BI108" s="595"/>
      <c r="BJ108" s="595"/>
      <c r="BK108" s="595"/>
      <c r="BL108" s="595"/>
      <c r="BM108" s="595"/>
      <c r="BN108" s="595"/>
      <c r="BO108" s="595"/>
      <c r="BP108" s="595"/>
      <c r="BQ108" s="595"/>
      <c r="BR108" s="595"/>
      <c r="BS108" s="595"/>
      <c r="BT108" s="595"/>
      <c r="BU108" s="595"/>
      <c r="BV108" s="595"/>
      <c r="BW108" s="595"/>
      <c r="BX108" s="595"/>
      <c r="BY108" s="595"/>
      <c r="BZ108" s="595"/>
      <c r="CA108" s="595"/>
      <c r="CB108" s="595"/>
      <c r="CC108" s="595"/>
      <c r="CD108" s="595"/>
      <c r="CE108" s="595"/>
      <c r="CF108" s="595"/>
      <c r="CG108" s="595"/>
      <c r="CH108" s="595"/>
      <c r="CI108" s="595"/>
      <c r="CJ108" s="595"/>
      <c r="CK108" s="595"/>
      <c r="CL108" s="595"/>
      <c r="CM108" s="595"/>
      <c r="CN108" s="595"/>
      <c r="CO108" s="595"/>
      <c r="CP108" s="595"/>
      <c r="CQ108" s="595"/>
      <c r="CR108" s="595"/>
      <c r="CS108" s="595"/>
      <c r="CT108" s="595"/>
      <c r="CU108" s="595"/>
      <c r="CV108" s="595"/>
      <c r="CW108" s="595"/>
      <c r="CX108" s="595"/>
      <c r="CY108" s="595"/>
      <c r="CZ108" s="595"/>
      <c r="DA108" s="595"/>
      <c r="DB108" s="595"/>
      <c r="DC108" s="595"/>
      <c r="DD108" s="595"/>
      <c r="DE108" s="595"/>
      <c r="DF108" s="595"/>
      <c r="DG108" s="595"/>
      <c r="DH108" s="595"/>
      <c r="DI108" s="595"/>
      <c r="DJ108" s="595"/>
      <c r="DK108" s="595"/>
      <c r="DL108" s="595"/>
      <c r="DM108" s="595"/>
      <c r="DN108" s="595"/>
      <c r="DO108" s="595"/>
      <c r="DP108" s="595"/>
      <c r="DQ108" s="595"/>
      <c r="DR108" s="595"/>
      <c r="DS108" s="595"/>
      <c r="DT108" s="595"/>
      <c r="DU108" s="595"/>
      <c r="DV108" s="595"/>
      <c r="DW108" s="595"/>
      <c r="DX108" s="595"/>
      <c r="DY108" s="595"/>
      <c r="DZ108" s="595"/>
      <c r="EA108" s="595"/>
      <c r="EB108" s="595"/>
      <c r="EC108" s="595"/>
      <c r="ED108" s="595"/>
      <c r="EE108" s="595"/>
      <c r="EF108" s="595"/>
      <c r="EG108" s="595"/>
      <c r="EH108" s="595"/>
      <c r="EI108" s="595"/>
      <c r="EJ108" s="595"/>
      <c r="EK108" s="595"/>
      <c r="EL108" s="595"/>
      <c r="EM108" s="595"/>
      <c r="EN108" s="595"/>
      <c r="EO108" s="595"/>
      <c r="EP108" s="595"/>
      <c r="EQ108" s="595"/>
      <c r="ER108" s="595"/>
      <c r="ES108" s="595"/>
      <c r="ET108" s="595"/>
      <c r="EU108" s="595"/>
      <c r="EV108" s="595"/>
      <c r="EW108" s="595"/>
      <c r="EX108" s="595"/>
      <c r="EY108" s="595"/>
      <c r="EZ108" s="595"/>
      <c r="FA108" s="595"/>
      <c r="FB108" s="595"/>
      <c r="FC108" s="595"/>
      <c r="FD108" s="595"/>
      <c r="FE108" s="595"/>
      <c r="FF108" s="595"/>
      <c r="FG108" s="595"/>
      <c r="FH108" s="595"/>
      <c r="FI108" s="595"/>
      <c r="FJ108" s="595"/>
      <c r="FK108" s="595"/>
      <c r="FL108" s="595"/>
      <c r="FM108" s="595"/>
      <c r="FN108" s="595"/>
      <c r="FO108" s="595"/>
      <c r="FP108" s="595"/>
      <c r="FQ108" s="595"/>
      <c r="FR108" s="595"/>
      <c r="FS108" s="595"/>
      <c r="FT108" s="595"/>
      <c r="FU108" s="595"/>
      <c r="FV108" s="595"/>
      <c r="FW108" s="595"/>
      <c r="FX108" s="595"/>
      <c r="FY108" s="595"/>
      <c r="FZ108" s="595"/>
      <c r="GA108" s="595"/>
      <c r="GB108" s="595"/>
      <c r="GC108" s="595"/>
      <c r="GD108" s="595"/>
      <c r="GE108" s="595"/>
      <c r="GF108" s="595"/>
      <c r="GG108" s="595"/>
      <c r="GH108" s="595"/>
      <c r="GI108" s="595"/>
      <c r="GJ108" s="595"/>
      <c r="GK108" s="595"/>
      <c r="GL108" s="595"/>
      <c r="GM108" s="595"/>
      <c r="GN108" s="595"/>
      <c r="GO108" s="595"/>
      <c r="GP108" s="595"/>
      <c r="GQ108" s="595"/>
      <c r="GR108" s="595"/>
      <c r="GS108" s="595"/>
      <c r="GT108" s="595"/>
      <c r="GU108" s="595"/>
      <c r="GV108" s="595"/>
      <c r="GW108" s="595"/>
      <c r="GX108" s="595"/>
      <c r="GY108" s="595"/>
      <c r="GZ108" s="595"/>
      <c r="HA108" s="595"/>
      <c r="HB108" s="595"/>
      <c r="HC108" s="595"/>
      <c r="HD108" s="595"/>
      <c r="HE108" s="595"/>
      <c r="HF108" s="595"/>
      <c r="HG108" s="595"/>
      <c r="HH108" s="595"/>
      <c r="HI108" s="595"/>
      <c r="HJ108" s="595"/>
      <c r="HK108" s="595"/>
      <c r="HL108" s="595"/>
      <c r="HM108" s="595"/>
      <c r="HN108" s="595"/>
      <c r="HO108" s="595"/>
      <c r="HP108" s="595"/>
      <c r="HQ108" s="595"/>
      <c r="HR108" s="595"/>
      <c r="HS108" s="595"/>
      <c r="HT108" s="595"/>
      <c r="HU108" s="595"/>
      <c r="HV108" s="595"/>
      <c r="HW108" s="595"/>
      <c r="HX108" s="595"/>
      <c r="HY108" s="595"/>
      <c r="HZ108" s="595"/>
      <c r="IA108" s="595"/>
      <c r="IB108" s="595"/>
      <c r="IC108" s="595"/>
      <c r="ID108" s="595"/>
      <c r="IE108" s="595"/>
      <c r="IF108" s="595"/>
      <c r="IG108" s="595"/>
      <c r="IH108" s="595"/>
      <c r="II108" s="595"/>
      <c r="IJ108" s="595"/>
      <c r="IK108" s="595"/>
      <c r="IL108" s="595"/>
      <c r="IM108" s="595"/>
      <c r="IN108" s="595"/>
      <c r="IO108" s="595"/>
      <c r="IP108" s="595"/>
      <c r="IQ108" s="595"/>
      <c r="IR108" s="595"/>
      <c r="IS108" s="595"/>
      <c r="IT108" s="595"/>
      <c r="IU108" s="595"/>
      <c r="IV108" s="595"/>
    </row>
    <row r="109" spans="1:256" s="595" customFormat="1" ht="15" customHeight="1">
      <c r="A109" s="643" t="s">
        <v>306</v>
      </c>
      <c r="B109" s="644">
        <v>2009</v>
      </c>
      <c r="C109" s="644">
        <v>2010</v>
      </c>
      <c r="D109" s="644">
        <v>2011</v>
      </c>
      <c r="E109" s="779">
        <v>2012</v>
      </c>
      <c r="F109" s="1118"/>
      <c r="G109" s="1118"/>
      <c r="H109" s="1118"/>
      <c r="I109" s="1118"/>
      <c r="J109" s="1118"/>
      <c r="K109" s="1118"/>
      <c r="L109" s="1118"/>
      <c r="M109" s="1118"/>
      <c r="N109" s="1118"/>
      <c r="O109" s="781"/>
      <c r="P109" s="781"/>
      <c r="Q109" s="598"/>
      <c r="R109" s="598"/>
      <c r="S109" s="598"/>
      <c r="T109" s="598"/>
      <c r="U109" s="598"/>
      <c r="V109" s="598"/>
      <c r="W109" s="598"/>
      <c r="X109" s="598"/>
      <c r="Y109" s="598"/>
      <c r="Z109" s="598"/>
      <c r="AA109" s="598"/>
      <c r="AB109" s="598"/>
      <c r="AC109" s="598"/>
      <c r="AD109" s="598"/>
      <c r="AE109" s="598"/>
      <c r="AF109" s="598"/>
      <c r="AG109" s="598"/>
      <c r="AH109" s="598"/>
      <c r="AI109" s="598"/>
      <c r="AJ109" s="598"/>
      <c r="AK109" s="598"/>
      <c r="AL109" s="598"/>
      <c r="AM109" s="598"/>
      <c r="AN109" s="598"/>
      <c r="AO109" s="598"/>
      <c r="AP109" s="598"/>
      <c r="AQ109" s="598"/>
      <c r="AR109" s="598"/>
      <c r="AS109" s="598"/>
      <c r="AT109" s="598"/>
      <c r="AU109" s="598"/>
      <c r="AV109" s="598"/>
      <c r="AW109" s="598"/>
      <c r="AX109" s="598"/>
      <c r="AY109" s="598"/>
      <c r="AZ109" s="598"/>
      <c r="BA109" s="598"/>
      <c r="BB109" s="598"/>
      <c r="BC109" s="598"/>
      <c r="BD109" s="598"/>
      <c r="BE109" s="598"/>
      <c r="BF109" s="598"/>
      <c r="BG109" s="598"/>
      <c r="BH109" s="598"/>
      <c r="BI109" s="598"/>
      <c r="BJ109" s="598"/>
      <c r="BK109" s="598"/>
      <c r="BL109" s="598"/>
      <c r="BM109" s="598"/>
      <c r="BN109" s="598"/>
      <c r="BO109" s="598"/>
      <c r="BP109" s="598"/>
      <c r="BQ109" s="598"/>
      <c r="BR109" s="598"/>
      <c r="BS109" s="598"/>
      <c r="BT109" s="598"/>
      <c r="BU109" s="598"/>
      <c r="BV109" s="598"/>
      <c r="BW109" s="598"/>
      <c r="BX109" s="598"/>
      <c r="BY109" s="598"/>
      <c r="BZ109" s="598"/>
      <c r="CA109" s="598"/>
      <c r="CB109" s="598"/>
      <c r="CC109" s="598"/>
      <c r="CD109" s="598"/>
      <c r="CE109" s="598"/>
      <c r="CF109" s="598"/>
      <c r="CG109" s="598"/>
      <c r="CH109" s="598"/>
      <c r="CI109" s="598"/>
      <c r="CJ109" s="598"/>
      <c r="CK109" s="598"/>
      <c r="CL109" s="598"/>
      <c r="CM109" s="598"/>
      <c r="CN109" s="598"/>
      <c r="CO109" s="598"/>
      <c r="CP109" s="598"/>
      <c r="CQ109" s="598"/>
      <c r="CR109" s="598"/>
      <c r="CS109" s="598"/>
      <c r="CT109" s="598"/>
      <c r="CU109" s="598"/>
      <c r="CV109" s="598"/>
      <c r="CW109" s="598"/>
      <c r="CX109" s="598"/>
      <c r="CY109" s="598"/>
      <c r="CZ109" s="598"/>
      <c r="DA109" s="598"/>
      <c r="DB109" s="598"/>
      <c r="DC109" s="598"/>
      <c r="DD109" s="598"/>
      <c r="DE109" s="598"/>
      <c r="DF109" s="598"/>
      <c r="DG109" s="598"/>
      <c r="DH109" s="598"/>
      <c r="DI109" s="598"/>
      <c r="DJ109" s="598"/>
      <c r="DK109" s="598"/>
      <c r="DL109" s="598"/>
      <c r="DM109" s="598"/>
      <c r="DN109" s="598"/>
      <c r="DO109" s="598"/>
      <c r="DP109" s="598"/>
      <c r="DQ109" s="598"/>
      <c r="DR109" s="598"/>
      <c r="DS109" s="598"/>
      <c r="DT109" s="598"/>
      <c r="DU109" s="598"/>
      <c r="DV109" s="598"/>
      <c r="DW109" s="598"/>
      <c r="DX109" s="598"/>
      <c r="DY109" s="598"/>
      <c r="DZ109" s="598"/>
      <c r="EA109" s="598"/>
      <c r="EB109" s="598"/>
      <c r="EC109" s="598"/>
      <c r="ED109" s="598"/>
      <c r="EE109" s="598"/>
      <c r="EF109" s="598"/>
      <c r="EG109" s="598"/>
      <c r="EH109" s="598"/>
      <c r="EI109" s="598"/>
      <c r="EJ109" s="598"/>
      <c r="EK109" s="598"/>
      <c r="EL109" s="598"/>
      <c r="EM109" s="598"/>
      <c r="EN109" s="598"/>
      <c r="EO109" s="598"/>
      <c r="EP109" s="598"/>
      <c r="EQ109" s="598"/>
      <c r="ER109" s="598"/>
      <c r="ES109" s="598"/>
      <c r="ET109" s="598"/>
      <c r="EU109" s="598"/>
      <c r="EV109" s="598"/>
      <c r="EW109" s="598"/>
      <c r="EX109" s="598"/>
      <c r="EY109" s="598"/>
      <c r="EZ109" s="598"/>
      <c r="FA109" s="598"/>
      <c r="FB109" s="598"/>
      <c r="FC109" s="598"/>
      <c r="FD109" s="598"/>
      <c r="FE109" s="598"/>
      <c r="FF109" s="598"/>
      <c r="FG109" s="598"/>
      <c r="FH109" s="598"/>
      <c r="FI109" s="598"/>
      <c r="FJ109" s="598"/>
      <c r="FK109" s="598"/>
      <c r="FL109" s="598"/>
      <c r="FM109" s="598"/>
      <c r="FN109" s="598"/>
      <c r="FO109" s="598"/>
      <c r="FP109" s="598"/>
      <c r="FQ109" s="598"/>
      <c r="FR109" s="598"/>
      <c r="FS109" s="598"/>
      <c r="FT109" s="598"/>
      <c r="FU109" s="598"/>
      <c r="FV109" s="598"/>
      <c r="FW109" s="598"/>
      <c r="FX109" s="598"/>
      <c r="FY109" s="598"/>
      <c r="FZ109" s="598"/>
      <c r="GA109" s="598"/>
      <c r="GB109" s="598"/>
      <c r="GC109" s="598"/>
      <c r="GD109" s="598"/>
      <c r="GE109" s="598"/>
      <c r="GF109" s="598"/>
      <c r="GG109" s="598"/>
      <c r="GH109" s="598"/>
      <c r="GI109" s="598"/>
      <c r="GJ109" s="598"/>
      <c r="GK109" s="598"/>
      <c r="GL109" s="598"/>
      <c r="GM109" s="598"/>
      <c r="GN109" s="598"/>
      <c r="GO109" s="598"/>
      <c r="GP109" s="598"/>
      <c r="GQ109" s="598"/>
      <c r="GR109" s="598"/>
      <c r="GS109" s="598"/>
      <c r="GT109" s="598"/>
      <c r="GU109" s="598"/>
      <c r="GV109" s="598"/>
      <c r="GW109" s="598"/>
      <c r="GX109" s="598"/>
      <c r="GY109" s="598"/>
      <c r="GZ109" s="598"/>
      <c r="HA109" s="598"/>
      <c r="HB109" s="598"/>
      <c r="HC109" s="598"/>
      <c r="HD109" s="598"/>
      <c r="HE109" s="598"/>
      <c r="HF109" s="598"/>
      <c r="HG109" s="598"/>
      <c r="HH109" s="598"/>
      <c r="HI109" s="598"/>
      <c r="HJ109" s="598"/>
      <c r="HK109" s="598"/>
      <c r="HL109" s="598"/>
      <c r="HM109" s="598"/>
      <c r="HN109" s="598"/>
      <c r="HO109" s="598"/>
      <c r="HP109" s="598"/>
      <c r="HQ109" s="598"/>
      <c r="HR109" s="598"/>
      <c r="HS109" s="598"/>
      <c r="HT109" s="598"/>
      <c r="HU109" s="598"/>
      <c r="HV109" s="598"/>
      <c r="HW109" s="598"/>
      <c r="HX109" s="598"/>
      <c r="HY109" s="598"/>
      <c r="HZ109" s="598"/>
      <c r="IA109" s="598"/>
      <c r="IB109" s="598"/>
      <c r="IC109" s="598"/>
      <c r="ID109" s="598"/>
      <c r="IE109" s="598"/>
      <c r="IF109" s="598"/>
      <c r="IG109" s="598"/>
      <c r="IH109" s="598"/>
      <c r="II109" s="598"/>
      <c r="IJ109" s="598"/>
      <c r="IK109" s="598"/>
      <c r="IL109" s="598"/>
      <c r="IM109" s="598"/>
      <c r="IN109" s="598"/>
      <c r="IO109" s="598"/>
      <c r="IP109" s="598"/>
      <c r="IQ109" s="598"/>
      <c r="IR109" s="598"/>
      <c r="IS109" s="598"/>
      <c r="IT109" s="598"/>
      <c r="IU109" s="598"/>
      <c r="IV109" s="598"/>
    </row>
    <row r="110" spans="1:256" s="598" customFormat="1" ht="20.100000000000001" customHeight="1">
      <c r="A110" s="599" t="s">
        <v>0</v>
      </c>
      <c r="B110" s="1086">
        <v>483597</v>
      </c>
      <c r="C110" s="1179">
        <v>502487</v>
      </c>
      <c r="D110" s="1179">
        <v>543643</v>
      </c>
      <c r="E110" s="1180">
        <v>574709</v>
      </c>
      <c r="F110" s="1147"/>
      <c r="G110" s="1147"/>
      <c r="H110" s="1147"/>
      <c r="I110" s="1137"/>
      <c r="J110" s="1118"/>
      <c r="K110" s="1118"/>
      <c r="L110" s="1118"/>
      <c r="M110" s="1118"/>
      <c r="N110" s="1118"/>
      <c r="O110" s="781"/>
      <c r="P110" s="781"/>
    </row>
    <row r="111" spans="1:256" s="598" customFormat="1" ht="20.100000000000001" customHeight="1">
      <c r="A111" s="664" t="s">
        <v>1532</v>
      </c>
      <c r="B111" s="1070">
        <v>469726</v>
      </c>
      <c r="C111" s="1070">
        <v>467126</v>
      </c>
      <c r="D111" s="1070">
        <v>528114</v>
      </c>
      <c r="E111" s="1071">
        <v>574499</v>
      </c>
      <c r="F111" s="1134"/>
      <c r="G111" s="1134"/>
      <c r="H111" s="1134"/>
      <c r="I111" s="1134"/>
      <c r="J111" s="1118"/>
      <c r="K111" s="1118"/>
      <c r="L111" s="1118"/>
      <c r="M111" s="1118"/>
      <c r="N111" s="1118"/>
      <c r="O111" s="781"/>
      <c r="P111" s="781"/>
    </row>
    <row r="112" spans="1:256" s="598" customFormat="1" ht="20.100000000000001" customHeight="1">
      <c r="A112" s="664" t="s">
        <v>1533</v>
      </c>
      <c r="B112" s="1070">
        <v>7783</v>
      </c>
      <c r="C112" s="1070">
        <v>21918</v>
      </c>
      <c r="D112" s="1070">
        <v>6062</v>
      </c>
      <c r="E112" s="1071">
        <v>0</v>
      </c>
      <c r="F112" s="1134"/>
      <c r="G112" s="1134"/>
      <c r="H112" s="1134"/>
      <c r="I112" s="1134"/>
      <c r="J112" s="1118"/>
      <c r="K112" s="1118"/>
      <c r="L112" s="1118"/>
      <c r="M112" s="1118"/>
      <c r="N112" s="1118"/>
      <c r="O112" s="781"/>
      <c r="P112" s="781"/>
    </row>
    <row r="113" spans="1:256" s="598" customFormat="1" ht="20.100000000000001" customHeight="1">
      <c r="A113" s="664" t="s">
        <v>1534</v>
      </c>
      <c r="B113" s="1070">
        <v>5239</v>
      </c>
      <c r="C113" s="1070">
        <v>13439</v>
      </c>
      <c r="D113" s="1070">
        <v>9467</v>
      </c>
      <c r="E113" s="1071">
        <v>210</v>
      </c>
      <c r="F113" s="1134"/>
      <c r="G113" s="1134"/>
      <c r="H113" s="1134"/>
      <c r="I113" s="1134"/>
      <c r="J113" s="1118"/>
      <c r="K113" s="1118"/>
      <c r="L113" s="1118"/>
      <c r="M113" s="1118"/>
      <c r="N113" s="1118"/>
      <c r="O113" s="781"/>
      <c r="P113" s="781"/>
    </row>
    <row r="114" spans="1:256" s="598" customFormat="1" ht="20.100000000000001" customHeight="1">
      <c r="A114" s="648" t="s">
        <v>1535</v>
      </c>
      <c r="B114" s="1073">
        <v>849</v>
      </c>
      <c r="C114" s="1073">
        <v>4</v>
      </c>
      <c r="D114" s="1073">
        <v>0</v>
      </c>
      <c r="E114" s="1073">
        <v>0</v>
      </c>
      <c r="F114" s="1134"/>
      <c r="G114" s="1134"/>
      <c r="H114" s="1134"/>
      <c r="I114" s="1134"/>
      <c r="J114" s="1118"/>
      <c r="K114" s="1118"/>
      <c r="L114" s="1118"/>
      <c r="M114" s="1118"/>
      <c r="N114" s="1118"/>
      <c r="O114" s="781"/>
      <c r="P114" s="781"/>
    </row>
    <row r="115" spans="1:256" s="598" customFormat="1" ht="20.100000000000001" customHeight="1">
      <c r="A115" s="650" t="s">
        <v>1509</v>
      </c>
      <c r="B115" s="650"/>
      <c r="C115" s="650"/>
      <c r="D115" s="650"/>
      <c r="E115" s="650"/>
      <c r="F115" s="1127"/>
      <c r="G115" s="1127"/>
      <c r="H115" s="1127"/>
      <c r="I115" s="1127"/>
      <c r="J115" s="1127"/>
      <c r="K115" s="1127"/>
      <c r="L115" s="1127"/>
      <c r="M115" s="1127"/>
      <c r="N115" s="1127"/>
      <c r="O115" s="1127"/>
      <c r="P115" s="1127"/>
      <c r="Q115" s="595"/>
      <c r="R115" s="595"/>
      <c r="S115" s="595"/>
      <c r="T115" s="595"/>
      <c r="U115" s="595"/>
      <c r="V115" s="595"/>
      <c r="W115" s="595"/>
      <c r="X115" s="595"/>
      <c r="Y115" s="595"/>
      <c r="Z115" s="595"/>
      <c r="AA115" s="595"/>
      <c r="AB115" s="595"/>
      <c r="AC115" s="595"/>
      <c r="AD115" s="595"/>
      <c r="AE115" s="595"/>
      <c r="AF115" s="595"/>
      <c r="AG115" s="595"/>
      <c r="AH115" s="595"/>
      <c r="AI115" s="595"/>
      <c r="AJ115" s="595"/>
      <c r="AK115" s="595"/>
      <c r="AL115" s="595"/>
      <c r="AM115" s="595"/>
      <c r="AN115" s="595"/>
      <c r="AO115" s="595"/>
      <c r="AP115" s="595"/>
      <c r="AQ115" s="595"/>
      <c r="AR115" s="595"/>
      <c r="AS115" s="595"/>
      <c r="AT115" s="595"/>
      <c r="AU115" s="595"/>
      <c r="AV115" s="595"/>
      <c r="AW115" s="595"/>
      <c r="AX115" s="595"/>
      <c r="AY115" s="595"/>
      <c r="AZ115" s="595"/>
      <c r="BA115" s="595"/>
      <c r="BB115" s="595"/>
      <c r="BC115" s="595"/>
      <c r="BD115" s="595"/>
      <c r="BE115" s="595"/>
      <c r="BF115" s="595"/>
      <c r="BG115" s="595"/>
      <c r="BH115" s="595"/>
      <c r="BI115" s="595"/>
      <c r="BJ115" s="595"/>
      <c r="BK115" s="595"/>
      <c r="BL115" s="595"/>
      <c r="BM115" s="595"/>
      <c r="BN115" s="595"/>
      <c r="BO115" s="595"/>
      <c r="BP115" s="595"/>
      <c r="BQ115" s="595"/>
      <c r="BR115" s="595"/>
      <c r="BS115" s="595"/>
      <c r="BT115" s="595"/>
      <c r="BU115" s="595"/>
      <c r="BV115" s="595"/>
      <c r="BW115" s="595"/>
      <c r="BX115" s="595"/>
      <c r="BY115" s="595"/>
      <c r="BZ115" s="595"/>
      <c r="CA115" s="595"/>
      <c r="CB115" s="595"/>
      <c r="CC115" s="595"/>
      <c r="CD115" s="595"/>
      <c r="CE115" s="595"/>
      <c r="CF115" s="595"/>
      <c r="CG115" s="595"/>
      <c r="CH115" s="595"/>
      <c r="CI115" s="595"/>
      <c r="CJ115" s="595"/>
      <c r="CK115" s="595"/>
      <c r="CL115" s="595"/>
      <c r="CM115" s="595"/>
      <c r="CN115" s="595"/>
      <c r="CO115" s="595"/>
      <c r="CP115" s="595"/>
      <c r="CQ115" s="595"/>
      <c r="CR115" s="595"/>
      <c r="CS115" s="595"/>
      <c r="CT115" s="595"/>
      <c r="CU115" s="595"/>
      <c r="CV115" s="595"/>
      <c r="CW115" s="595"/>
      <c r="CX115" s="595"/>
      <c r="CY115" s="595"/>
      <c r="CZ115" s="595"/>
      <c r="DA115" s="595"/>
      <c r="DB115" s="595"/>
      <c r="DC115" s="595"/>
      <c r="DD115" s="595"/>
      <c r="DE115" s="595"/>
      <c r="DF115" s="595"/>
      <c r="DG115" s="595"/>
      <c r="DH115" s="595"/>
      <c r="DI115" s="595"/>
      <c r="DJ115" s="595"/>
      <c r="DK115" s="595"/>
      <c r="DL115" s="595"/>
      <c r="DM115" s="595"/>
      <c r="DN115" s="595"/>
      <c r="DO115" s="595"/>
      <c r="DP115" s="595"/>
      <c r="DQ115" s="595"/>
      <c r="DR115" s="595"/>
      <c r="DS115" s="595"/>
      <c r="DT115" s="595"/>
      <c r="DU115" s="595"/>
      <c r="DV115" s="595"/>
      <c r="DW115" s="595"/>
      <c r="DX115" s="595"/>
      <c r="DY115" s="595"/>
      <c r="DZ115" s="595"/>
      <c r="EA115" s="595"/>
      <c r="EB115" s="595"/>
      <c r="EC115" s="595"/>
      <c r="ED115" s="595"/>
      <c r="EE115" s="595"/>
      <c r="EF115" s="595"/>
      <c r="EG115" s="595"/>
      <c r="EH115" s="595"/>
      <c r="EI115" s="595"/>
      <c r="EJ115" s="595"/>
      <c r="EK115" s="595"/>
      <c r="EL115" s="595"/>
      <c r="EM115" s="595"/>
      <c r="EN115" s="595"/>
      <c r="EO115" s="595"/>
      <c r="EP115" s="595"/>
      <c r="EQ115" s="595"/>
      <c r="ER115" s="595"/>
      <c r="ES115" s="595"/>
      <c r="ET115" s="595"/>
      <c r="EU115" s="595"/>
      <c r="EV115" s="595"/>
      <c r="EW115" s="595"/>
      <c r="EX115" s="595"/>
      <c r="EY115" s="595"/>
      <c r="EZ115" s="595"/>
      <c r="FA115" s="595"/>
      <c r="FB115" s="595"/>
      <c r="FC115" s="595"/>
      <c r="FD115" s="595"/>
      <c r="FE115" s="595"/>
      <c r="FF115" s="595"/>
      <c r="FG115" s="595"/>
      <c r="FH115" s="595"/>
      <c r="FI115" s="595"/>
      <c r="FJ115" s="595"/>
      <c r="FK115" s="595"/>
      <c r="FL115" s="595"/>
      <c r="FM115" s="595"/>
      <c r="FN115" s="595"/>
      <c r="FO115" s="595"/>
      <c r="FP115" s="595"/>
      <c r="FQ115" s="595"/>
      <c r="FR115" s="595"/>
      <c r="FS115" s="595"/>
      <c r="FT115" s="595"/>
      <c r="FU115" s="595"/>
      <c r="FV115" s="595"/>
      <c r="FW115" s="595"/>
      <c r="FX115" s="595"/>
      <c r="FY115" s="595"/>
      <c r="FZ115" s="595"/>
      <c r="GA115" s="595"/>
      <c r="GB115" s="595"/>
      <c r="GC115" s="595"/>
      <c r="GD115" s="595"/>
      <c r="GE115" s="595"/>
      <c r="GF115" s="595"/>
      <c r="GG115" s="595"/>
      <c r="GH115" s="595"/>
      <c r="GI115" s="595"/>
      <c r="GJ115" s="595"/>
      <c r="GK115" s="595"/>
      <c r="GL115" s="595"/>
      <c r="GM115" s="595"/>
      <c r="GN115" s="595"/>
      <c r="GO115" s="595"/>
      <c r="GP115" s="595"/>
      <c r="GQ115" s="595"/>
      <c r="GR115" s="595"/>
      <c r="GS115" s="595"/>
      <c r="GT115" s="595"/>
      <c r="GU115" s="595"/>
      <c r="GV115" s="595"/>
      <c r="GW115" s="595"/>
      <c r="GX115" s="595"/>
      <c r="GY115" s="595"/>
      <c r="GZ115" s="595"/>
      <c r="HA115" s="595"/>
      <c r="HB115" s="595"/>
      <c r="HC115" s="595"/>
      <c r="HD115" s="595"/>
      <c r="HE115" s="595"/>
      <c r="HF115" s="595"/>
      <c r="HG115" s="595"/>
      <c r="HH115" s="595"/>
      <c r="HI115" s="595"/>
      <c r="HJ115" s="595"/>
      <c r="HK115" s="595"/>
      <c r="HL115" s="595"/>
      <c r="HM115" s="595"/>
      <c r="HN115" s="595"/>
      <c r="HO115" s="595"/>
      <c r="HP115" s="595"/>
      <c r="HQ115" s="595"/>
      <c r="HR115" s="595"/>
      <c r="HS115" s="595"/>
      <c r="HT115" s="595"/>
      <c r="HU115" s="595"/>
      <c r="HV115" s="595"/>
      <c r="HW115" s="595"/>
      <c r="HX115" s="595"/>
      <c r="HY115" s="595"/>
      <c r="HZ115" s="595"/>
      <c r="IA115" s="595"/>
      <c r="IB115" s="595"/>
      <c r="IC115" s="595"/>
      <c r="ID115" s="595"/>
      <c r="IE115" s="595"/>
      <c r="IF115" s="595"/>
      <c r="IG115" s="595"/>
      <c r="IH115" s="595"/>
      <c r="II115" s="595"/>
      <c r="IJ115" s="595"/>
      <c r="IK115" s="595"/>
      <c r="IL115" s="595"/>
      <c r="IM115" s="595"/>
      <c r="IN115" s="595"/>
      <c r="IO115" s="595"/>
      <c r="IP115" s="595"/>
      <c r="IQ115" s="595"/>
      <c r="IR115" s="595"/>
      <c r="IS115" s="595"/>
      <c r="IT115" s="595"/>
      <c r="IU115" s="595"/>
      <c r="IV115" s="595"/>
    </row>
    <row r="116" spans="1:256" s="595" customFormat="1" ht="15" customHeight="1">
      <c r="A116" s="617"/>
      <c r="B116" s="617"/>
      <c r="C116" s="617"/>
      <c r="D116" s="617"/>
      <c r="E116" s="617"/>
      <c r="F116" s="1127"/>
      <c r="G116" s="1127"/>
      <c r="H116" s="1127"/>
      <c r="I116" s="1127"/>
      <c r="J116" s="1127"/>
      <c r="K116" s="1127"/>
      <c r="L116" s="1127"/>
      <c r="M116" s="1127"/>
      <c r="N116" s="1127"/>
      <c r="O116" s="1127"/>
      <c r="P116" s="1127"/>
    </row>
    <row r="117" spans="1:256" s="595" customFormat="1" ht="15" customHeight="1">
      <c r="A117" s="2015" t="s">
        <v>1536</v>
      </c>
      <c r="B117" s="2015"/>
      <c r="C117" s="2015"/>
      <c r="D117" s="2015"/>
      <c r="E117" s="2015"/>
      <c r="F117" s="1115"/>
      <c r="G117" s="1115"/>
      <c r="H117" s="1115"/>
      <c r="I117" s="1115"/>
      <c r="J117" s="1115"/>
      <c r="K117" s="1115"/>
      <c r="L117" s="1115"/>
      <c r="M117" s="1115"/>
      <c r="N117" s="1115"/>
      <c r="O117" s="1115"/>
      <c r="P117" s="1115"/>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0"/>
      <c r="AP117" s="590"/>
      <c r="AQ117" s="590"/>
      <c r="AR117" s="590"/>
      <c r="AS117" s="590"/>
      <c r="AT117" s="590"/>
      <c r="AU117" s="590"/>
      <c r="AV117" s="590"/>
      <c r="AW117" s="590"/>
      <c r="AX117" s="590"/>
      <c r="AY117" s="590"/>
      <c r="AZ117" s="590"/>
      <c r="BA117" s="590"/>
      <c r="BB117" s="590"/>
      <c r="BC117" s="590"/>
      <c r="BD117" s="590"/>
      <c r="BE117" s="590"/>
      <c r="BF117" s="590"/>
      <c r="BG117" s="590"/>
      <c r="BH117" s="590"/>
      <c r="BI117" s="590"/>
      <c r="BJ117" s="590"/>
      <c r="BK117" s="590"/>
      <c r="BL117" s="590"/>
      <c r="BM117" s="590"/>
      <c r="BN117" s="590"/>
      <c r="BO117" s="590"/>
      <c r="BP117" s="590"/>
      <c r="BQ117" s="590"/>
      <c r="BR117" s="590"/>
      <c r="BS117" s="590"/>
      <c r="BT117" s="590"/>
      <c r="BU117" s="590"/>
      <c r="BV117" s="590"/>
      <c r="BW117" s="590"/>
      <c r="BX117" s="590"/>
      <c r="BY117" s="590"/>
      <c r="BZ117" s="590"/>
      <c r="CA117" s="590"/>
      <c r="CB117" s="590"/>
      <c r="CC117" s="590"/>
      <c r="CD117" s="590"/>
      <c r="CE117" s="590"/>
      <c r="CF117" s="590"/>
      <c r="CG117" s="590"/>
      <c r="CH117" s="590"/>
      <c r="CI117" s="590"/>
      <c r="CJ117" s="590"/>
      <c r="CK117" s="590"/>
      <c r="CL117" s="590"/>
      <c r="CM117" s="590"/>
      <c r="CN117" s="590"/>
      <c r="CO117" s="590"/>
      <c r="CP117" s="590"/>
      <c r="CQ117" s="590"/>
      <c r="CR117" s="590"/>
      <c r="CS117" s="590"/>
      <c r="CT117" s="590"/>
      <c r="CU117" s="590"/>
      <c r="CV117" s="590"/>
      <c r="CW117" s="590"/>
      <c r="CX117" s="590"/>
      <c r="CY117" s="590"/>
      <c r="CZ117" s="590"/>
      <c r="DA117" s="590"/>
      <c r="DB117" s="590"/>
      <c r="DC117" s="590"/>
      <c r="DD117" s="590"/>
      <c r="DE117" s="590"/>
      <c r="DF117" s="590"/>
      <c r="DG117" s="590"/>
      <c r="DH117" s="590"/>
      <c r="DI117" s="590"/>
      <c r="DJ117" s="590"/>
      <c r="DK117" s="590"/>
      <c r="DL117" s="590"/>
      <c r="DM117" s="590"/>
      <c r="DN117" s="590"/>
      <c r="DO117" s="590"/>
      <c r="DP117" s="590"/>
      <c r="DQ117" s="590"/>
      <c r="DR117" s="590"/>
      <c r="DS117" s="590"/>
      <c r="DT117" s="590"/>
      <c r="DU117" s="590"/>
      <c r="DV117" s="590"/>
      <c r="DW117" s="590"/>
      <c r="DX117" s="590"/>
      <c r="DY117" s="590"/>
      <c r="DZ117" s="590"/>
      <c r="EA117" s="590"/>
      <c r="EB117" s="590"/>
      <c r="EC117" s="590"/>
      <c r="ED117" s="590"/>
      <c r="EE117" s="590"/>
      <c r="EF117" s="590"/>
      <c r="EG117" s="590"/>
      <c r="EH117" s="590"/>
      <c r="EI117" s="590"/>
      <c r="EJ117" s="590"/>
      <c r="EK117" s="590"/>
      <c r="EL117" s="590"/>
      <c r="EM117" s="590"/>
      <c r="EN117" s="590"/>
      <c r="EO117" s="590"/>
      <c r="EP117" s="590"/>
      <c r="EQ117" s="590"/>
      <c r="ER117" s="590"/>
      <c r="ES117" s="590"/>
      <c r="ET117" s="590"/>
      <c r="EU117" s="590"/>
      <c r="EV117" s="590"/>
      <c r="EW117" s="590"/>
      <c r="EX117" s="590"/>
      <c r="EY117" s="590"/>
      <c r="EZ117" s="590"/>
      <c r="FA117" s="590"/>
      <c r="FB117" s="590"/>
      <c r="FC117" s="590"/>
      <c r="FD117" s="590"/>
      <c r="FE117" s="590"/>
      <c r="FF117" s="590"/>
      <c r="FG117" s="590"/>
      <c r="FH117" s="590"/>
      <c r="FI117" s="590"/>
      <c r="FJ117" s="590"/>
      <c r="FK117" s="590"/>
      <c r="FL117" s="590"/>
      <c r="FM117" s="590"/>
      <c r="FN117" s="590"/>
      <c r="FO117" s="590"/>
      <c r="FP117" s="590"/>
      <c r="FQ117" s="590"/>
      <c r="FR117" s="590"/>
      <c r="FS117" s="590"/>
      <c r="FT117" s="590"/>
      <c r="FU117" s="590"/>
      <c r="FV117" s="590"/>
      <c r="FW117" s="590"/>
      <c r="FX117" s="590"/>
      <c r="FY117" s="590"/>
      <c r="FZ117" s="590"/>
      <c r="GA117" s="590"/>
      <c r="GB117" s="590"/>
      <c r="GC117" s="590"/>
      <c r="GD117" s="590"/>
      <c r="GE117" s="590"/>
      <c r="GF117" s="590"/>
      <c r="GG117" s="590"/>
      <c r="GH117" s="590"/>
      <c r="GI117" s="590"/>
      <c r="GJ117" s="590"/>
      <c r="GK117" s="590"/>
      <c r="GL117" s="590"/>
      <c r="GM117" s="590"/>
      <c r="GN117" s="590"/>
      <c r="GO117" s="590"/>
      <c r="GP117" s="590"/>
      <c r="GQ117" s="590"/>
      <c r="GR117" s="590"/>
      <c r="GS117" s="590"/>
      <c r="GT117" s="590"/>
      <c r="GU117" s="590"/>
      <c r="GV117" s="590"/>
      <c r="GW117" s="590"/>
      <c r="GX117" s="590"/>
      <c r="GY117" s="590"/>
      <c r="GZ117" s="590"/>
      <c r="HA117" s="590"/>
      <c r="HB117" s="590"/>
      <c r="HC117" s="590"/>
      <c r="HD117" s="590"/>
      <c r="HE117" s="590"/>
      <c r="HF117" s="590"/>
      <c r="HG117" s="590"/>
      <c r="HH117" s="590"/>
      <c r="HI117" s="590"/>
      <c r="HJ117" s="590"/>
      <c r="HK117" s="590"/>
      <c r="HL117" s="590"/>
      <c r="HM117" s="590"/>
      <c r="HN117" s="590"/>
      <c r="HO117" s="590"/>
      <c r="HP117" s="590"/>
      <c r="HQ117" s="590"/>
      <c r="HR117" s="590"/>
      <c r="HS117" s="590"/>
      <c r="HT117" s="590"/>
      <c r="HU117" s="590"/>
      <c r="HV117" s="590"/>
      <c r="HW117" s="590"/>
      <c r="HX117" s="590"/>
      <c r="HY117" s="590"/>
      <c r="HZ117" s="590"/>
      <c r="IA117" s="590"/>
      <c r="IB117" s="590"/>
      <c r="IC117" s="590"/>
      <c r="ID117" s="590"/>
      <c r="IE117" s="590"/>
      <c r="IF117" s="590"/>
      <c r="IG117" s="590"/>
      <c r="IH117" s="590"/>
      <c r="II117" s="590"/>
      <c r="IJ117" s="590"/>
      <c r="IK117" s="590"/>
      <c r="IL117" s="590"/>
      <c r="IM117" s="590"/>
      <c r="IN117" s="590"/>
      <c r="IO117" s="590"/>
      <c r="IP117" s="590"/>
      <c r="IQ117" s="590"/>
      <c r="IR117" s="590"/>
      <c r="IS117" s="590"/>
      <c r="IT117" s="590"/>
      <c r="IU117" s="590"/>
      <c r="IV117" s="590"/>
    </row>
    <row r="118" spans="1:256" ht="20.100000000000001" customHeight="1">
      <c r="A118" s="711" t="s">
        <v>1537</v>
      </c>
      <c r="B118" s="650"/>
      <c r="C118" s="650"/>
      <c r="D118" s="650"/>
      <c r="E118" s="650"/>
      <c r="F118" s="1127"/>
      <c r="G118" s="1127"/>
      <c r="H118" s="1127"/>
      <c r="I118" s="1127"/>
      <c r="J118" s="1127"/>
      <c r="K118" s="1127"/>
      <c r="L118" s="1127"/>
      <c r="M118" s="1127"/>
      <c r="N118" s="1127"/>
      <c r="O118" s="1127"/>
      <c r="P118" s="1127"/>
      <c r="Q118" s="595"/>
      <c r="R118" s="595"/>
      <c r="S118" s="595"/>
      <c r="T118" s="595"/>
      <c r="U118" s="595"/>
      <c r="V118" s="595"/>
      <c r="W118" s="595"/>
      <c r="X118" s="595"/>
      <c r="Y118" s="595"/>
      <c r="Z118" s="595"/>
      <c r="AA118" s="595"/>
      <c r="AB118" s="595"/>
      <c r="AC118" s="595"/>
      <c r="AD118" s="595"/>
      <c r="AE118" s="595"/>
      <c r="AF118" s="595"/>
      <c r="AG118" s="595"/>
      <c r="AH118" s="595"/>
      <c r="AI118" s="595"/>
      <c r="AJ118" s="595"/>
      <c r="AK118" s="595"/>
      <c r="AL118" s="595"/>
      <c r="AM118" s="595"/>
      <c r="AN118" s="595"/>
      <c r="AO118" s="595"/>
      <c r="AP118" s="595"/>
      <c r="AQ118" s="595"/>
      <c r="AR118" s="595"/>
      <c r="AS118" s="595"/>
      <c r="AT118" s="595"/>
      <c r="AU118" s="595"/>
      <c r="AV118" s="595"/>
      <c r="AW118" s="595"/>
      <c r="AX118" s="595"/>
      <c r="AY118" s="595"/>
      <c r="AZ118" s="595"/>
      <c r="BA118" s="595"/>
      <c r="BB118" s="595"/>
      <c r="BC118" s="595"/>
      <c r="BD118" s="595"/>
      <c r="BE118" s="595"/>
      <c r="BF118" s="595"/>
      <c r="BG118" s="595"/>
      <c r="BH118" s="595"/>
      <c r="BI118" s="595"/>
      <c r="BJ118" s="595"/>
      <c r="BK118" s="595"/>
      <c r="BL118" s="595"/>
      <c r="BM118" s="595"/>
      <c r="BN118" s="595"/>
      <c r="BO118" s="595"/>
      <c r="BP118" s="595"/>
      <c r="BQ118" s="595"/>
      <c r="BR118" s="595"/>
      <c r="BS118" s="595"/>
      <c r="BT118" s="595"/>
      <c r="BU118" s="595"/>
      <c r="BV118" s="595"/>
      <c r="BW118" s="595"/>
      <c r="BX118" s="595"/>
      <c r="BY118" s="595"/>
      <c r="BZ118" s="595"/>
      <c r="CA118" s="595"/>
      <c r="CB118" s="595"/>
      <c r="CC118" s="595"/>
      <c r="CD118" s="595"/>
      <c r="CE118" s="595"/>
      <c r="CF118" s="595"/>
      <c r="CG118" s="595"/>
      <c r="CH118" s="595"/>
      <c r="CI118" s="595"/>
      <c r="CJ118" s="595"/>
      <c r="CK118" s="595"/>
      <c r="CL118" s="595"/>
      <c r="CM118" s="595"/>
      <c r="CN118" s="595"/>
      <c r="CO118" s="595"/>
      <c r="CP118" s="595"/>
      <c r="CQ118" s="595"/>
      <c r="CR118" s="595"/>
      <c r="CS118" s="595"/>
      <c r="CT118" s="595"/>
      <c r="CU118" s="595"/>
      <c r="CV118" s="595"/>
      <c r="CW118" s="595"/>
      <c r="CX118" s="595"/>
      <c r="CY118" s="595"/>
      <c r="CZ118" s="595"/>
      <c r="DA118" s="595"/>
      <c r="DB118" s="595"/>
      <c r="DC118" s="595"/>
      <c r="DD118" s="595"/>
      <c r="DE118" s="595"/>
      <c r="DF118" s="595"/>
      <c r="DG118" s="595"/>
      <c r="DH118" s="595"/>
      <c r="DI118" s="595"/>
      <c r="DJ118" s="595"/>
      <c r="DK118" s="595"/>
      <c r="DL118" s="595"/>
      <c r="DM118" s="595"/>
      <c r="DN118" s="595"/>
      <c r="DO118" s="595"/>
      <c r="DP118" s="595"/>
      <c r="DQ118" s="595"/>
      <c r="DR118" s="595"/>
      <c r="DS118" s="595"/>
      <c r="DT118" s="595"/>
      <c r="DU118" s="595"/>
      <c r="DV118" s="595"/>
      <c r="DW118" s="595"/>
      <c r="DX118" s="595"/>
      <c r="DY118" s="595"/>
      <c r="DZ118" s="595"/>
      <c r="EA118" s="595"/>
      <c r="EB118" s="595"/>
      <c r="EC118" s="595"/>
      <c r="ED118" s="595"/>
      <c r="EE118" s="595"/>
      <c r="EF118" s="595"/>
      <c r="EG118" s="595"/>
      <c r="EH118" s="595"/>
      <c r="EI118" s="595"/>
      <c r="EJ118" s="595"/>
      <c r="EK118" s="595"/>
      <c r="EL118" s="595"/>
      <c r="EM118" s="595"/>
      <c r="EN118" s="595"/>
      <c r="EO118" s="595"/>
      <c r="EP118" s="595"/>
      <c r="EQ118" s="595"/>
      <c r="ER118" s="595"/>
      <c r="ES118" s="595"/>
      <c r="ET118" s="595"/>
      <c r="EU118" s="595"/>
      <c r="EV118" s="595"/>
      <c r="EW118" s="595"/>
      <c r="EX118" s="595"/>
      <c r="EY118" s="595"/>
      <c r="EZ118" s="595"/>
      <c r="FA118" s="595"/>
      <c r="FB118" s="595"/>
      <c r="FC118" s="595"/>
      <c r="FD118" s="595"/>
      <c r="FE118" s="595"/>
      <c r="FF118" s="595"/>
      <c r="FG118" s="595"/>
      <c r="FH118" s="595"/>
      <c r="FI118" s="595"/>
      <c r="FJ118" s="595"/>
      <c r="FK118" s="595"/>
      <c r="FL118" s="595"/>
      <c r="FM118" s="595"/>
      <c r="FN118" s="595"/>
      <c r="FO118" s="595"/>
      <c r="FP118" s="595"/>
      <c r="FQ118" s="595"/>
      <c r="FR118" s="595"/>
      <c r="FS118" s="595"/>
      <c r="FT118" s="595"/>
      <c r="FU118" s="595"/>
      <c r="FV118" s="595"/>
      <c r="FW118" s="595"/>
      <c r="FX118" s="595"/>
      <c r="FY118" s="595"/>
      <c r="FZ118" s="595"/>
      <c r="GA118" s="595"/>
      <c r="GB118" s="595"/>
      <c r="GC118" s="595"/>
      <c r="GD118" s="595"/>
      <c r="GE118" s="595"/>
      <c r="GF118" s="595"/>
      <c r="GG118" s="595"/>
      <c r="GH118" s="595"/>
      <c r="GI118" s="595"/>
      <c r="GJ118" s="595"/>
      <c r="GK118" s="595"/>
      <c r="GL118" s="595"/>
      <c r="GM118" s="595"/>
      <c r="GN118" s="595"/>
      <c r="GO118" s="595"/>
      <c r="GP118" s="595"/>
      <c r="GQ118" s="595"/>
      <c r="GR118" s="595"/>
      <c r="GS118" s="595"/>
      <c r="GT118" s="595"/>
      <c r="GU118" s="595"/>
      <c r="GV118" s="595"/>
      <c r="GW118" s="595"/>
      <c r="GX118" s="595"/>
      <c r="GY118" s="595"/>
      <c r="GZ118" s="595"/>
      <c r="HA118" s="595"/>
      <c r="HB118" s="595"/>
      <c r="HC118" s="595"/>
      <c r="HD118" s="595"/>
      <c r="HE118" s="595"/>
      <c r="HF118" s="595"/>
      <c r="HG118" s="595"/>
      <c r="HH118" s="595"/>
      <c r="HI118" s="595"/>
      <c r="HJ118" s="595"/>
      <c r="HK118" s="595"/>
      <c r="HL118" s="595"/>
      <c r="HM118" s="595"/>
      <c r="HN118" s="595"/>
      <c r="HO118" s="595"/>
      <c r="HP118" s="595"/>
      <c r="HQ118" s="595"/>
      <c r="HR118" s="595"/>
      <c r="HS118" s="595"/>
      <c r="HT118" s="595"/>
      <c r="HU118" s="595"/>
      <c r="HV118" s="595"/>
      <c r="HW118" s="595"/>
      <c r="HX118" s="595"/>
      <c r="HY118" s="595"/>
      <c r="HZ118" s="595"/>
      <c r="IA118" s="595"/>
      <c r="IB118" s="595"/>
      <c r="IC118" s="595"/>
      <c r="ID118" s="595"/>
      <c r="IE118" s="595"/>
      <c r="IF118" s="595"/>
      <c r="IG118" s="595"/>
      <c r="IH118" s="595"/>
      <c r="II118" s="595"/>
      <c r="IJ118" s="595"/>
      <c r="IK118" s="595"/>
      <c r="IL118" s="595"/>
      <c r="IM118" s="595"/>
      <c r="IN118" s="595"/>
      <c r="IO118" s="595"/>
      <c r="IP118" s="595"/>
      <c r="IQ118" s="595"/>
      <c r="IR118" s="595"/>
      <c r="IS118" s="595"/>
      <c r="IT118" s="595"/>
      <c r="IU118" s="595"/>
      <c r="IV118" s="595"/>
    </row>
    <row r="119" spans="1:256" s="595" customFormat="1" ht="15" customHeight="1">
      <c r="A119" s="654" t="s">
        <v>306</v>
      </c>
      <c r="B119" s="644">
        <v>2009</v>
      </c>
      <c r="C119" s="866">
        <v>2010</v>
      </c>
      <c r="D119" s="866">
        <v>2011</v>
      </c>
      <c r="E119" s="758">
        <v>2012</v>
      </c>
      <c r="F119" s="1181"/>
      <c r="G119" s="788"/>
      <c r="H119" s="788"/>
      <c r="I119" s="788"/>
      <c r="J119" s="788"/>
      <c r="K119" s="788"/>
      <c r="L119" s="788"/>
      <c r="M119" s="788"/>
      <c r="N119" s="788"/>
      <c r="O119" s="781"/>
      <c r="P119" s="781"/>
      <c r="Q119" s="598"/>
      <c r="R119" s="598"/>
      <c r="S119" s="598"/>
      <c r="T119" s="598"/>
      <c r="U119" s="598"/>
      <c r="V119" s="598"/>
      <c r="W119" s="598"/>
      <c r="X119" s="598"/>
      <c r="Y119" s="598"/>
      <c r="Z119" s="598"/>
      <c r="AA119" s="598"/>
      <c r="AB119" s="598"/>
      <c r="AC119" s="598"/>
      <c r="AD119" s="598"/>
      <c r="AE119" s="598"/>
      <c r="AF119" s="598"/>
      <c r="AG119" s="598"/>
      <c r="AH119" s="598"/>
      <c r="AI119" s="598"/>
      <c r="AJ119" s="598"/>
      <c r="AK119" s="598"/>
      <c r="AL119" s="598"/>
      <c r="AM119" s="598"/>
      <c r="AN119" s="598"/>
      <c r="AO119" s="598"/>
      <c r="AP119" s="598"/>
      <c r="AQ119" s="598"/>
      <c r="AR119" s="598"/>
      <c r="AS119" s="598"/>
      <c r="AT119" s="598"/>
      <c r="AU119" s="598"/>
      <c r="AV119" s="598"/>
      <c r="AW119" s="598"/>
      <c r="AX119" s="598"/>
      <c r="AY119" s="598"/>
      <c r="AZ119" s="598"/>
      <c r="BA119" s="598"/>
      <c r="BB119" s="598"/>
      <c r="BC119" s="598"/>
      <c r="BD119" s="598"/>
      <c r="BE119" s="598"/>
      <c r="BF119" s="598"/>
      <c r="BG119" s="598"/>
      <c r="BH119" s="598"/>
      <c r="BI119" s="598"/>
      <c r="BJ119" s="598"/>
      <c r="BK119" s="598"/>
      <c r="BL119" s="598"/>
      <c r="BM119" s="598"/>
      <c r="BN119" s="598"/>
      <c r="BO119" s="598"/>
      <c r="BP119" s="598"/>
      <c r="BQ119" s="598"/>
      <c r="BR119" s="598"/>
      <c r="BS119" s="598"/>
      <c r="BT119" s="598"/>
      <c r="BU119" s="598"/>
      <c r="BV119" s="598"/>
      <c r="BW119" s="598"/>
      <c r="BX119" s="598"/>
      <c r="BY119" s="598"/>
      <c r="BZ119" s="598"/>
      <c r="CA119" s="598"/>
      <c r="CB119" s="598"/>
      <c r="CC119" s="598"/>
      <c r="CD119" s="598"/>
      <c r="CE119" s="598"/>
      <c r="CF119" s="598"/>
      <c r="CG119" s="598"/>
      <c r="CH119" s="598"/>
      <c r="CI119" s="598"/>
      <c r="CJ119" s="598"/>
      <c r="CK119" s="598"/>
      <c r="CL119" s="598"/>
      <c r="CM119" s="598"/>
      <c r="CN119" s="598"/>
      <c r="CO119" s="598"/>
      <c r="CP119" s="598"/>
      <c r="CQ119" s="598"/>
      <c r="CR119" s="598"/>
      <c r="CS119" s="598"/>
      <c r="CT119" s="598"/>
      <c r="CU119" s="598"/>
      <c r="CV119" s="598"/>
      <c r="CW119" s="598"/>
      <c r="CX119" s="598"/>
      <c r="CY119" s="598"/>
      <c r="CZ119" s="598"/>
      <c r="DA119" s="598"/>
      <c r="DB119" s="598"/>
      <c r="DC119" s="598"/>
      <c r="DD119" s="598"/>
      <c r="DE119" s="598"/>
      <c r="DF119" s="598"/>
      <c r="DG119" s="598"/>
      <c r="DH119" s="598"/>
      <c r="DI119" s="598"/>
      <c r="DJ119" s="598"/>
      <c r="DK119" s="598"/>
      <c r="DL119" s="598"/>
      <c r="DM119" s="598"/>
      <c r="DN119" s="598"/>
      <c r="DO119" s="598"/>
      <c r="DP119" s="598"/>
      <c r="DQ119" s="598"/>
      <c r="DR119" s="598"/>
      <c r="DS119" s="598"/>
      <c r="DT119" s="598"/>
      <c r="DU119" s="598"/>
      <c r="DV119" s="598"/>
      <c r="DW119" s="598"/>
      <c r="DX119" s="598"/>
      <c r="DY119" s="598"/>
      <c r="DZ119" s="598"/>
      <c r="EA119" s="598"/>
      <c r="EB119" s="598"/>
      <c r="EC119" s="598"/>
      <c r="ED119" s="598"/>
      <c r="EE119" s="598"/>
      <c r="EF119" s="598"/>
      <c r="EG119" s="598"/>
      <c r="EH119" s="598"/>
      <c r="EI119" s="598"/>
      <c r="EJ119" s="598"/>
      <c r="EK119" s="598"/>
      <c r="EL119" s="598"/>
      <c r="EM119" s="598"/>
      <c r="EN119" s="598"/>
      <c r="EO119" s="598"/>
      <c r="EP119" s="598"/>
      <c r="EQ119" s="598"/>
      <c r="ER119" s="598"/>
      <c r="ES119" s="598"/>
      <c r="ET119" s="598"/>
      <c r="EU119" s="598"/>
      <c r="EV119" s="598"/>
      <c r="EW119" s="598"/>
      <c r="EX119" s="598"/>
      <c r="EY119" s="598"/>
      <c r="EZ119" s="598"/>
      <c r="FA119" s="598"/>
      <c r="FB119" s="598"/>
      <c r="FC119" s="598"/>
      <c r="FD119" s="598"/>
      <c r="FE119" s="598"/>
      <c r="FF119" s="598"/>
      <c r="FG119" s="598"/>
      <c r="FH119" s="598"/>
      <c r="FI119" s="598"/>
      <c r="FJ119" s="598"/>
      <c r="FK119" s="598"/>
      <c r="FL119" s="598"/>
      <c r="FM119" s="598"/>
      <c r="FN119" s="598"/>
      <c r="FO119" s="598"/>
      <c r="FP119" s="598"/>
      <c r="FQ119" s="598"/>
      <c r="FR119" s="598"/>
      <c r="FS119" s="598"/>
      <c r="FT119" s="598"/>
      <c r="FU119" s="598"/>
      <c r="FV119" s="598"/>
      <c r="FW119" s="598"/>
      <c r="FX119" s="598"/>
      <c r="FY119" s="598"/>
      <c r="FZ119" s="598"/>
      <c r="GA119" s="598"/>
      <c r="GB119" s="598"/>
      <c r="GC119" s="598"/>
      <c r="GD119" s="598"/>
      <c r="GE119" s="598"/>
      <c r="GF119" s="598"/>
      <c r="GG119" s="598"/>
      <c r="GH119" s="598"/>
      <c r="GI119" s="598"/>
      <c r="GJ119" s="598"/>
      <c r="GK119" s="598"/>
      <c r="GL119" s="598"/>
      <c r="GM119" s="598"/>
      <c r="GN119" s="598"/>
      <c r="GO119" s="598"/>
      <c r="GP119" s="598"/>
      <c r="GQ119" s="598"/>
      <c r="GR119" s="598"/>
      <c r="GS119" s="598"/>
      <c r="GT119" s="598"/>
      <c r="GU119" s="598"/>
      <c r="GV119" s="598"/>
      <c r="GW119" s="598"/>
      <c r="GX119" s="598"/>
      <c r="GY119" s="598"/>
      <c r="GZ119" s="598"/>
      <c r="HA119" s="598"/>
      <c r="HB119" s="598"/>
      <c r="HC119" s="598"/>
      <c r="HD119" s="598"/>
      <c r="HE119" s="598"/>
      <c r="HF119" s="598"/>
      <c r="HG119" s="598"/>
      <c r="HH119" s="598"/>
      <c r="HI119" s="598"/>
      <c r="HJ119" s="598"/>
      <c r="HK119" s="598"/>
      <c r="HL119" s="598"/>
      <c r="HM119" s="598"/>
      <c r="HN119" s="598"/>
      <c r="HO119" s="598"/>
      <c r="HP119" s="598"/>
      <c r="HQ119" s="598"/>
      <c r="HR119" s="598"/>
      <c r="HS119" s="598"/>
      <c r="HT119" s="598"/>
      <c r="HU119" s="598"/>
      <c r="HV119" s="598"/>
      <c r="HW119" s="598"/>
      <c r="HX119" s="598"/>
      <c r="HY119" s="598"/>
      <c r="HZ119" s="598"/>
      <c r="IA119" s="598"/>
      <c r="IB119" s="598"/>
      <c r="IC119" s="598"/>
      <c r="ID119" s="598"/>
      <c r="IE119" s="598"/>
      <c r="IF119" s="598"/>
      <c r="IG119" s="598"/>
      <c r="IH119" s="598"/>
      <c r="II119" s="598"/>
      <c r="IJ119" s="598"/>
      <c r="IK119" s="598"/>
      <c r="IL119" s="598"/>
      <c r="IM119" s="598"/>
      <c r="IN119" s="598"/>
      <c r="IO119" s="598"/>
      <c r="IP119" s="598"/>
      <c r="IQ119" s="598"/>
      <c r="IR119" s="598"/>
      <c r="IS119" s="598"/>
      <c r="IT119" s="598"/>
      <c r="IU119" s="598"/>
      <c r="IV119" s="598"/>
    </row>
    <row r="120" spans="1:256" s="598" customFormat="1" ht="20.100000000000001" customHeight="1">
      <c r="A120" s="673" t="s">
        <v>1538</v>
      </c>
      <c r="B120" s="1182">
        <v>211448</v>
      </c>
      <c r="C120" s="1182">
        <v>211793</v>
      </c>
      <c r="D120" s="1182">
        <v>219788</v>
      </c>
      <c r="E120" s="1183">
        <v>238605</v>
      </c>
      <c r="F120" s="888"/>
      <c r="G120" s="888"/>
      <c r="H120" s="888"/>
      <c r="I120" s="1184"/>
      <c r="J120" s="788"/>
      <c r="K120" s="788"/>
      <c r="L120" s="788"/>
      <c r="M120" s="788"/>
      <c r="N120" s="788"/>
      <c r="O120" s="781"/>
      <c r="P120" s="781"/>
    </row>
    <row r="121" spans="1:256" s="598" customFormat="1" ht="20.100000000000001" customHeight="1">
      <c r="A121" s="664" t="s">
        <v>1429</v>
      </c>
      <c r="B121" s="1076">
        <v>185955</v>
      </c>
      <c r="C121" s="1185">
        <v>183561</v>
      </c>
      <c r="D121" s="1185">
        <v>187982</v>
      </c>
      <c r="E121" s="1186">
        <v>194321</v>
      </c>
      <c r="F121" s="1113"/>
      <c r="G121" s="1113"/>
      <c r="H121" s="1113"/>
      <c r="I121" s="1135"/>
      <c r="J121" s="788"/>
      <c r="K121" s="788"/>
      <c r="L121" s="788"/>
      <c r="M121" s="788"/>
      <c r="N121" s="788"/>
      <c r="O121" s="781"/>
      <c r="P121" s="781"/>
    </row>
    <row r="122" spans="1:256" s="598" customFormat="1" ht="20.100000000000001" customHeight="1">
      <c r="A122" s="664" t="s">
        <v>1539</v>
      </c>
      <c r="B122" s="1076">
        <v>25493</v>
      </c>
      <c r="C122" s="1070">
        <v>28232</v>
      </c>
      <c r="D122" s="1070">
        <v>31806</v>
      </c>
      <c r="E122" s="1186">
        <v>44284</v>
      </c>
      <c r="F122" s="1113"/>
      <c r="G122" s="1187"/>
      <c r="H122" s="1187"/>
      <c r="I122" s="1135"/>
      <c r="J122" s="788"/>
      <c r="K122" s="788"/>
      <c r="L122" s="788"/>
      <c r="M122" s="788"/>
      <c r="N122" s="788"/>
      <c r="O122" s="781"/>
      <c r="P122" s="781"/>
    </row>
    <row r="123" spans="1:256" s="598" customFormat="1" ht="20.100000000000001" customHeight="1">
      <c r="A123" s="599" t="s">
        <v>1540</v>
      </c>
      <c r="B123" s="1188">
        <v>173781</v>
      </c>
      <c r="C123" s="1188">
        <v>192028</v>
      </c>
      <c r="D123" s="1188">
        <v>211510</v>
      </c>
      <c r="E123" s="1180">
        <v>232999</v>
      </c>
      <c r="F123" s="1189"/>
      <c r="G123" s="1189"/>
      <c r="H123" s="1189"/>
      <c r="I123" s="1190"/>
      <c r="J123" s="788"/>
      <c r="K123" s="788"/>
      <c r="L123" s="788"/>
      <c r="M123" s="788"/>
      <c r="N123" s="788"/>
      <c r="O123" s="781"/>
      <c r="P123" s="781"/>
    </row>
    <row r="124" spans="1:256" s="598" customFormat="1" ht="20.100000000000001" customHeight="1">
      <c r="A124" s="664" t="s">
        <v>1541</v>
      </c>
      <c r="B124" s="1070">
        <v>476</v>
      </c>
      <c r="C124" s="1070">
        <v>526</v>
      </c>
      <c r="D124" s="1070">
        <v>579.47945205479448</v>
      </c>
      <c r="E124" s="1071">
        <f>E123/366</f>
        <v>636.6092896174863</v>
      </c>
      <c r="F124" s="1187"/>
      <c r="G124" s="1187"/>
      <c r="H124" s="1187"/>
      <c r="I124" s="1191"/>
      <c r="J124" s="788"/>
      <c r="K124" s="788"/>
      <c r="L124" s="788"/>
      <c r="M124" s="788"/>
      <c r="N124" s="788"/>
      <c r="O124" s="781"/>
      <c r="P124" s="781"/>
    </row>
    <row r="125" spans="1:256" s="598" customFormat="1" ht="20.100000000000001" customHeight="1">
      <c r="A125" s="664" t="s">
        <v>1542</v>
      </c>
      <c r="B125" s="1185">
        <v>260.64453176190989</v>
      </c>
      <c r="C125" s="1185">
        <v>267.37565278792772</v>
      </c>
      <c r="D125" s="1192">
        <v>268</v>
      </c>
      <c r="E125" s="1193">
        <v>273</v>
      </c>
      <c r="F125" s="1113"/>
      <c r="G125" s="1113"/>
      <c r="H125" s="1194"/>
      <c r="I125" s="1195"/>
      <c r="J125" s="788"/>
      <c r="K125" s="788"/>
      <c r="L125" s="788"/>
      <c r="M125" s="788"/>
      <c r="N125" s="788"/>
      <c r="O125" s="781"/>
      <c r="P125" s="781"/>
    </row>
    <row r="126" spans="1:256" s="598" customFormat="1" ht="20.100000000000001" customHeight="1">
      <c r="A126" s="1072" t="s">
        <v>1543</v>
      </c>
      <c r="B126" s="1072">
        <v>583</v>
      </c>
      <c r="C126" s="1072">
        <v>583</v>
      </c>
      <c r="D126" s="1072">
        <v>683</v>
      </c>
      <c r="E126" s="1196">
        <v>683</v>
      </c>
      <c r="F126" s="1181"/>
      <c r="G126" s="1181"/>
      <c r="H126" s="1181"/>
      <c r="I126" s="1181"/>
      <c r="J126" s="788"/>
      <c r="K126" s="788"/>
      <c r="L126" s="788"/>
      <c r="M126" s="788"/>
      <c r="N126" s="788"/>
      <c r="O126" s="781"/>
      <c r="P126" s="781"/>
    </row>
    <row r="127" spans="1:256" s="598" customFormat="1" ht="20.100000000000001" customHeight="1">
      <c r="A127" s="650" t="s">
        <v>1509</v>
      </c>
      <c r="B127" s="650"/>
      <c r="C127" s="650"/>
      <c r="D127" s="650"/>
      <c r="E127" s="650"/>
      <c r="F127" s="1127"/>
      <c r="G127" s="1127"/>
      <c r="H127" s="1127"/>
      <c r="I127" s="1127"/>
      <c r="J127" s="1127"/>
      <c r="K127" s="1127"/>
      <c r="L127" s="1127"/>
      <c r="M127" s="1127"/>
      <c r="N127" s="1127"/>
      <c r="O127" s="1127"/>
      <c r="P127" s="1127"/>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595"/>
      <c r="AM127" s="595"/>
      <c r="AN127" s="595"/>
      <c r="AO127" s="595"/>
      <c r="AP127" s="595"/>
      <c r="AQ127" s="595"/>
      <c r="AR127" s="595"/>
      <c r="AS127" s="595"/>
      <c r="AT127" s="595"/>
      <c r="AU127" s="595"/>
      <c r="AV127" s="595"/>
      <c r="AW127" s="595"/>
      <c r="AX127" s="595"/>
      <c r="AY127" s="595"/>
      <c r="AZ127" s="595"/>
      <c r="BA127" s="595"/>
      <c r="BB127" s="595"/>
      <c r="BC127" s="595"/>
      <c r="BD127" s="595"/>
      <c r="BE127" s="595"/>
      <c r="BF127" s="595"/>
      <c r="BG127" s="595"/>
      <c r="BH127" s="595"/>
      <c r="BI127" s="595"/>
      <c r="BJ127" s="595"/>
      <c r="BK127" s="595"/>
      <c r="BL127" s="595"/>
      <c r="BM127" s="595"/>
      <c r="BN127" s="595"/>
      <c r="BO127" s="595"/>
      <c r="BP127" s="595"/>
      <c r="BQ127" s="595"/>
      <c r="BR127" s="595"/>
      <c r="BS127" s="595"/>
      <c r="BT127" s="595"/>
      <c r="BU127" s="595"/>
      <c r="BV127" s="595"/>
      <c r="BW127" s="595"/>
      <c r="BX127" s="595"/>
      <c r="BY127" s="595"/>
      <c r="BZ127" s="595"/>
      <c r="CA127" s="595"/>
      <c r="CB127" s="595"/>
      <c r="CC127" s="595"/>
      <c r="CD127" s="595"/>
      <c r="CE127" s="595"/>
      <c r="CF127" s="595"/>
      <c r="CG127" s="595"/>
      <c r="CH127" s="595"/>
      <c r="CI127" s="595"/>
      <c r="CJ127" s="595"/>
      <c r="CK127" s="595"/>
      <c r="CL127" s="595"/>
      <c r="CM127" s="595"/>
      <c r="CN127" s="595"/>
      <c r="CO127" s="595"/>
      <c r="CP127" s="595"/>
      <c r="CQ127" s="595"/>
      <c r="CR127" s="595"/>
      <c r="CS127" s="595"/>
      <c r="CT127" s="595"/>
      <c r="CU127" s="595"/>
      <c r="CV127" s="595"/>
      <c r="CW127" s="595"/>
      <c r="CX127" s="595"/>
      <c r="CY127" s="595"/>
      <c r="CZ127" s="595"/>
      <c r="DA127" s="595"/>
      <c r="DB127" s="595"/>
      <c r="DC127" s="595"/>
      <c r="DD127" s="595"/>
      <c r="DE127" s="595"/>
      <c r="DF127" s="595"/>
      <c r="DG127" s="595"/>
      <c r="DH127" s="595"/>
      <c r="DI127" s="595"/>
      <c r="DJ127" s="595"/>
      <c r="DK127" s="595"/>
      <c r="DL127" s="595"/>
      <c r="DM127" s="595"/>
      <c r="DN127" s="595"/>
      <c r="DO127" s="595"/>
      <c r="DP127" s="595"/>
      <c r="DQ127" s="595"/>
      <c r="DR127" s="595"/>
      <c r="DS127" s="595"/>
      <c r="DT127" s="595"/>
      <c r="DU127" s="595"/>
      <c r="DV127" s="595"/>
      <c r="DW127" s="595"/>
      <c r="DX127" s="595"/>
      <c r="DY127" s="595"/>
      <c r="DZ127" s="595"/>
      <c r="EA127" s="595"/>
      <c r="EB127" s="595"/>
      <c r="EC127" s="595"/>
      <c r="ED127" s="595"/>
      <c r="EE127" s="595"/>
      <c r="EF127" s="595"/>
      <c r="EG127" s="595"/>
      <c r="EH127" s="595"/>
      <c r="EI127" s="595"/>
      <c r="EJ127" s="595"/>
      <c r="EK127" s="595"/>
      <c r="EL127" s="595"/>
      <c r="EM127" s="595"/>
      <c r="EN127" s="595"/>
      <c r="EO127" s="595"/>
      <c r="EP127" s="595"/>
      <c r="EQ127" s="595"/>
      <c r="ER127" s="595"/>
      <c r="ES127" s="595"/>
      <c r="ET127" s="595"/>
      <c r="EU127" s="595"/>
      <c r="EV127" s="595"/>
      <c r="EW127" s="595"/>
      <c r="EX127" s="595"/>
      <c r="EY127" s="595"/>
      <c r="EZ127" s="595"/>
      <c r="FA127" s="595"/>
      <c r="FB127" s="595"/>
      <c r="FC127" s="595"/>
      <c r="FD127" s="595"/>
      <c r="FE127" s="595"/>
      <c r="FF127" s="595"/>
      <c r="FG127" s="595"/>
      <c r="FH127" s="595"/>
      <c r="FI127" s="595"/>
      <c r="FJ127" s="595"/>
      <c r="FK127" s="595"/>
      <c r="FL127" s="595"/>
      <c r="FM127" s="595"/>
      <c r="FN127" s="595"/>
      <c r="FO127" s="595"/>
      <c r="FP127" s="595"/>
      <c r="FQ127" s="595"/>
      <c r="FR127" s="595"/>
      <c r="FS127" s="595"/>
      <c r="FT127" s="595"/>
      <c r="FU127" s="595"/>
      <c r="FV127" s="595"/>
      <c r="FW127" s="595"/>
      <c r="FX127" s="595"/>
      <c r="FY127" s="595"/>
      <c r="FZ127" s="595"/>
      <c r="GA127" s="595"/>
      <c r="GB127" s="595"/>
      <c r="GC127" s="595"/>
      <c r="GD127" s="595"/>
      <c r="GE127" s="595"/>
      <c r="GF127" s="595"/>
      <c r="GG127" s="595"/>
      <c r="GH127" s="595"/>
      <c r="GI127" s="595"/>
      <c r="GJ127" s="595"/>
      <c r="GK127" s="595"/>
      <c r="GL127" s="595"/>
      <c r="GM127" s="595"/>
      <c r="GN127" s="595"/>
      <c r="GO127" s="595"/>
      <c r="GP127" s="595"/>
      <c r="GQ127" s="595"/>
      <c r="GR127" s="595"/>
      <c r="GS127" s="595"/>
      <c r="GT127" s="595"/>
      <c r="GU127" s="595"/>
      <c r="GV127" s="595"/>
      <c r="GW127" s="595"/>
      <c r="GX127" s="595"/>
      <c r="GY127" s="595"/>
      <c r="GZ127" s="595"/>
      <c r="HA127" s="595"/>
      <c r="HB127" s="595"/>
      <c r="HC127" s="595"/>
      <c r="HD127" s="595"/>
      <c r="HE127" s="595"/>
      <c r="HF127" s="595"/>
      <c r="HG127" s="595"/>
      <c r="HH127" s="595"/>
      <c r="HI127" s="595"/>
      <c r="HJ127" s="595"/>
      <c r="HK127" s="595"/>
      <c r="HL127" s="595"/>
      <c r="HM127" s="595"/>
      <c r="HN127" s="595"/>
      <c r="HO127" s="595"/>
      <c r="HP127" s="595"/>
      <c r="HQ127" s="595"/>
      <c r="HR127" s="595"/>
      <c r="HS127" s="595"/>
      <c r="HT127" s="595"/>
      <c r="HU127" s="595"/>
      <c r="HV127" s="595"/>
      <c r="HW127" s="595"/>
      <c r="HX127" s="595"/>
      <c r="HY127" s="595"/>
      <c r="HZ127" s="595"/>
      <c r="IA127" s="595"/>
      <c r="IB127" s="595"/>
      <c r="IC127" s="595"/>
      <c r="ID127" s="595"/>
      <c r="IE127" s="595"/>
      <c r="IF127" s="595"/>
      <c r="IG127" s="595"/>
      <c r="IH127" s="595"/>
      <c r="II127" s="595"/>
      <c r="IJ127" s="595"/>
      <c r="IK127" s="595"/>
      <c r="IL127" s="595"/>
      <c r="IM127" s="595"/>
      <c r="IN127" s="595"/>
      <c r="IO127" s="595"/>
      <c r="IP127" s="595"/>
      <c r="IQ127" s="595"/>
      <c r="IR127" s="595"/>
      <c r="IS127" s="595"/>
      <c r="IT127" s="595"/>
      <c r="IU127" s="595"/>
      <c r="IV127" s="595"/>
    </row>
    <row r="128" spans="1:256" s="595" customFormat="1" ht="15" customHeight="1">
      <c r="A128" s="650"/>
      <c r="B128" s="650"/>
      <c r="C128" s="650"/>
      <c r="D128" s="650"/>
      <c r="E128" s="650"/>
      <c r="F128" s="1127"/>
      <c r="G128" s="1127"/>
      <c r="H128" s="1127"/>
      <c r="I128" s="1127"/>
      <c r="J128" s="1127"/>
      <c r="K128" s="1127"/>
      <c r="L128" s="1127"/>
      <c r="M128" s="1127"/>
      <c r="N128" s="1127"/>
      <c r="O128" s="1127"/>
      <c r="P128" s="1127"/>
    </row>
    <row r="129" spans="1:16" s="595" customFormat="1" ht="15" customHeight="1">
      <c r="A129" s="860" t="s">
        <v>1544</v>
      </c>
      <c r="B129" s="650"/>
      <c r="C129" s="650"/>
      <c r="D129" s="650"/>
      <c r="E129" s="650"/>
      <c r="F129" s="1127"/>
      <c r="G129" s="1127"/>
      <c r="H129" s="1127"/>
      <c r="I129" s="1127"/>
      <c r="J129" s="1127"/>
      <c r="K129" s="1127"/>
      <c r="L129" s="1127"/>
      <c r="M129" s="1127"/>
      <c r="N129" s="1127"/>
      <c r="O129" s="1127"/>
      <c r="P129" s="1127"/>
    </row>
    <row r="130" spans="1:16" s="595" customFormat="1" ht="20.100000000000001" customHeight="1">
      <c r="A130" s="650"/>
      <c r="B130" s="650"/>
      <c r="C130" s="650"/>
      <c r="D130" s="650"/>
      <c r="E130" s="650"/>
      <c r="F130" s="1127"/>
      <c r="G130" s="1127"/>
      <c r="H130" s="1127"/>
      <c r="I130" s="1127"/>
      <c r="J130" s="1127"/>
      <c r="K130" s="1127"/>
      <c r="L130" s="1127"/>
      <c r="M130" s="1127"/>
      <c r="N130" s="1127"/>
      <c r="O130" s="1127"/>
      <c r="P130" s="1127"/>
    </row>
    <row r="131" spans="1:16" s="595" customFormat="1" ht="15" customHeight="1">
      <c r="A131" s="650"/>
      <c r="B131" s="650"/>
      <c r="C131" s="650"/>
      <c r="D131" s="650"/>
      <c r="E131" s="650"/>
      <c r="F131" s="1127"/>
      <c r="G131" s="1127"/>
      <c r="H131" s="1127"/>
      <c r="I131" s="1127"/>
      <c r="J131" s="1127"/>
      <c r="K131" s="1127"/>
      <c r="L131" s="1127"/>
      <c r="M131" s="1127"/>
      <c r="N131" s="1127"/>
      <c r="O131" s="1127"/>
      <c r="P131" s="1127"/>
    </row>
    <row r="132" spans="1:16" s="595" customFormat="1" ht="15" customHeight="1">
      <c r="A132" s="650"/>
      <c r="B132" s="650"/>
      <c r="C132" s="650"/>
      <c r="D132" s="650"/>
      <c r="E132" s="650"/>
      <c r="F132" s="1127"/>
      <c r="G132" s="1127"/>
      <c r="H132" s="1127"/>
      <c r="I132" s="1127"/>
      <c r="J132" s="1127"/>
      <c r="K132" s="1127"/>
      <c r="L132" s="1127"/>
      <c r="M132" s="1127"/>
      <c r="N132" s="1127"/>
      <c r="O132" s="1127"/>
      <c r="P132" s="1127"/>
    </row>
    <row r="133" spans="1:16" s="595" customFormat="1" ht="15" customHeight="1">
      <c r="A133" s="650"/>
      <c r="B133" s="650"/>
      <c r="C133" s="650"/>
      <c r="D133" s="650"/>
      <c r="E133" s="650"/>
      <c r="F133" s="1127"/>
      <c r="G133" s="1127"/>
      <c r="H133" s="1127"/>
      <c r="I133" s="1127"/>
      <c r="J133" s="1127"/>
      <c r="K133" s="1127"/>
      <c r="L133" s="1127"/>
      <c r="M133" s="1127"/>
      <c r="N133" s="1127"/>
      <c r="O133" s="1127"/>
      <c r="P133" s="1127"/>
    </row>
    <row r="134" spans="1:16" s="595" customFormat="1" ht="15" customHeight="1">
      <c r="A134" s="650"/>
      <c r="B134" s="650"/>
      <c r="C134" s="650"/>
      <c r="D134" s="650"/>
      <c r="E134" s="650"/>
      <c r="F134" s="1127"/>
      <c r="G134" s="1127"/>
      <c r="H134" s="1127"/>
      <c r="I134" s="1127"/>
      <c r="J134" s="1127"/>
      <c r="K134" s="1127"/>
      <c r="L134" s="1127"/>
      <c r="M134" s="1127"/>
      <c r="N134" s="1127"/>
      <c r="O134" s="1127"/>
      <c r="P134" s="1127"/>
    </row>
    <row r="135" spans="1:16" s="595" customFormat="1" ht="15" customHeight="1">
      <c r="A135" s="650"/>
      <c r="B135" s="650"/>
      <c r="C135" s="650"/>
      <c r="D135" s="650"/>
      <c r="E135" s="650"/>
      <c r="F135" s="1127"/>
      <c r="G135" s="1127"/>
      <c r="H135" s="1127"/>
      <c r="I135" s="1127"/>
      <c r="J135" s="1127"/>
      <c r="K135" s="1127"/>
      <c r="L135" s="1127"/>
      <c r="M135" s="1127"/>
      <c r="N135" s="1127"/>
      <c r="O135" s="1127"/>
      <c r="P135" s="1127"/>
    </row>
    <row r="136" spans="1:16" s="595" customFormat="1" ht="15" customHeight="1">
      <c r="A136" s="650"/>
      <c r="B136" s="650"/>
      <c r="C136" s="650"/>
      <c r="D136" s="650"/>
      <c r="E136" s="650"/>
      <c r="F136" s="1127"/>
      <c r="G136" s="1127"/>
      <c r="H136" s="1127"/>
      <c r="I136" s="1127"/>
      <c r="J136" s="1127"/>
      <c r="K136" s="1127"/>
      <c r="L136" s="1127"/>
      <c r="M136" s="1127"/>
      <c r="N136" s="1127"/>
      <c r="O136" s="1127"/>
      <c r="P136" s="1127"/>
    </row>
    <row r="137" spans="1:16" s="595" customFormat="1" ht="15" customHeight="1">
      <c r="A137" s="650"/>
      <c r="B137" s="650"/>
      <c r="C137" s="650"/>
      <c r="D137" s="650"/>
      <c r="E137" s="650"/>
      <c r="F137" s="1127"/>
      <c r="G137" s="1127"/>
      <c r="H137" s="1127"/>
      <c r="I137" s="1127"/>
      <c r="J137" s="1127"/>
      <c r="K137" s="1127"/>
      <c r="L137" s="1127"/>
      <c r="M137" s="1127"/>
      <c r="N137" s="1127"/>
      <c r="O137" s="1127"/>
      <c r="P137" s="1127"/>
    </row>
    <row r="138" spans="1:16" s="595" customFormat="1" ht="15" customHeight="1">
      <c r="A138" s="650"/>
      <c r="B138" s="650"/>
      <c r="C138" s="650"/>
      <c r="D138" s="650"/>
      <c r="E138" s="650"/>
      <c r="F138" s="1127"/>
      <c r="G138" s="1127"/>
      <c r="H138" s="1127"/>
      <c r="I138" s="1127"/>
      <c r="J138" s="1127"/>
      <c r="K138" s="1127"/>
      <c r="L138" s="1127"/>
      <c r="M138" s="1127"/>
      <c r="N138" s="1127"/>
      <c r="O138" s="1127"/>
      <c r="P138" s="1127"/>
    </row>
    <row r="139" spans="1:16" s="595" customFormat="1" ht="15" customHeight="1">
      <c r="A139" s="650"/>
      <c r="B139" s="650"/>
      <c r="C139" s="650"/>
      <c r="D139" s="650"/>
      <c r="E139" s="650"/>
      <c r="F139" s="1127"/>
      <c r="G139" s="1127"/>
      <c r="H139" s="1127"/>
      <c r="I139" s="1127"/>
      <c r="J139" s="1127"/>
      <c r="K139" s="1127"/>
      <c r="L139" s="1127"/>
      <c r="M139" s="1127"/>
      <c r="N139" s="1127"/>
      <c r="O139" s="1127"/>
      <c r="P139" s="1127"/>
    </row>
    <row r="140" spans="1:16" s="595" customFormat="1" ht="15" customHeight="1">
      <c r="A140" s="650"/>
      <c r="B140" s="650"/>
      <c r="C140" s="650"/>
      <c r="D140" s="650"/>
      <c r="E140" s="650"/>
      <c r="F140" s="1127"/>
      <c r="G140" s="1127"/>
      <c r="H140" s="1127"/>
      <c r="I140" s="1127"/>
      <c r="J140" s="1127"/>
      <c r="K140" s="1127"/>
      <c r="L140" s="1127"/>
      <c r="M140" s="1127"/>
      <c r="N140" s="1127"/>
      <c r="O140" s="1127"/>
      <c r="P140" s="1127"/>
    </row>
    <row r="141" spans="1:16" s="595" customFormat="1" ht="15" customHeight="1">
      <c r="A141" s="650"/>
      <c r="B141" s="650"/>
      <c r="C141" s="650"/>
      <c r="D141" s="650"/>
      <c r="E141" s="650"/>
      <c r="F141" s="1127"/>
      <c r="G141" s="1127"/>
      <c r="H141" s="1127"/>
      <c r="I141" s="1127"/>
      <c r="J141" s="1127"/>
      <c r="K141" s="1127"/>
      <c r="L141" s="1127"/>
      <c r="M141" s="1127"/>
      <c r="N141" s="1127"/>
      <c r="O141" s="1127"/>
      <c r="P141" s="1127"/>
    </row>
    <row r="142" spans="1:16" s="595" customFormat="1" ht="15" customHeight="1">
      <c r="A142" s="650"/>
      <c r="B142" s="650"/>
      <c r="C142" s="650"/>
      <c r="D142" s="650"/>
      <c r="E142" s="650"/>
      <c r="F142" s="1127"/>
      <c r="G142" s="1127"/>
      <c r="H142" s="1127"/>
      <c r="I142" s="1127"/>
      <c r="J142" s="1127"/>
      <c r="K142" s="1127"/>
      <c r="L142" s="1127"/>
      <c r="M142" s="1127"/>
      <c r="N142" s="1127"/>
      <c r="O142" s="1127"/>
      <c r="P142" s="1127"/>
    </row>
    <row r="143" spans="1:16" s="595" customFormat="1" ht="15" customHeight="1">
      <c r="A143" s="650"/>
      <c r="B143" s="650"/>
      <c r="C143" s="650"/>
      <c r="D143" s="650"/>
      <c r="E143" s="650"/>
      <c r="F143" s="1127"/>
      <c r="G143" s="1127"/>
      <c r="H143" s="1127"/>
      <c r="I143" s="1127"/>
      <c r="J143" s="1127"/>
      <c r="K143" s="1127"/>
      <c r="L143" s="1127"/>
      <c r="M143" s="1127"/>
      <c r="N143" s="1127"/>
      <c r="O143" s="1127"/>
      <c r="P143" s="1127"/>
    </row>
    <row r="144" spans="1:16" s="595" customFormat="1" ht="15" customHeight="1">
      <c r="A144" s="650"/>
      <c r="B144" s="650"/>
      <c r="C144" s="650"/>
      <c r="D144" s="650"/>
      <c r="E144" s="650"/>
      <c r="F144" s="1127"/>
      <c r="G144" s="1127"/>
      <c r="H144" s="1127"/>
      <c r="I144" s="1127"/>
      <c r="J144" s="1127"/>
      <c r="K144" s="1127"/>
      <c r="L144" s="1127"/>
      <c r="M144" s="1127"/>
      <c r="N144" s="1127"/>
      <c r="O144" s="1127"/>
      <c r="P144" s="1127"/>
    </row>
    <row r="145" spans="1:256" s="595" customFormat="1" ht="15" customHeight="1">
      <c r="A145" s="650"/>
      <c r="B145" s="650"/>
      <c r="C145" s="650"/>
      <c r="D145" s="650"/>
      <c r="E145" s="650"/>
      <c r="F145" s="1127"/>
      <c r="G145" s="1127"/>
      <c r="H145" s="1127"/>
      <c r="I145" s="1127"/>
      <c r="J145" s="1127"/>
      <c r="K145" s="1127"/>
      <c r="L145" s="1127"/>
      <c r="M145" s="1127"/>
      <c r="N145" s="1127"/>
      <c r="O145" s="1127"/>
      <c r="P145" s="1127"/>
    </row>
    <row r="146" spans="1:256" s="595" customFormat="1" ht="15" customHeight="1">
      <c r="A146" s="2015" t="s">
        <v>1545</v>
      </c>
      <c r="B146" s="2015"/>
      <c r="C146" s="2015"/>
      <c r="D146" s="2015"/>
      <c r="E146" s="2015"/>
      <c r="F146" s="1197"/>
      <c r="G146" s="1197"/>
      <c r="H146" s="1197"/>
      <c r="I146" s="1197"/>
      <c r="J146" s="1197"/>
      <c r="K146" s="1197"/>
      <c r="L146" s="1115"/>
      <c r="M146" s="1115"/>
      <c r="N146" s="1115"/>
      <c r="O146" s="1115"/>
      <c r="P146" s="1115"/>
      <c r="Q146" s="590"/>
      <c r="R146" s="590"/>
      <c r="S146" s="590"/>
      <c r="T146" s="590"/>
      <c r="U146" s="590"/>
      <c r="V146" s="590"/>
      <c r="W146" s="590"/>
      <c r="X146" s="590"/>
      <c r="Y146" s="590"/>
      <c r="Z146" s="590"/>
      <c r="AA146" s="590"/>
      <c r="AB146" s="590"/>
      <c r="AC146" s="590"/>
      <c r="AD146" s="590"/>
      <c r="AE146" s="590"/>
      <c r="AF146" s="590"/>
      <c r="AG146" s="590"/>
      <c r="AH146" s="590"/>
      <c r="AI146" s="590"/>
      <c r="AJ146" s="590"/>
      <c r="AK146" s="590"/>
      <c r="AL146" s="590"/>
      <c r="AM146" s="590"/>
      <c r="AN146" s="590"/>
      <c r="AO146" s="590"/>
      <c r="AP146" s="590"/>
      <c r="AQ146" s="590"/>
      <c r="AR146" s="590"/>
      <c r="AS146" s="590"/>
      <c r="AT146" s="590"/>
      <c r="AU146" s="590"/>
      <c r="AV146" s="590"/>
      <c r="AW146" s="590"/>
      <c r="AX146" s="590"/>
      <c r="AY146" s="590"/>
      <c r="AZ146" s="590"/>
      <c r="BA146" s="590"/>
      <c r="BB146" s="590"/>
      <c r="BC146" s="590"/>
      <c r="BD146" s="590"/>
      <c r="BE146" s="590"/>
      <c r="BF146" s="590"/>
      <c r="BG146" s="590"/>
      <c r="BH146" s="590"/>
      <c r="BI146" s="590"/>
      <c r="BJ146" s="590"/>
      <c r="BK146" s="590"/>
      <c r="BL146" s="590"/>
      <c r="BM146" s="590"/>
      <c r="BN146" s="590"/>
      <c r="BO146" s="590"/>
      <c r="BP146" s="590"/>
      <c r="BQ146" s="590"/>
      <c r="BR146" s="590"/>
      <c r="BS146" s="590"/>
      <c r="BT146" s="590"/>
      <c r="BU146" s="590"/>
      <c r="BV146" s="590"/>
      <c r="BW146" s="590"/>
      <c r="BX146" s="590"/>
      <c r="BY146" s="590"/>
      <c r="BZ146" s="590"/>
      <c r="CA146" s="590"/>
      <c r="CB146" s="590"/>
      <c r="CC146" s="590"/>
      <c r="CD146" s="590"/>
      <c r="CE146" s="590"/>
      <c r="CF146" s="590"/>
      <c r="CG146" s="590"/>
      <c r="CH146" s="590"/>
      <c r="CI146" s="590"/>
      <c r="CJ146" s="590"/>
      <c r="CK146" s="590"/>
      <c r="CL146" s="590"/>
      <c r="CM146" s="590"/>
      <c r="CN146" s="590"/>
      <c r="CO146" s="590"/>
      <c r="CP146" s="590"/>
      <c r="CQ146" s="590"/>
      <c r="CR146" s="590"/>
      <c r="CS146" s="590"/>
      <c r="CT146" s="590"/>
      <c r="CU146" s="590"/>
      <c r="CV146" s="590"/>
      <c r="CW146" s="590"/>
      <c r="CX146" s="590"/>
      <c r="CY146" s="590"/>
      <c r="CZ146" s="590"/>
      <c r="DA146" s="590"/>
      <c r="DB146" s="590"/>
      <c r="DC146" s="590"/>
      <c r="DD146" s="590"/>
      <c r="DE146" s="590"/>
      <c r="DF146" s="590"/>
      <c r="DG146" s="590"/>
      <c r="DH146" s="590"/>
      <c r="DI146" s="590"/>
      <c r="DJ146" s="590"/>
      <c r="DK146" s="590"/>
      <c r="DL146" s="590"/>
      <c r="DM146" s="590"/>
      <c r="DN146" s="590"/>
      <c r="DO146" s="590"/>
      <c r="DP146" s="590"/>
      <c r="DQ146" s="590"/>
      <c r="DR146" s="590"/>
      <c r="DS146" s="590"/>
      <c r="DT146" s="590"/>
      <c r="DU146" s="590"/>
      <c r="DV146" s="590"/>
      <c r="DW146" s="590"/>
      <c r="DX146" s="590"/>
      <c r="DY146" s="590"/>
      <c r="DZ146" s="590"/>
      <c r="EA146" s="590"/>
      <c r="EB146" s="590"/>
      <c r="EC146" s="590"/>
      <c r="ED146" s="590"/>
      <c r="EE146" s="590"/>
      <c r="EF146" s="590"/>
      <c r="EG146" s="590"/>
      <c r="EH146" s="590"/>
      <c r="EI146" s="590"/>
      <c r="EJ146" s="590"/>
      <c r="EK146" s="590"/>
      <c r="EL146" s="590"/>
      <c r="EM146" s="590"/>
      <c r="EN146" s="590"/>
      <c r="EO146" s="590"/>
      <c r="EP146" s="590"/>
      <c r="EQ146" s="590"/>
      <c r="ER146" s="590"/>
      <c r="ES146" s="590"/>
      <c r="ET146" s="590"/>
      <c r="EU146" s="590"/>
      <c r="EV146" s="590"/>
      <c r="EW146" s="590"/>
      <c r="EX146" s="590"/>
      <c r="EY146" s="590"/>
      <c r="EZ146" s="590"/>
      <c r="FA146" s="590"/>
      <c r="FB146" s="590"/>
      <c r="FC146" s="590"/>
      <c r="FD146" s="590"/>
      <c r="FE146" s="590"/>
      <c r="FF146" s="590"/>
      <c r="FG146" s="590"/>
      <c r="FH146" s="590"/>
      <c r="FI146" s="590"/>
      <c r="FJ146" s="590"/>
      <c r="FK146" s="590"/>
      <c r="FL146" s="590"/>
      <c r="FM146" s="590"/>
      <c r="FN146" s="590"/>
      <c r="FO146" s="590"/>
      <c r="FP146" s="590"/>
      <c r="FQ146" s="590"/>
      <c r="FR146" s="590"/>
      <c r="FS146" s="590"/>
      <c r="FT146" s="590"/>
      <c r="FU146" s="590"/>
      <c r="FV146" s="590"/>
      <c r="FW146" s="590"/>
      <c r="FX146" s="590"/>
      <c r="FY146" s="590"/>
      <c r="FZ146" s="590"/>
      <c r="GA146" s="590"/>
      <c r="GB146" s="590"/>
      <c r="GC146" s="590"/>
      <c r="GD146" s="590"/>
      <c r="GE146" s="590"/>
      <c r="GF146" s="590"/>
      <c r="GG146" s="590"/>
      <c r="GH146" s="590"/>
      <c r="GI146" s="590"/>
      <c r="GJ146" s="590"/>
      <c r="GK146" s="590"/>
      <c r="GL146" s="590"/>
      <c r="GM146" s="590"/>
      <c r="GN146" s="590"/>
      <c r="GO146" s="590"/>
      <c r="GP146" s="590"/>
      <c r="GQ146" s="590"/>
      <c r="GR146" s="590"/>
      <c r="GS146" s="590"/>
      <c r="GT146" s="590"/>
      <c r="GU146" s="590"/>
      <c r="GV146" s="590"/>
      <c r="GW146" s="590"/>
      <c r="GX146" s="590"/>
      <c r="GY146" s="590"/>
      <c r="GZ146" s="590"/>
      <c r="HA146" s="590"/>
      <c r="HB146" s="590"/>
      <c r="HC146" s="590"/>
      <c r="HD146" s="590"/>
      <c r="HE146" s="590"/>
      <c r="HF146" s="590"/>
      <c r="HG146" s="590"/>
      <c r="HH146" s="590"/>
      <c r="HI146" s="590"/>
      <c r="HJ146" s="590"/>
      <c r="HK146" s="590"/>
      <c r="HL146" s="590"/>
      <c r="HM146" s="590"/>
      <c r="HN146" s="590"/>
      <c r="HO146" s="590"/>
      <c r="HP146" s="590"/>
      <c r="HQ146" s="590"/>
      <c r="HR146" s="590"/>
      <c r="HS146" s="590"/>
      <c r="HT146" s="590"/>
      <c r="HU146" s="590"/>
      <c r="HV146" s="590"/>
      <c r="HW146" s="590"/>
      <c r="HX146" s="590"/>
      <c r="HY146" s="590"/>
      <c r="HZ146" s="590"/>
      <c r="IA146" s="590"/>
      <c r="IB146" s="590"/>
      <c r="IC146" s="590"/>
      <c r="ID146" s="590"/>
      <c r="IE146" s="590"/>
      <c r="IF146" s="590"/>
      <c r="IG146" s="590"/>
      <c r="IH146" s="590"/>
      <c r="II146" s="590"/>
      <c r="IJ146" s="590"/>
      <c r="IK146" s="590"/>
      <c r="IL146" s="590"/>
      <c r="IM146" s="590"/>
      <c r="IN146" s="590"/>
      <c r="IO146" s="590"/>
      <c r="IP146" s="590"/>
      <c r="IQ146" s="590"/>
      <c r="IR146" s="590"/>
      <c r="IS146" s="590"/>
      <c r="IT146" s="590"/>
      <c r="IU146" s="590"/>
      <c r="IV146" s="590"/>
    </row>
    <row r="147" spans="1:256" ht="20.100000000000001" customHeight="1">
      <c r="A147" s="711" t="s">
        <v>1546</v>
      </c>
      <c r="B147" s="650"/>
      <c r="C147" s="650"/>
      <c r="D147" s="650"/>
      <c r="E147" s="650"/>
      <c r="F147" s="745"/>
      <c r="G147" s="745"/>
      <c r="H147" s="745"/>
      <c r="I147" s="745"/>
      <c r="J147" s="745"/>
      <c r="K147" s="745"/>
      <c r="L147" s="1127"/>
      <c r="M147" s="1127"/>
      <c r="N147" s="1127"/>
      <c r="O147" s="1127"/>
      <c r="P147" s="1127"/>
      <c r="Q147" s="595"/>
      <c r="R147" s="595"/>
      <c r="S147" s="595"/>
      <c r="T147" s="595"/>
      <c r="U147" s="595"/>
      <c r="V147" s="595"/>
      <c r="W147" s="595"/>
      <c r="X147" s="595"/>
      <c r="Y147" s="595"/>
      <c r="Z147" s="595"/>
      <c r="AA147" s="595"/>
      <c r="AB147" s="595"/>
      <c r="AC147" s="595"/>
      <c r="AD147" s="595"/>
      <c r="AE147" s="595"/>
      <c r="AF147" s="595"/>
      <c r="AG147" s="595"/>
      <c r="AH147" s="595"/>
      <c r="AI147" s="595"/>
      <c r="AJ147" s="595"/>
      <c r="AK147" s="595"/>
      <c r="AL147" s="595"/>
      <c r="AM147" s="595"/>
      <c r="AN147" s="595"/>
      <c r="AO147" s="595"/>
      <c r="AP147" s="595"/>
      <c r="AQ147" s="595"/>
      <c r="AR147" s="595"/>
      <c r="AS147" s="595"/>
      <c r="AT147" s="595"/>
      <c r="AU147" s="595"/>
      <c r="AV147" s="595"/>
      <c r="AW147" s="595"/>
      <c r="AX147" s="595"/>
      <c r="AY147" s="595"/>
      <c r="AZ147" s="595"/>
      <c r="BA147" s="595"/>
      <c r="BB147" s="595"/>
      <c r="BC147" s="595"/>
      <c r="BD147" s="595"/>
      <c r="BE147" s="595"/>
      <c r="BF147" s="595"/>
      <c r="BG147" s="595"/>
      <c r="BH147" s="595"/>
      <c r="BI147" s="595"/>
      <c r="BJ147" s="595"/>
      <c r="BK147" s="595"/>
      <c r="BL147" s="595"/>
      <c r="BM147" s="595"/>
      <c r="BN147" s="595"/>
      <c r="BO147" s="595"/>
      <c r="BP147" s="595"/>
      <c r="BQ147" s="595"/>
      <c r="BR147" s="595"/>
      <c r="BS147" s="595"/>
      <c r="BT147" s="595"/>
      <c r="BU147" s="595"/>
      <c r="BV147" s="595"/>
      <c r="BW147" s="595"/>
      <c r="BX147" s="595"/>
      <c r="BY147" s="595"/>
      <c r="BZ147" s="595"/>
      <c r="CA147" s="595"/>
      <c r="CB147" s="595"/>
      <c r="CC147" s="595"/>
      <c r="CD147" s="595"/>
      <c r="CE147" s="595"/>
      <c r="CF147" s="595"/>
      <c r="CG147" s="595"/>
      <c r="CH147" s="595"/>
      <c r="CI147" s="595"/>
      <c r="CJ147" s="595"/>
      <c r="CK147" s="595"/>
      <c r="CL147" s="595"/>
      <c r="CM147" s="595"/>
      <c r="CN147" s="595"/>
      <c r="CO147" s="595"/>
      <c r="CP147" s="595"/>
      <c r="CQ147" s="595"/>
      <c r="CR147" s="595"/>
      <c r="CS147" s="595"/>
      <c r="CT147" s="595"/>
      <c r="CU147" s="595"/>
      <c r="CV147" s="595"/>
      <c r="CW147" s="595"/>
      <c r="CX147" s="595"/>
      <c r="CY147" s="595"/>
      <c r="CZ147" s="595"/>
      <c r="DA147" s="595"/>
      <c r="DB147" s="595"/>
      <c r="DC147" s="595"/>
      <c r="DD147" s="595"/>
      <c r="DE147" s="595"/>
      <c r="DF147" s="595"/>
      <c r="DG147" s="595"/>
      <c r="DH147" s="595"/>
      <c r="DI147" s="595"/>
      <c r="DJ147" s="595"/>
      <c r="DK147" s="595"/>
      <c r="DL147" s="595"/>
      <c r="DM147" s="595"/>
      <c r="DN147" s="595"/>
      <c r="DO147" s="595"/>
      <c r="DP147" s="595"/>
      <c r="DQ147" s="595"/>
      <c r="DR147" s="595"/>
      <c r="DS147" s="595"/>
      <c r="DT147" s="595"/>
      <c r="DU147" s="595"/>
      <c r="DV147" s="595"/>
      <c r="DW147" s="595"/>
      <c r="DX147" s="595"/>
      <c r="DY147" s="595"/>
      <c r="DZ147" s="595"/>
      <c r="EA147" s="595"/>
      <c r="EB147" s="595"/>
      <c r="EC147" s="595"/>
      <c r="ED147" s="595"/>
      <c r="EE147" s="595"/>
      <c r="EF147" s="595"/>
      <c r="EG147" s="595"/>
      <c r="EH147" s="595"/>
      <c r="EI147" s="595"/>
      <c r="EJ147" s="595"/>
      <c r="EK147" s="595"/>
      <c r="EL147" s="595"/>
      <c r="EM147" s="595"/>
      <c r="EN147" s="595"/>
      <c r="EO147" s="595"/>
      <c r="EP147" s="595"/>
      <c r="EQ147" s="595"/>
      <c r="ER147" s="595"/>
      <c r="ES147" s="595"/>
      <c r="ET147" s="595"/>
      <c r="EU147" s="595"/>
      <c r="EV147" s="595"/>
      <c r="EW147" s="595"/>
      <c r="EX147" s="595"/>
      <c r="EY147" s="595"/>
      <c r="EZ147" s="595"/>
      <c r="FA147" s="595"/>
      <c r="FB147" s="595"/>
      <c r="FC147" s="595"/>
      <c r="FD147" s="595"/>
      <c r="FE147" s="595"/>
      <c r="FF147" s="595"/>
      <c r="FG147" s="595"/>
      <c r="FH147" s="595"/>
      <c r="FI147" s="595"/>
      <c r="FJ147" s="595"/>
      <c r="FK147" s="595"/>
      <c r="FL147" s="595"/>
      <c r="FM147" s="595"/>
      <c r="FN147" s="595"/>
      <c r="FO147" s="595"/>
      <c r="FP147" s="595"/>
      <c r="FQ147" s="595"/>
      <c r="FR147" s="595"/>
      <c r="FS147" s="595"/>
      <c r="FT147" s="595"/>
      <c r="FU147" s="595"/>
      <c r="FV147" s="595"/>
      <c r="FW147" s="595"/>
      <c r="FX147" s="595"/>
      <c r="FY147" s="595"/>
      <c r="FZ147" s="595"/>
      <c r="GA147" s="595"/>
      <c r="GB147" s="595"/>
      <c r="GC147" s="595"/>
      <c r="GD147" s="595"/>
      <c r="GE147" s="595"/>
      <c r="GF147" s="595"/>
      <c r="GG147" s="595"/>
      <c r="GH147" s="595"/>
      <c r="GI147" s="595"/>
      <c r="GJ147" s="595"/>
      <c r="GK147" s="595"/>
      <c r="GL147" s="595"/>
      <c r="GM147" s="595"/>
      <c r="GN147" s="595"/>
      <c r="GO147" s="595"/>
      <c r="GP147" s="595"/>
      <c r="GQ147" s="595"/>
      <c r="GR147" s="595"/>
      <c r="GS147" s="595"/>
      <c r="GT147" s="595"/>
      <c r="GU147" s="595"/>
      <c r="GV147" s="595"/>
      <c r="GW147" s="595"/>
      <c r="GX147" s="595"/>
      <c r="GY147" s="595"/>
      <c r="GZ147" s="595"/>
      <c r="HA147" s="595"/>
      <c r="HB147" s="595"/>
      <c r="HC147" s="595"/>
      <c r="HD147" s="595"/>
      <c r="HE147" s="595"/>
      <c r="HF147" s="595"/>
      <c r="HG147" s="595"/>
      <c r="HH147" s="595"/>
      <c r="HI147" s="595"/>
      <c r="HJ147" s="595"/>
      <c r="HK147" s="595"/>
      <c r="HL147" s="595"/>
      <c r="HM147" s="595"/>
      <c r="HN147" s="595"/>
      <c r="HO147" s="595"/>
      <c r="HP147" s="595"/>
      <c r="HQ147" s="595"/>
      <c r="HR147" s="595"/>
      <c r="HS147" s="595"/>
      <c r="HT147" s="595"/>
      <c r="HU147" s="595"/>
      <c r="HV147" s="595"/>
      <c r="HW147" s="595"/>
      <c r="HX147" s="595"/>
      <c r="HY147" s="595"/>
      <c r="HZ147" s="595"/>
      <c r="IA147" s="595"/>
      <c r="IB147" s="595"/>
      <c r="IC147" s="595"/>
      <c r="ID147" s="595"/>
      <c r="IE147" s="595"/>
      <c r="IF147" s="595"/>
      <c r="IG147" s="595"/>
      <c r="IH147" s="595"/>
      <c r="II147" s="595"/>
      <c r="IJ147" s="595"/>
      <c r="IK147" s="595"/>
      <c r="IL147" s="595"/>
      <c r="IM147" s="595"/>
      <c r="IN147" s="595"/>
      <c r="IO147" s="595"/>
      <c r="IP147" s="595"/>
      <c r="IQ147" s="595"/>
      <c r="IR147" s="595"/>
      <c r="IS147" s="595"/>
      <c r="IT147" s="595"/>
      <c r="IU147" s="595"/>
      <c r="IV147" s="595"/>
    </row>
    <row r="148" spans="1:256" s="595" customFormat="1" ht="15" customHeight="1">
      <c r="A148" s="654" t="s">
        <v>2</v>
      </c>
      <c r="B148" s="644">
        <v>2009</v>
      </c>
      <c r="C148" s="866">
        <v>2010</v>
      </c>
      <c r="D148" s="866">
        <v>2011</v>
      </c>
      <c r="E148" s="1130">
        <v>2012</v>
      </c>
      <c r="F148" s="1118"/>
      <c r="G148" s="1118"/>
      <c r="H148" s="1131"/>
      <c r="I148" s="1131"/>
      <c r="J148" s="1131"/>
      <c r="K148" s="1131"/>
      <c r="L148" s="1131"/>
      <c r="M148" s="1131"/>
      <c r="N148" s="1131"/>
      <c r="O148" s="781"/>
      <c r="P148" s="781"/>
      <c r="Q148" s="598"/>
      <c r="R148" s="598"/>
      <c r="S148" s="598"/>
      <c r="T148" s="598"/>
      <c r="U148" s="598"/>
      <c r="V148" s="598"/>
      <c r="W148" s="598"/>
      <c r="X148" s="598"/>
      <c r="Y148" s="598"/>
      <c r="Z148" s="598"/>
      <c r="AA148" s="598"/>
      <c r="AB148" s="598"/>
      <c r="AC148" s="598"/>
      <c r="AD148" s="598"/>
      <c r="AE148" s="598"/>
      <c r="AF148" s="598"/>
      <c r="AG148" s="598"/>
      <c r="AH148" s="598"/>
      <c r="AI148" s="598"/>
      <c r="AJ148" s="598"/>
      <c r="AK148" s="598"/>
      <c r="AL148" s="598"/>
      <c r="AM148" s="598"/>
      <c r="AN148" s="598"/>
      <c r="AO148" s="598"/>
      <c r="AP148" s="598"/>
      <c r="AQ148" s="598"/>
      <c r="AR148" s="598"/>
      <c r="AS148" s="598"/>
      <c r="AT148" s="598"/>
      <c r="AU148" s="598"/>
      <c r="AV148" s="598"/>
      <c r="AW148" s="598"/>
      <c r="AX148" s="598"/>
      <c r="AY148" s="598"/>
      <c r="AZ148" s="598"/>
      <c r="BA148" s="598"/>
      <c r="BB148" s="598"/>
      <c r="BC148" s="598"/>
      <c r="BD148" s="598"/>
      <c r="BE148" s="598"/>
      <c r="BF148" s="598"/>
      <c r="BG148" s="598"/>
      <c r="BH148" s="598"/>
      <c r="BI148" s="598"/>
      <c r="BJ148" s="598"/>
      <c r="BK148" s="598"/>
      <c r="BL148" s="598"/>
      <c r="BM148" s="598"/>
      <c r="BN148" s="598"/>
      <c r="BO148" s="598"/>
      <c r="BP148" s="598"/>
      <c r="BQ148" s="598"/>
      <c r="BR148" s="598"/>
      <c r="BS148" s="598"/>
      <c r="BT148" s="598"/>
      <c r="BU148" s="598"/>
      <c r="BV148" s="598"/>
      <c r="BW148" s="598"/>
      <c r="BX148" s="598"/>
      <c r="BY148" s="598"/>
      <c r="BZ148" s="598"/>
      <c r="CA148" s="598"/>
      <c r="CB148" s="598"/>
      <c r="CC148" s="598"/>
      <c r="CD148" s="598"/>
      <c r="CE148" s="598"/>
      <c r="CF148" s="598"/>
      <c r="CG148" s="598"/>
      <c r="CH148" s="598"/>
      <c r="CI148" s="598"/>
      <c r="CJ148" s="598"/>
      <c r="CK148" s="598"/>
      <c r="CL148" s="598"/>
      <c r="CM148" s="598"/>
      <c r="CN148" s="598"/>
      <c r="CO148" s="598"/>
      <c r="CP148" s="598"/>
      <c r="CQ148" s="598"/>
      <c r="CR148" s="598"/>
      <c r="CS148" s="598"/>
      <c r="CT148" s="598"/>
      <c r="CU148" s="598"/>
      <c r="CV148" s="598"/>
      <c r="CW148" s="598"/>
      <c r="CX148" s="598"/>
      <c r="CY148" s="598"/>
      <c r="CZ148" s="598"/>
      <c r="DA148" s="598"/>
      <c r="DB148" s="598"/>
      <c r="DC148" s="598"/>
      <c r="DD148" s="598"/>
      <c r="DE148" s="598"/>
      <c r="DF148" s="598"/>
      <c r="DG148" s="598"/>
      <c r="DH148" s="598"/>
      <c r="DI148" s="598"/>
      <c r="DJ148" s="598"/>
      <c r="DK148" s="598"/>
      <c r="DL148" s="598"/>
      <c r="DM148" s="598"/>
      <c r="DN148" s="598"/>
      <c r="DO148" s="598"/>
      <c r="DP148" s="598"/>
      <c r="DQ148" s="598"/>
      <c r="DR148" s="598"/>
      <c r="DS148" s="598"/>
      <c r="DT148" s="598"/>
      <c r="DU148" s="598"/>
      <c r="DV148" s="598"/>
      <c r="DW148" s="598"/>
      <c r="DX148" s="598"/>
      <c r="DY148" s="598"/>
      <c r="DZ148" s="598"/>
      <c r="EA148" s="598"/>
      <c r="EB148" s="598"/>
      <c r="EC148" s="598"/>
      <c r="ED148" s="598"/>
      <c r="EE148" s="598"/>
      <c r="EF148" s="598"/>
      <c r="EG148" s="598"/>
      <c r="EH148" s="598"/>
      <c r="EI148" s="598"/>
      <c r="EJ148" s="598"/>
      <c r="EK148" s="598"/>
      <c r="EL148" s="598"/>
      <c r="EM148" s="598"/>
      <c r="EN148" s="598"/>
      <c r="EO148" s="598"/>
      <c r="EP148" s="598"/>
      <c r="EQ148" s="598"/>
      <c r="ER148" s="598"/>
      <c r="ES148" s="598"/>
      <c r="ET148" s="598"/>
      <c r="EU148" s="598"/>
      <c r="EV148" s="598"/>
      <c r="EW148" s="598"/>
      <c r="EX148" s="598"/>
      <c r="EY148" s="598"/>
      <c r="EZ148" s="598"/>
      <c r="FA148" s="598"/>
      <c r="FB148" s="598"/>
      <c r="FC148" s="598"/>
      <c r="FD148" s="598"/>
      <c r="FE148" s="598"/>
      <c r="FF148" s="598"/>
      <c r="FG148" s="598"/>
      <c r="FH148" s="598"/>
      <c r="FI148" s="598"/>
      <c r="FJ148" s="598"/>
      <c r="FK148" s="598"/>
      <c r="FL148" s="598"/>
      <c r="FM148" s="598"/>
      <c r="FN148" s="598"/>
      <c r="FO148" s="598"/>
      <c r="FP148" s="598"/>
      <c r="FQ148" s="598"/>
      <c r="FR148" s="598"/>
      <c r="FS148" s="598"/>
      <c r="FT148" s="598"/>
      <c r="FU148" s="598"/>
      <c r="FV148" s="598"/>
      <c r="FW148" s="598"/>
      <c r="FX148" s="598"/>
      <c r="FY148" s="598"/>
      <c r="FZ148" s="598"/>
      <c r="GA148" s="598"/>
      <c r="GB148" s="598"/>
      <c r="GC148" s="598"/>
      <c r="GD148" s="598"/>
      <c r="GE148" s="598"/>
      <c r="GF148" s="598"/>
      <c r="GG148" s="598"/>
      <c r="GH148" s="598"/>
      <c r="GI148" s="598"/>
      <c r="GJ148" s="598"/>
      <c r="GK148" s="598"/>
      <c r="GL148" s="598"/>
      <c r="GM148" s="598"/>
      <c r="GN148" s="598"/>
      <c r="GO148" s="598"/>
      <c r="GP148" s="598"/>
      <c r="GQ148" s="598"/>
      <c r="GR148" s="598"/>
      <c r="GS148" s="598"/>
      <c r="GT148" s="598"/>
      <c r="GU148" s="598"/>
      <c r="GV148" s="598"/>
      <c r="GW148" s="598"/>
      <c r="GX148" s="598"/>
      <c r="GY148" s="598"/>
      <c r="GZ148" s="598"/>
      <c r="HA148" s="598"/>
      <c r="HB148" s="598"/>
      <c r="HC148" s="598"/>
      <c r="HD148" s="598"/>
      <c r="HE148" s="598"/>
      <c r="HF148" s="598"/>
      <c r="HG148" s="598"/>
      <c r="HH148" s="598"/>
      <c r="HI148" s="598"/>
      <c r="HJ148" s="598"/>
      <c r="HK148" s="598"/>
      <c r="HL148" s="598"/>
      <c r="HM148" s="598"/>
      <c r="HN148" s="598"/>
      <c r="HO148" s="598"/>
      <c r="HP148" s="598"/>
      <c r="HQ148" s="598"/>
      <c r="HR148" s="598"/>
      <c r="HS148" s="598"/>
      <c r="HT148" s="598"/>
      <c r="HU148" s="598"/>
      <c r="HV148" s="598"/>
      <c r="HW148" s="598"/>
      <c r="HX148" s="598"/>
      <c r="HY148" s="598"/>
      <c r="HZ148" s="598"/>
      <c r="IA148" s="598"/>
      <c r="IB148" s="598"/>
      <c r="IC148" s="598"/>
      <c r="ID148" s="598"/>
      <c r="IE148" s="598"/>
      <c r="IF148" s="598"/>
      <c r="IG148" s="598"/>
      <c r="IH148" s="598"/>
      <c r="II148" s="598"/>
      <c r="IJ148" s="598"/>
      <c r="IK148" s="598"/>
      <c r="IL148" s="598"/>
      <c r="IM148" s="598"/>
      <c r="IN148" s="598"/>
      <c r="IO148" s="598"/>
      <c r="IP148" s="598"/>
      <c r="IQ148" s="598"/>
      <c r="IR148" s="598"/>
      <c r="IS148" s="598"/>
      <c r="IT148" s="598"/>
      <c r="IU148" s="598"/>
      <c r="IV148" s="598"/>
    </row>
    <row r="149" spans="1:256" s="598" customFormat="1" ht="20.100000000000001" customHeight="1">
      <c r="A149" s="673" t="s">
        <v>1547</v>
      </c>
      <c r="B149" s="1086">
        <v>173781</v>
      </c>
      <c r="C149" s="1086">
        <v>192028</v>
      </c>
      <c r="D149" s="1086">
        <v>211510.21174124046</v>
      </c>
      <c r="E149" s="1146">
        <v>232999</v>
      </c>
      <c r="F149" s="1147"/>
      <c r="G149" s="1147"/>
      <c r="H149" s="1147"/>
      <c r="I149" s="1147"/>
      <c r="J149" s="1131"/>
      <c r="K149" s="1131"/>
      <c r="L149" s="1131"/>
      <c r="M149" s="1131"/>
      <c r="N149" s="1131"/>
      <c r="O149" s="781"/>
      <c r="P149" s="781"/>
    </row>
    <row r="150" spans="1:256" s="598" customFormat="1" ht="20.100000000000001" customHeight="1">
      <c r="A150" s="664" t="s">
        <v>1513</v>
      </c>
      <c r="B150" s="1198">
        <v>107837</v>
      </c>
      <c r="C150" s="1185">
        <v>116369</v>
      </c>
      <c r="D150" s="1185">
        <v>130348.16283828381</v>
      </c>
      <c r="E150" s="703">
        <v>143655</v>
      </c>
      <c r="F150" s="1134"/>
      <c r="G150" s="1134"/>
      <c r="H150" s="1126"/>
      <c r="I150" s="1126"/>
      <c r="J150" s="1131"/>
      <c r="K150" s="1131"/>
      <c r="L150" s="1131"/>
      <c r="M150" s="1131"/>
      <c r="N150" s="1131"/>
      <c r="O150" s="781"/>
      <c r="P150" s="781"/>
    </row>
    <row r="151" spans="1:256" s="598" customFormat="1" ht="20.100000000000001" customHeight="1">
      <c r="A151" s="664" t="s">
        <v>1514</v>
      </c>
      <c r="B151" s="1076">
        <v>41985</v>
      </c>
      <c r="C151" s="1185">
        <v>51079</v>
      </c>
      <c r="D151" s="1185">
        <v>56984.97</v>
      </c>
      <c r="E151" s="703">
        <v>62993</v>
      </c>
      <c r="F151" s="1126"/>
      <c r="G151" s="1126"/>
      <c r="H151" s="1126"/>
      <c r="I151" s="1126"/>
      <c r="J151" s="1131"/>
      <c r="K151" s="1131"/>
      <c r="L151" s="1131"/>
      <c r="M151" s="1131"/>
      <c r="N151" s="1131"/>
      <c r="O151" s="781"/>
      <c r="P151" s="781"/>
    </row>
    <row r="152" spans="1:256" s="598" customFormat="1" ht="20.100000000000001" customHeight="1">
      <c r="A152" s="648" t="s">
        <v>139</v>
      </c>
      <c r="B152" s="1077">
        <v>23959</v>
      </c>
      <c r="C152" s="1199">
        <v>24580</v>
      </c>
      <c r="D152" s="1199">
        <v>24177.078902956655</v>
      </c>
      <c r="E152" s="1124">
        <v>26351</v>
      </c>
      <c r="F152" s="1126"/>
      <c r="G152" s="1126"/>
      <c r="H152" s="1126"/>
      <c r="I152" s="1126"/>
      <c r="J152" s="1131"/>
      <c r="K152" s="1131"/>
      <c r="L152" s="1131"/>
      <c r="M152" s="1131"/>
      <c r="N152" s="1131"/>
      <c r="O152" s="781"/>
      <c r="P152" s="781"/>
    </row>
    <row r="153" spans="1:256" s="598" customFormat="1" ht="20.100000000000001" customHeight="1">
      <c r="A153" s="650" t="s">
        <v>1509</v>
      </c>
      <c r="B153" s="650"/>
      <c r="C153" s="650"/>
      <c r="D153" s="1144"/>
      <c r="E153" s="650"/>
      <c r="F153" s="1127"/>
      <c r="G153" s="1127"/>
      <c r="H153" s="1127"/>
      <c r="I153" s="1127"/>
      <c r="J153" s="1127"/>
      <c r="K153" s="1127"/>
      <c r="L153" s="1127"/>
      <c r="M153" s="1127"/>
      <c r="N153" s="1127"/>
      <c r="O153" s="1127"/>
      <c r="P153" s="1127"/>
      <c r="Q153" s="595"/>
      <c r="R153" s="595"/>
      <c r="S153" s="595"/>
      <c r="T153" s="595"/>
      <c r="U153" s="595"/>
      <c r="V153" s="595"/>
      <c r="W153" s="595"/>
      <c r="X153" s="595"/>
      <c r="Y153" s="595"/>
      <c r="Z153" s="595"/>
      <c r="AA153" s="595"/>
      <c r="AB153" s="595"/>
      <c r="AC153" s="595"/>
      <c r="AD153" s="595"/>
      <c r="AE153" s="595"/>
      <c r="AF153" s="595"/>
      <c r="AG153" s="595"/>
      <c r="AH153" s="595"/>
      <c r="AI153" s="595"/>
      <c r="AJ153" s="595"/>
      <c r="AK153" s="595"/>
      <c r="AL153" s="595"/>
      <c r="AM153" s="595"/>
      <c r="AN153" s="595"/>
      <c r="AO153" s="595"/>
      <c r="AP153" s="595"/>
      <c r="AQ153" s="595"/>
      <c r="AR153" s="595"/>
      <c r="AS153" s="595"/>
      <c r="AT153" s="595"/>
      <c r="AU153" s="595"/>
      <c r="AV153" s="595"/>
      <c r="AW153" s="595"/>
      <c r="AX153" s="595"/>
      <c r="AY153" s="595"/>
      <c r="AZ153" s="595"/>
      <c r="BA153" s="595"/>
      <c r="BB153" s="595"/>
      <c r="BC153" s="595"/>
      <c r="BD153" s="595"/>
      <c r="BE153" s="595"/>
      <c r="BF153" s="595"/>
      <c r="BG153" s="595"/>
      <c r="BH153" s="595"/>
      <c r="BI153" s="595"/>
      <c r="BJ153" s="595"/>
      <c r="BK153" s="595"/>
      <c r="BL153" s="595"/>
      <c r="BM153" s="595"/>
      <c r="BN153" s="595"/>
      <c r="BO153" s="595"/>
      <c r="BP153" s="595"/>
      <c r="BQ153" s="595"/>
      <c r="BR153" s="595"/>
      <c r="BS153" s="595"/>
      <c r="BT153" s="595"/>
      <c r="BU153" s="595"/>
      <c r="BV153" s="595"/>
      <c r="BW153" s="595"/>
      <c r="BX153" s="595"/>
      <c r="BY153" s="595"/>
      <c r="BZ153" s="595"/>
      <c r="CA153" s="595"/>
      <c r="CB153" s="595"/>
      <c r="CC153" s="595"/>
      <c r="CD153" s="595"/>
      <c r="CE153" s="595"/>
      <c r="CF153" s="595"/>
      <c r="CG153" s="595"/>
      <c r="CH153" s="595"/>
      <c r="CI153" s="595"/>
      <c r="CJ153" s="595"/>
      <c r="CK153" s="595"/>
      <c r="CL153" s="595"/>
      <c r="CM153" s="595"/>
      <c r="CN153" s="595"/>
      <c r="CO153" s="595"/>
      <c r="CP153" s="595"/>
      <c r="CQ153" s="595"/>
      <c r="CR153" s="595"/>
      <c r="CS153" s="595"/>
      <c r="CT153" s="595"/>
      <c r="CU153" s="595"/>
      <c r="CV153" s="595"/>
      <c r="CW153" s="595"/>
      <c r="CX153" s="595"/>
      <c r="CY153" s="595"/>
      <c r="CZ153" s="595"/>
      <c r="DA153" s="595"/>
      <c r="DB153" s="595"/>
      <c r="DC153" s="595"/>
      <c r="DD153" s="595"/>
      <c r="DE153" s="595"/>
      <c r="DF153" s="595"/>
      <c r="DG153" s="595"/>
      <c r="DH153" s="595"/>
      <c r="DI153" s="595"/>
      <c r="DJ153" s="595"/>
      <c r="DK153" s="595"/>
      <c r="DL153" s="595"/>
      <c r="DM153" s="595"/>
      <c r="DN153" s="595"/>
      <c r="DO153" s="595"/>
      <c r="DP153" s="595"/>
      <c r="DQ153" s="595"/>
      <c r="DR153" s="595"/>
      <c r="DS153" s="595"/>
      <c r="DT153" s="595"/>
      <c r="DU153" s="595"/>
      <c r="DV153" s="595"/>
      <c r="DW153" s="595"/>
      <c r="DX153" s="595"/>
      <c r="DY153" s="595"/>
      <c r="DZ153" s="595"/>
      <c r="EA153" s="595"/>
      <c r="EB153" s="595"/>
      <c r="EC153" s="595"/>
      <c r="ED153" s="595"/>
      <c r="EE153" s="595"/>
      <c r="EF153" s="595"/>
      <c r="EG153" s="595"/>
      <c r="EH153" s="595"/>
      <c r="EI153" s="595"/>
      <c r="EJ153" s="595"/>
      <c r="EK153" s="595"/>
      <c r="EL153" s="595"/>
      <c r="EM153" s="595"/>
      <c r="EN153" s="595"/>
      <c r="EO153" s="595"/>
      <c r="EP153" s="595"/>
      <c r="EQ153" s="595"/>
      <c r="ER153" s="595"/>
      <c r="ES153" s="595"/>
      <c r="ET153" s="595"/>
      <c r="EU153" s="595"/>
      <c r="EV153" s="595"/>
      <c r="EW153" s="595"/>
      <c r="EX153" s="595"/>
      <c r="EY153" s="595"/>
      <c r="EZ153" s="595"/>
      <c r="FA153" s="595"/>
      <c r="FB153" s="595"/>
      <c r="FC153" s="595"/>
      <c r="FD153" s="595"/>
      <c r="FE153" s="595"/>
      <c r="FF153" s="595"/>
      <c r="FG153" s="595"/>
      <c r="FH153" s="595"/>
      <c r="FI153" s="595"/>
      <c r="FJ153" s="595"/>
      <c r="FK153" s="595"/>
      <c r="FL153" s="595"/>
      <c r="FM153" s="595"/>
      <c r="FN153" s="595"/>
      <c r="FO153" s="595"/>
      <c r="FP153" s="595"/>
      <c r="FQ153" s="595"/>
      <c r="FR153" s="595"/>
      <c r="FS153" s="595"/>
      <c r="FT153" s="595"/>
      <c r="FU153" s="595"/>
      <c r="FV153" s="595"/>
      <c r="FW153" s="595"/>
      <c r="FX153" s="595"/>
      <c r="FY153" s="595"/>
      <c r="FZ153" s="595"/>
      <c r="GA153" s="595"/>
      <c r="GB153" s="595"/>
      <c r="GC153" s="595"/>
      <c r="GD153" s="595"/>
      <c r="GE153" s="595"/>
      <c r="GF153" s="595"/>
      <c r="GG153" s="595"/>
      <c r="GH153" s="595"/>
      <c r="GI153" s="595"/>
      <c r="GJ153" s="595"/>
      <c r="GK153" s="595"/>
      <c r="GL153" s="595"/>
      <c r="GM153" s="595"/>
      <c r="GN153" s="595"/>
      <c r="GO153" s="595"/>
      <c r="GP153" s="595"/>
      <c r="GQ153" s="595"/>
      <c r="GR153" s="595"/>
      <c r="GS153" s="595"/>
      <c r="GT153" s="595"/>
      <c r="GU153" s="595"/>
      <c r="GV153" s="595"/>
      <c r="GW153" s="595"/>
      <c r="GX153" s="595"/>
      <c r="GY153" s="595"/>
      <c r="GZ153" s="595"/>
      <c r="HA153" s="595"/>
      <c r="HB153" s="595"/>
      <c r="HC153" s="595"/>
      <c r="HD153" s="595"/>
      <c r="HE153" s="595"/>
      <c r="HF153" s="595"/>
      <c r="HG153" s="595"/>
      <c r="HH153" s="595"/>
      <c r="HI153" s="595"/>
      <c r="HJ153" s="595"/>
      <c r="HK153" s="595"/>
      <c r="HL153" s="595"/>
      <c r="HM153" s="595"/>
      <c r="HN153" s="595"/>
      <c r="HO153" s="595"/>
      <c r="HP153" s="595"/>
      <c r="HQ153" s="595"/>
      <c r="HR153" s="595"/>
      <c r="HS153" s="595"/>
      <c r="HT153" s="595"/>
      <c r="HU153" s="595"/>
      <c r="HV153" s="595"/>
      <c r="HW153" s="595"/>
      <c r="HX153" s="595"/>
      <c r="HY153" s="595"/>
      <c r="HZ153" s="595"/>
      <c r="IA153" s="595"/>
      <c r="IB153" s="595"/>
      <c r="IC153" s="595"/>
      <c r="ID153" s="595"/>
      <c r="IE153" s="595"/>
      <c r="IF153" s="595"/>
      <c r="IG153" s="595"/>
      <c r="IH153" s="595"/>
      <c r="II153" s="595"/>
      <c r="IJ153" s="595"/>
      <c r="IK153" s="595"/>
      <c r="IL153" s="595"/>
      <c r="IM153" s="595"/>
      <c r="IN153" s="595"/>
      <c r="IO153" s="595"/>
      <c r="IP153" s="595"/>
      <c r="IQ153" s="595"/>
      <c r="IR153" s="595"/>
      <c r="IS153" s="595"/>
      <c r="IT153" s="595"/>
      <c r="IU153" s="595"/>
      <c r="IV153" s="595"/>
    </row>
    <row r="154" spans="1:256" s="595" customFormat="1" ht="15" customHeight="1">
      <c r="A154" s="650"/>
      <c r="B154" s="650"/>
      <c r="C154" s="650"/>
      <c r="D154" s="1144"/>
      <c r="E154" s="650"/>
      <c r="F154" s="1127"/>
      <c r="G154" s="1127"/>
      <c r="H154" s="1127"/>
      <c r="I154" s="1127"/>
      <c r="J154" s="1127"/>
      <c r="K154" s="1127"/>
      <c r="L154" s="1127"/>
      <c r="M154" s="1127"/>
      <c r="N154" s="1127"/>
      <c r="O154" s="1127"/>
      <c r="P154" s="1127"/>
    </row>
    <row r="155" spans="1:256" s="595" customFormat="1" ht="15" customHeight="1">
      <c r="A155" s="860" t="s">
        <v>1548</v>
      </c>
      <c r="B155" s="650"/>
      <c r="C155" s="650"/>
      <c r="D155" s="650"/>
      <c r="E155" s="650"/>
      <c r="F155" s="1127"/>
      <c r="G155" s="1127"/>
      <c r="H155" s="1127"/>
      <c r="I155" s="1127"/>
      <c r="J155" s="1127"/>
      <c r="K155" s="1127"/>
      <c r="L155" s="1127"/>
      <c r="M155" s="1127"/>
      <c r="N155" s="1127"/>
      <c r="O155" s="1127"/>
      <c r="P155" s="1127"/>
    </row>
    <row r="156" spans="1:256" s="595" customFormat="1" ht="20.100000000000001" customHeight="1">
      <c r="A156" s="650"/>
      <c r="B156" s="650"/>
      <c r="C156" s="650"/>
      <c r="D156" s="1144"/>
      <c r="E156" s="650"/>
      <c r="F156" s="1127"/>
      <c r="G156" s="1127"/>
      <c r="H156" s="1127"/>
      <c r="I156" s="1127"/>
      <c r="J156" s="1127"/>
      <c r="K156" s="1127"/>
      <c r="L156" s="1127"/>
      <c r="M156" s="1127"/>
      <c r="N156" s="1127"/>
      <c r="O156" s="1127"/>
      <c r="P156" s="1127"/>
    </row>
    <row r="157" spans="1:256" s="595" customFormat="1" ht="15" customHeight="1">
      <c r="A157" s="650"/>
      <c r="B157" s="650"/>
      <c r="C157" s="650"/>
      <c r="D157" s="1144"/>
      <c r="E157" s="650"/>
      <c r="F157" s="1127"/>
      <c r="G157" s="1127"/>
      <c r="H157" s="1127"/>
      <c r="I157" s="1127"/>
      <c r="J157" s="1127"/>
      <c r="K157" s="1127"/>
      <c r="L157" s="1127"/>
      <c r="M157" s="1127"/>
      <c r="N157" s="1127"/>
      <c r="O157" s="1127"/>
      <c r="P157" s="1127"/>
    </row>
    <row r="158" spans="1:256" s="595" customFormat="1" ht="15" customHeight="1">
      <c r="A158" s="650"/>
      <c r="B158" s="650"/>
      <c r="C158" s="650"/>
      <c r="D158" s="1144"/>
      <c r="E158" s="650"/>
      <c r="F158" s="1127"/>
      <c r="G158" s="1127"/>
      <c r="H158" s="1127"/>
      <c r="I158" s="1127"/>
      <c r="J158" s="1127"/>
      <c r="K158" s="1127"/>
      <c r="L158" s="1127"/>
      <c r="M158" s="1127"/>
      <c r="N158" s="1127"/>
      <c r="O158" s="1127"/>
      <c r="P158" s="1127"/>
    </row>
    <row r="159" spans="1:256" s="595" customFormat="1" ht="15" customHeight="1">
      <c r="A159" s="650"/>
      <c r="B159" s="650"/>
      <c r="C159" s="650"/>
      <c r="D159" s="1144"/>
      <c r="E159" s="650"/>
      <c r="F159" s="1127"/>
      <c r="G159" s="1127"/>
      <c r="H159" s="1127"/>
      <c r="I159" s="1127"/>
      <c r="J159" s="1127"/>
      <c r="K159" s="1127"/>
      <c r="L159" s="1127"/>
      <c r="M159" s="1127"/>
      <c r="N159" s="1127"/>
      <c r="O159" s="1127"/>
      <c r="P159" s="1127"/>
    </row>
    <row r="160" spans="1:256" s="595" customFormat="1" ht="15" customHeight="1">
      <c r="A160" s="650"/>
      <c r="B160" s="650"/>
      <c r="C160" s="650"/>
      <c r="D160" s="1144"/>
      <c r="E160" s="650"/>
      <c r="F160" s="1127"/>
      <c r="G160" s="1127"/>
      <c r="H160" s="1127"/>
      <c r="I160" s="1127"/>
      <c r="J160" s="1127"/>
      <c r="K160" s="1127"/>
      <c r="L160" s="1127"/>
      <c r="M160" s="1127"/>
      <c r="N160" s="1127"/>
      <c r="O160" s="1127"/>
      <c r="P160" s="1127"/>
    </row>
    <row r="161" spans="1:16" s="595" customFormat="1" ht="15" customHeight="1">
      <c r="A161" s="650"/>
      <c r="B161" s="650"/>
      <c r="C161" s="650"/>
      <c r="D161" s="1144"/>
      <c r="E161" s="650"/>
      <c r="F161" s="1127"/>
      <c r="G161" s="1127"/>
      <c r="H161" s="1127"/>
      <c r="I161" s="1127"/>
      <c r="J161" s="1127"/>
      <c r="K161" s="1127"/>
      <c r="L161" s="1127"/>
      <c r="M161" s="1127"/>
      <c r="N161" s="1127"/>
      <c r="O161" s="1127"/>
      <c r="P161" s="1127"/>
    </row>
    <row r="162" spans="1:16" s="595" customFormat="1" ht="15" customHeight="1">
      <c r="A162" s="650"/>
      <c r="B162" s="650"/>
      <c r="C162" s="650"/>
      <c r="D162" s="1144"/>
      <c r="E162" s="650"/>
      <c r="F162" s="1127"/>
      <c r="G162" s="1127"/>
      <c r="H162" s="1127"/>
      <c r="I162" s="1127"/>
      <c r="J162" s="1127"/>
      <c r="K162" s="1127"/>
      <c r="L162" s="1127"/>
      <c r="M162" s="1127"/>
      <c r="N162" s="1127"/>
      <c r="O162" s="1127"/>
      <c r="P162" s="1127"/>
    </row>
    <row r="163" spans="1:16" s="595" customFormat="1" ht="15" customHeight="1">
      <c r="A163" s="650"/>
      <c r="B163" s="650"/>
      <c r="C163" s="650"/>
      <c r="D163" s="1144"/>
      <c r="E163" s="650"/>
      <c r="F163" s="1127"/>
      <c r="G163" s="1127"/>
      <c r="H163" s="1127"/>
      <c r="I163" s="1127"/>
      <c r="J163" s="1127"/>
      <c r="K163" s="1127"/>
      <c r="L163" s="1127"/>
      <c r="M163" s="1127"/>
      <c r="N163" s="1127"/>
      <c r="O163" s="1127"/>
      <c r="P163" s="1127"/>
    </row>
    <row r="164" spans="1:16" s="595" customFormat="1" ht="15" customHeight="1">
      <c r="A164" s="650"/>
      <c r="B164" s="650"/>
      <c r="C164" s="650"/>
      <c r="D164" s="1144"/>
      <c r="E164" s="650"/>
      <c r="F164" s="1127"/>
      <c r="G164" s="1127"/>
      <c r="H164" s="1127"/>
      <c r="I164" s="1127"/>
      <c r="J164" s="1127"/>
      <c r="K164" s="1127"/>
      <c r="L164" s="1127"/>
      <c r="M164" s="1127"/>
      <c r="N164" s="1127"/>
      <c r="O164" s="1127"/>
      <c r="P164" s="1127"/>
    </row>
    <row r="165" spans="1:16" s="595" customFormat="1" ht="15" customHeight="1">
      <c r="A165" s="650"/>
      <c r="B165" s="650"/>
      <c r="C165" s="650"/>
      <c r="D165" s="1144"/>
      <c r="E165" s="650"/>
      <c r="F165" s="1127"/>
      <c r="G165" s="1127"/>
      <c r="H165" s="1127"/>
      <c r="I165" s="1127"/>
      <c r="J165" s="1127"/>
      <c r="K165" s="1127"/>
      <c r="L165" s="1127"/>
      <c r="M165" s="1127"/>
      <c r="N165" s="1127"/>
      <c r="O165" s="1127"/>
      <c r="P165" s="1127"/>
    </row>
    <row r="166" spans="1:16" s="595" customFormat="1" ht="15" customHeight="1">
      <c r="A166" s="650"/>
      <c r="B166" s="650"/>
      <c r="C166" s="650"/>
      <c r="D166" s="1144"/>
      <c r="E166" s="650"/>
      <c r="F166" s="1127"/>
      <c r="G166" s="1127"/>
      <c r="H166" s="1127"/>
      <c r="I166" s="1127"/>
      <c r="J166" s="1127"/>
      <c r="K166" s="1127"/>
      <c r="L166" s="1127"/>
      <c r="M166" s="1127"/>
      <c r="N166" s="1127"/>
      <c r="O166" s="1127"/>
      <c r="P166" s="1127"/>
    </row>
    <row r="167" spans="1:16" s="595" customFormat="1" ht="15" customHeight="1">
      <c r="A167" s="650"/>
      <c r="B167" s="650"/>
      <c r="C167" s="650"/>
      <c r="D167" s="1144"/>
      <c r="E167" s="650"/>
      <c r="F167" s="1127"/>
      <c r="G167" s="1127"/>
      <c r="H167" s="1127"/>
      <c r="I167" s="1127"/>
      <c r="J167" s="1127"/>
      <c r="K167" s="1127"/>
      <c r="L167" s="1127"/>
      <c r="M167" s="1127"/>
      <c r="N167" s="1127"/>
      <c r="O167" s="1127"/>
      <c r="P167" s="1127"/>
    </row>
    <row r="168" spans="1:16" s="595" customFormat="1" ht="15" customHeight="1">
      <c r="A168" s="650"/>
      <c r="B168" s="650"/>
      <c r="C168" s="650"/>
      <c r="D168" s="1144"/>
      <c r="E168" s="650"/>
      <c r="F168" s="1127"/>
      <c r="G168" s="1127"/>
      <c r="H168" s="1127"/>
      <c r="I168" s="1127"/>
      <c r="J168" s="1127"/>
      <c r="K168" s="1127"/>
      <c r="L168" s="1127"/>
      <c r="M168" s="1127"/>
      <c r="N168" s="1127"/>
      <c r="O168" s="1127"/>
      <c r="P168" s="1127"/>
    </row>
    <row r="169" spans="1:16" s="595" customFormat="1" ht="15" customHeight="1">
      <c r="A169" s="650"/>
      <c r="B169" s="650"/>
      <c r="C169" s="650"/>
      <c r="D169" s="1144"/>
      <c r="E169" s="650"/>
      <c r="F169" s="1127"/>
      <c r="G169" s="1127"/>
      <c r="H169" s="1127"/>
      <c r="I169" s="1127"/>
      <c r="J169" s="1127"/>
      <c r="K169" s="1127"/>
      <c r="L169" s="1127"/>
      <c r="M169" s="1127"/>
      <c r="N169" s="1127"/>
      <c r="O169" s="1127"/>
      <c r="P169" s="1127"/>
    </row>
    <row r="170" spans="1:16" s="595" customFormat="1" ht="15" customHeight="1">
      <c r="A170" s="650"/>
      <c r="B170" s="650"/>
      <c r="C170" s="650"/>
      <c r="D170" s="1144"/>
      <c r="E170" s="650"/>
      <c r="F170" s="1127"/>
      <c r="G170" s="1127"/>
      <c r="H170" s="1127"/>
      <c r="I170" s="1127"/>
      <c r="J170" s="1127"/>
      <c r="K170" s="1127"/>
      <c r="L170" s="1127"/>
      <c r="M170" s="1127"/>
      <c r="N170" s="1127"/>
      <c r="O170" s="1127"/>
      <c r="P170" s="1127"/>
    </row>
    <row r="171" spans="1:16" s="595" customFormat="1" ht="15" customHeight="1">
      <c r="A171" s="650"/>
      <c r="B171" s="650"/>
      <c r="C171" s="650"/>
      <c r="D171" s="1144"/>
      <c r="E171" s="650"/>
      <c r="F171" s="1127"/>
      <c r="G171" s="1127"/>
      <c r="H171" s="1127"/>
      <c r="I171" s="1127"/>
      <c r="J171" s="1127"/>
      <c r="K171" s="1127"/>
      <c r="L171" s="1127"/>
      <c r="M171" s="1127"/>
      <c r="N171" s="1127"/>
      <c r="O171" s="1127"/>
      <c r="P171" s="1127"/>
    </row>
    <row r="172" spans="1:16" s="595" customFormat="1" ht="15" customHeight="1">
      <c r="A172" s="650"/>
      <c r="B172" s="650"/>
      <c r="C172" s="650"/>
      <c r="D172" s="1144"/>
      <c r="E172" s="650"/>
      <c r="F172" s="1127"/>
      <c r="G172" s="1127"/>
      <c r="H172" s="1127"/>
      <c r="I172" s="1127"/>
      <c r="J172" s="1127"/>
      <c r="K172" s="1127"/>
      <c r="L172" s="1127"/>
      <c r="M172" s="1127"/>
      <c r="N172" s="1127"/>
      <c r="O172" s="1127"/>
      <c r="P172" s="1127"/>
    </row>
    <row r="173" spans="1:16" s="595" customFormat="1" ht="15" customHeight="1">
      <c r="A173" s="650"/>
      <c r="B173" s="650"/>
      <c r="C173" s="650"/>
      <c r="D173" s="1144"/>
      <c r="E173" s="650"/>
      <c r="F173" s="1127"/>
      <c r="G173" s="1127"/>
      <c r="H173" s="1127"/>
      <c r="I173" s="1127"/>
      <c r="J173" s="1127"/>
      <c r="K173" s="1127"/>
      <c r="L173" s="1127"/>
      <c r="M173" s="1127"/>
      <c r="N173" s="1127"/>
      <c r="O173" s="1127"/>
      <c r="P173" s="1127"/>
    </row>
    <row r="174" spans="1:16" s="595" customFormat="1" ht="15" customHeight="1">
      <c r="A174" s="650"/>
      <c r="B174" s="650"/>
      <c r="C174" s="650"/>
      <c r="D174" s="1144"/>
      <c r="E174" s="650"/>
      <c r="F174" s="1127"/>
      <c r="G174" s="1127"/>
      <c r="H174" s="1127"/>
      <c r="I174" s="1127"/>
      <c r="J174" s="1127"/>
      <c r="K174" s="1127"/>
      <c r="L174" s="1127"/>
      <c r="M174" s="1127"/>
      <c r="N174" s="1127"/>
      <c r="O174" s="1127"/>
      <c r="P174" s="1127"/>
    </row>
    <row r="175" spans="1:16" s="595" customFormat="1" ht="15" customHeight="1">
      <c r="A175" s="650"/>
      <c r="B175" s="650"/>
      <c r="C175" s="650"/>
      <c r="D175" s="1144"/>
      <c r="E175" s="650"/>
      <c r="F175" s="1127"/>
      <c r="G175" s="1127"/>
      <c r="H175" s="1127"/>
      <c r="I175" s="1127"/>
      <c r="J175" s="1127"/>
      <c r="K175" s="1127"/>
      <c r="L175" s="1127"/>
      <c r="M175" s="1127"/>
      <c r="N175" s="1127"/>
      <c r="O175" s="1127"/>
      <c r="P175" s="1127"/>
    </row>
    <row r="176" spans="1:16" s="595" customFormat="1" ht="15" customHeight="1">
      <c r="A176" s="650"/>
      <c r="B176" s="650"/>
      <c r="C176" s="650"/>
      <c r="D176" s="1144"/>
      <c r="E176" s="650"/>
      <c r="F176" s="1127"/>
      <c r="G176" s="1127"/>
      <c r="H176" s="1127"/>
      <c r="I176" s="1127"/>
      <c r="J176" s="1127"/>
      <c r="K176" s="1127"/>
      <c r="L176" s="1127"/>
      <c r="M176" s="1127"/>
      <c r="N176" s="1127"/>
      <c r="O176" s="1127"/>
      <c r="P176" s="1127"/>
    </row>
    <row r="177" spans="1:256" s="595" customFormat="1" ht="15" customHeight="1">
      <c r="A177" s="650"/>
      <c r="B177" s="650"/>
      <c r="C177" s="650"/>
      <c r="D177" s="1144"/>
      <c r="E177" s="650"/>
      <c r="F177" s="1127"/>
      <c r="G177" s="1127"/>
      <c r="H177" s="1127"/>
      <c r="I177" s="1127"/>
      <c r="J177" s="1127"/>
      <c r="K177" s="1127"/>
      <c r="L177" s="1127"/>
      <c r="M177" s="1127"/>
      <c r="N177" s="1127"/>
      <c r="O177" s="1127"/>
      <c r="P177" s="1127"/>
    </row>
    <row r="178" spans="1:256" s="595" customFormat="1" ht="15" customHeight="1">
      <c r="A178" s="650"/>
      <c r="B178" s="650"/>
      <c r="C178" s="650"/>
      <c r="D178" s="1144"/>
      <c r="E178" s="650"/>
      <c r="F178" s="1127"/>
      <c r="G178" s="1200"/>
      <c r="H178" s="1127"/>
      <c r="I178" s="1127"/>
      <c r="J178" s="1127"/>
      <c r="K178" s="1127"/>
      <c r="L178" s="1127"/>
      <c r="M178" s="1127"/>
      <c r="N178" s="1127"/>
      <c r="O178" s="1127"/>
      <c r="P178" s="1127"/>
    </row>
    <row r="179" spans="1:256" s="595" customFormat="1" ht="15" customHeight="1">
      <c r="A179" s="650"/>
      <c r="B179" s="650"/>
      <c r="C179" s="650"/>
      <c r="D179" s="1144"/>
      <c r="E179" s="650"/>
      <c r="F179" s="1127"/>
      <c r="G179" s="2089"/>
      <c r="H179" s="2089"/>
      <c r="I179" s="1127"/>
      <c r="J179" s="1127"/>
      <c r="K179" s="1127"/>
      <c r="L179" s="1127"/>
      <c r="M179" s="1127"/>
      <c r="N179" s="1127"/>
      <c r="O179" s="1127"/>
      <c r="P179" s="1127"/>
    </row>
    <row r="180" spans="1:256" s="595" customFormat="1" ht="15" customHeight="1">
      <c r="A180" s="650"/>
      <c r="B180" s="650"/>
      <c r="C180" s="650"/>
      <c r="D180" s="1144"/>
      <c r="E180" s="650"/>
      <c r="F180" s="1127"/>
      <c r="G180" s="2089"/>
      <c r="H180" s="2089"/>
      <c r="I180" s="1127"/>
      <c r="J180" s="1127"/>
      <c r="K180" s="1127"/>
      <c r="L180" s="1127"/>
      <c r="M180" s="1127"/>
      <c r="N180" s="1127"/>
      <c r="O180" s="1127"/>
      <c r="P180" s="1127"/>
    </row>
    <row r="181" spans="1:256" s="595" customFormat="1" ht="15" customHeight="1">
      <c r="A181" s="650"/>
      <c r="B181" s="650"/>
      <c r="C181" s="650"/>
      <c r="D181" s="1144"/>
      <c r="E181" s="650"/>
      <c r="F181" s="1127"/>
      <c r="G181" s="2089"/>
      <c r="H181" s="2089"/>
      <c r="I181" s="1127"/>
      <c r="J181" s="1127"/>
      <c r="K181" s="1127"/>
      <c r="L181" s="1127"/>
      <c r="M181" s="1127"/>
      <c r="N181" s="1127"/>
      <c r="O181" s="1127"/>
      <c r="P181" s="1127"/>
    </row>
    <row r="182" spans="1:256" s="595" customFormat="1" ht="15" customHeight="1">
      <c r="A182" s="650"/>
      <c r="B182" s="650"/>
      <c r="C182" s="650"/>
      <c r="D182" s="1144"/>
      <c r="E182" s="650"/>
      <c r="F182" s="1127"/>
      <c r="G182" s="1127"/>
      <c r="H182" s="1127"/>
      <c r="I182" s="1127"/>
      <c r="J182" s="1127"/>
      <c r="K182" s="1127"/>
      <c r="L182" s="1127"/>
      <c r="M182" s="1127"/>
      <c r="N182" s="1127"/>
      <c r="O182" s="1127"/>
      <c r="P182" s="1127"/>
    </row>
    <row r="183" spans="1:256" s="595" customFormat="1" ht="15" customHeight="1">
      <c r="A183" s="650"/>
      <c r="B183" s="650"/>
      <c r="C183" s="650"/>
      <c r="D183" s="1144"/>
      <c r="E183" s="650"/>
      <c r="F183" s="1127"/>
      <c r="G183" s="1127"/>
      <c r="H183" s="1127"/>
      <c r="I183" s="1127"/>
      <c r="J183" s="1127"/>
      <c r="K183" s="1127"/>
      <c r="L183" s="1127"/>
      <c r="M183" s="1127"/>
      <c r="N183" s="1127"/>
      <c r="O183" s="1127"/>
      <c r="P183" s="1127"/>
    </row>
    <row r="184" spans="1:256" s="595" customFormat="1" ht="15" customHeight="1">
      <c r="A184" s="650"/>
      <c r="B184" s="650"/>
      <c r="C184" s="650"/>
      <c r="D184" s="1144"/>
      <c r="E184" s="650"/>
      <c r="F184" s="1127"/>
      <c r="G184" s="1127"/>
      <c r="H184" s="1127"/>
      <c r="I184" s="1127"/>
      <c r="J184" s="1127"/>
      <c r="K184" s="1127"/>
      <c r="L184" s="1127"/>
      <c r="M184" s="1127"/>
      <c r="N184" s="1127"/>
      <c r="O184" s="1127"/>
      <c r="P184" s="1127"/>
    </row>
    <row r="185" spans="1:256" s="595" customFormat="1" ht="15" customHeight="1">
      <c r="A185" s="650"/>
      <c r="B185" s="650"/>
      <c r="C185" s="650"/>
      <c r="D185" s="1144"/>
      <c r="E185" s="650"/>
      <c r="F185" s="1127"/>
      <c r="G185" s="1127"/>
      <c r="H185" s="1127"/>
      <c r="I185" s="1127"/>
      <c r="J185" s="1127"/>
      <c r="K185" s="1127"/>
      <c r="L185" s="1127"/>
      <c r="M185" s="1127"/>
      <c r="N185" s="1127"/>
      <c r="O185" s="1127"/>
      <c r="P185" s="1127"/>
    </row>
    <row r="186" spans="1:256" s="595" customFormat="1" ht="15" customHeight="1">
      <c r="A186" s="650"/>
      <c r="B186" s="650"/>
      <c r="C186" s="650"/>
      <c r="D186" s="1144"/>
      <c r="E186" s="650"/>
      <c r="F186" s="1127"/>
      <c r="G186" s="1127"/>
      <c r="H186" s="1127"/>
      <c r="I186" s="1127"/>
      <c r="J186" s="1127"/>
      <c r="K186" s="1127"/>
      <c r="L186" s="1127"/>
      <c r="M186" s="1127"/>
      <c r="N186" s="1127"/>
      <c r="O186" s="1127"/>
      <c r="P186" s="1127"/>
    </row>
    <row r="187" spans="1:256" s="595" customFormat="1" ht="15" customHeight="1">
      <c r="A187" s="650"/>
      <c r="B187" s="650"/>
      <c r="C187" s="650"/>
      <c r="D187" s="1144"/>
      <c r="E187" s="650"/>
      <c r="F187" s="1127"/>
      <c r="G187" s="1127"/>
      <c r="H187" s="1127"/>
      <c r="I187" s="1127"/>
      <c r="J187" s="1127"/>
      <c r="K187" s="1127"/>
      <c r="L187" s="1127"/>
      <c r="M187" s="1127"/>
      <c r="N187" s="1127"/>
      <c r="O187" s="1127"/>
      <c r="P187" s="1127"/>
    </row>
    <row r="188" spans="1:256" s="595" customFormat="1" ht="15" customHeight="1">
      <c r="A188" s="650"/>
      <c r="B188" s="650"/>
      <c r="C188" s="650"/>
      <c r="D188" s="1144"/>
      <c r="E188" s="650"/>
      <c r="F188" s="1127"/>
      <c r="G188" s="1127"/>
      <c r="H188" s="1127"/>
      <c r="I188" s="1127"/>
      <c r="J188" s="1127"/>
      <c r="K188" s="1127"/>
      <c r="L188" s="1127"/>
      <c r="M188" s="1127"/>
      <c r="N188" s="1127"/>
      <c r="O188" s="1127"/>
      <c r="P188" s="1127"/>
    </row>
    <row r="189" spans="1:256" s="595" customFormat="1" ht="15" customHeight="1">
      <c r="A189" s="2015" t="s">
        <v>1549</v>
      </c>
      <c r="B189" s="2015"/>
      <c r="C189" s="2015"/>
      <c r="D189" s="2015"/>
      <c r="E189" s="2015"/>
      <c r="F189" s="1115"/>
      <c r="G189" s="1115"/>
      <c r="H189" s="1115"/>
      <c r="I189" s="1115"/>
      <c r="J189" s="1115"/>
      <c r="K189" s="1115"/>
      <c r="L189" s="1115"/>
      <c r="M189" s="1115"/>
      <c r="N189" s="1115"/>
      <c r="O189" s="1115"/>
      <c r="P189" s="1115"/>
      <c r="Q189" s="590"/>
      <c r="R189" s="590"/>
      <c r="S189" s="590"/>
      <c r="T189" s="590"/>
      <c r="U189" s="590"/>
      <c r="V189" s="590"/>
      <c r="W189" s="590"/>
      <c r="X189" s="590"/>
      <c r="Y189" s="590"/>
      <c r="Z189" s="590"/>
      <c r="AA189" s="590"/>
      <c r="AB189" s="590"/>
      <c r="AC189" s="590"/>
      <c r="AD189" s="590"/>
      <c r="AE189" s="590"/>
      <c r="AF189" s="590"/>
      <c r="AG189" s="590"/>
      <c r="AH189" s="590"/>
      <c r="AI189" s="590"/>
      <c r="AJ189" s="590"/>
      <c r="AK189" s="590"/>
      <c r="AL189" s="590"/>
      <c r="AM189" s="590"/>
      <c r="AN189" s="590"/>
      <c r="AO189" s="590"/>
      <c r="AP189" s="590"/>
      <c r="AQ189" s="590"/>
      <c r="AR189" s="590"/>
      <c r="AS189" s="590"/>
      <c r="AT189" s="590"/>
      <c r="AU189" s="590"/>
      <c r="AV189" s="590"/>
      <c r="AW189" s="590"/>
      <c r="AX189" s="590"/>
      <c r="AY189" s="590"/>
      <c r="AZ189" s="590"/>
      <c r="BA189" s="590"/>
      <c r="BB189" s="590"/>
      <c r="BC189" s="590"/>
      <c r="BD189" s="590"/>
      <c r="BE189" s="590"/>
      <c r="BF189" s="590"/>
      <c r="BG189" s="590"/>
      <c r="BH189" s="590"/>
      <c r="BI189" s="590"/>
      <c r="BJ189" s="590"/>
      <c r="BK189" s="590"/>
      <c r="BL189" s="590"/>
      <c r="BM189" s="590"/>
      <c r="BN189" s="590"/>
      <c r="BO189" s="590"/>
      <c r="BP189" s="590"/>
      <c r="BQ189" s="590"/>
      <c r="BR189" s="590"/>
      <c r="BS189" s="590"/>
      <c r="BT189" s="590"/>
      <c r="BU189" s="590"/>
      <c r="BV189" s="590"/>
      <c r="BW189" s="590"/>
      <c r="BX189" s="590"/>
      <c r="BY189" s="590"/>
      <c r="BZ189" s="590"/>
      <c r="CA189" s="590"/>
      <c r="CB189" s="590"/>
      <c r="CC189" s="590"/>
      <c r="CD189" s="590"/>
      <c r="CE189" s="590"/>
      <c r="CF189" s="590"/>
      <c r="CG189" s="590"/>
      <c r="CH189" s="590"/>
      <c r="CI189" s="590"/>
      <c r="CJ189" s="590"/>
      <c r="CK189" s="590"/>
      <c r="CL189" s="590"/>
      <c r="CM189" s="590"/>
      <c r="CN189" s="590"/>
      <c r="CO189" s="590"/>
      <c r="CP189" s="590"/>
      <c r="CQ189" s="590"/>
      <c r="CR189" s="590"/>
      <c r="CS189" s="590"/>
      <c r="CT189" s="590"/>
      <c r="CU189" s="590"/>
      <c r="CV189" s="590"/>
      <c r="CW189" s="590"/>
      <c r="CX189" s="590"/>
      <c r="CY189" s="590"/>
      <c r="CZ189" s="590"/>
      <c r="DA189" s="590"/>
      <c r="DB189" s="590"/>
      <c r="DC189" s="590"/>
      <c r="DD189" s="590"/>
      <c r="DE189" s="590"/>
      <c r="DF189" s="590"/>
      <c r="DG189" s="590"/>
      <c r="DH189" s="590"/>
      <c r="DI189" s="590"/>
      <c r="DJ189" s="590"/>
      <c r="DK189" s="590"/>
      <c r="DL189" s="590"/>
      <c r="DM189" s="590"/>
      <c r="DN189" s="590"/>
      <c r="DO189" s="590"/>
      <c r="DP189" s="590"/>
      <c r="DQ189" s="590"/>
      <c r="DR189" s="590"/>
      <c r="DS189" s="590"/>
      <c r="DT189" s="590"/>
      <c r="DU189" s="590"/>
      <c r="DV189" s="590"/>
      <c r="DW189" s="590"/>
      <c r="DX189" s="590"/>
      <c r="DY189" s="590"/>
      <c r="DZ189" s="590"/>
      <c r="EA189" s="590"/>
      <c r="EB189" s="590"/>
      <c r="EC189" s="590"/>
      <c r="ED189" s="590"/>
      <c r="EE189" s="590"/>
      <c r="EF189" s="590"/>
      <c r="EG189" s="590"/>
      <c r="EH189" s="590"/>
      <c r="EI189" s="590"/>
      <c r="EJ189" s="590"/>
      <c r="EK189" s="590"/>
      <c r="EL189" s="590"/>
      <c r="EM189" s="590"/>
      <c r="EN189" s="590"/>
      <c r="EO189" s="590"/>
      <c r="EP189" s="590"/>
      <c r="EQ189" s="590"/>
      <c r="ER189" s="590"/>
      <c r="ES189" s="590"/>
      <c r="ET189" s="590"/>
      <c r="EU189" s="590"/>
      <c r="EV189" s="590"/>
      <c r="EW189" s="590"/>
      <c r="EX189" s="590"/>
      <c r="EY189" s="590"/>
      <c r="EZ189" s="590"/>
      <c r="FA189" s="590"/>
      <c r="FB189" s="590"/>
      <c r="FC189" s="590"/>
      <c r="FD189" s="590"/>
      <c r="FE189" s="590"/>
      <c r="FF189" s="590"/>
      <c r="FG189" s="590"/>
      <c r="FH189" s="590"/>
      <c r="FI189" s="590"/>
      <c r="FJ189" s="590"/>
      <c r="FK189" s="590"/>
      <c r="FL189" s="590"/>
      <c r="FM189" s="590"/>
      <c r="FN189" s="590"/>
      <c r="FO189" s="590"/>
      <c r="FP189" s="590"/>
      <c r="FQ189" s="590"/>
      <c r="FR189" s="590"/>
      <c r="FS189" s="590"/>
      <c r="FT189" s="590"/>
      <c r="FU189" s="590"/>
      <c r="FV189" s="590"/>
      <c r="FW189" s="590"/>
      <c r="FX189" s="590"/>
      <c r="FY189" s="590"/>
      <c r="FZ189" s="590"/>
      <c r="GA189" s="590"/>
      <c r="GB189" s="590"/>
      <c r="GC189" s="590"/>
      <c r="GD189" s="590"/>
      <c r="GE189" s="590"/>
      <c r="GF189" s="590"/>
      <c r="GG189" s="590"/>
      <c r="GH189" s="590"/>
      <c r="GI189" s="590"/>
      <c r="GJ189" s="590"/>
      <c r="GK189" s="590"/>
      <c r="GL189" s="590"/>
      <c r="GM189" s="590"/>
      <c r="GN189" s="590"/>
      <c r="GO189" s="590"/>
      <c r="GP189" s="590"/>
      <c r="GQ189" s="590"/>
      <c r="GR189" s="590"/>
      <c r="GS189" s="590"/>
      <c r="GT189" s="590"/>
      <c r="GU189" s="590"/>
      <c r="GV189" s="590"/>
      <c r="GW189" s="590"/>
      <c r="GX189" s="590"/>
      <c r="GY189" s="590"/>
      <c r="GZ189" s="590"/>
      <c r="HA189" s="590"/>
      <c r="HB189" s="590"/>
      <c r="HC189" s="590"/>
      <c r="HD189" s="590"/>
      <c r="HE189" s="590"/>
      <c r="HF189" s="590"/>
      <c r="HG189" s="590"/>
      <c r="HH189" s="590"/>
      <c r="HI189" s="590"/>
      <c r="HJ189" s="590"/>
      <c r="HK189" s="590"/>
      <c r="HL189" s="590"/>
      <c r="HM189" s="590"/>
      <c r="HN189" s="590"/>
      <c r="HO189" s="590"/>
      <c r="HP189" s="590"/>
      <c r="HQ189" s="590"/>
      <c r="HR189" s="590"/>
      <c r="HS189" s="590"/>
      <c r="HT189" s="590"/>
      <c r="HU189" s="590"/>
      <c r="HV189" s="590"/>
      <c r="HW189" s="590"/>
      <c r="HX189" s="590"/>
      <c r="HY189" s="590"/>
      <c r="HZ189" s="590"/>
      <c r="IA189" s="590"/>
      <c r="IB189" s="590"/>
      <c r="IC189" s="590"/>
      <c r="ID189" s="590"/>
      <c r="IE189" s="590"/>
      <c r="IF189" s="590"/>
      <c r="IG189" s="590"/>
      <c r="IH189" s="590"/>
      <c r="II189" s="590"/>
      <c r="IJ189" s="590"/>
      <c r="IK189" s="590"/>
      <c r="IL189" s="590"/>
      <c r="IM189" s="590"/>
      <c r="IN189" s="590"/>
      <c r="IO189" s="590"/>
      <c r="IP189" s="590"/>
      <c r="IQ189" s="590"/>
      <c r="IR189" s="590"/>
      <c r="IS189" s="590"/>
      <c r="IT189" s="590"/>
      <c r="IU189" s="590"/>
      <c r="IV189" s="590"/>
    </row>
    <row r="190" spans="1:256" s="595" customFormat="1" ht="15" customHeight="1">
      <c r="A190" s="711" t="s">
        <v>23</v>
      </c>
      <c r="B190" s="1201"/>
      <c r="C190" s="1201"/>
      <c r="D190" s="1201"/>
      <c r="E190" s="1201"/>
      <c r="F190" s="1115"/>
      <c r="G190" s="1115"/>
      <c r="H190" s="1115"/>
      <c r="I190" s="1115"/>
      <c r="J190" s="1115"/>
      <c r="K190" s="1115"/>
      <c r="L190" s="1115"/>
      <c r="M190" s="1115"/>
      <c r="N190" s="1115"/>
      <c r="O190" s="1115"/>
      <c r="P190" s="1115"/>
      <c r="Q190" s="590"/>
      <c r="R190" s="590"/>
      <c r="S190" s="590"/>
      <c r="T190" s="590"/>
      <c r="U190" s="590"/>
      <c r="V190" s="590"/>
      <c r="W190" s="590"/>
      <c r="X190" s="590"/>
      <c r="Y190" s="590"/>
      <c r="Z190" s="590"/>
      <c r="AA190" s="590"/>
      <c r="AB190" s="590"/>
      <c r="AC190" s="590"/>
      <c r="AD190" s="590"/>
      <c r="AE190" s="590"/>
      <c r="AF190" s="590"/>
      <c r="AG190" s="590"/>
      <c r="AH190" s="590"/>
      <c r="AI190" s="590"/>
      <c r="AJ190" s="590"/>
      <c r="AK190" s="590"/>
      <c r="AL190" s="590"/>
      <c r="AM190" s="590"/>
      <c r="AN190" s="590"/>
      <c r="AO190" s="590"/>
      <c r="AP190" s="590"/>
      <c r="AQ190" s="590"/>
      <c r="AR190" s="590"/>
      <c r="AS190" s="590"/>
      <c r="AT190" s="590"/>
      <c r="AU190" s="590"/>
      <c r="AV190" s="590"/>
      <c r="AW190" s="590"/>
      <c r="AX190" s="590"/>
      <c r="AY190" s="590"/>
      <c r="AZ190" s="590"/>
      <c r="BA190" s="590"/>
      <c r="BB190" s="590"/>
      <c r="BC190" s="590"/>
      <c r="BD190" s="590"/>
      <c r="BE190" s="590"/>
      <c r="BF190" s="590"/>
      <c r="BG190" s="590"/>
      <c r="BH190" s="590"/>
      <c r="BI190" s="590"/>
      <c r="BJ190" s="590"/>
      <c r="BK190" s="590"/>
      <c r="BL190" s="590"/>
      <c r="BM190" s="590"/>
      <c r="BN190" s="590"/>
      <c r="BO190" s="590"/>
      <c r="BP190" s="590"/>
      <c r="BQ190" s="590"/>
      <c r="BR190" s="590"/>
      <c r="BS190" s="590"/>
      <c r="BT190" s="590"/>
      <c r="BU190" s="590"/>
      <c r="BV190" s="590"/>
      <c r="BW190" s="590"/>
      <c r="BX190" s="590"/>
      <c r="BY190" s="590"/>
      <c r="BZ190" s="590"/>
      <c r="CA190" s="590"/>
      <c r="CB190" s="590"/>
      <c r="CC190" s="590"/>
      <c r="CD190" s="590"/>
      <c r="CE190" s="590"/>
      <c r="CF190" s="590"/>
      <c r="CG190" s="590"/>
      <c r="CH190" s="590"/>
      <c r="CI190" s="590"/>
      <c r="CJ190" s="590"/>
      <c r="CK190" s="590"/>
      <c r="CL190" s="590"/>
      <c r="CM190" s="590"/>
      <c r="CN190" s="590"/>
      <c r="CO190" s="590"/>
      <c r="CP190" s="590"/>
      <c r="CQ190" s="590"/>
      <c r="CR190" s="590"/>
      <c r="CS190" s="590"/>
      <c r="CT190" s="590"/>
      <c r="CU190" s="590"/>
      <c r="CV190" s="590"/>
      <c r="CW190" s="590"/>
      <c r="CX190" s="590"/>
      <c r="CY190" s="590"/>
      <c r="CZ190" s="590"/>
      <c r="DA190" s="590"/>
      <c r="DB190" s="590"/>
      <c r="DC190" s="590"/>
      <c r="DD190" s="590"/>
      <c r="DE190" s="590"/>
      <c r="DF190" s="590"/>
      <c r="DG190" s="590"/>
      <c r="DH190" s="590"/>
      <c r="DI190" s="590"/>
      <c r="DJ190" s="590"/>
      <c r="DK190" s="590"/>
      <c r="DL190" s="590"/>
      <c r="DM190" s="590"/>
      <c r="DN190" s="590"/>
      <c r="DO190" s="590"/>
      <c r="DP190" s="590"/>
      <c r="DQ190" s="590"/>
      <c r="DR190" s="590"/>
      <c r="DS190" s="590"/>
      <c r="DT190" s="590"/>
      <c r="DU190" s="590"/>
      <c r="DV190" s="590"/>
      <c r="DW190" s="590"/>
      <c r="DX190" s="590"/>
      <c r="DY190" s="590"/>
      <c r="DZ190" s="590"/>
      <c r="EA190" s="590"/>
      <c r="EB190" s="590"/>
      <c r="EC190" s="590"/>
      <c r="ED190" s="590"/>
      <c r="EE190" s="590"/>
      <c r="EF190" s="590"/>
      <c r="EG190" s="590"/>
      <c r="EH190" s="590"/>
      <c r="EI190" s="590"/>
      <c r="EJ190" s="590"/>
      <c r="EK190" s="590"/>
      <c r="EL190" s="590"/>
      <c r="EM190" s="590"/>
      <c r="EN190" s="590"/>
      <c r="EO190" s="590"/>
      <c r="EP190" s="590"/>
      <c r="EQ190" s="590"/>
      <c r="ER190" s="590"/>
      <c r="ES190" s="590"/>
      <c r="ET190" s="590"/>
      <c r="EU190" s="590"/>
      <c r="EV190" s="590"/>
      <c r="EW190" s="590"/>
      <c r="EX190" s="590"/>
      <c r="EY190" s="590"/>
      <c r="EZ190" s="590"/>
      <c r="FA190" s="590"/>
      <c r="FB190" s="590"/>
      <c r="FC190" s="590"/>
      <c r="FD190" s="590"/>
      <c r="FE190" s="590"/>
      <c r="FF190" s="590"/>
      <c r="FG190" s="590"/>
      <c r="FH190" s="590"/>
      <c r="FI190" s="590"/>
      <c r="FJ190" s="590"/>
      <c r="FK190" s="590"/>
      <c r="FL190" s="590"/>
      <c r="FM190" s="590"/>
      <c r="FN190" s="590"/>
      <c r="FO190" s="590"/>
      <c r="FP190" s="590"/>
      <c r="FQ190" s="590"/>
      <c r="FR190" s="590"/>
      <c r="FS190" s="590"/>
      <c r="FT190" s="590"/>
      <c r="FU190" s="590"/>
      <c r="FV190" s="590"/>
      <c r="FW190" s="590"/>
      <c r="FX190" s="590"/>
      <c r="FY190" s="590"/>
      <c r="FZ190" s="590"/>
      <c r="GA190" s="590"/>
      <c r="GB190" s="590"/>
      <c r="GC190" s="590"/>
      <c r="GD190" s="590"/>
      <c r="GE190" s="590"/>
      <c r="GF190" s="590"/>
      <c r="GG190" s="590"/>
      <c r="GH190" s="590"/>
      <c r="GI190" s="590"/>
      <c r="GJ190" s="590"/>
      <c r="GK190" s="590"/>
      <c r="GL190" s="590"/>
      <c r="GM190" s="590"/>
      <c r="GN190" s="590"/>
      <c r="GO190" s="590"/>
      <c r="GP190" s="590"/>
      <c r="GQ190" s="590"/>
      <c r="GR190" s="590"/>
      <c r="GS190" s="590"/>
      <c r="GT190" s="590"/>
      <c r="GU190" s="590"/>
      <c r="GV190" s="590"/>
      <c r="GW190" s="590"/>
      <c r="GX190" s="590"/>
      <c r="GY190" s="590"/>
      <c r="GZ190" s="590"/>
      <c r="HA190" s="590"/>
      <c r="HB190" s="590"/>
      <c r="HC190" s="590"/>
      <c r="HD190" s="590"/>
      <c r="HE190" s="590"/>
      <c r="HF190" s="590"/>
      <c r="HG190" s="590"/>
      <c r="HH190" s="590"/>
      <c r="HI190" s="590"/>
      <c r="HJ190" s="590"/>
      <c r="HK190" s="590"/>
      <c r="HL190" s="590"/>
      <c r="HM190" s="590"/>
      <c r="HN190" s="590"/>
      <c r="HO190" s="590"/>
      <c r="HP190" s="590"/>
      <c r="HQ190" s="590"/>
      <c r="HR190" s="590"/>
      <c r="HS190" s="590"/>
      <c r="HT190" s="590"/>
      <c r="HU190" s="590"/>
      <c r="HV190" s="590"/>
      <c r="HW190" s="590"/>
      <c r="HX190" s="590"/>
      <c r="HY190" s="590"/>
      <c r="HZ190" s="590"/>
      <c r="IA190" s="590"/>
      <c r="IB190" s="590"/>
      <c r="IC190" s="590"/>
      <c r="ID190" s="590"/>
      <c r="IE190" s="590"/>
      <c r="IF190" s="590"/>
      <c r="IG190" s="590"/>
      <c r="IH190" s="590"/>
      <c r="II190" s="590"/>
      <c r="IJ190" s="590"/>
      <c r="IK190" s="590"/>
      <c r="IL190" s="590"/>
      <c r="IM190" s="590"/>
      <c r="IN190" s="590"/>
      <c r="IO190" s="590"/>
      <c r="IP190" s="590"/>
      <c r="IQ190" s="590"/>
      <c r="IR190" s="590"/>
      <c r="IS190" s="590"/>
      <c r="IT190" s="590"/>
      <c r="IU190" s="590"/>
      <c r="IV190" s="590"/>
    </row>
    <row r="191" spans="1:256" ht="20.100000000000001" customHeight="1">
      <c r="A191" s="654" t="s">
        <v>365</v>
      </c>
      <c r="B191" s="866">
        <v>2009</v>
      </c>
      <c r="C191" s="866">
        <v>2010</v>
      </c>
      <c r="D191" s="866">
        <v>2011</v>
      </c>
      <c r="E191" s="866">
        <v>2012</v>
      </c>
      <c r="F191" s="1155"/>
      <c r="G191" s="1155"/>
      <c r="H191" s="1155"/>
      <c r="I191" s="1155"/>
      <c r="J191" s="781"/>
      <c r="K191" s="781"/>
      <c r="L191" s="781"/>
      <c r="M191" s="781"/>
      <c r="N191" s="781"/>
      <c r="O191" s="781"/>
      <c r="P191" s="598"/>
      <c r="Q191" s="598"/>
      <c r="R191" s="598"/>
      <c r="S191" s="598"/>
      <c r="T191" s="598"/>
      <c r="U191" s="598"/>
      <c r="V191" s="598"/>
      <c r="W191" s="598"/>
      <c r="X191" s="598"/>
      <c r="Y191" s="598"/>
      <c r="Z191" s="598"/>
      <c r="AA191" s="598"/>
      <c r="AB191" s="598"/>
      <c r="AC191" s="598"/>
      <c r="AD191" s="598"/>
      <c r="AE191" s="598"/>
      <c r="AF191" s="598"/>
      <c r="AG191" s="598"/>
      <c r="AH191" s="598"/>
      <c r="AI191" s="598"/>
      <c r="AJ191" s="598"/>
      <c r="AK191" s="598"/>
      <c r="AL191" s="598"/>
      <c r="AM191" s="598"/>
      <c r="AN191" s="598"/>
      <c r="AO191" s="598"/>
      <c r="AP191" s="598"/>
      <c r="AQ191" s="598"/>
      <c r="AR191" s="598"/>
      <c r="AS191" s="598"/>
      <c r="AT191" s="598"/>
      <c r="AU191" s="598"/>
      <c r="AV191" s="598"/>
      <c r="AW191" s="598"/>
      <c r="AX191" s="598"/>
      <c r="AY191" s="598"/>
      <c r="AZ191" s="598"/>
      <c r="BA191" s="598"/>
      <c r="BB191" s="598"/>
      <c r="BC191" s="598"/>
      <c r="BD191" s="598"/>
      <c r="BE191" s="598"/>
      <c r="BF191" s="598"/>
      <c r="BG191" s="598"/>
      <c r="BH191" s="598"/>
      <c r="BI191" s="598"/>
      <c r="BJ191" s="598"/>
      <c r="BK191" s="598"/>
      <c r="BL191" s="598"/>
      <c r="BM191" s="598"/>
      <c r="BN191" s="598"/>
      <c r="BO191" s="598"/>
      <c r="BP191" s="598"/>
      <c r="BQ191" s="598"/>
      <c r="BR191" s="598"/>
      <c r="BS191" s="598"/>
      <c r="BT191" s="598"/>
      <c r="BU191" s="598"/>
      <c r="BV191" s="598"/>
      <c r="BW191" s="598"/>
      <c r="BX191" s="598"/>
      <c r="BY191" s="598"/>
      <c r="BZ191" s="598"/>
      <c r="CA191" s="598"/>
      <c r="CB191" s="598"/>
      <c r="CC191" s="598"/>
      <c r="CD191" s="598"/>
      <c r="CE191" s="598"/>
      <c r="CF191" s="598"/>
      <c r="CG191" s="598"/>
      <c r="CH191" s="598"/>
      <c r="CI191" s="598"/>
      <c r="CJ191" s="598"/>
      <c r="CK191" s="598"/>
      <c r="CL191" s="598"/>
      <c r="CM191" s="598"/>
      <c r="CN191" s="598"/>
      <c r="CO191" s="598"/>
      <c r="CP191" s="598"/>
      <c r="CQ191" s="598"/>
      <c r="CR191" s="598"/>
      <c r="CS191" s="598"/>
      <c r="CT191" s="598"/>
      <c r="CU191" s="598"/>
      <c r="CV191" s="598"/>
      <c r="CW191" s="598"/>
      <c r="CX191" s="598"/>
      <c r="CY191" s="598"/>
      <c r="CZ191" s="598"/>
      <c r="DA191" s="598"/>
      <c r="DB191" s="598"/>
      <c r="DC191" s="598"/>
      <c r="DD191" s="598"/>
      <c r="DE191" s="598"/>
      <c r="DF191" s="598"/>
      <c r="DG191" s="598"/>
      <c r="DH191" s="598"/>
      <c r="DI191" s="598"/>
      <c r="DJ191" s="598"/>
      <c r="DK191" s="598"/>
      <c r="DL191" s="598"/>
      <c r="DM191" s="598"/>
      <c r="DN191" s="598"/>
      <c r="DO191" s="598"/>
      <c r="DP191" s="598"/>
      <c r="DQ191" s="598"/>
      <c r="DR191" s="598"/>
      <c r="DS191" s="598"/>
      <c r="DT191" s="598"/>
      <c r="DU191" s="598"/>
      <c r="DV191" s="598"/>
      <c r="DW191" s="598"/>
      <c r="DX191" s="598"/>
      <c r="DY191" s="598"/>
      <c r="DZ191" s="598"/>
      <c r="EA191" s="598"/>
      <c r="EB191" s="598"/>
      <c r="EC191" s="598"/>
      <c r="ED191" s="598"/>
      <c r="EE191" s="598"/>
      <c r="EF191" s="598"/>
      <c r="EG191" s="598"/>
      <c r="EH191" s="598"/>
      <c r="EI191" s="598"/>
      <c r="EJ191" s="598"/>
      <c r="EK191" s="598"/>
      <c r="EL191" s="598"/>
      <c r="EM191" s="598"/>
      <c r="EN191" s="598"/>
      <c r="EO191" s="598"/>
      <c r="EP191" s="598"/>
      <c r="EQ191" s="598"/>
      <c r="ER191" s="598"/>
      <c r="ES191" s="598"/>
      <c r="ET191" s="598"/>
      <c r="EU191" s="598"/>
      <c r="EV191" s="598"/>
      <c r="EW191" s="598"/>
      <c r="EX191" s="598"/>
      <c r="EY191" s="598"/>
      <c r="EZ191" s="598"/>
      <c r="FA191" s="598"/>
      <c r="FB191" s="598"/>
      <c r="FC191" s="598"/>
      <c r="FD191" s="598"/>
      <c r="FE191" s="598"/>
      <c r="FF191" s="598"/>
      <c r="FG191" s="598"/>
      <c r="FH191" s="598"/>
      <c r="FI191" s="598"/>
      <c r="FJ191" s="598"/>
      <c r="FK191" s="598"/>
      <c r="FL191" s="598"/>
      <c r="FM191" s="598"/>
      <c r="FN191" s="598"/>
      <c r="FO191" s="598"/>
      <c r="FP191" s="598"/>
      <c r="FQ191" s="598"/>
      <c r="FR191" s="598"/>
      <c r="FS191" s="598"/>
      <c r="FT191" s="598"/>
      <c r="FU191" s="598"/>
      <c r="FV191" s="598"/>
      <c r="FW191" s="598"/>
      <c r="FX191" s="598"/>
      <c r="FY191" s="598"/>
      <c r="FZ191" s="598"/>
      <c r="GA191" s="598"/>
      <c r="GB191" s="598"/>
      <c r="GC191" s="598"/>
      <c r="GD191" s="598"/>
      <c r="GE191" s="598"/>
      <c r="GF191" s="598"/>
      <c r="GG191" s="598"/>
      <c r="GH191" s="598"/>
      <c r="GI191" s="598"/>
      <c r="GJ191" s="598"/>
      <c r="GK191" s="598"/>
      <c r="GL191" s="598"/>
      <c r="GM191" s="598"/>
      <c r="GN191" s="598"/>
      <c r="GO191" s="598"/>
      <c r="GP191" s="598"/>
      <c r="GQ191" s="598"/>
      <c r="GR191" s="598"/>
      <c r="GS191" s="598"/>
      <c r="GT191" s="598"/>
      <c r="GU191" s="598"/>
      <c r="GV191" s="598"/>
      <c r="GW191" s="598"/>
      <c r="GX191" s="598"/>
      <c r="GY191" s="598"/>
      <c r="GZ191" s="598"/>
      <c r="HA191" s="598"/>
      <c r="HB191" s="598"/>
      <c r="HC191" s="598"/>
      <c r="HD191" s="598"/>
      <c r="HE191" s="598"/>
      <c r="HF191" s="598"/>
      <c r="HG191" s="598"/>
      <c r="HH191" s="598"/>
      <c r="HI191" s="598"/>
      <c r="HJ191" s="598"/>
      <c r="HK191" s="598"/>
      <c r="HL191" s="598"/>
      <c r="HM191" s="598"/>
      <c r="HN191" s="598"/>
      <c r="HO191" s="598"/>
      <c r="HP191" s="598"/>
      <c r="HQ191" s="598"/>
      <c r="HR191" s="598"/>
      <c r="HS191" s="598"/>
      <c r="HT191" s="598"/>
      <c r="HU191" s="598"/>
      <c r="HV191" s="598"/>
      <c r="HW191" s="598"/>
      <c r="HX191" s="598"/>
      <c r="HY191" s="598"/>
      <c r="HZ191" s="598"/>
      <c r="IA191" s="598"/>
      <c r="IB191" s="598"/>
      <c r="IC191" s="598"/>
      <c r="ID191" s="598"/>
      <c r="IE191" s="598"/>
      <c r="IF191" s="598"/>
      <c r="IG191" s="598"/>
      <c r="IH191" s="598"/>
      <c r="II191" s="598"/>
      <c r="IJ191" s="598"/>
      <c r="IK191" s="598"/>
      <c r="IL191" s="598"/>
      <c r="IM191" s="598"/>
      <c r="IN191" s="598"/>
      <c r="IO191" s="598"/>
      <c r="IP191" s="598"/>
      <c r="IQ191" s="598"/>
      <c r="IR191" s="598"/>
      <c r="IS191" s="598"/>
      <c r="IT191" s="598"/>
      <c r="IU191" s="598"/>
      <c r="IV191" s="598"/>
    </row>
    <row r="192" spans="1:256" s="598" customFormat="1" ht="20.100000000000001" customHeight="1">
      <c r="A192" s="673" t="s">
        <v>784</v>
      </c>
      <c r="B192" s="1086">
        <f>SUM(B193:B198)</f>
        <v>100.0000000003445</v>
      </c>
      <c r="C192" s="1086">
        <f>SUM(C193:C198)</f>
        <v>100.00000000011853</v>
      </c>
      <c r="D192" s="1086">
        <v>100</v>
      </c>
      <c r="E192" s="1086">
        <f>SUM(E193:E198)</f>
        <v>100</v>
      </c>
      <c r="F192" s="1157"/>
      <c r="G192" s="1157"/>
      <c r="H192" s="1157"/>
      <c r="I192" s="1157"/>
      <c r="J192" s="781"/>
      <c r="K192" s="781"/>
      <c r="L192" s="763"/>
      <c r="M192" s="781"/>
      <c r="N192" s="781"/>
      <c r="O192" s="781"/>
    </row>
    <row r="193" spans="1:256" s="598" customFormat="1" ht="20.100000000000001" customHeight="1">
      <c r="A193" s="664" t="s">
        <v>1518</v>
      </c>
      <c r="B193" s="1158">
        <v>43.652822687282423</v>
      </c>
      <c r="C193" s="1158">
        <v>55.190808150336323</v>
      </c>
      <c r="D193" s="1158">
        <v>54.311154120937331</v>
      </c>
      <c r="E193" s="1158">
        <v>51.792549846571376</v>
      </c>
      <c r="F193" s="1202"/>
      <c r="G193" s="1202"/>
      <c r="H193" s="1202"/>
      <c r="I193" s="1171"/>
      <c r="J193" s="781"/>
      <c r="K193" s="781"/>
      <c r="L193" s="781"/>
      <c r="M193" s="781"/>
      <c r="N193" s="781"/>
      <c r="O193" s="781"/>
    </row>
    <row r="194" spans="1:256" s="598" customFormat="1" ht="20.100000000000001" customHeight="1">
      <c r="A194" s="664" t="s">
        <v>635</v>
      </c>
      <c r="B194" s="1158">
        <v>15.335166632049047</v>
      </c>
      <c r="C194" s="1158">
        <v>15.504474062284276</v>
      </c>
      <c r="D194" s="1158">
        <v>15.65566455368732</v>
      </c>
      <c r="E194" s="1158">
        <v>13.650980619293707</v>
      </c>
      <c r="F194" s="1160"/>
      <c r="G194" s="1141"/>
      <c r="H194" s="1160"/>
      <c r="I194" s="1171"/>
      <c r="J194" s="781"/>
      <c r="K194" s="781"/>
      <c r="L194" s="781"/>
      <c r="M194" s="781"/>
      <c r="N194" s="781"/>
      <c r="O194" s="781"/>
    </row>
    <row r="195" spans="1:256" s="598" customFormat="1" ht="20.100000000000001" customHeight="1">
      <c r="A195" s="664" t="s">
        <v>3</v>
      </c>
      <c r="B195" s="1158">
        <v>32.75654183676648</v>
      </c>
      <c r="C195" s="1158">
        <v>22.384269166300115</v>
      </c>
      <c r="D195" s="1158">
        <v>22.233306280662056</v>
      </c>
      <c r="E195" s="1158">
        <v>26.486277712896989</v>
      </c>
      <c r="F195" s="1160"/>
      <c r="G195" s="1141"/>
      <c r="H195" s="1160"/>
      <c r="I195" s="1171"/>
      <c r="J195" s="781"/>
      <c r="K195" s="781"/>
      <c r="L195" s="781"/>
      <c r="M195" s="781"/>
      <c r="N195" s="781"/>
      <c r="O195" s="781"/>
    </row>
    <row r="196" spans="1:256" s="598" customFormat="1" ht="20.100000000000001" customHeight="1">
      <c r="A196" s="664" t="s">
        <v>1520</v>
      </c>
      <c r="B196" s="1158">
        <v>5.2331264641052844</v>
      </c>
      <c r="C196" s="1158">
        <v>3.9940312507624158</v>
      </c>
      <c r="D196" s="1158">
        <v>3.1897466412846578</v>
      </c>
      <c r="E196" s="1158">
        <v>5.3736542489562593</v>
      </c>
      <c r="F196" s="1160"/>
      <c r="G196" s="1160"/>
      <c r="H196" s="1141"/>
      <c r="I196" s="1171"/>
      <c r="J196" s="781"/>
      <c r="K196" s="781"/>
      <c r="L196" s="781"/>
      <c r="M196" s="781"/>
      <c r="N196" s="781"/>
      <c r="O196" s="781"/>
    </row>
    <row r="197" spans="1:256" s="598" customFormat="1" ht="20.100000000000001" customHeight="1">
      <c r="A197" s="664" t="s">
        <v>1521</v>
      </c>
      <c r="B197" s="1158">
        <v>1.4096526598444781</v>
      </c>
      <c r="C197" s="1158">
        <v>1.4765590670343904</v>
      </c>
      <c r="D197" s="1158">
        <v>1.8652055911298131</v>
      </c>
      <c r="E197" s="1158">
        <v>1.7276322819493233</v>
      </c>
      <c r="F197" s="1160"/>
      <c r="G197" s="1160"/>
      <c r="H197" s="1160"/>
      <c r="I197" s="1171"/>
      <c r="J197" s="781"/>
      <c r="K197" s="781"/>
      <c r="L197" s="781"/>
      <c r="M197" s="781"/>
      <c r="N197" s="781"/>
      <c r="O197" s="781"/>
    </row>
    <row r="198" spans="1:256" s="598" customFormat="1" ht="20.100000000000001" customHeight="1">
      <c r="A198" s="648" t="s">
        <v>537</v>
      </c>
      <c r="B198" s="1163">
        <v>1.6126897202967783</v>
      </c>
      <c r="C198" s="1163">
        <v>1.4498583034010191</v>
      </c>
      <c r="D198" s="1163">
        <v>2.7449228121320819</v>
      </c>
      <c r="E198" s="1163">
        <v>0.96890529033234196</v>
      </c>
      <c r="F198" s="1160"/>
      <c r="G198" s="1160"/>
      <c r="H198" s="1160"/>
      <c r="I198" s="1171"/>
      <c r="J198" s="781"/>
      <c r="K198" s="781"/>
      <c r="L198" s="781"/>
      <c r="M198" s="781"/>
      <c r="N198" s="781"/>
      <c r="O198" s="781"/>
    </row>
    <row r="199" spans="1:256" s="598" customFormat="1" ht="20.100000000000001" customHeight="1">
      <c r="A199" s="1103" t="s">
        <v>1522</v>
      </c>
      <c r="B199" s="1103"/>
      <c r="C199" s="1103"/>
      <c r="D199" s="1165"/>
      <c r="E199" s="1166"/>
      <c r="F199" s="1127"/>
      <c r="G199" s="1127"/>
      <c r="H199" s="1127"/>
      <c r="I199" s="1127"/>
      <c r="J199" s="1127"/>
      <c r="K199" s="1127"/>
      <c r="L199" s="1127"/>
      <c r="M199" s="1127"/>
      <c r="N199" s="1127"/>
      <c r="O199" s="1127"/>
      <c r="P199" s="1127"/>
      <c r="Q199" s="595"/>
      <c r="R199" s="595"/>
      <c r="S199" s="595"/>
      <c r="T199" s="595"/>
      <c r="U199" s="595"/>
      <c r="V199" s="595"/>
      <c r="W199" s="595"/>
      <c r="X199" s="595"/>
      <c r="Y199" s="595"/>
      <c r="Z199" s="595"/>
      <c r="AA199" s="595"/>
      <c r="AB199" s="595"/>
      <c r="AC199" s="595"/>
      <c r="AD199" s="595"/>
      <c r="AE199" s="595"/>
      <c r="AF199" s="595"/>
      <c r="AG199" s="595"/>
      <c r="AH199" s="595"/>
      <c r="AI199" s="595"/>
      <c r="AJ199" s="595"/>
      <c r="AK199" s="595"/>
      <c r="AL199" s="595"/>
      <c r="AM199" s="595"/>
      <c r="AN199" s="595"/>
      <c r="AO199" s="595"/>
      <c r="AP199" s="595"/>
      <c r="AQ199" s="595"/>
      <c r="AR199" s="595"/>
      <c r="AS199" s="595"/>
      <c r="AT199" s="595"/>
      <c r="AU199" s="595"/>
      <c r="AV199" s="595"/>
      <c r="AW199" s="595"/>
      <c r="AX199" s="595"/>
      <c r="AY199" s="595"/>
      <c r="AZ199" s="595"/>
      <c r="BA199" s="595"/>
      <c r="BB199" s="595"/>
      <c r="BC199" s="595"/>
      <c r="BD199" s="595"/>
      <c r="BE199" s="595"/>
      <c r="BF199" s="595"/>
      <c r="BG199" s="595"/>
      <c r="BH199" s="595"/>
      <c r="BI199" s="595"/>
      <c r="BJ199" s="595"/>
      <c r="BK199" s="595"/>
      <c r="BL199" s="595"/>
      <c r="BM199" s="595"/>
      <c r="BN199" s="595"/>
      <c r="BO199" s="595"/>
      <c r="BP199" s="595"/>
      <c r="BQ199" s="595"/>
      <c r="BR199" s="595"/>
      <c r="BS199" s="595"/>
      <c r="BT199" s="595"/>
      <c r="BU199" s="595"/>
      <c r="BV199" s="595"/>
      <c r="BW199" s="595"/>
      <c r="BX199" s="595"/>
      <c r="BY199" s="595"/>
      <c r="BZ199" s="595"/>
      <c r="CA199" s="595"/>
      <c r="CB199" s="595"/>
      <c r="CC199" s="595"/>
      <c r="CD199" s="595"/>
      <c r="CE199" s="595"/>
      <c r="CF199" s="595"/>
      <c r="CG199" s="595"/>
      <c r="CH199" s="595"/>
      <c r="CI199" s="595"/>
      <c r="CJ199" s="595"/>
      <c r="CK199" s="595"/>
      <c r="CL199" s="595"/>
      <c r="CM199" s="595"/>
      <c r="CN199" s="595"/>
      <c r="CO199" s="595"/>
      <c r="CP199" s="595"/>
      <c r="CQ199" s="595"/>
      <c r="CR199" s="595"/>
      <c r="CS199" s="595"/>
      <c r="CT199" s="595"/>
      <c r="CU199" s="595"/>
      <c r="CV199" s="595"/>
      <c r="CW199" s="595"/>
      <c r="CX199" s="595"/>
      <c r="CY199" s="595"/>
      <c r="CZ199" s="595"/>
      <c r="DA199" s="595"/>
      <c r="DB199" s="595"/>
      <c r="DC199" s="595"/>
      <c r="DD199" s="595"/>
      <c r="DE199" s="595"/>
      <c r="DF199" s="595"/>
      <c r="DG199" s="595"/>
      <c r="DH199" s="595"/>
      <c r="DI199" s="595"/>
      <c r="DJ199" s="595"/>
      <c r="DK199" s="595"/>
      <c r="DL199" s="595"/>
      <c r="DM199" s="595"/>
      <c r="DN199" s="595"/>
      <c r="DO199" s="595"/>
      <c r="DP199" s="595"/>
      <c r="DQ199" s="595"/>
      <c r="DR199" s="595"/>
      <c r="DS199" s="595"/>
      <c r="DT199" s="595"/>
      <c r="DU199" s="595"/>
      <c r="DV199" s="595"/>
      <c r="DW199" s="595"/>
      <c r="DX199" s="595"/>
      <c r="DY199" s="595"/>
      <c r="DZ199" s="595"/>
      <c r="EA199" s="595"/>
      <c r="EB199" s="595"/>
      <c r="EC199" s="595"/>
      <c r="ED199" s="595"/>
      <c r="EE199" s="595"/>
      <c r="EF199" s="595"/>
      <c r="EG199" s="595"/>
      <c r="EH199" s="595"/>
      <c r="EI199" s="595"/>
      <c r="EJ199" s="595"/>
      <c r="EK199" s="595"/>
      <c r="EL199" s="595"/>
      <c r="EM199" s="595"/>
      <c r="EN199" s="595"/>
      <c r="EO199" s="595"/>
      <c r="EP199" s="595"/>
      <c r="EQ199" s="595"/>
      <c r="ER199" s="595"/>
      <c r="ES199" s="595"/>
      <c r="ET199" s="595"/>
      <c r="EU199" s="595"/>
      <c r="EV199" s="595"/>
      <c r="EW199" s="595"/>
      <c r="EX199" s="595"/>
      <c r="EY199" s="595"/>
      <c r="EZ199" s="595"/>
      <c r="FA199" s="595"/>
      <c r="FB199" s="595"/>
      <c r="FC199" s="595"/>
      <c r="FD199" s="595"/>
      <c r="FE199" s="595"/>
      <c r="FF199" s="595"/>
      <c r="FG199" s="595"/>
      <c r="FH199" s="595"/>
      <c r="FI199" s="595"/>
      <c r="FJ199" s="595"/>
      <c r="FK199" s="595"/>
      <c r="FL199" s="595"/>
      <c r="FM199" s="595"/>
      <c r="FN199" s="595"/>
      <c r="FO199" s="595"/>
      <c r="FP199" s="595"/>
      <c r="FQ199" s="595"/>
      <c r="FR199" s="595"/>
      <c r="FS199" s="595"/>
      <c r="FT199" s="595"/>
      <c r="FU199" s="595"/>
      <c r="FV199" s="595"/>
      <c r="FW199" s="595"/>
      <c r="FX199" s="595"/>
      <c r="FY199" s="595"/>
      <c r="FZ199" s="595"/>
      <c r="GA199" s="595"/>
      <c r="GB199" s="595"/>
      <c r="GC199" s="595"/>
      <c r="GD199" s="595"/>
      <c r="GE199" s="595"/>
      <c r="GF199" s="595"/>
      <c r="GG199" s="595"/>
      <c r="GH199" s="595"/>
      <c r="GI199" s="595"/>
      <c r="GJ199" s="595"/>
      <c r="GK199" s="595"/>
      <c r="GL199" s="595"/>
      <c r="GM199" s="595"/>
      <c r="GN199" s="595"/>
      <c r="GO199" s="595"/>
      <c r="GP199" s="595"/>
      <c r="GQ199" s="595"/>
      <c r="GR199" s="595"/>
      <c r="GS199" s="595"/>
      <c r="GT199" s="595"/>
      <c r="GU199" s="595"/>
      <c r="GV199" s="595"/>
      <c r="GW199" s="595"/>
      <c r="GX199" s="595"/>
      <c r="GY199" s="595"/>
      <c r="GZ199" s="595"/>
      <c r="HA199" s="595"/>
      <c r="HB199" s="595"/>
      <c r="HC199" s="595"/>
      <c r="HD199" s="595"/>
      <c r="HE199" s="595"/>
      <c r="HF199" s="595"/>
      <c r="HG199" s="595"/>
      <c r="HH199" s="595"/>
      <c r="HI199" s="595"/>
      <c r="HJ199" s="595"/>
      <c r="HK199" s="595"/>
      <c r="HL199" s="595"/>
      <c r="HM199" s="595"/>
      <c r="HN199" s="595"/>
      <c r="HO199" s="595"/>
      <c r="HP199" s="595"/>
      <c r="HQ199" s="595"/>
      <c r="HR199" s="595"/>
      <c r="HS199" s="595"/>
      <c r="HT199" s="595"/>
      <c r="HU199" s="595"/>
      <c r="HV199" s="595"/>
      <c r="HW199" s="595"/>
      <c r="HX199" s="595"/>
      <c r="HY199" s="595"/>
      <c r="HZ199" s="595"/>
      <c r="IA199" s="595"/>
      <c r="IB199" s="595"/>
      <c r="IC199" s="595"/>
      <c r="ID199" s="595"/>
      <c r="IE199" s="595"/>
      <c r="IF199" s="595"/>
      <c r="IG199" s="595"/>
      <c r="IH199" s="595"/>
      <c r="II199" s="595"/>
      <c r="IJ199" s="595"/>
      <c r="IK199" s="595"/>
      <c r="IL199" s="595"/>
      <c r="IM199" s="595"/>
      <c r="IN199" s="595"/>
      <c r="IO199" s="595"/>
      <c r="IP199" s="595"/>
      <c r="IQ199" s="595"/>
      <c r="IR199" s="595"/>
      <c r="IS199" s="595"/>
      <c r="IT199" s="595"/>
      <c r="IU199" s="595"/>
      <c r="IV199" s="595"/>
    </row>
    <row r="200" spans="1:256" s="595" customFormat="1" ht="15" customHeight="1">
      <c r="A200" s="650"/>
      <c r="B200" s="650"/>
      <c r="C200" s="650"/>
      <c r="D200" s="1165"/>
      <c r="E200" s="1166"/>
      <c r="F200" s="1127"/>
      <c r="G200" s="1127"/>
      <c r="H200" s="1127"/>
      <c r="I200" s="1127"/>
      <c r="J200" s="1127"/>
      <c r="K200" s="1127"/>
      <c r="L200" s="1127"/>
      <c r="M200" s="1127"/>
      <c r="N200" s="1127"/>
      <c r="O200" s="1127"/>
      <c r="P200" s="1127"/>
    </row>
    <row r="201" spans="1:256" s="595" customFormat="1" ht="15" customHeight="1">
      <c r="A201" s="860" t="s">
        <v>1550</v>
      </c>
      <c r="B201" s="650"/>
      <c r="C201" s="650"/>
      <c r="D201" s="1165"/>
      <c r="E201" s="1166"/>
      <c r="F201" s="1127"/>
      <c r="G201" s="1127"/>
      <c r="H201" s="1127"/>
      <c r="I201" s="1127"/>
      <c r="J201" s="1127"/>
      <c r="K201" s="1127"/>
      <c r="L201" s="1127"/>
      <c r="M201" s="1127"/>
      <c r="N201" s="1127"/>
      <c r="O201" s="1127"/>
      <c r="P201" s="1127"/>
    </row>
    <row r="202" spans="1:256" s="595" customFormat="1" ht="20.100000000000001" customHeight="1">
      <c r="A202" s="650"/>
      <c r="B202" s="650"/>
      <c r="C202" s="650"/>
      <c r="D202" s="1165"/>
      <c r="E202" s="1166"/>
      <c r="F202" s="1127"/>
      <c r="G202" s="1127"/>
      <c r="H202" s="1127"/>
      <c r="I202" s="1127"/>
      <c r="J202" s="1127"/>
      <c r="K202" s="1127"/>
      <c r="L202" s="1127"/>
      <c r="M202" s="1127"/>
      <c r="N202" s="1127"/>
      <c r="O202" s="1127"/>
      <c r="P202" s="1127"/>
    </row>
    <row r="203" spans="1:256" s="595" customFormat="1" ht="15" customHeight="1">
      <c r="A203" s="650"/>
      <c r="B203" s="650"/>
      <c r="C203" s="650"/>
      <c r="D203" s="1165"/>
      <c r="E203" s="1166"/>
      <c r="F203" s="1127"/>
      <c r="G203" s="1127"/>
      <c r="H203" s="1127"/>
      <c r="I203" s="1127"/>
      <c r="J203" s="1127"/>
      <c r="K203" s="1127"/>
      <c r="L203" s="1127"/>
      <c r="M203" s="1127"/>
      <c r="N203" s="1127"/>
      <c r="O203" s="1127"/>
      <c r="P203" s="1127"/>
    </row>
    <row r="204" spans="1:256" s="595" customFormat="1" ht="15" customHeight="1">
      <c r="A204" s="650"/>
      <c r="B204" s="650"/>
      <c r="C204" s="650"/>
      <c r="D204" s="1165"/>
      <c r="E204" s="1166"/>
      <c r="F204" s="1127"/>
      <c r="G204" s="1127"/>
      <c r="H204" s="1127"/>
      <c r="I204" s="1127"/>
      <c r="J204" s="1127"/>
      <c r="K204" s="1127"/>
      <c r="L204" s="1127"/>
      <c r="M204" s="1127"/>
      <c r="N204" s="1127"/>
      <c r="O204" s="1127"/>
      <c r="P204" s="1127"/>
    </row>
    <row r="205" spans="1:256" s="595" customFormat="1" ht="15" customHeight="1">
      <c r="A205" s="650"/>
      <c r="B205" s="650"/>
      <c r="C205" s="650"/>
      <c r="D205" s="1165"/>
      <c r="E205" s="1166"/>
      <c r="F205" s="1127"/>
      <c r="G205" s="1127"/>
      <c r="H205" s="1127"/>
      <c r="I205" s="1127"/>
      <c r="J205" s="1127"/>
      <c r="K205" s="1127"/>
      <c r="L205" s="1127"/>
      <c r="M205" s="1127"/>
      <c r="N205" s="1127"/>
      <c r="O205" s="1127"/>
      <c r="P205" s="1127"/>
    </row>
    <row r="206" spans="1:256" s="595" customFormat="1" ht="15" customHeight="1">
      <c r="A206" s="650"/>
      <c r="B206" s="650"/>
      <c r="C206" s="650"/>
      <c r="D206" s="1165"/>
      <c r="E206" s="1166"/>
      <c r="F206" s="1127"/>
      <c r="G206" s="1127"/>
      <c r="H206" s="1127"/>
      <c r="I206" s="1127"/>
      <c r="J206" s="1127"/>
      <c r="K206" s="1127"/>
      <c r="L206" s="1127"/>
      <c r="M206" s="1127"/>
      <c r="N206" s="1127"/>
      <c r="O206" s="1127"/>
      <c r="P206" s="1127"/>
    </row>
    <row r="207" spans="1:256" s="595" customFormat="1" ht="15" customHeight="1">
      <c r="A207" s="650"/>
      <c r="B207" s="650"/>
      <c r="C207" s="650"/>
      <c r="D207" s="1165"/>
      <c r="E207" s="1166"/>
      <c r="F207" s="1127"/>
      <c r="G207" s="1127"/>
      <c r="H207" s="1127"/>
      <c r="I207" s="1127"/>
      <c r="J207" s="1127"/>
      <c r="K207" s="1127"/>
      <c r="L207" s="1127"/>
      <c r="M207" s="1127"/>
      <c r="N207" s="1127"/>
      <c r="O207" s="1127"/>
      <c r="P207" s="1127"/>
    </row>
    <row r="208" spans="1:256" s="595" customFormat="1" ht="15" customHeight="1">
      <c r="A208" s="650"/>
      <c r="B208" s="650"/>
      <c r="C208" s="650"/>
      <c r="D208" s="1165"/>
      <c r="E208" s="1166"/>
      <c r="F208" s="1127"/>
      <c r="G208" s="1127"/>
      <c r="H208" s="1127"/>
      <c r="I208" s="1127"/>
      <c r="J208" s="1127"/>
      <c r="K208" s="1127"/>
      <c r="L208" s="1127"/>
      <c r="M208" s="1127"/>
      <c r="N208" s="1127"/>
      <c r="O208" s="1127"/>
      <c r="P208" s="1127"/>
    </row>
    <row r="209" spans="1:256" s="595" customFormat="1" ht="15" customHeight="1">
      <c r="A209" s="650"/>
      <c r="B209" s="650"/>
      <c r="C209" s="650"/>
      <c r="D209" s="1165"/>
      <c r="E209" s="1166"/>
      <c r="F209" s="1127"/>
      <c r="G209" s="1127"/>
      <c r="H209" s="1127"/>
      <c r="I209" s="1127"/>
      <c r="J209" s="1127"/>
      <c r="K209" s="1127"/>
      <c r="L209" s="1127"/>
      <c r="M209" s="1127"/>
      <c r="N209" s="1127"/>
      <c r="O209" s="1127"/>
      <c r="P209" s="1127"/>
    </row>
    <row r="210" spans="1:256" s="595" customFormat="1" ht="15" customHeight="1">
      <c r="A210" s="650"/>
      <c r="B210" s="650"/>
      <c r="C210" s="650"/>
      <c r="D210" s="1165"/>
      <c r="E210" s="1166"/>
      <c r="F210" s="1127"/>
      <c r="G210" s="1127"/>
      <c r="H210" s="1127"/>
      <c r="I210" s="1127"/>
      <c r="J210" s="1127"/>
      <c r="K210" s="1127"/>
      <c r="L210" s="1127"/>
      <c r="M210" s="1127"/>
      <c r="N210" s="1127"/>
      <c r="O210" s="1127"/>
      <c r="P210" s="1127"/>
    </row>
    <row r="211" spans="1:256" s="595" customFormat="1" ht="15" customHeight="1">
      <c r="A211" s="650"/>
      <c r="B211" s="650"/>
      <c r="C211" s="650"/>
      <c r="D211" s="1165"/>
      <c r="E211" s="1166"/>
      <c r="F211" s="1127"/>
      <c r="G211" s="1127"/>
      <c r="H211" s="1127"/>
      <c r="I211" s="1127"/>
      <c r="J211" s="1127"/>
      <c r="K211" s="1127"/>
      <c r="L211" s="1127"/>
      <c r="M211" s="1127"/>
      <c r="N211" s="1127"/>
      <c r="O211" s="1127"/>
      <c r="P211" s="1127"/>
    </row>
    <row r="212" spans="1:256" s="595" customFormat="1" ht="15" customHeight="1">
      <c r="A212" s="650"/>
      <c r="B212" s="650"/>
      <c r="C212" s="650"/>
      <c r="D212" s="1165"/>
      <c r="E212" s="1166"/>
      <c r="F212" s="1127"/>
      <c r="G212" s="1127"/>
      <c r="H212" s="1127"/>
      <c r="I212" s="1127"/>
      <c r="J212" s="1127"/>
      <c r="K212" s="1127"/>
      <c r="L212" s="1127"/>
      <c r="M212" s="1127"/>
      <c r="N212" s="1127"/>
      <c r="O212" s="1127"/>
      <c r="P212" s="1127"/>
    </row>
    <row r="213" spans="1:256" s="595" customFormat="1" ht="15" customHeight="1">
      <c r="A213" s="650"/>
      <c r="B213" s="650"/>
      <c r="C213" s="650"/>
      <c r="D213" s="1165"/>
      <c r="E213" s="1166"/>
      <c r="F213" s="1127"/>
      <c r="G213" s="1127"/>
      <c r="H213" s="1127"/>
      <c r="I213" s="1127"/>
      <c r="J213" s="1127"/>
      <c r="K213" s="1127"/>
      <c r="L213" s="1127"/>
      <c r="M213" s="1127"/>
      <c r="N213" s="1127"/>
      <c r="O213" s="1127"/>
      <c r="P213" s="1127"/>
    </row>
    <row r="214" spans="1:256" s="595" customFormat="1" ht="15" customHeight="1">
      <c r="A214" s="650"/>
      <c r="B214" s="650"/>
      <c r="C214" s="650"/>
      <c r="D214" s="1165"/>
      <c r="E214" s="1166"/>
      <c r="F214" s="1127"/>
      <c r="G214" s="1127"/>
      <c r="H214" s="1127"/>
      <c r="I214" s="1127"/>
      <c r="J214" s="1127"/>
      <c r="K214" s="1127"/>
      <c r="L214" s="1127"/>
      <c r="M214" s="1127"/>
      <c r="N214" s="1127"/>
      <c r="O214" s="1127"/>
      <c r="P214" s="1127"/>
    </row>
    <row r="215" spans="1:256" s="595" customFormat="1" ht="15" customHeight="1">
      <c r="A215" s="650"/>
      <c r="B215" s="650"/>
      <c r="C215" s="650"/>
      <c r="D215" s="1165"/>
      <c r="E215" s="1166"/>
      <c r="F215" s="1127"/>
      <c r="G215" s="1127"/>
      <c r="H215" s="1127"/>
      <c r="I215" s="1127"/>
      <c r="J215" s="1127"/>
      <c r="K215" s="1127"/>
      <c r="L215" s="1127"/>
      <c r="M215" s="1127"/>
      <c r="N215" s="1127"/>
      <c r="O215" s="1127"/>
      <c r="P215" s="1127"/>
    </row>
    <row r="216" spans="1:256" s="595" customFormat="1" ht="15" customHeight="1">
      <c r="A216" s="650"/>
      <c r="B216" s="650"/>
      <c r="C216" s="650"/>
      <c r="D216" s="1165"/>
      <c r="E216" s="1166"/>
      <c r="F216" s="1127"/>
      <c r="G216" s="1127"/>
      <c r="H216" s="1127"/>
      <c r="I216" s="1127"/>
      <c r="J216" s="1127"/>
      <c r="K216" s="1127"/>
      <c r="L216" s="1127"/>
      <c r="M216" s="1127"/>
      <c r="N216" s="1127"/>
      <c r="O216" s="1127"/>
      <c r="P216" s="1127"/>
    </row>
    <row r="217" spans="1:256" s="595" customFormat="1" ht="15" customHeight="1">
      <c r="A217" s="650"/>
      <c r="B217" s="650"/>
      <c r="C217" s="650"/>
      <c r="D217" s="1165"/>
      <c r="E217" s="1166"/>
      <c r="F217" s="1127"/>
      <c r="G217" s="1127"/>
      <c r="H217" s="1127"/>
      <c r="I217" s="1127"/>
      <c r="J217" s="1127"/>
      <c r="K217" s="1127"/>
      <c r="L217" s="1127"/>
      <c r="M217" s="1127"/>
      <c r="N217" s="1127"/>
      <c r="O217" s="1127"/>
      <c r="P217" s="1127"/>
    </row>
    <row r="218" spans="1:256" s="595" customFormat="1" ht="15" customHeight="1">
      <c r="A218" s="650"/>
      <c r="B218" s="650"/>
      <c r="C218" s="650"/>
      <c r="D218" s="1165"/>
      <c r="E218" s="1166"/>
      <c r="F218" s="1127"/>
      <c r="G218" s="1127"/>
      <c r="H218" s="1127"/>
      <c r="I218" s="1127"/>
      <c r="J218" s="1127"/>
      <c r="K218" s="1127"/>
      <c r="L218" s="1127"/>
      <c r="M218" s="1127"/>
      <c r="N218" s="1127"/>
      <c r="O218" s="1127"/>
      <c r="P218" s="1127"/>
    </row>
    <row r="219" spans="1:256" s="595" customFormat="1" ht="15" customHeight="1">
      <c r="A219" s="2015" t="s">
        <v>1551</v>
      </c>
      <c r="B219" s="2015"/>
      <c r="C219" s="2015"/>
      <c r="D219" s="2015"/>
      <c r="E219" s="2015"/>
      <c r="F219" s="1115"/>
      <c r="G219" s="1115"/>
      <c r="H219" s="1115"/>
      <c r="I219" s="1115"/>
      <c r="J219" s="1115"/>
      <c r="K219" s="1115"/>
      <c r="L219" s="1115"/>
      <c r="M219" s="1115"/>
      <c r="N219" s="1115"/>
      <c r="O219" s="1115"/>
      <c r="P219" s="1115"/>
      <c r="Q219" s="590"/>
      <c r="R219" s="590"/>
      <c r="S219" s="590"/>
      <c r="T219" s="590"/>
      <c r="U219" s="590"/>
      <c r="V219" s="590"/>
      <c r="W219" s="590"/>
      <c r="X219" s="590"/>
      <c r="Y219" s="590"/>
      <c r="Z219" s="590"/>
      <c r="AA219" s="590"/>
      <c r="AB219" s="590"/>
      <c r="AC219" s="590"/>
      <c r="AD219" s="590"/>
      <c r="AE219" s="590"/>
      <c r="AF219" s="590"/>
      <c r="AG219" s="590"/>
      <c r="AH219" s="590"/>
      <c r="AI219" s="590"/>
      <c r="AJ219" s="590"/>
      <c r="AK219" s="590"/>
      <c r="AL219" s="590"/>
      <c r="AM219" s="590"/>
      <c r="AN219" s="590"/>
      <c r="AO219" s="590"/>
      <c r="AP219" s="590"/>
      <c r="AQ219" s="590"/>
      <c r="AR219" s="590"/>
      <c r="AS219" s="590"/>
      <c r="AT219" s="590"/>
      <c r="AU219" s="590"/>
      <c r="AV219" s="590"/>
      <c r="AW219" s="590"/>
      <c r="AX219" s="590"/>
      <c r="AY219" s="590"/>
      <c r="AZ219" s="590"/>
      <c r="BA219" s="590"/>
      <c r="BB219" s="590"/>
      <c r="BC219" s="590"/>
      <c r="BD219" s="590"/>
      <c r="BE219" s="590"/>
      <c r="BF219" s="590"/>
      <c r="BG219" s="590"/>
      <c r="BH219" s="590"/>
      <c r="BI219" s="590"/>
      <c r="BJ219" s="590"/>
      <c r="BK219" s="590"/>
      <c r="BL219" s="590"/>
      <c r="BM219" s="590"/>
      <c r="BN219" s="590"/>
      <c r="BO219" s="590"/>
      <c r="BP219" s="590"/>
      <c r="BQ219" s="590"/>
      <c r="BR219" s="590"/>
      <c r="BS219" s="590"/>
      <c r="BT219" s="590"/>
      <c r="BU219" s="590"/>
      <c r="BV219" s="590"/>
      <c r="BW219" s="590"/>
      <c r="BX219" s="590"/>
      <c r="BY219" s="590"/>
      <c r="BZ219" s="590"/>
      <c r="CA219" s="590"/>
      <c r="CB219" s="590"/>
      <c r="CC219" s="590"/>
      <c r="CD219" s="590"/>
      <c r="CE219" s="590"/>
      <c r="CF219" s="590"/>
      <c r="CG219" s="590"/>
      <c r="CH219" s="590"/>
      <c r="CI219" s="590"/>
      <c r="CJ219" s="590"/>
      <c r="CK219" s="590"/>
      <c r="CL219" s="590"/>
      <c r="CM219" s="590"/>
      <c r="CN219" s="590"/>
      <c r="CO219" s="590"/>
      <c r="CP219" s="590"/>
      <c r="CQ219" s="590"/>
      <c r="CR219" s="590"/>
      <c r="CS219" s="590"/>
      <c r="CT219" s="590"/>
      <c r="CU219" s="590"/>
      <c r="CV219" s="590"/>
      <c r="CW219" s="590"/>
      <c r="CX219" s="590"/>
      <c r="CY219" s="590"/>
      <c r="CZ219" s="590"/>
      <c r="DA219" s="590"/>
      <c r="DB219" s="590"/>
      <c r="DC219" s="590"/>
      <c r="DD219" s="590"/>
      <c r="DE219" s="590"/>
      <c r="DF219" s="590"/>
      <c r="DG219" s="590"/>
      <c r="DH219" s="590"/>
      <c r="DI219" s="590"/>
      <c r="DJ219" s="590"/>
      <c r="DK219" s="590"/>
      <c r="DL219" s="590"/>
      <c r="DM219" s="590"/>
      <c r="DN219" s="590"/>
      <c r="DO219" s="590"/>
      <c r="DP219" s="590"/>
      <c r="DQ219" s="590"/>
      <c r="DR219" s="590"/>
      <c r="DS219" s="590"/>
      <c r="DT219" s="590"/>
      <c r="DU219" s="590"/>
      <c r="DV219" s="590"/>
      <c r="DW219" s="590"/>
      <c r="DX219" s="590"/>
      <c r="DY219" s="590"/>
      <c r="DZ219" s="590"/>
      <c r="EA219" s="590"/>
      <c r="EB219" s="590"/>
      <c r="EC219" s="590"/>
      <c r="ED219" s="590"/>
      <c r="EE219" s="590"/>
      <c r="EF219" s="590"/>
      <c r="EG219" s="590"/>
      <c r="EH219" s="590"/>
      <c r="EI219" s="590"/>
      <c r="EJ219" s="590"/>
      <c r="EK219" s="590"/>
      <c r="EL219" s="590"/>
      <c r="EM219" s="590"/>
      <c r="EN219" s="590"/>
      <c r="EO219" s="590"/>
      <c r="EP219" s="590"/>
      <c r="EQ219" s="590"/>
      <c r="ER219" s="590"/>
      <c r="ES219" s="590"/>
      <c r="ET219" s="590"/>
      <c r="EU219" s="590"/>
      <c r="EV219" s="590"/>
      <c r="EW219" s="590"/>
      <c r="EX219" s="590"/>
      <c r="EY219" s="590"/>
      <c r="EZ219" s="590"/>
      <c r="FA219" s="590"/>
      <c r="FB219" s="590"/>
      <c r="FC219" s="590"/>
      <c r="FD219" s="590"/>
      <c r="FE219" s="590"/>
      <c r="FF219" s="590"/>
      <c r="FG219" s="590"/>
      <c r="FH219" s="590"/>
      <c r="FI219" s="590"/>
      <c r="FJ219" s="590"/>
      <c r="FK219" s="590"/>
      <c r="FL219" s="590"/>
      <c r="FM219" s="590"/>
      <c r="FN219" s="590"/>
      <c r="FO219" s="590"/>
      <c r="FP219" s="590"/>
      <c r="FQ219" s="590"/>
      <c r="FR219" s="590"/>
      <c r="FS219" s="590"/>
      <c r="FT219" s="590"/>
      <c r="FU219" s="590"/>
      <c r="FV219" s="590"/>
      <c r="FW219" s="590"/>
      <c r="FX219" s="590"/>
      <c r="FY219" s="590"/>
      <c r="FZ219" s="590"/>
      <c r="GA219" s="590"/>
      <c r="GB219" s="590"/>
      <c r="GC219" s="590"/>
      <c r="GD219" s="590"/>
      <c r="GE219" s="590"/>
      <c r="GF219" s="590"/>
      <c r="GG219" s="590"/>
      <c r="GH219" s="590"/>
      <c r="GI219" s="590"/>
      <c r="GJ219" s="590"/>
      <c r="GK219" s="590"/>
      <c r="GL219" s="590"/>
      <c r="GM219" s="590"/>
      <c r="GN219" s="590"/>
      <c r="GO219" s="590"/>
      <c r="GP219" s="590"/>
      <c r="GQ219" s="590"/>
      <c r="GR219" s="590"/>
      <c r="GS219" s="590"/>
      <c r="GT219" s="590"/>
      <c r="GU219" s="590"/>
      <c r="GV219" s="590"/>
      <c r="GW219" s="590"/>
      <c r="GX219" s="590"/>
      <c r="GY219" s="590"/>
      <c r="GZ219" s="590"/>
      <c r="HA219" s="590"/>
      <c r="HB219" s="590"/>
      <c r="HC219" s="590"/>
      <c r="HD219" s="590"/>
      <c r="HE219" s="590"/>
      <c r="HF219" s="590"/>
      <c r="HG219" s="590"/>
      <c r="HH219" s="590"/>
      <c r="HI219" s="590"/>
      <c r="HJ219" s="590"/>
      <c r="HK219" s="590"/>
      <c r="HL219" s="590"/>
      <c r="HM219" s="590"/>
      <c r="HN219" s="590"/>
      <c r="HO219" s="590"/>
      <c r="HP219" s="590"/>
      <c r="HQ219" s="590"/>
      <c r="HR219" s="590"/>
      <c r="HS219" s="590"/>
      <c r="HT219" s="590"/>
      <c r="HU219" s="590"/>
      <c r="HV219" s="590"/>
      <c r="HW219" s="590"/>
      <c r="HX219" s="590"/>
      <c r="HY219" s="590"/>
      <c r="HZ219" s="590"/>
      <c r="IA219" s="590"/>
      <c r="IB219" s="590"/>
      <c r="IC219" s="590"/>
      <c r="ID219" s="590"/>
      <c r="IE219" s="590"/>
      <c r="IF219" s="590"/>
      <c r="IG219" s="590"/>
      <c r="IH219" s="590"/>
      <c r="II219" s="590"/>
      <c r="IJ219" s="590"/>
      <c r="IK219" s="590"/>
      <c r="IL219" s="590"/>
      <c r="IM219" s="590"/>
      <c r="IN219" s="590"/>
      <c r="IO219" s="590"/>
      <c r="IP219" s="590"/>
      <c r="IQ219" s="590"/>
      <c r="IR219" s="590"/>
      <c r="IS219" s="590"/>
      <c r="IT219" s="590"/>
      <c r="IU219" s="590"/>
      <c r="IV219" s="590"/>
    </row>
    <row r="220" spans="1:256" s="595" customFormat="1" ht="15" customHeight="1">
      <c r="A220" s="711" t="s">
        <v>23</v>
      </c>
      <c r="B220" s="1201"/>
      <c r="C220" s="1201"/>
      <c r="D220" s="1201"/>
      <c r="E220" s="1201"/>
      <c r="F220" s="1115"/>
      <c r="G220" s="1115"/>
      <c r="H220" s="1115"/>
      <c r="I220" s="1115"/>
      <c r="J220" s="1115"/>
      <c r="K220" s="1115"/>
      <c r="L220" s="1115"/>
      <c r="M220" s="1115"/>
      <c r="N220" s="1115"/>
      <c r="O220" s="1115"/>
      <c r="P220" s="1115"/>
      <c r="Q220" s="590"/>
      <c r="R220" s="590"/>
      <c r="S220" s="590"/>
      <c r="T220" s="590"/>
      <c r="U220" s="590"/>
      <c r="V220" s="590"/>
      <c r="W220" s="590"/>
      <c r="X220" s="590"/>
      <c r="Y220" s="590"/>
      <c r="Z220" s="590"/>
      <c r="AA220" s="590"/>
      <c r="AB220" s="590"/>
      <c r="AC220" s="590"/>
      <c r="AD220" s="590"/>
      <c r="AE220" s="590"/>
      <c r="AF220" s="590"/>
      <c r="AG220" s="590"/>
      <c r="AH220" s="590"/>
      <c r="AI220" s="590"/>
      <c r="AJ220" s="590"/>
      <c r="AK220" s="590"/>
      <c r="AL220" s="590"/>
      <c r="AM220" s="590"/>
      <c r="AN220" s="590"/>
      <c r="AO220" s="590"/>
      <c r="AP220" s="590"/>
      <c r="AQ220" s="590"/>
      <c r="AR220" s="590"/>
      <c r="AS220" s="590"/>
      <c r="AT220" s="590"/>
      <c r="AU220" s="590"/>
      <c r="AV220" s="590"/>
      <c r="AW220" s="590"/>
      <c r="AX220" s="590"/>
      <c r="AY220" s="590"/>
      <c r="AZ220" s="590"/>
      <c r="BA220" s="590"/>
      <c r="BB220" s="590"/>
      <c r="BC220" s="590"/>
      <c r="BD220" s="590"/>
      <c r="BE220" s="590"/>
      <c r="BF220" s="590"/>
      <c r="BG220" s="590"/>
      <c r="BH220" s="590"/>
      <c r="BI220" s="590"/>
      <c r="BJ220" s="590"/>
      <c r="BK220" s="590"/>
      <c r="BL220" s="590"/>
      <c r="BM220" s="590"/>
      <c r="BN220" s="590"/>
      <c r="BO220" s="590"/>
      <c r="BP220" s="590"/>
      <c r="BQ220" s="590"/>
      <c r="BR220" s="590"/>
      <c r="BS220" s="590"/>
      <c r="BT220" s="590"/>
      <c r="BU220" s="590"/>
      <c r="BV220" s="590"/>
      <c r="BW220" s="590"/>
      <c r="BX220" s="590"/>
      <c r="BY220" s="590"/>
      <c r="BZ220" s="590"/>
      <c r="CA220" s="590"/>
      <c r="CB220" s="590"/>
      <c r="CC220" s="590"/>
      <c r="CD220" s="590"/>
      <c r="CE220" s="590"/>
      <c r="CF220" s="590"/>
      <c r="CG220" s="590"/>
      <c r="CH220" s="590"/>
      <c r="CI220" s="590"/>
      <c r="CJ220" s="590"/>
      <c r="CK220" s="590"/>
      <c r="CL220" s="590"/>
      <c r="CM220" s="590"/>
      <c r="CN220" s="590"/>
      <c r="CO220" s="590"/>
      <c r="CP220" s="590"/>
      <c r="CQ220" s="590"/>
      <c r="CR220" s="590"/>
      <c r="CS220" s="590"/>
      <c r="CT220" s="590"/>
      <c r="CU220" s="590"/>
      <c r="CV220" s="590"/>
      <c r="CW220" s="590"/>
      <c r="CX220" s="590"/>
      <c r="CY220" s="590"/>
      <c r="CZ220" s="590"/>
      <c r="DA220" s="590"/>
      <c r="DB220" s="590"/>
      <c r="DC220" s="590"/>
      <c r="DD220" s="590"/>
      <c r="DE220" s="590"/>
      <c r="DF220" s="590"/>
      <c r="DG220" s="590"/>
      <c r="DH220" s="590"/>
      <c r="DI220" s="590"/>
      <c r="DJ220" s="590"/>
      <c r="DK220" s="590"/>
      <c r="DL220" s="590"/>
      <c r="DM220" s="590"/>
      <c r="DN220" s="590"/>
      <c r="DO220" s="590"/>
      <c r="DP220" s="590"/>
      <c r="DQ220" s="590"/>
      <c r="DR220" s="590"/>
      <c r="DS220" s="590"/>
      <c r="DT220" s="590"/>
      <c r="DU220" s="590"/>
      <c r="DV220" s="590"/>
      <c r="DW220" s="590"/>
      <c r="DX220" s="590"/>
      <c r="DY220" s="590"/>
      <c r="DZ220" s="590"/>
      <c r="EA220" s="590"/>
      <c r="EB220" s="590"/>
      <c r="EC220" s="590"/>
      <c r="ED220" s="590"/>
      <c r="EE220" s="590"/>
      <c r="EF220" s="590"/>
      <c r="EG220" s="590"/>
      <c r="EH220" s="590"/>
      <c r="EI220" s="590"/>
      <c r="EJ220" s="590"/>
      <c r="EK220" s="590"/>
      <c r="EL220" s="590"/>
      <c r="EM220" s="590"/>
      <c r="EN220" s="590"/>
      <c r="EO220" s="590"/>
      <c r="EP220" s="590"/>
      <c r="EQ220" s="590"/>
      <c r="ER220" s="590"/>
      <c r="ES220" s="590"/>
      <c r="ET220" s="590"/>
      <c r="EU220" s="590"/>
      <c r="EV220" s="590"/>
      <c r="EW220" s="590"/>
      <c r="EX220" s="590"/>
      <c r="EY220" s="590"/>
      <c r="EZ220" s="590"/>
      <c r="FA220" s="590"/>
      <c r="FB220" s="590"/>
      <c r="FC220" s="590"/>
      <c r="FD220" s="590"/>
      <c r="FE220" s="590"/>
      <c r="FF220" s="590"/>
      <c r="FG220" s="590"/>
      <c r="FH220" s="590"/>
      <c r="FI220" s="590"/>
      <c r="FJ220" s="590"/>
      <c r="FK220" s="590"/>
      <c r="FL220" s="590"/>
      <c r="FM220" s="590"/>
      <c r="FN220" s="590"/>
      <c r="FO220" s="590"/>
      <c r="FP220" s="590"/>
      <c r="FQ220" s="590"/>
      <c r="FR220" s="590"/>
      <c r="FS220" s="590"/>
      <c r="FT220" s="590"/>
      <c r="FU220" s="590"/>
      <c r="FV220" s="590"/>
      <c r="FW220" s="590"/>
      <c r="FX220" s="590"/>
      <c r="FY220" s="590"/>
      <c r="FZ220" s="590"/>
      <c r="GA220" s="590"/>
      <c r="GB220" s="590"/>
      <c r="GC220" s="590"/>
      <c r="GD220" s="590"/>
      <c r="GE220" s="590"/>
      <c r="GF220" s="590"/>
      <c r="GG220" s="590"/>
      <c r="GH220" s="590"/>
      <c r="GI220" s="590"/>
      <c r="GJ220" s="590"/>
      <c r="GK220" s="590"/>
      <c r="GL220" s="590"/>
      <c r="GM220" s="590"/>
      <c r="GN220" s="590"/>
      <c r="GO220" s="590"/>
      <c r="GP220" s="590"/>
      <c r="GQ220" s="590"/>
      <c r="GR220" s="590"/>
      <c r="GS220" s="590"/>
      <c r="GT220" s="590"/>
      <c r="GU220" s="590"/>
      <c r="GV220" s="590"/>
      <c r="GW220" s="590"/>
      <c r="GX220" s="590"/>
      <c r="GY220" s="590"/>
      <c r="GZ220" s="590"/>
      <c r="HA220" s="590"/>
      <c r="HB220" s="590"/>
      <c r="HC220" s="590"/>
      <c r="HD220" s="590"/>
      <c r="HE220" s="590"/>
      <c r="HF220" s="590"/>
      <c r="HG220" s="590"/>
      <c r="HH220" s="590"/>
      <c r="HI220" s="590"/>
      <c r="HJ220" s="590"/>
      <c r="HK220" s="590"/>
      <c r="HL220" s="590"/>
      <c r="HM220" s="590"/>
      <c r="HN220" s="590"/>
      <c r="HO220" s="590"/>
      <c r="HP220" s="590"/>
      <c r="HQ220" s="590"/>
      <c r="HR220" s="590"/>
      <c r="HS220" s="590"/>
      <c r="HT220" s="590"/>
      <c r="HU220" s="590"/>
      <c r="HV220" s="590"/>
      <c r="HW220" s="590"/>
      <c r="HX220" s="590"/>
      <c r="HY220" s="590"/>
      <c r="HZ220" s="590"/>
      <c r="IA220" s="590"/>
      <c r="IB220" s="590"/>
      <c r="IC220" s="590"/>
      <c r="ID220" s="590"/>
      <c r="IE220" s="590"/>
      <c r="IF220" s="590"/>
      <c r="IG220" s="590"/>
      <c r="IH220" s="590"/>
      <c r="II220" s="590"/>
      <c r="IJ220" s="590"/>
      <c r="IK220" s="590"/>
      <c r="IL220" s="590"/>
      <c r="IM220" s="590"/>
      <c r="IN220" s="590"/>
      <c r="IO220" s="590"/>
      <c r="IP220" s="590"/>
      <c r="IQ220" s="590"/>
      <c r="IR220" s="590"/>
      <c r="IS220" s="590"/>
      <c r="IT220" s="590"/>
      <c r="IU220" s="590"/>
      <c r="IV220" s="590"/>
    </row>
    <row r="221" spans="1:256" ht="20.100000000000001" customHeight="1">
      <c r="A221" s="654" t="s">
        <v>365</v>
      </c>
      <c r="B221" s="644" t="s">
        <v>1513</v>
      </c>
      <c r="C221" s="644" t="s">
        <v>1514</v>
      </c>
      <c r="D221" s="644" t="s">
        <v>139</v>
      </c>
      <c r="E221" s="644" t="s">
        <v>784</v>
      </c>
      <c r="F221" s="1203"/>
      <c r="G221" s="1203"/>
      <c r="H221" s="1203"/>
      <c r="I221" s="1155"/>
      <c r="J221" s="781"/>
      <c r="K221" s="781"/>
      <c r="L221" s="781"/>
      <c r="M221" s="781"/>
      <c r="N221" s="781"/>
      <c r="O221" s="781"/>
      <c r="P221" s="781"/>
      <c r="Q221" s="598"/>
      <c r="R221" s="598"/>
      <c r="S221" s="598"/>
      <c r="T221" s="598"/>
      <c r="U221" s="598"/>
      <c r="V221" s="598"/>
      <c r="W221" s="598"/>
      <c r="X221" s="598"/>
      <c r="Y221" s="598"/>
      <c r="Z221" s="598"/>
      <c r="AA221" s="598"/>
      <c r="AB221" s="598"/>
      <c r="AC221" s="598"/>
      <c r="AD221" s="598"/>
      <c r="AE221" s="598"/>
      <c r="AF221" s="598"/>
      <c r="AG221" s="598"/>
      <c r="AH221" s="598"/>
      <c r="AI221" s="598"/>
      <c r="AJ221" s="598"/>
      <c r="AK221" s="598"/>
      <c r="AL221" s="598"/>
      <c r="AM221" s="598"/>
      <c r="AN221" s="598"/>
      <c r="AO221" s="598"/>
      <c r="AP221" s="598"/>
      <c r="AQ221" s="598"/>
      <c r="AR221" s="598"/>
      <c r="AS221" s="598"/>
      <c r="AT221" s="598"/>
      <c r="AU221" s="598"/>
      <c r="AV221" s="598"/>
      <c r="AW221" s="598"/>
      <c r="AX221" s="598"/>
      <c r="AY221" s="598"/>
      <c r="AZ221" s="598"/>
      <c r="BA221" s="598"/>
      <c r="BB221" s="598"/>
      <c r="BC221" s="598"/>
      <c r="BD221" s="598"/>
      <c r="BE221" s="598"/>
      <c r="BF221" s="598"/>
      <c r="BG221" s="598"/>
      <c r="BH221" s="598"/>
      <c r="BI221" s="598"/>
      <c r="BJ221" s="598"/>
      <c r="BK221" s="598"/>
      <c r="BL221" s="598"/>
      <c r="BM221" s="598"/>
      <c r="BN221" s="598"/>
      <c r="BO221" s="598"/>
      <c r="BP221" s="598"/>
      <c r="BQ221" s="598"/>
      <c r="BR221" s="598"/>
      <c r="BS221" s="598"/>
      <c r="BT221" s="598"/>
      <c r="BU221" s="598"/>
      <c r="BV221" s="598"/>
      <c r="BW221" s="598"/>
      <c r="BX221" s="598"/>
      <c r="BY221" s="598"/>
      <c r="BZ221" s="598"/>
      <c r="CA221" s="598"/>
      <c r="CB221" s="598"/>
      <c r="CC221" s="598"/>
      <c r="CD221" s="598"/>
      <c r="CE221" s="598"/>
      <c r="CF221" s="598"/>
      <c r="CG221" s="598"/>
      <c r="CH221" s="598"/>
      <c r="CI221" s="598"/>
      <c r="CJ221" s="598"/>
      <c r="CK221" s="598"/>
      <c r="CL221" s="598"/>
      <c r="CM221" s="598"/>
      <c r="CN221" s="598"/>
      <c r="CO221" s="598"/>
      <c r="CP221" s="598"/>
      <c r="CQ221" s="598"/>
      <c r="CR221" s="598"/>
      <c r="CS221" s="598"/>
      <c r="CT221" s="598"/>
      <c r="CU221" s="598"/>
      <c r="CV221" s="598"/>
      <c r="CW221" s="598"/>
      <c r="CX221" s="598"/>
      <c r="CY221" s="598"/>
      <c r="CZ221" s="598"/>
      <c r="DA221" s="598"/>
      <c r="DB221" s="598"/>
      <c r="DC221" s="598"/>
      <c r="DD221" s="598"/>
      <c r="DE221" s="598"/>
      <c r="DF221" s="598"/>
      <c r="DG221" s="598"/>
      <c r="DH221" s="598"/>
      <c r="DI221" s="598"/>
      <c r="DJ221" s="598"/>
      <c r="DK221" s="598"/>
      <c r="DL221" s="598"/>
      <c r="DM221" s="598"/>
      <c r="DN221" s="598"/>
      <c r="DO221" s="598"/>
      <c r="DP221" s="598"/>
      <c r="DQ221" s="598"/>
      <c r="DR221" s="598"/>
      <c r="DS221" s="598"/>
      <c r="DT221" s="598"/>
      <c r="DU221" s="598"/>
      <c r="DV221" s="598"/>
      <c r="DW221" s="598"/>
      <c r="DX221" s="598"/>
      <c r="DY221" s="598"/>
      <c r="DZ221" s="598"/>
      <c r="EA221" s="598"/>
      <c r="EB221" s="598"/>
      <c r="EC221" s="598"/>
      <c r="ED221" s="598"/>
      <c r="EE221" s="598"/>
      <c r="EF221" s="598"/>
      <c r="EG221" s="598"/>
      <c r="EH221" s="598"/>
      <c r="EI221" s="598"/>
      <c r="EJ221" s="598"/>
      <c r="EK221" s="598"/>
      <c r="EL221" s="598"/>
      <c r="EM221" s="598"/>
      <c r="EN221" s="598"/>
      <c r="EO221" s="598"/>
      <c r="EP221" s="598"/>
      <c r="EQ221" s="598"/>
      <c r="ER221" s="598"/>
      <c r="ES221" s="598"/>
      <c r="ET221" s="598"/>
      <c r="EU221" s="598"/>
      <c r="EV221" s="598"/>
      <c r="EW221" s="598"/>
      <c r="EX221" s="598"/>
      <c r="EY221" s="598"/>
      <c r="EZ221" s="598"/>
      <c r="FA221" s="598"/>
      <c r="FB221" s="598"/>
      <c r="FC221" s="598"/>
      <c r="FD221" s="598"/>
      <c r="FE221" s="598"/>
      <c r="FF221" s="598"/>
      <c r="FG221" s="598"/>
      <c r="FH221" s="598"/>
      <c r="FI221" s="598"/>
      <c r="FJ221" s="598"/>
      <c r="FK221" s="598"/>
      <c r="FL221" s="598"/>
      <c r="FM221" s="598"/>
      <c r="FN221" s="598"/>
      <c r="FO221" s="598"/>
      <c r="FP221" s="598"/>
      <c r="FQ221" s="598"/>
      <c r="FR221" s="598"/>
      <c r="FS221" s="598"/>
      <c r="FT221" s="598"/>
      <c r="FU221" s="598"/>
      <c r="FV221" s="598"/>
      <c r="FW221" s="598"/>
      <c r="FX221" s="598"/>
      <c r="FY221" s="598"/>
      <c r="FZ221" s="598"/>
      <c r="GA221" s="598"/>
      <c r="GB221" s="598"/>
      <c r="GC221" s="598"/>
      <c r="GD221" s="598"/>
      <c r="GE221" s="598"/>
      <c r="GF221" s="598"/>
      <c r="GG221" s="598"/>
      <c r="GH221" s="598"/>
      <c r="GI221" s="598"/>
      <c r="GJ221" s="598"/>
      <c r="GK221" s="598"/>
      <c r="GL221" s="598"/>
      <c r="GM221" s="598"/>
      <c r="GN221" s="598"/>
      <c r="GO221" s="598"/>
      <c r="GP221" s="598"/>
      <c r="GQ221" s="598"/>
      <c r="GR221" s="598"/>
      <c r="GS221" s="598"/>
      <c r="GT221" s="598"/>
      <c r="GU221" s="598"/>
      <c r="GV221" s="598"/>
      <c r="GW221" s="598"/>
      <c r="GX221" s="598"/>
      <c r="GY221" s="598"/>
      <c r="GZ221" s="598"/>
      <c r="HA221" s="598"/>
      <c r="HB221" s="598"/>
      <c r="HC221" s="598"/>
      <c r="HD221" s="598"/>
      <c r="HE221" s="598"/>
      <c r="HF221" s="598"/>
      <c r="HG221" s="598"/>
      <c r="HH221" s="598"/>
      <c r="HI221" s="598"/>
      <c r="HJ221" s="598"/>
      <c r="HK221" s="598"/>
      <c r="HL221" s="598"/>
      <c r="HM221" s="598"/>
      <c r="HN221" s="598"/>
      <c r="HO221" s="598"/>
      <c r="HP221" s="598"/>
      <c r="HQ221" s="598"/>
      <c r="HR221" s="598"/>
      <c r="HS221" s="598"/>
      <c r="HT221" s="598"/>
      <c r="HU221" s="598"/>
      <c r="HV221" s="598"/>
      <c r="HW221" s="598"/>
      <c r="HX221" s="598"/>
      <c r="HY221" s="598"/>
      <c r="HZ221" s="598"/>
      <c r="IA221" s="598"/>
      <c r="IB221" s="598"/>
      <c r="IC221" s="598"/>
      <c r="ID221" s="598"/>
      <c r="IE221" s="598"/>
      <c r="IF221" s="598"/>
      <c r="IG221" s="598"/>
      <c r="IH221" s="598"/>
      <c r="II221" s="598"/>
      <c r="IJ221" s="598"/>
      <c r="IK221" s="598"/>
      <c r="IL221" s="598"/>
      <c r="IM221" s="598"/>
      <c r="IN221" s="598"/>
      <c r="IO221" s="598"/>
      <c r="IP221" s="598"/>
      <c r="IQ221" s="598"/>
      <c r="IR221" s="598"/>
      <c r="IS221" s="598"/>
      <c r="IT221" s="598"/>
      <c r="IU221" s="598"/>
      <c r="IV221" s="598"/>
    </row>
    <row r="222" spans="1:256" s="598" customFormat="1" ht="20.100000000000001" customHeight="1">
      <c r="A222" s="664" t="s">
        <v>1518</v>
      </c>
      <c r="B222" s="1204">
        <v>56.471006559432581</v>
      </c>
      <c r="C222" s="740">
        <v>31.734293341585975</v>
      </c>
      <c r="D222" s="740">
        <v>11.794700098981451</v>
      </c>
      <c r="E222" s="1170">
        <f t="shared" ref="E222:E227" si="1">SUM(B222:D222)</f>
        <v>100</v>
      </c>
      <c r="F222" s="1171"/>
      <c r="G222" s="1141"/>
      <c r="H222" s="1141"/>
      <c r="I222" s="1137"/>
      <c r="J222" s="763"/>
      <c r="K222" s="763"/>
      <c r="L222" s="763"/>
      <c r="M222" s="763"/>
      <c r="N222" s="763"/>
      <c r="O222" s="781"/>
      <c r="P222" s="781"/>
    </row>
    <row r="223" spans="1:256" s="598" customFormat="1" ht="20.100000000000001" customHeight="1">
      <c r="A223" s="664" t="s">
        <v>635</v>
      </c>
      <c r="B223" s="1204">
        <v>78.628067722054695</v>
      </c>
      <c r="C223" s="740">
        <v>9.6043485508077779</v>
      </c>
      <c r="D223" s="740">
        <v>11.767583727137529</v>
      </c>
      <c r="E223" s="1170">
        <f t="shared" si="1"/>
        <v>100.00000000000001</v>
      </c>
      <c r="F223" s="1171"/>
      <c r="G223" s="1141"/>
      <c r="H223" s="1141"/>
      <c r="I223" s="1137"/>
      <c r="J223" s="763"/>
      <c r="K223" s="763"/>
      <c r="L223" s="763"/>
      <c r="M223" s="763"/>
      <c r="N223" s="763"/>
      <c r="O223" s="781"/>
      <c r="P223" s="781"/>
    </row>
    <row r="224" spans="1:256" s="598" customFormat="1" ht="20.100000000000001" customHeight="1">
      <c r="A224" s="664" t="s">
        <v>3</v>
      </c>
      <c r="B224" s="1204">
        <v>66.900117528741205</v>
      </c>
      <c r="C224" s="740">
        <v>19.54179187706141</v>
      </c>
      <c r="D224" s="740">
        <v>13.558090594197377</v>
      </c>
      <c r="E224" s="1205">
        <f t="shared" si="1"/>
        <v>100</v>
      </c>
      <c r="F224" s="1171"/>
      <c r="G224" s="1141"/>
      <c r="H224" s="1141"/>
      <c r="I224" s="1137"/>
      <c r="J224" s="763"/>
      <c r="K224" s="763"/>
      <c r="L224" s="763"/>
      <c r="M224" s="763"/>
      <c r="N224" s="763"/>
      <c r="O224" s="781"/>
      <c r="P224" s="781"/>
    </row>
    <row r="225" spans="1:256" s="598" customFormat="1" ht="20.100000000000001" customHeight="1">
      <c r="A225" s="664" t="s">
        <v>1520</v>
      </c>
      <c r="B225" s="1204">
        <v>14.528968850154747</v>
      </c>
      <c r="C225" s="740">
        <v>82.314472436753334</v>
      </c>
      <c r="D225" s="740">
        <v>3.1565587130919095</v>
      </c>
      <c r="E225" s="1170">
        <f t="shared" si="1"/>
        <v>99.999999999999986</v>
      </c>
      <c r="F225" s="1171"/>
      <c r="G225" s="1141"/>
      <c r="H225" s="1141"/>
      <c r="I225" s="1206"/>
      <c r="J225" s="763"/>
      <c r="K225" s="763"/>
      <c r="L225" s="763"/>
      <c r="M225" s="763"/>
      <c r="N225" s="763"/>
      <c r="O225" s="781"/>
      <c r="P225" s="781"/>
    </row>
    <row r="226" spans="1:256" s="598" customFormat="1" ht="20.100000000000001" customHeight="1">
      <c r="A226" s="664" t="s">
        <v>1521</v>
      </c>
      <c r="B226" s="1204">
        <v>80.393002045745334</v>
      </c>
      <c r="C226" s="740">
        <v>10.712453047065825</v>
      </c>
      <c r="D226" s="740">
        <v>8.8945449071888447</v>
      </c>
      <c r="E226" s="1170">
        <f t="shared" si="1"/>
        <v>100</v>
      </c>
      <c r="F226" s="1171"/>
      <c r="G226" s="1141"/>
      <c r="H226" s="1141"/>
      <c r="I226" s="1206"/>
      <c r="J226" s="763"/>
      <c r="K226" s="763"/>
      <c r="L226" s="763"/>
      <c r="M226" s="763"/>
      <c r="N226" s="763"/>
      <c r="O226" s="781"/>
      <c r="P226" s="781"/>
    </row>
    <row r="227" spans="1:256" s="598" customFormat="1" ht="20.100000000000001" customHeight="1">
      <c r="A227" s="648" t="s">
        <v>537</v>
      </c>
      <c r="B227" s="1207">
        <v>54.471812514487183</v>
      </c>
      <c r="C227" s="741">
        <v>37.41536434505727</v>
      </c>
      <c r="D227" s="741">
        <v>8.1128231404555375</v>
      </c>
      <c r="E227" s="1176">
        <f t="shared" si="1"/>
        <v>99.999999999999986</v>
      </c>
      <c r="F227" s="1171"/>
      <c r="G227" s="1141"/>
      <c r="H227" s="1141"/>
      <c r="I227" s="1206"/>
      <c r="J227" s="763"/>
      <c r="K227" s="763"/>
      <c r="L227" s="763"/>
      <c r="M227" s="763"/>
      <c r="N227" s="763"/>
      <c r="O227" s="781"/>
      <c r="P227" s="781"/>
    </row>
    <row r="228" spans="1:256" s="598" customFormat="1" ht="20.100000000000001" customHeight="1">
      <c r="A228" s="1103" t="s">
        <v>1522</v>
      </c>
      <c r="B228" s="1103"/>
      <c r="C228" s="1103"/>
      <c r="D228" s="1165"/>
      <c r="E228" s="1166"/>
      <c r="F228" s="1127"/>
      <c r="G228" s="1127"/>
      <c r="H228" s="1127"/>
      <c r="I228" s="1127"/>
      <c r="J228" s="1127"/>
      <c r="K228" s="1127"/>
      <c r="L228" s="1127"/>
      <c r="M228" s="1127"/>
      <c r="N228" s="1127"/>
      <c r="O228" s="1127"/>
      <c r="P228" s="1127"/>
      <c r="Q228" s="595"/>
      <c r="R228" s="595"/>
      <c r="S228" s="595"/>
      <c r="T228" s="595"/>
      <c r="U228" s="595"/>
      <c r="V228" s="595"/>
      <c r="W228" s="595"/>
      <c r="X228" s="595"/>
      <c r="Y228" s="595"/>
      <c r="Z228" s="595"/>
      <c r="AA228" s="595"/>
      <c r="AB228" s="595"/>
      <c r="AC228" s="595"/>
      <c r="AD228" s="595"/>
      <c r="AE228" s="595"/>
      <c r="AF228" s="595"/>
      <c r="AG228" s="595"/>
      <c r="AH228" s="595"/>
      <c r="AI228" s="595"/>
      <c r="AJ228" s="595"/>
      <c r="AK228" s="595"/>
      <c r="AL228" s="595"/>
      <c r="AM228" s="595"/>
      <c r="AN228" s="595"/>
      <c r="AO228" s="595"/>
      <c r="AP228" s="595"/>
      <c r="AQ228" s="595"/>
      <c r="AR228" s="595"/>
      <c r="AS228" s="595"/>
      <c r="AT228" s="595"/>
      <c r="AU228" s="595"/>
      <c r="AV228" s="595"/>
      <c r="AW228" s="595"/>
      <c r="AX228" s="595"/>
      <c r="AY228" s="595"/>
      <c r="AZ228" s="595"/>
      <c r="BA228" s="595"/>
      <c r="BB228" s="595"/>
      <c r="BC228" s="595"/>
      <c r="BD228" s="595"/>
      <c r="BE228" s="595"/>
      <c r="BF228" s="595"/>
      <c r="BG228" s="595"/>
      <c r="BH228" s="595"/>
      <c r="BI228" s="595"/>
      <c r="BJ228" s="595"/>
      <c r="BK228" s="595"/>
      <c r="BL228" s="595"/>
      <c r="BM228" s="595"/>
      <c r="BN228" s="595"/>
      <c r="BO228" s="595"/>
      <c r="BP228" s="595"/>
      <c r="BQ228" s="595"/>
      <c r="BR228" s="595"/>
      <c r="BS228" s="595"/>
      <c r="BT228" s="595"/>
      <c r="BU228" s="595"/>
      <c r="BV228" s="595"/>
      <c r="BW228" s="595"/>
      <c r="BX228" s="595"/>
      <c r="BY228" s="595"/>
      <c r="BZ228" s="595"/>
      <c r="CA228" s="595"/>
      <c r="CB228" s="595"/>
      <c r="CC228" s="595"/>
      <c r="CD228" s="595"/>
      <c r="CE228" s="595"/>
      <c r="CF228" s="595"/>
      <c r="CG228" s="595"/>
      <c r="CH228" s="595"/>
      <c r="CI228" s="595"/>
      <c r="CJ228" s="595"/>
      <c r="CK228" s="595"/>
      <c r="CL228" s="595"/>
      <c r="CM228" s="595"/>
      <c r="CN228" s="595"/>
      <c r="CO228" s="595"/>
      <c r="CP228" s="595"/>
      <c r="CQ228" s="595"/>
      <c r="CR228" s="595"/>
      <c r="CS228" s="595"/>
      <c r="CT228" s="595"/>
      <c r="CU228" s="595"/>
      <c r="CV228" s="595"/>
      <c r="CW228" s="595"/>
      <c r="CX228" s="595"/>
      <c r="CY228" s="595"/>
      <c r="CZ228" s="595"/>
      <c r="DA228" s="595"/>
      <c r="DB228" s="595"/>
      <c r="DC228" s="595"/>
      <c r="DD228" s="595"/>
      <c r="DE228" s="595"/>
      <c r="DF228" s="595"/>
      <c r="DG228" s="595"/>
      <c r="DH228" s="595"/>
      <c r="DI228" s="595"/>
      <c r="DJ228" s="595"/>
      <c r="DK228" s="595"/>
      <c r="DL228" s="595"/>
      <c r="DM228" s="595"/>
      <c r="DN228" s="595"/>
      <c r="DO228" s="595"/>
      <c r="DP228" s="595"/>
      <c r="DQ228" s="595"/>
      <c r="DR228" s="595"/>
      <c r="DS228" s="595"/>
      <c r="DT228" s="595"/>
      <c r="DU228" s="595"/>
      <c r="DV228" s="595"/>
      <c r="DW228" s="595"/>
      <c r="DX228" s="595"/>
      <c r="DY228" s="595"/>
      <c r="DZ228" s="595"/>
      <c r="EA228" s="595"/>
      <c r="EB228" s="595"/>
      <c r="EC228" s="595"/>
      <c r="ED228" s="595"/>
      <c r="EE228" s="595"/>
      <c r="EF228" s="595"/>
      <c r="EG228" s="595"/>
      <c r="EH228" s="595"/>
      <c r="EI228" s="595"/>
      <c r="EJ228" s="595"/>
      <c r="EK228" s="595"/>
      <c r="EL228" s="595"/>
      <c r="EM228" s="595"/>
      <c r="EN228" s="595"/>
      <c r="EO228" s="595"/>
      <c r="EP228" s="595"/>
      <c r="EQ228" s="595"/>
      <c r="ER228" s="595"/>
      <c r="ES228" s="595"/>
      <c r="ET228" s="595"/>
      <c r="EU228" s="595"/>
      <c r="EV228" s="595"/>
      <c r="EW228" s="595"/>
      <c r="EX228" s="595"/>
      <c r="EY228" s="595"/>
      <c r="EZ228" s="595"/>
      <c r="FA228" s="595"/>
      <c r="FB228" s="595"/>
      <c r="FC228" s="595"/>
      <c r="FD228" s="595"/>
      <c r="FE228" s="595"/>
      <c r="FF228" s="595"/>
      <c r="FG228" s="595"/>
      <c r="FH228" s="595"/>
      <c r="FI228" s="595"/>
      <c r="FJ228" s="595"/>
      <c r="FK228" s="595"/>
      <c r="FL228" s="595"/>
      <c r="FM228" s="595"/>
      <c r="FN228" s="595"/>
      <c r="FO228" s="595"/>
      <c r="FP228" s="595"/>
      <c r="FQ228" s="595"/>
      <c r="FR228" s="595"/>
      <c r="FS228" s="595"/>
      <c r="FT228" s="595"/>
      <c r="FU228" s="595"/>
      <c r="FV228" s="595"/>
      <c r="FW228" s="595"/>
      <c r="FX228" s="595"/>
      <c r="FY228" s="595"/>
      <c r="FZ228" s="595"/>
      <c r="GA228" s="595"/>
      <c r="GB228" s="595"/>
      <c r="GC228" s="595"/>
      <c r="GD228" s="595"/>
      <c r="GE228" s="595"/>
      <c r="GF228" s="595"/>
      <c r="GG228" s="595"/>
      <c r="GH228" s="595"/>
      <c r="GI228" s="595"/>
      <c r="GJ228" s="595"/>
      <c r="GK228" s="595"/>
      <c r="GL228" s="595"/>
      <c r="GM228" s="595"/>
      <c r="GN228" s="595"/>
      <c r="GO228" s="595"/>
      <c r="GP228" s="595"/>
      <c r="GQ228" s="595"/>
      <c r="GR228" s="595"/>
      <c r="GS228" s="595"/>
      <c r="GT228" s="595"/>
      <c r="GU228" s="595"/>
      <c r="GV228" s="595"/>
      <c r="GW228" s="595"/>
      <c r="GX228" s="595"/>
      <c r="GY228" s="595"/>
      <c r="GZ228" s="595"/>
      <c r="HA228" s="595"/>
      <c r="HB228" s="595"/>
      <c r="HC228" s="595"/>
      <c r="HD228" s="595"/>
      <c r="HE228" s="595"/>
      <c r="HF228" s="595"/>
      <c r="HG228" s="595"/>
      <c r="HH228" s="595"/>
      <c r="HI228" s="595"/>
      <c r="HJ228" s="595"/>
      <c r="HK228" s="595"/>
      <c r="HL228" s="595"/>
      <c r="HM228" s="595"/>
      <c r="HN228" s="595"/>
      <c r="HO228" s="595"/>
      <c r="HP228" s="595"/>
      <c r="HQ228" s="595"/>
      <c r="HR228" s="595"/>
      <c r="HS228" s="595"/>
      <c r="HT228" s="595"/>
      <c r="HU228" s="595"/>
      <c r="HV228" s="595"/>
      <c r="HW228" s="595"/>
      <c r="HX228" s="595"/>
      <c r="HY228" s="595"/>
      <c r="HZ228" s="595"/>
      <c r="IA228" s="595"/>
      <c r="IB228" s="595"/>
      <c r="IC228" s="595"/>
      <c r="ID228" s="595"/>
      <c r="IE228" s="595"/>
      <c r="IF228" s="595"/>
      <c r="IG228" s="595"/>
      <c r="IH228" s="595"/>
      <c r="II228" s="595"/>
      <c r="IJ228" s="595"/>
      <c r="IK228" s="595"/>
      <c r="IL228" s="595"/>
      <c r="IM228" s="595"/>
      <c r="IN228" s="595"/>
      <c r="IO228" s="595"/>
      <c r="IP228" s="595"/>
      <c r="IQ228" s="595"/>
      <c r="IR228" s="595"/>
      <c r="IS228" s="595"/>
      <c r="IT228" s="595"/>
      <c r="IU228" s="595"/>
      <c r="IV228" s="595"/>
    </row>
    <row r="229" spans="1:256" s="595" customFormat="1" ht="15" customHeight="1">
      <c r="A229" s="686"/>
      <c r="B229" s="1208"/>
      <c r="C229" s="1208"/>
      <c r="D229" s="1208"/>
      <c r="E229" s="1208"/>
      <c r="F229" s="1127"/>
      <c r="G229" s="1127"/>
      <c r="H229" s="1127"/>
      <c r="I229" s="1127"/>
      <c r="J229" s="1127"/>
      <c r="K229" s="1127"/>
      <c r="L229" s="1127"/>
      <c r="M229" s="1127"/>
      <c r="N229" s="1127"/>
      <c r="O229" s="1127"/>
      <c r="P229" s="1127"/>
    </row>
    <row r="230" spans="1:256" s="595" customFormat="1" ht="15" customHeight="1">
      <c r="A230" s="2086" t="s">
        <v>1552</v>
      </c>
      <c r="B230" s="2086"/>
      <c r="C230" s="2086"/>
      <c r="D230" s="2086"/>
      <c r="E230" s="1209"/>
      <c r="F230" s="1115"/>
      <c r="G230" s="1115"/>
      <c r="H230" s="1115"/>
      <c r="I230" s="1115"/>
      <c r="J230" s="1115"/>
      <c r="K230" s="1115"/>
      <c r="L230" s="1115"/>
      <c r="M230" s="1115"/>
      <c r="N230" s="1115"/>
      <c r="O230" s="1115"/>
      <c r="P230" s="1115"/>
      <c r="Q230" s="590"/>
      <c r="R230" s="590"/>
      <c r="S230" s="590"/>
      <c r="T230" s="590"/>
      <c r="U230" s="590"/>
      <c r="V230" s="590"/>
      <c r="W230" s="590"/>
      <c r="X230" s="590"/>
      <c r="Y230" s="590"/>
      <c r="Z230" s="590"/>
      <c r="AA230" s="590"/>
      <c r="AB230" s="590"/>
      <c r="AC230" s="590"/>
      <c r="AD230" s="590"/>
      <c r="AE230" s="590"/>
      <c r="AF230" s="590"/>
      <c r="AG230" s="590"/>
      <c r="AH230" s="590"/>
      <c r="AI230" s="590"/>
      <c r="AJ230" s="590"/>
      <c r="AK230" s="590"/>
      <c r="AL230" s="590"/>
      <c r="AM230" s="590"/>
      <c r="AN230" s="590"/>
      <c r="AO230" s="590"/>
      <c r="AP230" s="590"/>
      <c r="AQ230" s="590"/>
      <c r="AR230" s="590"/>
      <c r="AS230" s="590"/>
      <c r="AT230" s="590"/>
      <c r="AU230" s="590"/>
      <c r="AV230" s="590"/>
      <c r="AW230" s="590"/>
      <c r="AX230" s="590"/>
      <c r="AY230" s="590"/>
      <c r="AZ230" s="590"/>
      <c r="BA230" s="590"/>
      <c r="BB230" s="590"/>
      <c r="BC230" s="590"/>
      <c r="BD230" s="590"/>
      <c r="BE230" s="590"/>
      <c r="BF230" s="590"/>
      <c r="BG230" s="590"/>
      <c r="BH230" s="590"/>
      <c r="BI230" s="590"/>
      <c r="BJ230" s="590"/>
      <c r="BK230" s="590"/>
      <c r="BL230" s="590"/>
      <c r="BM230" s="590"/>
      <c r="BN230" s="590"/>
      <c r="BO230" s="590"/>
      <c r="BP230" s="590"/>
      <c r="BQ230" s="590"/>
      <c r="BR230" s="590"/>
      <c r="BS230" s="590"/>
      <c r="BT230" s="590"/>
      <c r="BU230" s="590"/>
      <c r="BV230" s="590"/>
      <c r="BW230" s="590"/>
      <c r="BX230" s="590"/>
      <c r="BY230" s="590"/>
      <c r="BZ230" s="590"/>
      <c r="CA230" s="590"/>
      <c r="CB230" s="590"/>
      <c r="CC230" s="590"/>
      <c r="CD230" s="590"/>
      <c r="CE230" s="590"/>
      <c r="CF230" s="590"/>
      <c r="CG230" s="590"/>
      <c r="CH230" s="590"/>
      <c r="CI230" s="590"/>
      <c r="CJ230" s="590"/>
      <c r="CK230" s="590"/>
      <c r="CL230" s="590"/>
      <c r="CM230" s="590"/>
      <c r="CN230" s="590"/>
      <c r="CO230" s="590"/>
      <c r="CP230" s="590"/>
      <c r="CQ230" s="590"/>
      <c r="CR230" s="590"/>
      <c r="CS230" s="590"/>
      <c r="CT230" s="590"/>
      <c r="CU230" s="590"/>
      <c r="CV230" s="590"/>
      <c r="CW230" s="590"/>
      <c r="CX230" s="590"/>
      <c r="CY230" s="590"/>
      <c r="CZ230" s="590"/>
      <c r="DA230" s="590"/>
      <c r="DB230" s="590"/>
      <c r="DC230" s="590"/>
      <c r="DD230" s="590"/>
      <c r="DE230" s="590"/>
      <c r="DF230" s="590"/>
      <c r="DG230" s="590"/>
      <c r="DH230" s="590"/>
      <c r="DI230" s="590"/>
      <c r="DJ230" s="590"/>
      <c r="DK230" s="590"/>
      <c r="DL230" s="590"/>
      <c r="DM230" s="590"/>
      <c r="DN230" s="590"/>
      <c r="DO230" s="590"/>
      <c r="DP230" s="590"/>
      <c r="DQ230" s="590"/>
      <c r="DR230" s="590"/>
      <c r="DS230" s="590"/>
      <c r="DT230" s="590"/>
      <c r="DU230" s="590"/>
      <c r="DV230" s="590"/>
      <c r="DW230" s="590"/>
      <c r="DX230" s="590"/>
      <c r="DY230" s="590"/>
      <c r="DZ230" s="590"/>
      <c r="EA230" s="590"/>
      <c r="EB230" s="590"/>
      <c r="EC230" s="590"/>
      <c r="ED230" s="590"/>
      <c r="EE230" s="590"/>
      <c r="EF230" s="590"/>
      <c r="EG230" s="590"/>
      <c r="EH230" s="590"/>
      <c r="EI230" s="590"/>
      <c r="EJ230" s="590"/>
      <c r="EK230" s="590"/>
      <c r="EL230" s="590"/>
      <c r="EM230" s="590"/>
      <c r="EN230" s="590"/>
      <c r="EO230" s="590"/>
      <c r="EP230" s="590"/>
      <c r="EQ230" s="590"/>
      <c r="ER230" s="590"/>
      <c r="ES230" s="590"/>
      <c r="ET230" s="590"/>
      <c r="EU230" s="590"/>
      <c r="EV230" s="590"/>
      <c r="EW230" s="590"/>
      <c r="EX230" s="590"/>
      <c r="EY230" s="590"/>
      <c r="EZ230" s="590"/>
      <c r="FA230" s="590"/>
      <c r="FB230" s="590"/>
      <c r="FC230" s="590"/>
      <c r="FD230" s="590"/>
      <c r="FE230" s="590"/>
      <c r="FF230" s="590"/>
      <c r="FG230" s="590"/>
      <c r="FH230" s="590"/>
      <c r="FI230" s="590"/>
      <c r="FJ230" s="590"/>
      <c r="FK230" s="590"/>
      <c r="FL230" s="590"/>
      <c r="FM230" s="590"/>
      <c r="FN230" s="590"/>
      <c r="FO230" s="590"/>
      <c r="FP230" s="590"/>
      <c r="FQ230" s="590"/>
      <c r="FR230" s="590"/>
      <c r="FS230" s="590"/>
      <c r="FT230" s="590"/>
      <c r="FU230" s="590"/>
      <c r="FV230" s="590"/>
      <c r="FW230" s="590"/>
      <c r="FX230" s="590"/>
      <c r="FY230" s="590"/>
      <c r="FZ230" s="590"/>
      <c r="GA230" s="590"/>
      <c r="GB230" s="590"/>
      <c r="GC230" s="590"/>
      <c r="GD230" s="590"/>
      <c r="GE230" s="590"/>
      <c r="GF230" s="590"/>
      <c r="GG230" s="590"/>
      <c r="GH230" s="590"/>
      <c r="GI230" s="590"/>
      <c r="GJ230" s="590"/>
      <c r="GK230" s="590"/>
      <c r="GL230" s="590"/>
      <c r="GM230" s="590"/>
      <c r="GN230" s="590"/>
      <c r="GO230" s="590"/>
      <c r="GP230" s="590"/>
      <c r="GQ230" s="590"/>
      <c r="GR230" s="590"/>
      <c r="GS230" s="590"/>
      <c r="GT230" s="590"/>
      <c r="GU230" s="590"/>
      <c r="GV230" s="590"/>
      <c r="GW230" s="590"/>
      <c r="GX230" s="590"/>
      <c r="GY230" s="590"/>
      <c r="GZ230" s="590"/>
      <c r="HA230" s="590"/>
      <c r="HB230" s="590"/>
      <c r="HC230" s="590"/>
      <c r="HD230" s="590"/>
      <c r="HE230" s="590"/>
      <c r="HF230" s="590"/>
      <c r="HG230" s="590"/>
      <c r="HH230" s="590"/>
      <c r="HI230" s="590"/>
      <c r="HJ230" s="590"/>
      <c r="HK230" s="590"/>
      <c r="HL230" s="590"/>
      <c r="HM230" s="590"/>
      <c r="HN230" s="590"/>
      <c r="HO230" s="590"/>
      <c r="HP230" s="590"/>
      <c r="HQ230" s="590"/>
      <c r="HR230" s="590"/>
      <c r="HS230" s="590"/>
      <c r="HT230" s="590"/>
      <c r="HU230" s="590"/>
      <c r="HV230" s="590"/>
      <c r="HW230" s="590"/>
      <c r="HX230" s="590"/>
      <c r="HY230" s="590"/>
      <c r="HZ230" s="590"/>
      <c r="IA230" s="590"/>
      <c r="IB230" s="590"/>
      <c r="IC230" s="590"/>
      <c r="ID230" s="590"/>
      <c r="IE230" s="590"/>
      <c r="IF230" s="590"/>
      <c r="IG230" s="590"/>
      <c r="IH230" s="590"/>
      <c r="II230" s="590"/>
      <c r="IJ230" s="590"/>
      <c r="IK230" s="590"/>
      <c r="IL230" s="590"/>
      <c r="IM230" s="590"/>
      <c r="IN230" s="590"/>
      <c r="IO230" s="590"/>
      <c r="IP230" s="590"/>
      <c r="IQ230" s="590"/>
      <c r="IR230" s="590"/>
      <c r="IS230" s="590"/>
      <c r="IT230" s="590"/>
      <c r="IU230" s="590"/>
      <c r="IV230" s="590"/>
    </row>
    <row r="231" spans="1:256" ht="20.100000000000001" customHeight="1">
      <c r="A231" s="1210" t="s">
        <v>1553</v>
      </c>
      <c r="B231" s="1211"/>
      <c r="C231" s="1211"/>
      <c r="D231" s="1211"/>
      <c r="E231" s="1208"/>
      <c r="F231" s="1127"/>
      <c r="G231" s="1127"/>
      <c r="H231" s="1127"/>
      <c r="I231" s="1127"/>
      <c r="J231" s="1127"/>
      <c r="K231" s="1127"/>
      <c r="L231" s="1127"/>
      <c r="M231" s="1127"/>
      <c r="N231" s="1127"/>
      <c r="O231" s="1127"/>
      <c r="P231" s="1127"/>
      <c r="Q231" s="595"/>
      <c r="R231" s="595"/>
      <c r="S231" s="595"/>
      <c r="T231" s="595"/>
      <c r="U231" s="595"/>
      <c r="V231" s="595"/>
      <c r="W231" s="595"/>
      <c r="X231" s="595"/>
      <c r="Y231" s="595"/>
      <c r="Z231" s="595"/>
      <c r="AA231" s="595"/>
      <c r="AB231" s="595"/>
      <c r="AC231" s="595"/>
      <c r="AD231" s="595"/>
      <c r="AE231" s="595"/>
      <c r="AF231" s="595"/>
      <c r="AG231" s="595"/>
      <c r="AH231" s="595"/>
      <c r="AI231" s="595"/>
      <c r="AJ231" s="595"/>
      <c r="AK231" s="595"/>
      <c r="AL231" s="595"/>
      <c r="AM231" s="595"/>
      <c r="AN231" s="595"/>
      <c r="AO231" s="595"/>
      <c r="AP231" s="595"/>
      <c r="AQ231" s="595"/>
      <c r="AR231" s="595"/>
      <c r="AS231" s="595"/>
      <c r="AT231" s="595"/>
      <c r="AU231" s="595"/>
      <c r="AV231" s="595"/>
      <c r="AW231" s="595"/>
      <c r="AX231" s="595"/>
      <c r="AY231" s="595"/>
      <c r="AZ231" s="595"/>
      <c r="BA231" s="595"/>
      <c r="BB231" s="595"/>
      <c r="BC231" s="595"/>
      <c r="BD231" s="595"/>
      <c r="BE231" s="595"/>
      <c r="BF231" s="595"/>
      <c r="BG231" s="595"/>
      <c r="BH231" s="595"/>
      <c r="BI231" s="595"/>
      <c r="BJ231" s="595"/>
      <c r="BK231" s="595"/>
      <c r="BL231" s="595"/>
      <c r="BM231" s="595"/>
      <c r="BN231" s="595"/>
      <c r="BO231" s="595"/>
      <c r="BP231" s="595"/>
      <c r="BQ231" s="595"/>
      <c r="BR231" s="595"/>
      <c r="BS231" s="595"/>
      <c r="BT231" s="595"/>
      <c r="BU231" s="595"/>
      <c r="BV231" s="595"/>
      <c r="BW231" s="595"/>
      <c r="BX231" s="595"/>
      <c r="BY231" s="595"/>
      <c r="BZ231" s="595"/>
      <c r="CA231" s="595"/>
      <c r="CB231" s="595"/>
      <c r="CC231" s="595"/>
      <c r="CD231" s="595"/>
      <c r="CE231" s="595"/>
      <c r="CF231" s="595"/>
      <c r="CG231" s="595"/>
      <c r="CH231" s="595"/>
      <c r="CI231" s="595"/>
      <c r="CJ231" s="595"/>
      <c r="CK231" s="595"/>
      <c r="CL231" s="595"/>
      <c r="CM231" s="595"/>
      <c r="CN231" s="595"/>
      <c r="CO231" s="595"/>
      <c r="CP231" s="595"/>
      <c r="CQ231" s="595"/>
      <c r="CR231" s="595"/>
      <c r="CS231" s="595"/>
      <c r="CT231" s="595"/>
      <c r="CU231" s="595"/>
      <c r="CV231" s="595"/>
      <c r="CW231" s="595"/>
      <c r="CX231" s="595"/>
      <c r="CY231" s="595"/>
      <c r="CZ231" s="595"/>
      <c r="DA231" s="595"/>
      <c r="DB231" s="595"/>
      <c r="DC231" s="595"/>
      <c r="DD231" s="595"/>
      <c r="DE231" s="595"/>
      <c r="DF231" s="595"/>
      <c r="DG231" s="595"/>
      <c r="DH231" s="595"/>
      <c r="DI231" s="595"/>
      <c r="DJ231" s="595"/>
      <c r="DK231" s="595"/>
      <c r="DL231" s="595"/>
      <c r="DM231" s="595"/>
      <c r="DN231" s="595"/>
      <c r="DO231" s="595"/>
      <c r="DP231" s="595"/>
      <c r="DQ231" s="595"/>
      <c r="DR231" s="595"/>
      <c r="DS231" s="595"/>
      <c r="DT231" s="595"/>
      <c r="DU231" s="595"/>
      <c r="DV231" s="595"/>
      <c r="DW231" s="595"/>
      <c r="DX231" s="595"/>
      <c r="DY231" s="595"/>
      <c r="DZ231" s="595"/>
      <c r="EA231" s="595"/>
      <c r="EB231" s="595"/>
      <c r="EC231" s="595"/>
      <c r="ED231" s="595"/>
      <c r="EE231" s="595"/>
      <c r="EF231" s="595"/>
      <c r="EG231" s="595"/>
      <c r="EH231" s="595"/>
      <c r="EI231" s="595"/>
      <c r="EJ231" s="595"/>
      <c r="EK231" s="595"/>
      <c r="EL231" s="595"/>
      <c r="EM231" s="595"/>
      <c r="EN231" s="595"/>
      <c r="EO231" s="595"/>
      <c r="EP231" s="595"/>
      <c r="EQ231" s="595"/>
      <c r="ER231" s="595"/>
      <c r="ES231" s="595"/>
      <c r="ET231" s="595"/>
      <c r="EU231" s="595"/>
      <c r="EV231" s="595"/>
      <c r="EW231" s="595"/>
      <c r="EX231" s="595"/>
      <c r="EY231" s="595"/>
      <c r="EZ231" s="595"/>
      <c r="FA231" s="595"/>
      <c r="FB231" s="595"/>
      <c r="FC231" s="595"/>
      <c r="FD231" s="595"/>
      <c r="FE231" s="595"/>
      <c r="FF231" s="595"/>
      <c r="FG231" s="595"/>
      <c r="FH231" s="595"/>
      <c r="FI231" s="595"/>
      <c r="FJ231" s="595"/>
      <c r="FK231" s="595"/>
      <c r="FL231" s="595"/>
      <c r="FM231" s="595"/>
      <c r="FN231" s="595"/>
      <c r="FO231" s="595"/>
      <c r="FP231" s="595"/>
      <c r="FQ231" s="595"/>
      <c r="FR231" s="595"/>
      <c r="FS231" s="595"/>
      <c r="FT231" s="595"/>
      <c r="FU231" s="595"/>
      <c r="FV231" s="595"/>
      <c r="FW231" s="595"/>
      <c r="FX231" s="595"/>
      <c r="FY231" s="595"/>
      <c r="FZ231" s="595"/>
      <c r="GA231" s="595"/>
      <c r="GB231" s="595"/>
      <c r="GC231" s="595"/>
      <c r="GD231" s="595"/>
      <c r="GE231" s="595"/>
      <c r="GF231" s="595"/>
      <c r="GG231" s="595"/>
      <c r="GH231" s="595"/>
      <c r="GI231" s="595"/>
      <c r="GJ231" s="595"/>
      <c r="GK231" s="595"/>
      <c r="GL231" s="595"/>
      <c r="GM231" s="595"/>
      <c r="GN231" s="595"/>
      <c r="GO231" s="595"/>
      <c r="GP231" s="595"/>
      <c r="GQ231" s="595"/>
      <c r="GR231" s="595"/>
      <c r="GS231" s="595"/>
      <c r="GT231" s="595"/>
      <c r="GU231" s="595"/>
      <c r="GV231" s="595"/>
      <c r="GW231" s="595"/>
      <c r="GX231" s="595"/>
      <c r="GY231" s="595"/>
      <c r="GZ231" s="595"/>
      <c r="HA231" s="595"/>
      <c r="HB231" s="595"/>
      <c r="HC231" s="595"/>
      <c r="HD231" s="595"/>
      <c r="HE231" s="595"/>
      <c r="HF231" s="595"/>
      <c r="HG231" s="595"/>
      <c r="HH231" s="595"/>
      <c r="HI231" s="595"/>
      <c r="HJ231" s="595"/>
      <c r="HK231" s="595"/>
      <c r="HL231" s="595"/>
      <c r="HM231" s="595"/>
      <c r="HN231" s="595"/>
      <c r="HO231" s="595"/>
      <c r="HP231" s="595"/>
      <c r="HQ231" s="595"/>
      <c r="HR231" s="595"/>
      <c r="HS231" s="595"/>
      <c r="HT231" s="595"/>
      <c r="HU231" s="595"/>
      <c r="HV231" s="595"/>
      <c r="HW231" s="595"/>
      <c r="HX231" s="595"/>
      <c r="HY231" s="595"/>
      <c r="HZ231" s="595"/>
      <c r="IA231" s="595"/>
      <c r="IB231" s="595"/>
      <c r="IC231" s="595"/>
      <c r="ID231" s="595"/>
      <c r="IE231" s="595"/>
      <c r="IF231" s="595"/>
      <c r="IG231" s="595"/>
      <c r="IH231" s="595"/>
      <c r="II231" s="595"/>
      <c r="IJ231" s="595"/>
      <c r="IK231" s="595"/>
      <c r="IL231" s="595"/>
      <c r="IM231" s="595"/>
      <c r="IN231" s="595"/>
      <c r="IO231" s="595"/>
      <c r="IP231" s="595"/>
      <c r="IQ231" s="595"/>
      <c r="IR231" s="595"/>
      <c r="IS231" s="595"/>
      <c r="IT231" s="595"/>
      <c r="IU231" s="595"/>
      <c r="IV231" s="595"/>
    </row>
    <row r="232" spans="1:256" s="595" customFormat="1" ht="15" customHeight="1">
      <c r="A232" s="1212" t="s">
        <v>2</v>
      </c>
      <c r="B232" s="644" t="s">
        <v>1513</v>
      </c>
      <c r="C232" s="644" t="s">
        <v>1514</v>
      </c>
      <c r="D232" s="1213" t="s">
        <v>139</v>
      </c>
      <c r="E232" s="598"/>
      <c r="F232" s="1214"/>
      <c r="G232" s="1214"/>
      <c r="H232" s="1214"/>
      <c r="I232" s="1215"/>
      <c r="J232" s="792"/>
      <c r="K232" s="781"/>
      <c r="L232" s="781"/>
      <c r="M232" s="781"/>
      <c r="N232" s="781"/>
      <c r="O232" s="781"/>
      <c r="P232" s="781"/>
      <c r="Q232" s="598"/>
      <c r="R232" s="598"/>
      <c r="S232" s="598"/>
      <c r="T232" s="598"/>
      <c r="U232" s="598"/>
      <c r="V232" s="598"/>
      <c r="W232" s="598"/>
      <c r="X232" s="598"/>
      <c r="Y232" s="598"/>
      <c r="Z232" s="598"/>
      <c r="AA232" s="598"/>
      <c r="AB232" s="598"/>
      <c r="AC232" s="598"/>
      <c r="AD232" s="598"/>
      <c r="AE232" s="598"/>
      <c r="AF232" s="598"/>
      <c r="AG232" s="598"/>
      <c r="AH232" s="598"/>
      <c r="AI232" s="598"/>
      <c r="AJ232" s="598"/>
      <c r="AK232" s="598"/>
      <c r="AL232" s="598"/>
      <c r="AM232" s="598"/>
      <c r="AN232" s="598"/>
      <c r="AO232" s="598"/>
      <c r="AP232" s="598"/>
      <c r="AQ232" s="598"/>
      <c r="AR232" s="598"/>
      <c r="AS232" s="598"/>
      <c r="AT232" s="598"/>
      <c r="AU232" s="598"/>
      <c r="AV232" s="598"/>
      <c r="AW232" s="598"/>
      <c r="AX232" s="598"/>
      <c r="AY232" s="598"/>
      <c r="AZ232" s="598"/>
      <c r="BA232" s="598"/>
      <c r="BB232" s="598"/>
      <c r="BC232" s="598"/>
      <c r="BD232" s="598"/>
      <c r="BE232" s="598"/>
      <c r="BF232" s="598"/>
      <c r="BG232" s="598"/>
      <c r="BH232" s="598"/>
      <c r="BI232" s="598"/>
      <c r="BJ232" s="598"/>
      <c r="BK232" s="598"/>
      <c r="BL232" s="598"/>
      <c r="BM232" s="598"/>
      <c r="BN232" s="598"/>
      <c r="BO232" s="598"/>
      <c r="BP232" s="598"/>
      <c r="BQ232" s="598"/>
      <c r="BR232" s="598"/>
      <c r="BS232" s="598"/>
      <c r="BT232" s="598"/>
      <c r="BU232" s="598"/>
      <c r="BV232" s="598"/>
      <c r="BW232" s="598"/>
      <c r="BX232" s="598"/>
      <c r="BY232" s="598"/>
      <c r="BZ232" s="598"/>
      <c r="CA232" s="598"/>
      <c r="CB232" s="598"/>
      <c r="CC232" s="598"/>
      <c r="CD232" s="598"/>
      <c r="CE232" s="598"/>
      <c r="CF232" s="598"/>
      <c r="CG232" s="598"/>
      <c r="CH232" s="598"/>
      <c r="CI232" s="598"/>
      <c r="CJ232" s="598"/>
      <c r="CK232" s="598"/>
      <c r="CL232" s="598"/>
      <c r="CM232" s="598"/>
      <c r="CN232" s="598"/>
      <c r="CO232" s="598"/>
      <c r="CP232" s="598"/>
      <c r="CQ232" s="598"/>
      <c r="CR232" s="598"/>
      <c r="CS232" s="598"/>
      <c r="CT232" s="598"/>
      <c r="CU232" s="598"/>
      <c r="CV232" s="598"/>
      <c r="CW232" s="598"/>
      <c r="CX232" s="598"/>
      <c r="CY232" s="598"/>
      <c r="CZ232" s="598"/>
      <c r="DA232" s="598"/>
      <c r="DB232" s="598"/>
      <c r="DC232" s="598"/>
      <c r="DD232" s="598"/>
      <c r="DE232" s="598"/>
      <c r="DF232" s="598"/>
      <c r="DG232" s="598"/>
      <c r="DH232" s="598"/>
      <c r="DI232" s="598"/>
      <c r="DJ232" s="598"/>
      <c r="DK232" s="598"/>
      <c r="DL232" s="598"/>
      <c r="DM232" s="598"/>
      <c r="DN232" s="598"/>
      <c r="DO232" s="598"/>
      <c r="DP232" s="598"/>
      <c r="DQ232" s="598"/>
      <c r="DR232" s="598"/>
      <c r="DS232" s="598"/>
      <c r="DT232" s="598"/>
      <c r="DU232" s="598"/>
      <c r="DV232" s="598"/>
      <c r="DW232" s="598"/>
      <c r="DX232" s="598"/>
      <c r="DY232" s="598"/>
      <c r="DZ232" s="598"/>
      <c r="EA232" s="598"/>
      <c r="EB232" s="598"/>
      <c r="EC232" s="598"/>
      <c r="ED232" s="598"/>
      <c r="EE232" s="598"/>
      <c r="EF232" s="598"/>
      <c r="EG232" s="598"/>
      <c r="EH232" s="598"/>
      <c r="EI232" s="598"/>
      <c r="EJ232" s="598"/>
      <c r="EK232" s="598"/>
      <c r="EL232" s="598"/>
      <c r="EM232" s="598"/>
      <c r="EN232" s="598"/>
      <c r="EO232" s="598"/>
      <c r="EP232" s="598"/>
      <c r="EQ232" s="598"/>
      <c r="ER232" s="598"/>
      <c r="ES232" s="598"/>
      <c r="ET232" s="598"/>
      <c r="EU232" s="598"/>
      <c r="EV232" s="598"/>
      <c r="EW232" s="598"/>
      <c r="EX232" s="598"/>
      <c r="EY232" s="598"/>
      <c r="EZ232" s="598"/>
      <c r="FA232" s="598"/>
      <c r="FB232" s="598"/>
      <c r="FC232" s="598"/>
      <c r="FD232" s="598"/>
      <c r="FE232" s="598"/>
      <c r="FF232" s="598"/>
      <c r="FG232" s="598"/>
      <c r="FH232" s="598"/>
      <c r="FI232" s="598"/>
      <c r="FJ232" s="598"/>
      <c r="FK232" s="598"/>
      <c r="FL232" s="598"/>
      <c r="FM232" s="598"/>
      <c r="FN232" s="598"/>
      <c r="FO232" s="598"/>
      <c r="FP232" s="598"/>
      <c r="FQ232" s="598"/>
      <c r="FR232" s="598"/>
      <c r="FS232" s="598"/>
      <c r="FT232" s="598"/>
      <c r="FU232" s="598"/>
      <c r="FV232" s="598"/>
      <c r="FW232" s="598"/>
      <c r="FX232" s="598"/>
      <c r="FY232" s="598"/>
      <c r="FZ232" s="598"/>
      <c r="GA232" s="598"/>
      <c r="GB232" s="598"/>
      <c r="GC232" s="598"/>
      <c r="GD232" s="598"/>
      <c r="GE232" s="598"/>
      <c r="GF232" s="598"/>
      <c r="GG232" s="598"/>
      <c r="GH232" s="598"/>
      <c r="GI232" s="598"/>
      <c r="GJ232" s="598"/>
      <c r="GK232" s="598"/>
      <c r="GL232" s="598"/>
      <c r="GM232" s="598"/>
      <c r="GN232" s="598"/>
      <c r="GO232" s="598"/>
      <c r="GP232" s="598"/>
      <c r="GQ232" s="598"/>
      <c r="GR232" s="598"/>
      <c r="GS232" s="598"/>
      <c r="GT232" s="598"/>
      <c r="GU232" s="598"/>
      <c r="GV232" s="598"/>
      <c r="GW232" s="598"/>
      <c r="GX232" s="598"/>
      <c r="GY232" s="598"/>
      <c r="GZ232" s="598"/>
      <c r="HA232" s="598"/>
      <c r="HB232" s="598"/>
      <c r="HC232" s="598"/>
      <c r="HD232" s="598"/>
      <c r="HE232" s="598"/>
      <c r="HF232" s="598"/>
      <c r="HG232" s="598"/>
      <c r="HH232" s="598"/>
      <c r="HI232" s="598"/>
      <c r="HJ232" s="598"/>
      <c r="HK232" s="598"/>
      <c r="HL232" s="598"/>
      <c r="HM232" s="598"/>
      <c r="HN232" s="598"/>
      <c r="HO232" s="598"/>
      <c r="HP232" s="598"/>
      <c r="HQ232" s="598"/>
      <c r="HR232" s="598"/>
      <c r="HS232" s="598"/>
      <c r="HT232" s="598"/>
      <c r="HU232" s="598"/>
      <c r="HV232" s="598"/>
      <c r="HW232" s="598"/>
      <c r="HX232" s="598"/>
      <c r="HY232" s="598"/>
      <c r="HZ232" s="598"/>
      <c r="IA232" s="598"/>
      <c r="IB232" s="598"/>
      <c r="IC232" s="598"/>
      <c r="ID232" s="598"/>
      <c r="IE232" s="598"/>
      <c r="IF232" s="598"/>
      <c r="IG232" s="598"/>
      <c r="IH232" s="598"/>
      <c r="II232" s="598"/>
      <c r="IJ232" s="598"/>
      <c r="IK232" s="598"/>
      <c r="IL232" s="598"/>
      <c r="IM232" s="598"/>
      <c r="IN232" s="598"/>
      <c r="IO232" s="598"/>
      <c r="IP232" s="598"/>
      <c r="IQ232" s="598"/>
      <c r="IR232" s="598"/>
      <c r="IS232" s="598"/>
      <c r="IT232" s="598"/>
      <c r="IU232" s="598"/>
      <c r="IV232" s="598"/>
    </row>
    <row r="233" spans="1:256" s="598" customFormat="1" ht="20.100000000000001" customHeight="1">
      <c r="A233" s="1216" t="s">
        <v>1554</v>
      </c>
      <c r="B233" s="1217">
        <v>1958.6320000000001</v>
      </c>
      <c r="C233" s="1217">
        <v>1445.5</v>
      </c>
      <c r="D233" s="1217">
        <v>2404.2800000000002</v>
      </c>
      <c r="F233" s="1218"/>
      <c r="G233" s="1218"/>
      <c r="H233" s="1218"/>
      <c r="I233" s="1219"/>
      <c r="J233" s="1219"/>
      <c r="K233" s="1219"/>
      <c r="L233" s="792"/>
      <c r="M233" s="781"/>
      <c r="N233" s="781"/>
      <c r="O233" s="781"/>
      <c r="P233" s="781"/>
    </row>
    <row r="234" spans="1:256" s="598" customFormat="1" ht="20.100000000000001" customHeight="1">
      <c r="A234" s="1220" t="s">
        <v>1555</v>
      </c>
      <c r="B234" s="1102">
        <v>1201.5999999999999</v>
      </c>
      <c r="C234" s="1102">
        <v>1037.43</v>
      </c>
      <c r="D234" s="1102">
        <v>840.49</v>
      </c>
      <c r="F234" s="1218"/>
      <c r="G234" s="1218"/>
      <c r="H234" s="1218"/>
      <c r="I234" s="1219"/>
      <c r="J234" s="1219"/>
      <c r="K234" s="1219"/>
      <c r="L234" s="792"/>
      <c r="M234" s="781"/>
      <c r="N234" s="781"/>
      <c r="O234" s="781"/>
      <c r="P234" s="781"/>
    </row>
    <row r="235" spans="1:256" s="598" customFormat="1" ht="20.100000000000001" customHeight="1">
      <c r="A235" s="1103" t="s">
        <v>1556</v>
      </c>
      <c r="B235" s="686"/>
      <c r="C235" s="686"/>
      <c r="D235" s="686"/>
      <c r="E235" s="686"/>
      <c r="F235" s="1127"/>
      <c r="G235" s="1127"/>
      <c r="H235" s="1127"/>
      <c r="I235" s="1127"/>
      <c r="J235" s="1127"/>
      <c r="K235" s="1127"/>
      <c r="L235" s="1127"/>
      <c r="M235" s="1127"/>
      <c r="N235" s="1127"/>
      <c r="O235" s="1127"/>
      <c r="P235" s="1127"/>
      <c r="Q235" s="595"/>
      <c r="R235" s="595"/>
      <c r="S235" s="595"/>
      <c r="T235" s="595"/>
      <c r="U235" s="595"/>
      <c r="V235" s="595"/>
      <c r="W235" s="595"/>
      <c r="X235" s="595"/>
      <c r="Y235" s="595"/>
      <c r="Z235" s="595"/>
      <c r="AA235" s="595"/>
      <c r="AB235" s="595"/>
      <c r="AC235" s="595"/>
      <c r="AD235" s="595"/>
      <c r="AE235" s="595"/>
      <c r="AF235" s="595"/>
      <c r="AG235" s="595"/>
      <c r="AH235" s="595"/>
      <c r="AI235" s="595"/>
      <c r="AJ235" s="595"/>
      <c r="AK235" s="595"/>
      <c r="AL235" s="595"/>
      <c r="AM235" s="595"/>
      <c r="AN235" s="595"/>
      <c r="AO235" s="595"/>
      <c r="AP235" s="595"/>
      <c r="AQ235" s="595"/>
      <c r="AR235" s="595"/>
      <c r="AS235" s="595"/>
      <c r="AT235" s="595"/>
      <c r="AU235" s="595"/>
      <c r="AV235" s="595"/>
      <c r="AW235" s="595"/>
      <c r="AX235" s="595"/>
      <c r="AY235" s="595"/>
      <c r="AZ235" s="595"/>
      <c r="BA235" s="595"/>
      <c r="BB235" s="595"/>
      <c r="BC235" s="595"/>
      <c r="BD235" s="595"/>
      <c r="BE235" s="595"/>
      <c r="BF235" s="595"/>
      <c r="BG235" s="595"/>
      <c r="BH235" s="595"/>
      <c r="BI235" s="595"/>
      <c r="BJ235" s="595"/>
      <c r="BK235" s="595"/>
      <c r="BL235" s="595"/>
      <c r="BM235" s="595"/>
      <c r="BN235" s="595"/>
      <c r="BO235" s="595"/>
      <c r="BP235" s="595"/>
      <c r="BQ235" s="595"/>
      <c r="BR235" s="595"/>
      <c r="BS235" s="595"/>
      <c r="BT235" s="595"/>
      <c r="BU235" s="595"/>
      <c r="BV235" s="595"/>
      <c r="BW235" s="595"/>
      <c r="BX235" s="595"/>
      <c r="BY235" s="595"/>
      <c r="BZ235" s="595"/>
      <c r="CA235" s="595"/>
      <c r="CB235" s="595"/>
      <c r="CC235" s="595"/>
      <c r="CD235" s="595"/>
      <c r="CE235" s="595"/>
      <c r="CF235" s="595"/>
      <c r="CG235" s="595"/>
      <c r="CH235" s="595"/>
      <c r="CI235" s="595"/>
      <c r="CJ235" s="595"/>
      <c r="CK235" s="595"/>
      <c r="CL235" s="595"/>
      <c r="CM235" s="595"/>
      <c r="CN235" s="595"/>
      <c r="CO235" s="595"/>
      <c r="CP235" s="595"/>
      <c r="CQ235" s="595"/>
      <c r="CR235" s="595"/>
      <c r="CS235" s="595"/>
      <c r="CT235" s="595"/>
      <c r="CU235" s="595"/>
      <c r="CV235" s="595"/>
      <c r="CW235" s="595"/>
      <c r="CX235" s="595"/>
      <c r="CY235" s="595"/>
      <c r="CZ235" s="595"/>
      <c r="DA235" s="595"/>
      <c r="DB235" s="595"/>
      <c r="DC235" s="595"/>
      <c r="DD235" s="595"/>
      <c r="DE235" s="595"/>
      <c r="DF235" s="595"/>
      <c r="DG235" s="595"/>
      <c r="DH235" s="595"/>
      <c r="DI235" s="595"/>
      <c r="DJ235" s="595"/>
      <c r="DK235" s="595"/>
      <c r="DL235" s="595"/>
      <c r="DM235" s="595"/>
      <c r="DN235" s="595"/>
      <c r="DO235" s="595"/>
      <c r="DP235" s="595"/>
      <c r="DQ235" s="595"/>
      <c r="DR235" s="595"/>
      <c r="DS235" s="595"/>
      <c r="DT235" s="595"/>
      <c r="DU235" s="595"/>
      <c r="DV235" s="595"/>
      <c r="DW235" s="595"/>
      <c r="DX235" s="595"/>
      <c r="DY235" s="595"/>
      <c r="DZ235" s="595"/>
      <c r="EA235" s="595"/>
      <c r="EB235" s="595"/>
      <c r="EC235" s="595"/>
      <c r="ED235" s="595"/>
      <c r="EE235" s="595"/>
      <c r="EF235" s="595"/>
      <c r="EG235" s="595"/>
      <c r="EH235" s="595"/>
      <c r="EI235" s="595"/>
      <c r="EJ235" s="595"/>
      <c r="EK235" s="595"/>
      <c r="EL235" s="595"/>
      <c r="EM235" s="595"/>
      <c r="EN235" s="595"/>
      <c r="EO235" s="595"/>
      <c r="EP235" s="595"/>
      <c r="EQ235" s="595"/>
      <c r="ER235" s="595"/>
      <c r="ES235" s="595"/>
      <c r="ET235" s="595"/>
      <c r="EU235" s="595"/>
      <c r="EV235" s="595"/>
      <c r="EW235" s="595"/>
      <c r="EX235" s="595"/>
      <c r="EY235" s="595"/>
      <c r="EZ235" s="595"/>
      <c r="FA235" s="595"/>
      <c r="FB235" s="595"/>
      <c r="FC235" s="595"/>
      <c r="FD235" s="595"/>
      <c r="FE235" s="595"/>
      <c r="FF235" s="595"/>
      <c r="FG235" s="595"/>
      <c r="FH235" s="595"/>
      <c r="FI235" s="595"/>
      <c r="FJ235" s="595"/>
      <c r="FK235" s="595"/>
      <c r="FL235" s="595"/>
      <c r="FM235" s="595"/>
      <c r="FN235" s="595"/>
      <c r="FO235" s="595"/>
      <c r="FP235" s="595"/>
      <c r="FQ235" s="595"/>
      <c r="FR235" s="595"/>
      <c r="FS235" s="595"/>
      <c r="FT235" s="595"/>
      <c r="FU235" s="595"/>
      <c r="FV235" s="595"/>
      <c r="FW235" s="595"/>
      <c r="FX235" s="595"/>
      <c r="FY235" s="595"/>
      <c r="FZ235" s="595"/>
      <c r="GA235" s="595"/>
      <c r="GB235" s="595"/>
      <c r="GC235" s="595"/>
      <c r="GD235" s="595"/>
      <c r="GE235" s="595"/>
      <c r="GF235" s="595"/>
      <c r="GG235" s="595"/>
      <c r="GH235" s="595"/>
      <c r="GI235" s="595"/>
      <c r="GJ235" s="595"/>
      <c r="GK235" s="595"/>
      <c r="GL235" s="595"/>
      <c r="GM235" s="595"/>
      <c r="GN235" s="595"/>
      <c r="GO235" s="595"/>
      <c r="GP235" s="595"/>
      <c r="GQ235" s="595"/>
      <c r="GR235" s="595"/>
      <c r="GS235" s="595"/>
      <c r="GT235" s="595"/>
      <c r="GU235" s="595"/>
      <c r="GV235" s="595"/>
      <c r="GW235" s="595"/>
      <c r="GX235" s="595"/>
      <c r="GY235" s="595"/>
      <c r="GZ235" s="595"/>
      <c r="HA235" s="595"/>
      <c r="HB235" s="595"/>
      <c r="HC235" s="595"/>
      <c r="HD235" s="595"/>
      <c r="HE235" s="595"/>
      <c r="HF235" s="595"/>
      <c r="HG235" s="595"/>
      <c r="HH235" s="595"/>
      <c r="HI235" s="595"/>
      <c r="HJ235" s="595"/>
      <c r="HK235" s="595"/>
      <c r="HL235" s="595"/>
      <c r="HM235" s="595"/>
      <c r="HN235" s="595"/>
      <c r="HO235" s="595"/>
      <c r="HP235" s="595"/>
      <c r="HQ235" s="595"/>
      <c r="HR235" s="595"/>
      <c r="HS235" s="595"/>
      <c r="HT235" s="595"/>
      <c r="HU235" s="595"/>
      <c r="HV235" s="595"/>
      <c r="HW235" s="595"/>
      <c r="HX235" s="595"/>
      <c r="HY235" s="595"/>
      <c r="HZ235" s="595"/>
      <c r="IA235" s="595"/>
      <c r="IB235" s="595"/>
      <c r="IC235" s="595"/>
      <c r="ID235" s="595"/>
      <c r="IE235" s="595"/>
      <c r="IF235" s="595"/>
      <c r="IG235" s="595"/>
      <c r="IH235" s="595"/>
      <c r="II235" s="595"/>
      <c r="IJ235" s="595"/>
      <c r="IK235" s="595"/>
      <c r="IL235" s="595"/>
      <c r="IM235" s="595"/>
      <c r="IN235" s="595"/>
      <c r="IO235" s="595"/>
      <c r="IP235" s="595"/>
      <c r="IQ235" s="595"/>
      <c r="IR235" s="595"/>
      <c r="IS235" s="595"/>
      <c r="IT235" s="595"/>
      <c r="IU235" s="595"/>
      <c r="IV235" s="595"/>
    </row>
    <row r="236" spans="1:256" s="595" customFormat="1" ht="15" customHeight="1">
      <c r="A236" s="747"/>
      <c r="B236" s="747"/>
      <c r="C236" s="747"/>
      <c r="D236" s="747"/>
      <c r="E236" s="747"/>
      <c r="F236" s="1115"/>
      <c r="G236" s="1115"/>
      <c r="H236" s="1115"/>
      <c r="I236" s="1115"/>
      <c r="J236" s="1115"/>
      <c r="K236" s="1115"/>
      <c r="L236" s="1115"/>
      <c r="M236" s="1115"/>
      <c r="N236" s="1115"/>
      <c r="O236" s="1115"/>
      <c r="P236" s="1115"/>
      <c r="Q236" s="590"/>
      <c r="R236" s="590"/>
      <c r="S236" s="590"/>
      <c r="T236" s="590"/>
      <c r="U236" s="590"/>
      <c r="V236" s="590"/>
      <c r="W236" s="590"/>
      <c r="X236" s="590"/>
      <c r="Y236" s="590"/>
      <c r="Z236" s="590"/>
      <c r="AA236" s="590"/>
      <c r="AB236" s="590"/>
      <c r="AC236" s="590"/>
      <c r="AD236" s="590"/>
      <c r="AE236" s="590"/>
      <c r="AF236" s="590"/>
      <c r="AG236" s="590"/>
      <c r="AH236" s="590"/>
      <c r="AI236" s="590"/>
      <c r="AJ236" s="590"/>
      <c r="AK236" s="590"/>
      <c r="AL236" s="590"/>
      <c r="AM236" s="590"/>
      <c r="AN236" s="590"/>
      <c r="AO236" s="590"/>
      <c r="AP236" s="590"/>
      <c r="AQ236" s="590"/>
      <c r="AR236" s="590"/>
      <c r="AS236" s="590"/>
      <c r="AT236" s="590"/>
      <c r="AU236" s="590"/>
      <c r="AV236" s="590"/>
      <c r="AW236" s="590"/>
      <c r="AX236" s="590"/>
      <c r="AY236" s="590"/>
      <c r="AZ236" s="590"/>
      <c r="BA236" s="590"/>
      <c r="BB236" s="590"/>
      <c r="BC236" s="590"/>
      <c r="BD236" s="590"/>
      <c r="BE236" s="590"/>
      <c r="BF236" s="590"/>
      <c r="BG236" s="590"/>
      <c r="BH236" s="590"/>
      <c r="BI236" s="590"/>
      <c r="BJ236" s="590"/>
      <c r="BK236" s="590"/>
      <c r="BL236" s="590"/>
      <c r="BM236" s="590"/>
      <c r="BN236" s="590"/>
      <c r="BO236" s="590"/>
      <c r="BP236" s="590"/>
      <c r="BQ236" s="590"/>
      <c r="BR236" s="590"/>
      <c r="BS236" s="590"/>
      <c r="BT236" s="590"/>
      <c r="BU236" s="590"/>
      <c r="BV236" s="590"/>
      <c r="BW236" s="590"/>
      <c r="BX236" s="590"/>
      <c r="BY236" s="590"/>
      <c r="BZ236" s="590"/>
      <c r="CA236" s="590"/>
      <c r="CB236" s="590"/>
      <c r="CC236" s="590"/>
      <c r="CD236" s="590"/>
      <c r="CE236" s="590"/>
      <c r="CF236" s="590"/>
      <c r="CG236" s="590"/>
      <c r="CH236" s="590"/>
      <c r="CI236" s="590"/>
      <c r="CJ236" s="590"/>
      <c r="CK236" s="590"/>
      <c r="CL236" s="590"/>
      <c r="CM236" s="590"/>
      <c r="CN236" s="590"/>
      <c r="CO236" s="590"/>
      <c r="CP236" s="590"/>
      <c r="CQ236" s="590"/>
      <c r="CR236" s="590"/>
      <c r="CS236" s="590"/>
      <c r="CT236" s="590"/>
      <c r="CU236" s="590"/>
      <c r="CV236" s="590"/>
      <c r="CW236" s="590"/>
      <c r="CX236" s="590"/>
      <c r="CY236" s="590"/>
      <c r="CZ236" s="590"/>
      <c r="DA236" s="590"/>
      <c r="DB236" s="590"/>
      <c r="DC236" s="590"/>
      <c r="DD236" s="590"/>
      <c r="DE236" s="590"/>
      <c r="DF236" s="590"/>
      <c r="DG236" s="590"/>
      <c r="DH236" s="590"/>
      <c r="DI236" s="590"/>
      <c r="DJ236" s="590"/>
      <c r="DK236" s="590"/>
      <c r="DL236" s="590"/>
      <c r="DM236" s="590"/>
      <c r="DN236" s="590"/>
      <c r="DO236" s="590"/>
      <c r="DP236" s="590"/>
      <c r="DQ236" s="590"/>
      <c r="DR236" s="590"/>
      <c r="DS236" s="590"/>
      <c r="DT236" s="590"/>
      <c r="DU236" s="590"/>
      <c r="DV236" s="590"/>
      <c r="DW236" s="590"/>
      <c r="DX236" s="590"/>
      <c r="DY236" s="590"/>
      <c r="DZ236" s="590"/>
      <c r="EA236" s="590"/>
      <c r="EB236" s="590"/>
      <c r="EC236" s="590"/>
      <c r="ED236" s="590"/>
      <c r="EE236" s="590"/>
      <c r="EF236" s="590"/>
      <c r="EG236" s="590"/>
      <c r="EH236" s="590"/>
      <c r="EI236" s="590"/>
      <c r="EJ236" s="590"/>
      <c r="EK236" s="590"/>
      <c r="EL236" s="590"/>
      <c r="EM236" s="590"/>
      <c r="EN236" s="590"/>
      <c r="EO236" s="590"/>
      <c r="EP236" s="590"/>
      <c r="EQ236" s="590"/>
      <c r="ER236" s="590"/>
      <c r="ES236" s="590"/>
      <c r="ET236" s="590"/>
      <c r="EU236" s="590"/>
      <c r="EV236" s="590"/>
      <c r="EW236" s="590"/>
      <c r="EX236" s="590"/>
      <c r="EY236" s="590"/>
      <c r="EZ236" s="590"/>
      <c r="FA236" s="590"/>
      <c r="FB236" s="590"/>
      <c r="FC236" s="590"/>
      <c r="FD236" s="590"/>
      <c r="FE236" s="590"/>
      <c r="FF236" s="590"/>
      <c r="FG236" s="590"/>
      <c r="FH236" s="590"/>
      <c r="FI236" s="590"/>
      <c r="FJ236" s="590"/>
      <c r="FK236" s="590"/>
      <c r="FL236" s="590"/>
      <c r="FM236" s="590"/>
      <c r="FN236" s="590"/>
      <c r="FO236" s="590"/>
      <c r="FP236" s="590"/>
      <c r="FQ236" s="590"/>
      <c r="FR236" s="590"/>
      <c r="FS236" s="590"/>
      <c r="FT236" s="590"/>
      <c r="FU236" s="590"/>
      <c r="FV236" s="590"/>
      <c r="FW236" s="590"/>
      <c r="FX236" s="590"/>
      <c r="FY236" s="590"/>
      <c r="FZ236" s="590"/>
      <c r="GA236" s="590"/>
      <c r="GB236" s="590"/>
      <c r="GC236" s="590"/>
      <c r="GD236" s="590"/>
      <c r="GE236" s="590"/>
      <c r="GF236" s="590"/>
      <c r="GG236" s="590"/>
      <c r="GH236" s="590"/>
      <c r="GI236" s="590"/>
      <c r="GJ236" s="590"/>
      <c r="GK236" s="590"/>
      <c r="GL236" s="590"/>
      <c r="GM236" s="590"/>
      <c r="GN236" s="590"/>
      <c r="GO236" s="590"/>
      <c r="GP236" s="590"/>
      <c r="GQ236" s="590"/>
      <c r="GR236" s="590"/>
      <c r="GS236" s="590"/>
      <c r="GT236" s="590"/>
      <c r="GU236" s="590"/>
      <c r="GV236" s="590"/>
      <c r="GW236" s="590"/>
      <c r="GX236" s="590"/>
      <c r="GY236" s="590"/>
      <c r="GZ236" s="590"/>
      <c r="HA236" s="590"/>
      <c r="HB236" s="590"/>
      <c r="HC236" s="590"/>
      <c r="HD236" s="590"/>
      <c r="HE236" s="590"/>
      <c r="HF236" s="590"/>
      <c r="HG236" s="590"/>
      <c r="HH236" s="590"/>
      <c r="HI236" s="590"/>
      <c r="HJ236" s="590"/>
      <c r="HK236" s="590"/>
      <c r="HL236" s="590"/>
      <c r="HM236" s="590"/>
      <c r="HN236" s="590"/>
      <c r="HO236" s="590"/>
      <c r="HP236" s="590"/>
      <c r="HQ236" s="590"/>
      <c r="HR236" s="590"/>
      <c r="HS236" s="590"/>
      <c r="HT236" s="590"/>
      <c r="HU236" s="590"/>
      <c r="HV236" s="590"/>
      <c r="HW236" s="590"/>
      <c r="HX236" s="590"/>
      <c r="HY236" s="590"/>
      <c r="HZ236" s="590"/>
      <c r="IA236" s="590"/>
      <c r="IB236" s="590"/>
      <c r="IC236" s="590"/>
      <c r="ID236" s="590"/>
      <c r="IE236" s="590"/>
      <c r="IF236" s="590"/>
      <c r="IG236" s="590"/>
      <c r="IH236" s="590"/>
      <c r="II236" s="590"/>
      <c r="IJ236" s="590"/>
      <c r="IK236" s="590"/>
      <c r="IL236" s="590"/>
      <c r="IM236" s="590"/>
      <c r="IN236" s="590"/>
      <c r="IO236" s="590"/>
      <c r="IP236" s="590"/>
      <c r="IQ236" s="590"/>
      <c r="IR236" s="590"/>
      <c r="IS236" s="590"/>
      <c r="IT236" s="590"/>
      <c r="IU236" s="590"/>
      <c r="IV236" s="590"/>
    </row>
  </sheetData>
  <protectedRanges>
    <protectedRange sqref="C89 C28 C76" name="Range1_2_2_1_1"/>
  </protectedRanges>
  <mergeCells count="18">
    <mergeCell ref="A37:E37"/>
    <mergeCell ref="A2:E2"/>
    <mergeCell ref="A4:E4"/>
    <mergeCell ref="A11:D11"/>
    <mergeCell ref="A25:E25"/>
    <mergeCell ref="A35:E35"/>
    <mergeCell ref="A230:D230"/>
    <mergeCell ref="G60:H63"/>
    <mergeCell ref="A75:E75"/>
    <mergeCell ref="A86:E86"/>
    <mergeCell ref="A88:E88"/>
    <mergeCell ref="A99:E99"/>
    <mergeCell ref="A107:E107"/>
    <mergeCell ref="A117:E117"/>
    <mergeCell ref="A146:E146"/>
    <mergeCell ref="G179:H181"/>
    <mergeCell ref="A189:E189"/>
    <mergeCell ref="A219:E219"/>
  </mergeCells>
  <pageMargins left="0.7" right="0.7" top="0.75" bottom="0.56999999999999995" header="0.3" footer="0.3"/>
  <pageSetup paperSize="9" scale="76" orientation="portrait" r:id="rId1"/>
  <headerFooter>
    <oddFooter>&amp;C&amp;P</oddFooter>
  </headerFooter>
  <rowBreaks count="4" manualBreakCount="4">
    <brk id="25" max="4" man="1"/>
    <brk id="86" max="4" man="1"/>
    <brk id="127" max="4" man="1"/>
    <brk id="188" max="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248"/>
  <sheetViews>
    <sheetView view="pageBreakPreview" topLeftCell="A127" zoomScaleNormal="100" zoomScaleSheetLayoutView="100" workbookViewId="0">
      <selection activeCell="F1" sqref="F1:AY1048576"/>
    </sheetView>
  </sheetViews>
  <sheetFormatPr defaultRowHeight="12.75"/>
  <cols>
    <col min="1" max="1" width="45.7109375" style="1222" customWidth="1"/>
    <col min="2" max="5" width="11.7109375" style="1222" customWidth="1"/>
    <col min="6" max="6" width="11" style="2773" customWidth="1"/>
    <col min="7" max="11" width="9.140625" style="2773"/>
    <col min="12" max="51" width="9.140625" style="2774"/>
    <col min="52" max="256" width="9.140625" style="1222"/>
    <col min="257" max="257" width="45.7109375" style="1222" customWidth="1"/>
    <col min="258" max="261" width="11.7109375" style="1222" customWidth="1"/>
    <col min="262" max="262" width="11" style="1222" customWidth="1"/>
    <col min="263" max="512" width="9.140625" style="1222"/>
    <col min="513" max="513" width="45.7109375" style="1222" customWidth="1"/>
    <col min="514" max="517" width="11.7109375" style="1222" customWidth="1"/>
    <col min="518" max="518" width="11" style="1222" customWidth="1"/>
    <col min="519" max="768" width="9.140625" style="1222"/>
    <col min="769" max="769" width="45.7109375" style="1222" customWidth="1"/>
    <col min="770" max="773" width="11.7109375" style="1222" customWidth="1"/>
    <col min="774" max="774" width="11" style="1222" customWidth="1"/>
    <col min="775" max="1024" width="9.140625" style="1222"/>
    <col min="1025" max="1025" width="45.7109375" style="1222" customWidth="1"/>
    <col min="1026" max="1029" width="11.7109375" style="1222" customWidth="1"/>
    <col min="1030" max="1030" width="11" style="1222" customWidth="1"/>
    <col min="1031" max="1280" width="9.140625" style="1222"/>
    <col min="1281" max="1281" width="45.7109375" style="1222" customWidth="1"/>
    <col min="1282" max="1285" width="11.7109375" style="1222" customWidth="1"/>
    <col min="1286" max="1286" width="11" style="1222" customWidth="1"/>
    <col min="1287" max="1536" width="9.140625" style="1222"/>
    <col min="1537" max="1537" width="45.7109375" style="1222" customWidth="1"/>
    <col min="1538" max="1541" width="11.7109375" style="1222" customWidth="1"/>
    <col min="1542" max="1542" width="11" style="1222" customWidth="1"/>
    <col min="1543" max="1792" width="9.140625" style="1222"/>
    <col min="1793" max="1793" width="45.7109375" style="1222" customWidth="1"/>
    <col min="1794" max="1797" width="11.7109375" style="1222" customWidth="1"/>
    <col min="1798" max="1798" width="11" style="1222" customWidth="1"/>
    <col min="1799" max="2048" width="9.140625" style="1222"/>
    <col min="2049" max="2049" width="45.7109375" style="1222" customWidth="1"/>
    <col min="2050" max="2053" width="11.7109375" style="1222" customWidth="1"/>
    <col min="2054" max="2054" width="11" style="1222" customWidth="1"/>
    <col min="2055" max="2304" width="9.140625" style="1222"/>
    <col min="2305" max="2305" width="45.7109375" style="1222" customWidth="1"/>
    <col min="2306" max="2309" width="11.7109375" style="1222" customWidth="1"/>
    <col min="2310" max="2310" width="11" style="1222" customWidth="1"/>
    <col min="2311" max="2560" width="9.140625" style="1222"/>
    <col min="2561" max="2561" width="45.7109375" style="1222" customWidth="1"/>
    <col min="2562" max="2565" width="11.7109375" style="1222" customWidth="1"/>
    <col min="2566" max="2566" width="11" style="1222" customWidth="1"/>
    <col min="2567" max="2816" width="9.140625" style="1222"/>
    <col min="2817" max="2817" width="45.7109375" style="1222" customWidth="1"/>
    <col min="2818" max="2821" width="11.7109375" style="1222" customWidth="1"/>
    <col min="2822" max="2822" width="11" style="1222" customWidth="1"/>
    <col min="2823" max="3072" width="9.140625" style="1222"/>
    <col min="3073" max="3073" width="45.7109375" style="1222" customWidth="1"/>
    <col min="3074" max="3077" width="11.7109375" style="1222" customWidth="1"/>
    <col min="3078" max="3078" width="11" style="1222" customWidth="1"/>
    <col min="3079" max="3328" width="9.140625" style="1222"/>
    <col min="3329" max="3329" width="45.7109375" style="1222" customWidth="1"/>
    <col min="3330" max="3333" width="11.7109375" style="1222" customWidth="1"/>
    <col min="3334" max="3334" width="11" style="1222" customWidth="1"/>
    <col min="3335" max="3584" width="9.140625" style="1222"/>
    <col min="3585" max="3585" width="45.7109375" style="1222" customWidth="1"/>
    <col min="3586" max="3589" width="11.7109375" style="1222" customWidth="1"/>
    <col min="3590" max="3590" width="11" style="1222" customWidth="1"/>
    <col min="3591" max="3840" width="9.140625" style="1222"/>
    <col min="3841" max="3841" width="45.7109375" style="1222" customWidth="1"/>
    <col min="3842" max="3845" width="11.7109375" style="1222" customWidth="1"/>
    <col min="3846" max="3846" width="11" style="1222" customWidth="1"/>
    <col min="3847" max="4096" width="9.140625" style="1222"/>
    <col min="4097" max="4097" width="45.7109375" style="1222" customWidth="1"/>
    <col min="4098" max="4101" width="11.7109375" style="1222" customWidth="1"/>
    <col min="4102" max="4102" width="11" style="1222" customWidth="1"/>
    <col min="4103" max="4352" width="9.140625" style="1222"/>
    <col min="4353" max="4353" width="45.7109375" style="1222" customWidth="1"/>
    <col min="4354" max="4357" width="11.7109375" style="1222" customWidth="1"/>
    <col min="4358" max="4358" width="11" style="1222" customWidth="1"/>
    <col min="4359" max="4608" width="9.140625" style="1222"/>
    <col min="4609" max="4609" width="45.7109375" style="1222" customWidth="1"/>
    <col min="4610" max="4613" width="11.7109375" style="1222" customWidth="1"/>
    <col min="4614" max="4614" width="11" style="1222" customWidth="1"/>
    <col min="4615" max="4864" width="9.140625" style="1222"/>
    <col min="4865" max="4865" width="45.7109375" style="1222" customWidth="1"/>
    <col min="4866" max="4869" width="11.7109375" style="1222" customWidth="1"/>
    <col min="4870" max="4870" width="11" style="1222" customWidth="1"/>
    <col min="4871" max="5120" width="9.140625" style="1222"/>
    <col min="5121" max="5121" width="45.7109375" style="1222" customWidth="1"/>
    <col min="5122" max="5125" width="11.7109375" style="1222" customWidth="1"/>
    <col min="5126" max="5126" width="11" style="1222" customWidth="1"/>
    <col min="5127" max="5376" width="9.140625" style="1222"/>
    <col min="5377" max="5377" width="45.7109375" style="1222" customWidth="1"/>
    <col min="5378" max="5381" width="11.7109375" style="1222" customWidth="1"/>
    <col min="5382" max="5382" width="11" style="1222" customWidth="1"/>
    <col min="5383" max="5632" width="9.140625" style="1222"/>
    <col min="5633" max="5633" width="45.7109375" style="1222" customWidth="1"/>
    <col min="5634" max="5637" width="11.7109375" style="1222" customWidth="1"/>
    <col min="5638" max="5638" width="11" style="1222" customWidth="1"/>
    <col min="5639" max="5888" width="9.140625" style="1222"/>
    <col min="5889" max="5889" width="45.7109375" style="1222" customWidth="1"/>
    <col min="5890" max="5893" width="11.7109375" style="1222" customWidth="1"/>
    <col min="5894" max="5894" width="11" style="1222" customWidth="1"/>
    <col min="5895" max="6144" width="9.140625" style="1222"/>
    <col min="6145" max="6145" width="45.7109375" style="1222" customWidth="1"/>
    <col min="6146" max="6149" width="11.7109375" style="1222" customWidth="1"/>
    <col min="6150" max="6150" width="11" style="1222" customWidth="1"/>
    <col min="6151" max="6400" width="9.140625" style="1222"/>
    <col min="6401" max="6401" width="45.7109375" style="1222" customWidth="1"/>
    <col min="6402" max="6405" width="11.7109375" style="1222" customWidth="1"/>
    <col min="6406" max="6406" width="11" style="1222" customWidth="1"/>
    <col min="6407" max="6656" width="9.140625" style="1222"/>
    <col min="6657" max="6657" width="45.7109375" style="1222" customWidth="1"/>
    <col min="6658" max="6661" width="11.7109375" style="1222" customWidth="1"/>
    <col min="6662" max="6662" width="11" style="1222" customWidth="1"/>
    <col min="6663" max="6912" width="9.140625" style="1222"/>
    <col min="6913" max="6913" width="45.7109375" style="1222" customWidth="1"/>
    <col min="6914" max="6917" width="11.7109375" style="1222" customWidth="1"/>
    <col min="6918" max="6918" width="11" style="1222" customWidth="1"/>
    <col min="6919" max="7168" width="9.140625" style="1222"/>
    <col min="7169" max="7169" width="45.7109375" style="1222" customWidth="1"/>
    <col min="7170" max="7173" width="11.7109375" style="1222" customWidth="1"/>
    <col min="7174" max="7174" width="11" style="1222" customWidth="1"/>
    <col min="7175" max="7424" width="9.140625" style="1222"/>
    <col min="7425" max="7425" width="45.7109375" style="1222" customWidth="1"/>
    <col min="7426" max="7429" width="11.7109375" style="1222" customWidth="1"/>
    <col min="7430" max="7430" width="11" style="1222" customWidth="1"/>
    <col min="7431" max="7680" width="9.140625" style="1222"/>
    <col min="7681" max="7681" width="45.7109375" style="1222" customWidth="1"/>
    <col min="7682" max="7685" width="11.7109375" style="1222" customWidth="1"/>
    <col min="7686" max="7686" width="11" style="1222" customWidth="1"/>
    <col min="7687" max="7936" width="9.140625" style="1222"/>
    <col min="7937" max="7937" width="45.7109375" style="1222" customWidth="1"/>
    <col min="7938" max="7941" width="11.7109375" style="1222" customWidth="1"/>
    <col min="7942" max="7942" width="11" style="1222" customWidth="1"/>
    <col min="7943" max="8192" width="9.140625" style="1222"/>
    <col min="8193" max="8193" width="45.7109375" style="1222" customWidth="1"/>
    <col min="8194" max="8197" width="11.7109375" style="1222" customWidth="1"/>
    <col min="8198" max="8198" width="11" style="1222" customWidth="1"/>
    <col min="8199" max="8448" width="9.140625" style="1222"/>
    <col min="8449" max="8449" width="45.7109375" style="1222" customWidth="1"/>
    <col min="8450" max="8453" width="11.7109375" style="1222" customWidth="1"/>
    <col min="8454" max="8454" width="11" style="1222" customWidth="1"/>
    <col min="8455" max="8704" width="9.140625" style="1222"/>
    <col min="8705" max="8705" width="45.7109375" style="1222" customWidth="1"/>
    <col min="8706" max="8709" width="11.7109375" style="1222" customWidth="1"/>
    <col min="8710" max="8710" width="11" style="1222" customWidth="1"/>
    <col min="8711" max="8960" width="9.140625" style="1222"/>
    <col min="8961" max="8961" width="45.7109375" style="1222" customWidth="1"/>
    <col min="8962" max="8965" width="11.7109375" style="1222" customWidth="1"/>
    <col min="8966" max="8966" width="11" style="1222" customWidth="1"/>
    <col min="8967" max="9216" width="9.140625" style="1222"/>
    <col min="9217" max="9217" width="45.7109375" style="1222" customWidth="1"/>
    <col min="9218" max="9221" width="11.7109375" style="1222" customWidth="1"/>
    <col min="9222" max="9222" width="11" style="1222" customWidth="1"/>
    <col min="9223" max="9472" width="9.140625" style="1222"/>
    <col min="9473" max="9473" width="45.7109375" style="1222" customWidth="1"/>
    <col min="9474" max="9477" width="11.7109375" style="1222" customWidth="1"/>
    <col min="9478" max="9478" width="11" style="1222" customWidth="1"/>
    <col min="9479" max="9728" width="9.140625" style="1222"/>
    <col min="9729" max="9729" width="45.7109375" style="1222" customWidth="1"/>
    <col min="9730" max="9733" width="11.7109375" style="1222" customWidth="1"/>
    <col min="9734" max="9734" width="11" style="1222" customWidth="1"/>
    <col min="9735" max="9984" width="9.140625" style="1222"/>
    <col min="9985" max="9985" width="45.7109375" style="1222" customWidth="1"/>
    <col min="9986" max="9989" width="11.7109375" style="1222" customWidth="1"/>
    <col min="9990" max="9990" width="11" style="1222" customWidth="1"/>
    <col min="9991" max="10240" width="9.140625" style="1222"/>
    <col min="10241" max="10241" width="45.7109375" style="1222" customWidth="1"/>
    <col min="10242" max="10245" width="11.7109375" style="1222" customWidth="1"/>
    <col min="10246" max="10246" width="11" style="1222" customWidth="1"/>
    <col min="10247" max="10496" width="9.140625" style="1222"/>
    <col min="10497" max="10497" width="45.7109375" style="1222" customWidth="1"/>
    <col min="10498" max="10501" width="11.7109375" style="1222" customWidth="1"/>
    <col min="10502" max="10502" width="11" style="1222" customWidth="1"/>
    <col min="10503" max="10752" width="9.140625" style="1222"/>
    <col min="10753" max="10753" width="45.7109375" style="1222" customWidth="1"/>
    <col min="10754" max="10757" width="11.7109375" style="1222" customWidth="1"/>
    <col min="10758" max="10758" width="11" style="1222" customWidth="1"/>
    <col min="10759" max="11008" width="9.140625" style="1222"/>
    <col min="11009" max="11009" width="45.7109375" style="1222" customWidth="1"/>
    <col min="11010" max="11013" width="11.7109375" style="1222" customWidth="1"/>
    <col min="11014" max="11014" width="11" style="1222" customWidth="1"/>
    <col min="11015" max="11264" width="9.140625" style="1222"/>
    <col min="11265" max="11265" width="45.7109375" style="1222" customWidth="1"/>
    <col min="11266" max="11269" width="11.7109375" style="1222" customWidth="1"/>
    <col min="11270" max="11270" width="11" style="1222" customWidth="1"/>
    <col min="11271" max="11520" width="9.140625" style="1222"/>
    <col min="11521" max="11521" width="45.7109375" style="1222" customWidth="1"/>
    <col min="11522" max="11525" width="11.7109375" style="1222" customWidth="1"/>
    <col min="11526" max="11526" width="11" style="1222" customWidth="1"/>
    <col min="11527" max="11776" width="9.140625" style="1222"/>
    <col min="11777" max="11777" width="45.7109375" style="1222" customWidth="1"/>
    <col min="11778" max="11781" width="11.7109375" style="1222" customWidth="1"/>
    <col min="11782" max="11782" width="11" style="1222" customWidth="1"/>
    <col min="11783" max="12032" width="9.140625" style="1222"/>
    <col min="12033" max="12033" width="45.7109375" style="1222" customWidth="1"/>
    <col min="12034" max="12037" width="11.7109375" style="1222" customWidth="1"/>
    <col min="12038" max="12038" width="11" style="1222" customWidth="1"/>
    <col min="12039" max="12288" width="9.140625" style="1222"/>
    <col min="12289" max="12289" width="45.7109375" style="1222" customWidth="1"/>
    <col min="12290" max="12293" width="11.7109375" style="1222" customWidth="1"/>
    <col min="12294" max="12294" width="11" style="1222" customWidth="1"/>
    <col min="12295" max="12544" width="9.140625" style="1222"/>
    <col min="12545" max="12545" width="45.7109375" style="1222" customWidth="1"/>
    <col min="12546" max="12549" width="11.7109375" style="1222" customWidth="1"/>
    <col min="12550" max="12550" width="11" style="1222" customWidth="1"/>
    <col min="12551" max="12800" width="9.140625" style="1222"/>
    <col min="12801" max="12801" width="45.7109375" style="1222" customWidth="1"/>
    <col min="12802" max="12805" width="11.7109375" style="1222" customWidth="1"/>
    <col min="12806" max="12806" width="11" style="1222" customWidth="1"/>
    <col min="12807" max="13056" width="9.140625" style="1222"/>
    <col min="13057" max="13057" width="45.7109375" style="1222" customWidth="1"/>
    <col min="13058" max="13061" width="11.7109375" style="1222" customWidth="1"/>
    <col min="13062" max="13062" width="11" style="1222" customWidth="1"/>
    <col min="13063" max="13312" width="9.140625" style="1222"/>
    <col min="13313" max="13313" width="45.7109375" style="1222" customWidth="1"/>
    <col min="13314" max="13317" width="11.7109375" style="1222" customWidth="1"/>
    <col min="13318" max="13318" width="11" style="1222" customWidth="1"/>
    <col min="13319" max="13568" width="9.140625" style="1222"/>
    <col min="13569" max="13569" width="45.7109375" style="1222" customWidth="1"/>
    <col min="13570" max="13573" width="11.7109375" style="1222" customWidth="1"/>
    <col min="13574" max="13574" width="11" style="1222" customWidth="1"/>
    <col min="13575" max="13824" width="9.140625" style="1222"/>
    <col min="13825" max="13825" width="45.7109375" style="1222" customWidth="1"/>
    <col min="13826" max="13829" width="11.7109375" style="1222" customWidth="1"/>
    <col min="13830" max="13830" width="11" style="1222" customWidth="1"/>
    <col min="13831" max="14080" width="9.140625" style="1222"/>
    <col min="14081" max="14081" width="45.7109375" style="1222" customWidth="1"/>
    <col min="14082" max="14085" width="11.7109375" style="1222" customWidth="1"/>
    <col min="14086" max="14086" width="11" style="1222" customWidth="1"/>
    <col min="14087" max="14336" width="9.140625" style="1222"/>
    <col min="14337" max="14337" width="45.7109375" style="1222" customWidth="1"/>
    <col min="14338" max="14341" width="11.7109375" style="1222" customWidth="1"/>
    <col min="14342" max="14342" width="11" style="1222" customWidth="1"/>
    <col min="14343" max="14592" width="9.140625" style="1222"/>
    <col min="14593" max="14593" width="45.7109375" style="1222" customWidth="1"/>
    <col min="14594" max="14597" width="11.7109375" style="1222" customWidth="1"/>
    <col min="14598" max="14598" width="11" style="1222" customWidth="1"/>
    <col min="14599" max="14848" width="9.140625" style="1222"/>
    <col min="14849" max="14849" width="45.7109375" style="1222" customWidth="1"/>
    <col min="14850" max="14853" width="11.7109375" style="1222" customWidth="1"/>
    <col min="14854" max="14854" width="11" style="1222" customWidth="1"/>
    <col min="14855" max="15104" width="9.140625" style="1222"/>
    <col min="15105" max="15105" width="45.7109375" style="1222" customWidth="1"/>
    <col min="15106" max="15109" width="11.7109375" style="1222" customWidth="1"/>
    <col min="15110" max="15110" width="11" style="1222" customWidth="1"/>
    <col min="15111" max="15360" width="9.140625" style="1222"/>
    <col min="15361" max="15361" width="45.7109375" style="1222" customWidth="1"/>
    <col min="15362" max="15365" width="11.7109375" style="1222" customWidth="1"/>
    <col min="15366" max="15366" width="11" style="1222" customWidth="1"/>
    <col min="15367" max="15616" width="9.140625" style="1222"/>
    <col min="15617" max="15617" width="45.7109375" style="1222" customWidth="1"/>
    <col min="15618" max="15621" width="11.7109375" style="1222" customWidth="1"/>
    <col min="15622" max="15622" width="11" style="1222" customWidth="1"/>
    <col min="15623" max="15872" width="9.140625" style="1222"/>
    <col min="15873" max="15873" width="45.7109375" style="1222" customWidth="1"/>
    <col min="15874" max="15877" width="11.7109375" style="1222" customWidth="1"/>
    <col min="15878" max="15878" width="11" style="1222" customWidth="1"/>
    <col min="15879" max="16128" width="9.140625" style="1222"/>
    <col min="16129" max="16129" width="45.7109375" style="1222" customWidth="1"/>
    <col min="16130" max="16133" width="11.7109375" style="1222" customWidth="1"/>
    <col min="16134" max="16134" width="11" style="1222" customWidth="1"/>
    <col min="16135" max="16384" width="9.140625" style="1222"/>
  </cols>
  <sheetData>
    <row r="1" spans="1:256" ht="24.95" customHeight="1">
      <c r="A1" s="1221" t="s">
        <v>1557</v>
      </c>
    </row>
    <row r="2" spans="1:256" ht="189.95" customHeight="1">
      <c r="A2" s="2095" t="s">
        <v>1558</v>
      </c>
      <c r="B2" s="2095"/>
      <c r="C2" s="2095"/>
      <c r="D2" s="2095"/>
      <c r="E2" s="2095"/>
      <c r="F2" s="2775"/>
    </row>
    <row r="3" spans="1:256" ht="15" customHeight="1"/>
    <row r="4" spans="1:256" ht="20.100000000000001" customHeight="1">
      <c r="A4" s="2008" t="s">
        <v>1559</v>
      </c>
      <c r="B4" s="2008"/>
      <c r="C4" s="2008"/>
      <c r="D4" s="1224"/>
      <c r="E4" s="1002"/>
    </row>
    <row r="5" spans="1:256" s="598" customFormat="1" ht="20.100000000000001" customHeight="1">
      <c r="A5" s="1225" t="s">
        <v>1249</v>
      </c>
      <c r="B5" s="1226">
        <v>2009</v>
      </c>
      <c r="C5" s="1226">
        <v>2010</v>
      </c>
      <c r="D5" s="1226">
        <v>2011</v>
      </c>
      <c r="E5" s="1227" t="s">
        <v>912</v>
      </c>
      <c r="F5" s="2773"/>
      <c r="G5" s="2773"/>
      <c r="H5" s="2773"/>
      <c r="I5" s="2773"/>
      <c r="J5" s="2773"/>
      <c r="K5" s="2773"/>
      <c r="L5" s="2774"/>
      <c r="M5" s="2774"/>
      <c r="N5" s="2774"/>
      <c r="O5" s="2774"/>
      <c r="P5" s="2774"/>
      <c r="Q5" s="2774"/>
      <c r="R5" s="2774"/>
      <c r="S5" s="2774"/>
      <c r="T5" s="2774"/>
      <c r="U5" s="2774"/>
      <c r="V5" s="2774"/>
      <c r="W5" s="2774"/>
      <c r="X5" s="2774"/>
      <c r="Y5" s="2774"/>
      <c r="Z5" s="2774"/>
      <c r="AA5" s="2774"/>
      <c r="AB5" s="2774"/>
      <c r="AC5" s="2774"/>
      <c r="AD5" s="2774"/>
      <c r="AE5" s="2774"/>
      <c r="AF5" s="2774"/>
      <c r="AG5" s="2774"/>
      <c r="AH5" s="2774"/>
      <c r="AI5" s="2774"/>
      <c r="AJ5" s="2774"/>
      <c r="AK5" s="2774"/>
      <c r="AL5" s="2774"/>
      <c r="AM5" s="2774"/>
      <c r="AN5" s="2774"/>
      <c r="AO5" s="2774"/>
      <c r="AP5" s="2774"/>
      <c r="AQ5" s="2774"/>
      <c r="AR5" s="2774"/>
      <c r="AS5" s="2774"/>
      <c r="AT5" s="2774"/>
      <c r="AU5" s="2774"/>
      <c r="AV5" s="2774"/>
      <c r="AW5" s="2774"/>
      <c r="AX5" s="2774"/>
      <c r="AY5" s="2774"/>
      <c r="AZ5" s="1222"/>
      <c r="BA5" s="1222"/>
      <c r="BB5" s="1222"/>
      <c r="BC5" s="1222"/>
      <c r="BD5" s="1222"/>
      <c r="BE5" s="1222"/>
      <c r="BF5" s="1222"/>
      <c r="BG5" s="1222"/>
      <c r="BH5" s="1222"/>
      <c r="BI5" s="1222"/>
      <c r="BJ5" s="1222"/>
      <c r="BK5" s="1222"/>
      <c r="BL5" s="1222"/>
      <c r="BM5" s="1222"/>
      <c r="BN5" s="1222"/>
      <c r="BO5" s="1222"/>
      <c r="BP5" s="1222"/>
      <c r="BQ5" s="1222"/>
      <c r="BR5" s="1222"/>
      <c r="BS5" s="1222"/>
      <c r="BT5" s="1222"/>
      <c r="BU5" s="1222"/>
      <c r="BV5" s="1222"/>
      <c r="BW5" s="1222"/>
      <c r="BX5" s="1222"/>
      <c r="BY5" s="1222"/>
      <c r="BZ5" s="1222"/>
      <c r="CA5" s="1222"/>
      <c r="CB5" s="1222"/>
      <c r="CC5" s="1222"/>
      <c r="CD5" s="1222"/>
      <c r="CE5" s="1222"/>
      <c r="CF5" s="1222"/>
      <c r="CG5" s="1222"/>
      <c r="CH5" s="1222"/>
      <c r="CI5" s="1222"/>
      <c r="CJ5" s="1222"/>
      <c r="CK5" s="1222"/>
      <c r="CL5" s="1222"/>
      <c r="CM5" s="1222"/>
      <c r="CN5" s="1222"/>
      <c r="CO5" s="1222"/>
      <c r="CP5" s="1222"/>
      <c r="CQ5" s="1222"/>
      <c r="CR5" s="1222"/>
      <c r="CS5" s="1222"/>
      <c r="CT5" s="1222"/>
      <c r="CU5" s="1222"/>
      <c r="CV5" s="1222"/>
      <c r="CW5" s="1222"/>
      <c r="CX5" s="1222"/>
      <c r="CY5" s="1222"/>
      <c r="CZ5" s="1222"/>
      <c r="DA5" s="1222"/>
      <c r="DB5" s="1222"/>
      <c r="DC5" s="1222"/>
      <c r="DD5" s="1222"/>
      <c r="DE5" s="1222"/>
      <c r="DF5" s="1222"/>
      <c r="DG5" s="1222"/>
      <c r="DH5" s="1222"/>
      <c r="DI5" s="1222"/>
      <c r="DJ5" s="1222"/>
      <c r="DK5" s="1222"/>
      <c r="DL5" s="1222"/>
      <c r="DM5" s="1222"/>
      <c r="DN5" s="1222"/>
      <c r="DO5" s="1222"/>
      <c r="DP5" s="1222"/>
      <c r="DQ5" s="1222"/>
      <c r="DR5" s="1222"/>
      <c r="DS5" s="1222"/>
      <c r="DT5" s="1222"/>
      <c r="DU5" s="1222"/>
      <c r="DV5" s="1222"/>
      <c r="DW5" s="1222"/>
      <c r="DX5" s="1222"/>
      <c r="DY5" s="1222"/>
      <c r="DZ5" s="1222"/>
      <c r="EA5" s="1222"/>
      <c r="EB5" s="1222"/>
      <c r="EC5" s="1222"/>
      <c r="ED5" s="1222"/>
      <c r="EE5" s="1222"/>
      <c r="EF5" s="1222"/>
      <c r="EG5" s="1222"/>
      <c r="EH5" s="1222"/>
      <c r="EI5" s="1222"/>
      <c r="EJ5" s="1222"/>
      <c r="EK5" s="1222"/>
      <c r="EL5" s="1222"/>
      <c r="EM5" s="1222"/>
      <c r="EN5" s="1222"/>
      <c r="EO5" s="1222"/>
      <c r="EP5" s="1222"/>
      <c r="EQ5" s="1222"/>
      <c r="ER5" s="1222"/>
      <c r="ES5" s="1222"/>
      <c r="ET5" s="1222"/>
      <c r="EU5" s="1222"/>
      <c r="EV5" s="1222"/>
      <c r="EW5" s="1222"/>
      <c r="EX5" s="1222"/>
      <c r="EY5" s="1222"/>
      <c r="EZ5" s="1222"/>
      <c r="FA5" s="1222"/>
      <c r="FB5" s="1222"/>
      <c r="FC5" s="1222"/>
      <c r="FD5" s="1222"/>
      <c r="FE5" s="1222"/>
      <c r="FF5" s="1222"/>
      <c r="FG5" s="1222"/>
      <c r="FH5" s="1222"/>
      <c r="FI5" s="1222"/>
      <c r="FJ5" s="1222"/>
      <c r="FK5" s="1222"/>
      <c r="FL5" s="1222"/>
      <c r="FM5" s="1222"/>
      <c r="FN5" s="1222"/>
      <c r="FO5" s="1222"/>
      <c r="FP5" s="1222"/>
      <c r="FQ5" s="1222"/>
      <c r="FR5" s="1222"/>
      <c r="FS5" s="1222"/>
      <c r="FT5" s="1222"/>
      <c r="FU5" s="1222"/>
      <c r="FV5" s="1222"/>
      <c r="FW5" s="1222"/>
      <c r="FX5" s="1222"/>
      <c r="FY5" s="1222"/>
      <c r="FZ5" s="1222"/>
      <c r="GA5" s="1222"/>
      <c r="GB5" s="1222"/>
      <c r="GC5" s="1222"/>
      <c r="GD5" s="1222"/>
      <c r="GE5" s="1222"/>
      <c r="GF5" s="1222"/>
      <c r="GG5" s="1222"/>
      <c r="GH5" s="1222"/>
      <c r="GI5" s="1222"/>
      <c r="GJ5" s="1222"/>
      <c r="GK5" s="1222"/>
      <c r="GL5" s="1222"/>
      <c r="GM5" s="1222"/>
      <c r="GN5" s="1222"/>
      <c r="GO5" s="1222"/>
      <c r="GP5" s="1222"/>
      <c r="GQ5" s="1222"/>
      <c r="GR5" s="1222"/>
      <c r="GS5" s="1222"/>
      <c r="GT5" s="1222"/>
      <c r="GU5" s="1222"/>
      <c r="GV5" s="1222"/>
      <c r="GW5" s="1222"/>
      <c r="GX5" s="1222"/>
      <c r="GY5" s="1222"/>
      <c r="GZ5" s="1222"/>
      <c r="HA5" s="1222"/>
      <c r="HB5" s="1222"/>
      <c r="HC5" s="1222"/>
      <c r="HD5" s="1222"/>
      <c r="HE5" s="1222"/>
      <c r="HF5" s="1222"/>
      <c r="HG5" s="1222"/>
      <c r="HH5" s="1222"/>
      <c r="HI5" s="1222"/>
      <c r="HJ5" s="1222"/>
      <c r="HK5" s="1222"/>
      <c r="HL5" s="1222"/>
      <c r="HM5" s="1222"/>
      <c r="HN5" s="1222"/>
      <c r="HO5" s="1222"/>
      <c r="HP5" s="1222"/>
      <c r="HQ5" s="1222"/>
      <c r="HR5" s="1222"/>
      <c r="HS5" s="1222"/>
      <c r="HT5" s="1222"/>
      <c r="HU5" s="1222"/>
      <c r="HV5" s="1222"/>
      <c r="HW5" s="1222"/>
      <c r="HX5" s="1222"/>
      <c r="HY5" s="1222"/>
      <c r="HZ5" s="1222"/>
      <c r="IA5" s="1222"/>
      <c r="IB5" s="1222"/>
      <c r="IC5" s="1222"/>
      <c r="ID5" s="1222"/>
      <c r="IE5" s="1222"/>
      <c r="IF5" s="1222"/>
      <c r="IG5" s="1222"/>
      <c r="IH5" s="1222"/>
      <c r="II5" s="1222"/>
      <c r="IJ5" s="1222"/>
      <c r="IK5" s="1222"/>
      <c r="IL5" s="1222"/>
      <c r="IM5" s="1222"/>
      <c r="IN5" s="1222"/>
      <c r="IO5" s="1222"/>
      <c r="IP5" s="1222"/>
      <c r="IQ5" s="1222"/>
      <c r="IR5" s="1222"/>
      <c r="IS5" s="1222"/>
      <c r="IT5" s="1222"/>
      <c r="IU5" s="1222"/>
      <c r="IV5" s="1222"/>
    </row>
    <row r="6" spans="1:256" s="598" customFormat="1" ht="20.100000000000001" customHeight="1">
      <c r="A6" s="1228" t="s">
        <v>1389</v>
      </c>
      <c r="B6" s="830">
        <v>14.817903924436656</v>
      </c>
      <c r="C6" s="830">
        <v>12.9</v>
      </c>
      <c r="D6" s="830">
        <v>9.9</v>
      </c>
      <c r="E6" s="1229">
        <v>9.6</v>
      </c>
      <c r="F6" s="2773"/>
      <c r="G6" s="2773"/>
      <c r="H6" s="2773"/>
      <c r="I6" s="2773"/>
      <c r="J6" s="2773"/>
      <c r="K6" s="2773"/>
      <c r="L6" s="2774"/>
      <c r="M6" s="2774"/>
      <c r="N6" s="2774"/>
      <c r="O6" s="2774"/>
      <c r="P6" s="2774"/>
      <c r="Q6" s="2774"/>
      <c r="R6" s="2774"/>
      <c r="S6" s="2774"/>
      <c r="T6" s="2774"/>
      <c r="U6" s="2774"/>
      <c r="V6" s="2774"/>
      <c r="W6" s="2774"/>
      <c r="X6" s="2774"/>
      <c r="Y6" s="2774"/>
      <c r="Z6" s="2774"/>
      <c r="AA6" s="2774"/>
      <c r="AB6" s="2774"/>
      <c r="AC6" s="2774"/>
      <c r="AD6" s="2774"/>
      <c r="AE6" s="2774"/>
      <c r="AF6" s="2774"/>
      <c r="AG6" s="2774"/>
      <c r="AH6" s="2774"/>
      <c r="AI6" s="2774"/>
      <c r="AJ6" s="2774"/>
      <c r="AK6" s="2774"/>
      <c r="AL6" s="2774"/>
      <c r="AM6" s="2774"/>
      <c r="AN6" s="2774"/>
      <c r="AO6" s="2774"/>
      <c r="AP6" s="2774"/>
      <c r="AQ6" s="2774"/>
      <c r="AR6" s="2774"/>
      <c r="AS6" s="2774"/>
      <c r="AT6" s="2774"/>
      <c r="AU6" s="2774"/>
      <c r="AV6" s="2774"/>
      <c r="AW6" s="2774"/>
      <c r="AX6" s="2774"/>
      <c r="AY6" s="2774"/>
      <c r="AZ6" s="1222"/>
      <c r="BA6" s="1222"/>
      <c r="BB6" s="1222"/>
      <c r="BC6" s="1222"/>
      <c r="BD6" s="1222"/>
      <c r="BE6" s="1222"/>
      <c r="BF6" s="1222"/>
      <c r="BG6" s="1222"/>
      <c r="BH6" s="1222"/>
      <c r="BI6" s="1222"/>
      <c r="BJ6" s="1222"/>
      <c r="BK6" s="1222"/>
      <c r="BL6" s="1222"/>
      <c r="BM6" s="1222"/>
      <c r="BN6" s="1222"/>
      <c r="BO6" s="1222"/>
      <c r="BP6" s="1222"/>
      <c r="BQ6" s="1222"/>
      <c r="BR6" s="1222"/>
      <c r="BS6" s="1222"/>
      <c r="BT6" s="1222"/>
      <c r="BU6" s="1222"/>
      <c r="BV6" s="1222"/>
      <c r="BW6" s="1222"/>
      <c r="BX6" s="1222"/>
      <c r="BY6" s="1222"/>
      <c r="BZ6" s="1222"/>
      <c r="CA6" s="1222"/>
      <c r="CB6" s="1222"/>
      <c r="CC6" s="1222"/>
      <c r="CD6" s="1222"/>
      <c r="CE6" s="1222"/>
      <c r="CF6" s="1222"/>
      <c r="CG6" s="1222"/>
      <c r="CH6" s="1222"/>
      <c r="CI6" s="1222"/>
      <c r="CJ6" s="1222"/>
      <c r="CK6" s="1222"/>
      <c r="CL6" s="1222"/>
      <c r="CM6" s="1222"/>
      <c r="CN6" s="1222"/>
      <c r="CO6" s="1222"/>
      <c r="CP6" s="1222"/>
      <c r="CQ6" s="1222"/>
      <c r="CR6" s="1222"/>
      <c r="CS6" s="1222"/>
      <c r="CT6" s="1222"/>
      <c r="CU6" s="1222"/>
      <c r="CV6" s="1222"/>
      <c r="CW6" s="1222"/>
      <c r="CX6" s="1222"/>
      <c r="CY6" s="1222"/>
      <c r="CZ6" s="1222"/>
      <c r="DA6" s="1222"/>
      <c r="DB6" s="1222"/>
      <c r="DC6" s="1222"/>
      <c r="DD6" s="1222"/>
      <c r="DE6" s="1222"/>
      <c r="DF6" s="1222"/>
      <c r="DG6" s="1222"/>
      <c r="DH6" s="1222"/>
      <c r="DI6" s="1222"/>
      <c r="DJ6" s="1222"/>
      <c r="DK6" s="1222"/>
      <c r="DL6" s="1222"/>
      <c r="DM6" s="1222"/>
      <c r="DN6" s="1222"/>
      <c r="DO6" s="1222"/>
      <c r="DP6" s="1222"/>
      <c r="DQ6" s="1222"/>
      <c r="DR6" s="1222"/>
      <c r="DS6" s="1222"/>
      <c r="DT6" s="1222"/>
      <c r="DU6" s="1222"/>
      <c r="DV6" s="1222"/>
      <c r="DW6" s="1222"/>
      <c r="DX6" s="1222"/>
      <c r="DY6" s="1222"/>
      <c r="DZ6" s="1222"/>
      <c r="EA6" s="1222"/>
      <c r="EB6" s="1222"/>
      <c r="EC6" s="1222"/>
      <c r="ED6" s="1222"/>
      <c r="EE6" s="1222"/>
      <c r="EF6" s="1222"/>
      <c r="EG6" s="1222"/>
      <c r="EH6" s="1222"/>
      <c r="EI6" s="1222"/>
      <c r="EJ6" s="1222"/>
      <c r="EK6" s="1222"/>
      <c r="EL6" s="1222"/>
      <c r="EM6" s="1222"/>
      <c r="EN6" s="1222"/>
      <c r="EO6" s="1222"/>
      <c r="EP6" s="1222"/>
      <c r="EQ6" s="1222"/>
      <c r="ER6" s="1222"/>
      <c r="ES6" s="1222"/>
      <c r="ET6" s="1222"/>
      <c r="EU6" s="1222"/>
      <c r="EV6" s="1222"/>
      <c r="EW6" s="1222"/>
      <c r="EX6" s="1222"/>
      <c r="EY6" s="1222"/>
      <c r="EZ6" s="1222"/>
      <c r="FA6" s="1222"/>
      <c r="FB6" s="1222"/>
      <c r="FC6" s="1222"/>
      <c r="FD6" s="1222"/>
      <c r="FE6" s="1222"/>
      <c r="FF6" s="1222"/>
      <c r="FG6" s="1222"/>
      <c r="FH6" s="1222"/>
      <c r="FI6" s="1222"/>
      <c r="FJ6" s="1222"/>
      <c r="FK6" s="1222"/>
      <c r="FL6" s="1222"/>
      <c r="FM6" s="1222"/>
      <c r="FN6" s="1222"/>
      <c r="FO6" s="1222"/>
      <c r="FP6" s="1222"/>
      <c r="FQ6" s="1222"/>
      <c r="FR6" s="1222"/>
      <c r="FS6" s="1222"/>
      <c r="FT6" s="1222"/>
      <c r="FU6" s="1222"/>
      <c r="FV6" s="1222"/>
      <c r="FW6" s="1222"/>
      <c r="FX6" s="1222"/>
      <c r="FY6" s="1222"/>
      <c r="FZ6" s="1222"/>
      <c r="GA6" s="1222"/>
      <c r="GB6" s="1222"/>
      <c r="GC6" s="1222"/>
      <c r="GD6" s="1222"/>
      <c r="GE6" s="1222"/>
      <c r="GF6" s="1222"/>
      <c r="GG6" s="1222"/>
      <c r="GH6" s="1222"/>
      <c r="GI6" s="1222"/>
      <c r="GJ6" s="1222"/>
      <c r="GK6" s="1222"/>
      <c r="GL6" s="1222"/>
      <c r="GM6" s="1222"/>
      <c r="GN6" s="1222"/>
      <c r="GO6" s="1222"/>
      <c r="GP6" s="1222"/>
      <c r="GQ6" s="1222"/>
      <c r="GR6" s="1222"/>
      <c r="GS6" s="1222"/>
      <c r="GT6" s="1222"/>
      <c r="GU6" s="1222"/>
      <c r="GV6" s="1222"/>
      <c r="GW6" s="1222"/>
      <c r="GX6" s="1222"/>
      <c r="GY6" s="1222"/>
      <c r="GZ6" s="1222"/>
      <c r="HA6" s="1222"/>
      <c r="HB6" s="1222"/>
      <c r="HC6" s="1222"/>
      <c r="HD6" s="1222"/>
      <c r="HE6" s="1222"/>
      <c r="HF6" s="1222"/>
      <c r="HG6" s="1222"/>
      <c r="HH6" s="1222"/>
      <c r="HI6" s="1222"/>
      <c r="HJ6" s="1222"/>
      <c r="HK6" s="1222"/>
      <c r="HL6" s="1222"/>
      <c r="HM6" s="1222"/>
      <c r="HN6" s="1222"/>
      <c r="HO6" s="1222"/>
      <c r="HP6" s="1222"/>
      <c r="HQ6" s="1222"/>
      <c r="HR6" s="1222"/>
      <c r="HS6" s="1222"/>
      <c r="HT6" s="1222"/>
      <c r="HU6" s="1222"/>
      <c r="HV6" s="1222"/>
      <c r="HW6" s="1222"/>
      <c r="HX6" s="1222"/>
      <c r="HY6" s="1222"/>
      <c r="HZ6" s="1222"/>
      <c r="IA6" s="1222"/>
      <c r="IB6" s="1222"/>
      <c r="IC6" s="1222"/>
      <c r="ID6" s="1222"/>
      <c r="IE6" s="1222"/>
      <c r="IF6" s="1222"/>
      <c r="IG6" s="1222"/>
      <c r="IH6" s="1222"/>
      <c r="II6" s="1222"/>
      <c r="IJ6" s="1222"/>
      <c r="IK6" s="1222"/>
      <c r="IL6" s="1222"/>
      <c r="IM6" s="1222"/>
      <c r="IN6" s="1222"/>
      <c r="IO6" s="1222"/>
      <c r="IP6" s="1222"/>
      <c r="IQ6" s="1222"/>
      <c r="IR6" s="1222"/>
      <c r="IS6" s="1222"/>
      <c r="IT6" s="1222"/>
      <c r="IU6" s="1222"/>
      <c r="IV6" s="1222"/>
    </row>
    <row r="7" spans="1:256" s="598" customFormat="1" ht="20.100000000000001" customHeight="1">
      <c r="A7" s="1228" t="s">
        <v>1390</v>
      </c>
      <c r="B7" s="830">
        <v>26.766422859518251</v>
      </c>
      <c r="C7" s="830">
        <v>25.7</v>
      </c>
      <c r="D7" s="830">
        <v>23.1</v>
      </c>
      <c r="E7" s="1229">
        <v>22.1</v>
      </c>
      <c r="F7" s="2773"/>
      <c r="G7" s="2773"/>
      <c r="H7" s="2773"/>
      <c r="I7" s="2773"/>
      <c r="J7" s="2773"/>
      <c r="K7" s="2773"/>
      <c r="L7" s="2774"/>
      <c r="M7" s="2774"/>
      <c r="N7" s="2774"/>
      <c r="O7" s="2774"/>
      <c r="P7" s="2774"/>
      <c r="Q7" s="2774"/>
      <c r="R7" s="2774"/>
      <c r="S7" s="2774"/>
      <c r="T7" s="2774"/>
      <c r="U7" s="2774"/>
      <c r="V7" s="2774"/>
      <c r="W7" s="2774"/>
      <c r="X7" s="2774"/>
      <c r="Y7" s="2774"/>
      <c r="Z7" s="2774"/>
      <c r="AA7" s="2774"/>
      <c r="AB7" s="2774"/>
      <c r="AC7" s="2774"/>
      <c r="AD7" s="2774"/>
      <c r="AE7" s="2774"/>
      <c r="AF7" s="2774"/>
      <c r="AG7" s="2774"/>
      <c r="AH7" s="2774"/>
      <c r="AI7" s="2774"/>
      <c r="AJ7" s="2774"/>
      <c r="AK7" s="2774"/>
      <c r="AL7" s="2774"/>
      <c r="AM7" s="2774"/>
      <c r="AN7" s="2774"/>
      <c r="AO7" s="2774"/>
      <c r="AP7" s="2774"/>
      <c r="AQ7" s="2774"/>
      <c r="AR7" s="2774"/>
      <c r="AS7" s="2774"/>
      <c r="AT7" s="2774"/>
      <c r="AU7" s="2774"/>
      <c r="AV7" s="2774"/>
      <c r="AW7" s="2774"/>
      <c r="AX7" s="2774"/>
      <c r="AY7" s="2774"/>
      <c r="AZ7" s="1222"/>
      <c r="BA7" s="1222"/>
      <c r="BB7" s="1222"/>
      <c r="BC7" s="1222"/>
      <c r="BD7" s="1222"/>
      <c r="BE7" s="1222"/>
      <c r="BF7" s="1222"/>
      <c r="BG7" s="1222"/>
      <c r="BH7" s="1222"/>
      <c r="BI7" s="1222"/>
      <c r="BJ7" s="1222"/>
      <c r="BK7" s="1222"/>
      <c r="BL7" s="1222"/>
      <c r="BM7" s="1222"/>
      <c r="BN7" s="1222"/>
      <c r="BO7" s="1222"/>
      <c r="BP7" s="1222"/>
      <c r="BQ7" s="1222"/>
      <c r="BR7" s="1222"/>
      <c r="BS7" s="1222"/>
      <c r="BT7" s="1222"/>
      <c r="BU7" s="1222"/>
      <c r="BV7" s="1222"/>
      <c r="BW7" s="1222"/>
      <c r="BX7" s="1222"/>
      <c r="BY7" s="1222"/>
      <c r="BZ7" s="1222"/>
      <c r="CA7" s="1222"/>
      <c r="CB7" s="1222"/>
      <c r="CC7" s="1222"/>
      <c r="CD7" s="1222"/>
      <c r="CE7" s="1222"/>
      <c r="CF7" s="1222"/>
      <c r="CG7" s="1222"/>
      <c r="CH7" s="1222"/>
      <c r="CI7" s="1222"/>
      <c r="CJ7" s="1222"/>
      <c r="CK7" s="1222"/>
      <c r="CL7" s="1222"/>
      <c r="CM7" s="1222"/>
      <c r="CN7" s="1222"/>
      <c r="CO7" s="1222"/>
      <c r="CP7" s="1222"/>
      <c r="CQ7" s="1222"/>
      <c r="CR7" s="1222"/>
      <c r="CS7" s="1222"/>
      <c r="CT7" s="1222"/>
      <c r="CU7" s="1222"/>
      <c r="CV7" s="1222"/>
      <c r="CW7" s="1222"/>
      <c r="CX7" s="1222"/>
      <c r="CY7" s="1222"/>
      <c r="CZ7" s="1222"/>
      <c r="DA7" s="1222"/>
      <c r="DB7" s="1222"/>
      <c r="DC7" s="1222"/>
      <c r="DD7" s="1222"/>
      <c r="DE7" s="1222"/>
      <c r="DF7" s="1222"/>
      <c r="DG7" s="1222"/>
      <c r="DH7" s="1222"/>
      <c r="DI7" s="1222"/>
      <c r="DJ7" s="1222"/>
      <c r="DK7" s="1222"/>
      <c r="DL7" s="1222"/>
      <c r="DM7" s="1222"/>
      <c r="DN7" s="1222"/>
      <c r="DO7" s="1222"/>
      <c r="DP7" s="1222"/>
      <c r="DQ7" s="1222"/>
      <c r="DR7" s="1222"/>
      <c r="DS7" s="1222"/>
      <c r="DT7" s="1222"/>
      <c r="DU7" s="1222"/>
      <c r="DV7" s="1222"/>
      <c r="DW7" s="1222"/>
      <c r="DX7" s="1222"/>
      <c r="DY7" s="1222"/>
      <c r="DZ7" s="1222"/>
      <c r="EA7" s="1222"/>
      <c r="EB7" s="1222"/>
      <c r="EC7" s="1222"/>
      <c r="ED7" s="1222"/>
      <c r="EE7" s="1222"/>
      <c r="EF7" s="1222"/>
      <c r="EG7" s="1222"/>
      <c r="EH7" s="1222"/>
      <c r="EI7" s="1222"/>
      <c r="EJ7" s="1222"/>
      <c r="EK7" s="1222"/>
      <c r="EL7" s="1222"/>
      <c r="EM7" s="1222"/>
      <c r="EN7" s="1222"/>
      <c r="EO7" s="1222"/>
      <c r="EP7" s="1222"/>
      <c r="EQ7" s="1222"/>
      <c r="ER7" s="1222"/>
      <c r="ES7" s="1222"/>
      <c r="ET7" s="1222"/>
      <c r="EU7" s="1222"/>
      <c r="EV7" s="1222"/>
      <c r="EW7" s="1222"/>
      <c r="EX7" s="1222"/>
      <c r="EY7" s="1222"/>
      <c r="EZ7" s="1222"/>
      <c r="FA7" s="1222"/>
      <c r="FB7" s="1222"/>
      <c r="FC7" s="1222"/>
      <c r="FD7" s="1222"/>
      <c r="FE7" s="1222"/>
      <c r="FF7" s="1222"/>
      <c r="FG7" s="1222"/>
      <c r="FH7" s="1222"/>
      <c r="FI7" s="1222"/>
      <c r="FJ7" s="1222"/>
      <c r="FK7" s="1222"/>
      <c r="FL7" s="1222"/>
      <c r="FM7" s="1222"/>
      <c r="FN7" s="1222"/>
      <c r="FO7" s="1222"/>
      <c r="FP7" s="1222"/>
      <c r="FQ7" s="1222"/>
      <c r="FR7" s="1222"/>
      <c r="FS7" s="1222"/>
      <c r="FT7" s="1222"/>
      <c r="FU7" s="1222"/>
      <c r="FV7" s="1222"/>
      <c r="FW7" s="1222"/>
      <c r="FX7" s="1222"/>
      <c r="FY7" s="1222"/>
      <c r="FZ7" s="1222"/>
      <c r="GA7" s="1222"/>
      <c r="GB7" s="1222"/>
      <c r="GC7" s="1222"/>
      <c r="GD7" s="1222"/>
      <c r="GE7" s="1222"/>
      <c r="GF7" s="1222"/>
      <c r="GG7" s="1222"/>
      <c r="GH7" s="1222"/>
      <c r="GI7" s="1222"/>
      <c r="GJ7" s="1222"/>
      <c r="GK7" s="1222"/>
      <c r="GL7" s="1222"/>
      <c r="GM7" s="1222"/>
      <c r="GN7" s="1222"/>
      <c r="GO7" s="1222"/>
      <c r="GP7" s="1222"/>
      <c r="GQ7" s="1222"/>
      <c r="GR7" s="1222"/>
      <c r="GS7" s="1222"/>
      <c r="GT7" s="1222"/>
      <c r="GU7" s="1222"/>
      <c r="GV7" s="1222"/>
      <c r="GW7" s="1222"/>
      <c r="GX7" s="1222"/>
      <c r="GY7" s="1222"/>
      <c r="GZ7" s="1222"/>
      <c r="HA7" s="1222"/>
      <c r="HB7" s="1222"/>
      <c r="HC7" s="1222"/>
      <c r="HD7" s="1222"/>
      <c r="HE7" s="1222"/>
      <c r="HF7" s="1222"/>
      <c r="HG7" s="1222"/>
      <c r="HH7" s="1222"/>
      <c r="HI7" s="1222"/>
      <c r="HJ7" s="1222"/>
      <c r="HK7" s="1222"/>
      <c r="HL7" s="1222"/>
      <c r="HM7" s="1222"/>
      <c r="HN7" s="1222"/>
      <c r="HO7" s="1222"/>
      <c r="HP7" s="1222"/>
      <c r="HQ7" s="1222"/>
      <c r="HR7" s="1222"/>
      <c r="HS7" s="1222"/>
      <c r="HT7" s="1222"/>
      <c r="HU7" s="1222"/>
      <c r="HV7" s="1222"/>
      <c r="HW7" s="1222"/>
      <c r="HX7" s="1222"/>
      <c r="HY7" s="1222"/>
      <c r="HZ7" s="1222"/>
      <c r="IA7" s="1222"/>
      <c r="IB7" s="1222"/>
      <c r="IC7" s="1222"/>
      <c r="ID7" s="1222"/>
      <c r="IE7" s="1222"/>
      <c r="IF7" s="1222"/>
      <c r="IG7" s="1222"/>
      <c r="IH7" s="1222"/>
      <c r="II7" s="1222"/>
      <c r="IJ7" s="1222"/>
      <c r="IK7" s="1222"/>
      <c r="IL7" s="1222"/>
      <c r="IM7" s="1222"/>
      <c r="IN7" s="1222"/>
      <c r="IO7" s="1222"/>
      <c r="IP7" s="1222"/>
      <c r="IQ7" s="1222"/>
      <c r="IR7" s="1222"/>
      <c r="IS7" s="1222"/>
      <c r="IT7" s="1222"/>
      <c r="IU7" s="1222"/>
      <c r="IV7" s="1222"/>
    </row>
    <row r="8" spans="1:256" s="598" customFormat="1" ht="20.100000000000001" customHeight="1">
      <c r="A8" s="1228" t="s">
        <v>1391</v>
      </c>
      <c r="B8" s="1230">
        <v>27.409650782816573</v>
      </c>
      <c r="C8" s="1230">
        <v>24.4</v>
      </c>
      <c r="D8" s="1230">
        <v>19.8</v>
      </c>
      <c r="E8" s="1229">
        <v>19.7</v>
      </c>
      <c r="F8" s="2773"/>
      <c r="G8" s="2773"/>
      <c r="H8" s="2773"/>
      <c r="I8" s="2773"/>
      <c r="J8" s="2773"/>
      <c r="K8" s="2773"/>
      <c r="L8" s="2774"/>
      <c r="M8" s="2774"/>
      <c r="N8" s="2774"/>
      <c r="O8" s="2774"/>
      <c r="P8" s="2774"/>
      <c r="Q8" s="2774"/>
      <c r="R8" s="2774"/>
      <c r="S8" s="2774"/>
      <c r="T8" s="2774"/>
      <c r="U8" s="2774"/>
      <c r="V8" s="2774"/>
      <c r="W8" s="2774"/>
      <c r="X8" s="2774"/>
      <c r="Y8" s="2774"/>
      <c r="Z8" s="2774"/>
      <c r="AA8" s="2774"/>
      <c r="AB8" s="2774"/>
      <c r="AC8" s="2774"/>
      <c r="AD8" s="2774"/>
      <c r="AE8" s="2774"/>
      <c r="AF8" s="2774"/>
      <c r="AG8" s="2774"/>
      <c r="AH8" s="2774"/>
      <c r="AI8" s="2774"/>
      <c r="AJ8" s="2774"/>
      <c r="AK8" s="2774"/>
      <c r="AL8" s="2774"/>
      <c r="AM8" s="2774"/>
      <c r="AN8" s="2774"/>
      <c r="AO8" s="2774"/>
      <c r="AP8" s="2774"/>
      <c r="AQ8" s="2774"/>
      <c r="AR8" s="2774"/>
      <c r="AS8" s="2774"/>
      <c r="AT8" s="2774"/>
      <c r="AU8" s="2774"/>
      <c r="AV8" s="2774"/>
      <c r="AW8" s="2774"/>
      <c r="AX8" s="2774"/>
      <c r="AY8" s="2774"/>
      <c r="AZ8" s="1222"/>
      <c r="BA8" s="1222"/>
      <c r="BB8" s="1222"/>
      <c r="BC8" s="1222"/>
      <c r="BD8" s="1222"/>
      <c r="BE8" s="1222"/>
      <c r="BF8" s="1222"/>
      <c r="BG8" s="1222"/>
      <c r="BH8" s="1222"/>
      <c r="BI8" s="1222"/>
      <c r="BJ8" s="1222"/>
      <c r="BK8" s="1222"/>
      <c r="BL8" s="1222"/>
      <c r="BM8" s="1222"/>
      <c r="BN8" s="1222"/>
      <c r="BO8" s="1222"/>
      <c r="BP8" s="1222"/>
      <c r="BQ8" s="1222"/>
      <c r="BR8" s="1222"/>
      <c r="BS8" s="1222"/>
      <c r="BT8" s="1222"/>
      <c r="BU8" s="1222"/>
      <c r="BV8" s="1222"/>
      <c r="BW8" s="1222"/>
      <c r="BX8" s="1222"/>
      <c r="BY8" s="1222"/>
      <c r="BZ8" s="1222"/>
      <c r="CA8" s="1222"/>
      <c r="CB8" s="1222"/>
      <c r="CC8" s="1222"/>
      <c r="CD8" s="1222"/>
      <c r="CE8" s="1222"/>
      <c r="CF8" s="1222"/>
      <c r="CG8" s="1222"/>
      <c r="CH8" s="1222"/>
      <c r="CI8" s="1222"/>
      <c r="CJ8" s="1222"/>
      <c r="CK8" s="1222"/>
      <c r="CL8" s="1222"/>
      <c r="CM8" s="1222"/>
      <c r="CN8" s="1222"/>
      <c r="CO8" s="1222"/>
      <c r="CP8" s="1222"/>
      <c r="CQ8" s="1222"/>
      <c r="CR8" s="1222"/>
      <c r="CS8" s="1222"/>
      <c r="CT8" s="1222"/>
      <c r="CU8" s="1222"/>
      <c r="CV8" s="1222"/>
      <c r="CW8" s="1222"/>
      <c r="CX8" s="1222"/>
      <c r="CY8" s="1222"/>
      <c r="CZ8" s="1222"/>
      <c r="DA8" s="1222"/>
      <c r="DB8" s="1222"/>
      <c r="DC8" s="1222"/>
      <c r="DD8" s="1222"/>
      <c r="DE8" s="1222"/>
      <c r="DF8" s="1222"/>
      <c r="DG8" s="1222"/>
      <c r="DH8" s="1222"/>
      <c r="DI8" s="1222"/>
      <c r="DJ8" s="1222"/>
      <c r="DK8" s="1222"/>
      <c r="DL8" s="1222"/>
      <c r="DM8" s="1222"/>
      <c r="DN8" s="1222"/>
      <c r="DO8" s="1222"/>
      <c r="DP8" s="1222"/>
      <c r="DQ8" s="1222"/>
      <c r="DR8" s="1222"/>
      <c r="DS8" s="1222"/>
      <c r="DT8" s="1222"/>
      <c r="DU8" s="1222"/>
      <c r="DV8" s="1222"/>
      <c r="DW8" s="1222"/>
      <c r="DX8" s="1222"/>
      <c r="DY8" s="1222"/>
      <c r="DZ8" s="1222"/>
      <c r="EA8" s="1222"/>
      <c r="EB8" s="1222"/>
      <c r="EC8" s="1222"/>
      <c r="ED8" s="1222"/>
      <c r="EE8" s="1222"/>
      <c r="EF8" s="1222"/>
      <c r="EG8" s="1222"/>
      <c r="EH8" s="1222"/>
      <c r="EI8" s="1222"/>
      <c r="EJ8" s="1222"/>
      <c r="EK8" s="1222"/>
      <c r="EL8" s="1222"/>
      <c r="EM8" s="1222"/>
      <c r="EN8" s="1222"/>
      <c r="EO8" s="1222"/>
      <c r="EP8" s="1222"/>
      <c r="EQ8" s="1222"/>
      <c r="ER8" s="1222"/>
      <c r="ES8" s="1222"/>
      <c r="ET8" s="1222"/>
      <c r="EU8" s="1222"/>
      <c r="EV8" s="1222"/>
      <c r="EW8" s="1222"/>
      <c r="EX8" s="1222"/>
      <c r="EY8" s="1222"/>
      <c r="EZ8" s="1222"/>
      <c r="FA8" s="1222"/>
      <c r="FB8" s="1222"/>
      <c r="FC8" s="1222"/>
      <c r="FD8" s="1222"/>
      <c r="FE8" s="1222"/>
      <c r="FF8" s="1222"/>
      <c r="FG8" s="1222"/>
      <c r="FH8" s="1222"/>
      <c r="FI8" s="1222"/>
      <c r="FJ8" s="1222"/>
      <c r="FK8" s="1222"/>
      <c r="FL8" s="1222"/>
      <c r="FM8" s="1222"/>
      <c r="FN8" s="1222"/>
      <c r="FO8" s="1222"/>
      <c r="FP8" s="1222"/>
      <c r="FQ8" s="1222"/>
      <c r="FR8" s="1222"/>
      <c r="FS8" s="1222"/>
      <c r="FT8" s="1222"/>
      <c r="FU8" s="1222"/>
      <c r="FV8" s="1222"/>
      <c r="FW8" s="1222"/>
      <c r="FX8" s="1222"/>
      <c r="FY8" s="1222"/>
      <c r="FZ8" s="1222"/>
      <c r="GA8" s="1222"/>
      <c r="GB8" s="1222"/>
      <c r="GC8" s="1222"/>
      <c r="GD8" s="1222"/>
      <c r="GE8" s="1222"/>
      <c r="GF8" s="1222"/>
      <c r="GG8" s="1222"/>
      <c r="GH8" s="1222"/>
      <c r="GI8" s="1222"/>
      <c r="GJ8" s="1222"/>
      <c r="GK8" s="1222"/>
      <c r="GL8" s="1222"/>
      <c r="GM8" s="1222"/>
      <c r="GN8" s="1222"/>
      <c r="GO8" s="1222"/>
      <c r="GP8" s="1222"/>
      <c r="GQ8" s="1222"/>
      <c r="GR8" s="1222"/>
      <c r="GS8" s="1222"/>
      <c r="GT8" s="1222"/>
      <c r="GU8" s="1222"/>
      <c r="GV8" s="1222"/>
      <c r="GW8" s="1222"/>
      <c r="GX8" s="1222"/>
      <c r="GY8" s="1222"/>
      <c r="GZ8" s="1222"/>
      <c r="HA8" s="1222"/>
      <c r="HB8" s="1222"/>
      <c r="HC8" s="1222"/>
      <c r="HD8" s="1222"/>
      <c r="HE8" s="1222"/>
      <c r="HF8" s="1222"/>
      <c r="HG8" s="1222"/>
      <c r="HH8" s="1222"/>
      <c r="HI8" s="1222"/>
      <c r="HJ8" s="1222"/>
      <c r="HK8" s="1222"/>
      <c r="HL8" s="1222"/>
      <c r="HM8" s="1222"/>
      <c r="HN8" s="1222"/>
      <c r="HO8" s="1222"/>
      <c r="HP8" s="1222"/>
      <c r="HQ8" s="1222"/>
      <c r="HR8" s="1222"/>
      <c r="HS8" s="1222"/>
      <c r="HT8" s="1222"/>
      <c r="HU8" s="1222"/>
      <c r="HV8" s="1222"/>
      <c r="HW8" s="1222"/>
      <c r="HX8" s="1222"/>
      <c r="HY8" s="1222"/>
      <c r="HZ8" s="1222"/>
      <c r="IA8" s="1222"/>
      <c r="IB8" s="1222"/>
      <c r="IC8" s="1222"/>
      <c r="ID8" s="1222"/>
      <c r="IE8" s="1222"/>
      <c r="IF8" s="1222"/>
      <c r="IG8" s="1222"/>
      <c r="IH8" s="1222"/>
      <c r="II8" s="1222"/>
      <c r="IJ8" s="1222"/>
      <c r="IK8" s="1222"/>
      <c r="IL8" s="1222"/>
      <c r="IM8" s="1222"/>
      <c r="IN8" s="1222"/>
      <c r="IO8" s="1222"/>
      <c r="IP8" s="1222"/>
      <c r="IQ8" s="1222"/>
      <c r="IR8" s="1222"/>
      <c r="IS8" s="1222"/>
      <c r="IT8" s="1222"/>
      <c r="IU8" s="1222"/>
      <c r="IV8" s="1222"/>
    </row>
    <row r="9" spans="1:256" s="598" customFormat="1" ht="20.100000000000001" customHeight="1">
      <c r="A9" s="1228" t="s">
        <v>1253</v>
      </c>
      <c r="B9" s="1230">
        <v>0.88048020110251635</v>
      </c>
      <c r="C9" s="1230">
        <v>0.7</v>
      </c>
      <c r="D9" s="1230">
        <v>0.5</v>
      </c>
      <c r="E9" s="1229">
        <v>0.47079228423424579</v>
      </c>
      <c r="F9" s="2773"/>
      <c r="G9" s="2773"/>
      <c r="H9" s="2773"/>
      <c r="I9" s="2773"/>
      <c r="J9" s="2773"/>
      <c r="K9" s="2773"/>
      <c r="L9" s="2774"/>
      <c r="M9" s="2774"/>
      <c r="N9" s="2774"/>
      <c r="O9" s="2774"/>
      <c r="P9" s="2774"/>
      <c r="Q9" s="2774"/>
      <c r="R9" s="2774"/>
      <c r="S9" s="2774"/>
      <c r="T9" s="2774"/>
      <c r="U9" s="2774"/>
      <c r="V9" s="2774"/>
      <c r="W9" s="2774"/>
      <c r="X9" s="2774"/>
      <c r="Y9" s="2774"/>
      <c r="Z9" s="2774"/>
      <c r="AA9" s="2774"/>
      <c r="AB9" s="2774"/>
      <c r="AC9" s="2774"/>
      <c r="AD9" s="2774"/>
      <c r="AE9" s="2774"/>
      <c r="AF9" s="2774"/>
      <c r="AG9" s="2774"/>
      <c r="AH9" s="2774"/>
      <c r="AI9" s="2774"/>
      <c r="AJ9" s="2774"/>
      <c r="AK9" s="2774"/>
      <c r="AL9" s="2774"/>
      <c r="AM9" s="2774"/>
      <c r="AN9" s="2774"/>
      <c r="AO9" s="2774"/>
      <c r="AP9" s="2774"/>
      <c r="AQ9" s="2774"/>
      <c r="AR9" s="2774"/>
      <c r="AS9" s="2774"/>
      <c r="AT9" s="2774"/>
      <c r="AU9" s="2774"/>
      <c r="AV9" s="2774"/>
      <c r="AW9" s="2774"/>
      <c r="AX9" s="2774"/>
      <c r="AY9" s="2774"/>
      <c r="AZ9" s="1222"/>
      <c r="BA9" s="1222"/>
      <c r="BB9" s="1222"/>
      <c r="BC9" s="1222"/>
      <c r="BD9" s="1222"/>
      <c r="BE9" s="1222"/>
      <c r="BF9" s="1222"/>
      <c r="BG9" s="1222"/>
      <c r="BH9" s="1222"/>
      <c r="BI9" s="1222"/>
      <c r="BJ9" s="1222"/>
      <c r="BK9" s="1222"/>
      <c r="BL9" s="1222"/>
      <c r="BM9" s="1222"/>
      <c r="BN9" s="1222"/>
      <c r="BO9" s="1222"/>
      <c r="BP9" s="1222"/>
      <c r="BQ9" s="1222"/>
      <c r="BR9" s="1222"/>
      <c r="BS9" s="1222"/>
      <c r="BT9" s="1222"/>
      <c r="BU9" s="1222"/>
      <c r="BV9" s="1222"/>
      <c r="BW9" s="1222"/>
      <c r="BX9" s="1222"/>
      <c r="BY9" s="1222"/>
      <c r="BZ9" s="1222"/>
      <c r="CA9" s="1222"/>
      <c r="CB9" s="1222"/>
      <c r="CC9" s="1222"/>
      <c r="CD9" s="1222"/>
      <c r="CE9" s="1222"/>
      <c r="CF9" s="1222"/>
      <c r="CG9" s="1222"/>
      <c r="CH9" s="1222"/>
      <c r="CI9" s="1222"/>
      <c r="CJ9" s="1222"/>
      <c r="CK9" s="1222"/>
      <c r="CL9" s="1222"/>
      <c r="CM9" s="1222"/>
      <c r="CN9" s="1222"/>
      <c r="CO9" s="1222"/>
      <c r="CP9" s="1222"/>
      <c r="CQ9" s="1222"/>
      <c r="CR9" s="1222"/>
      <c r="CS9" s="1222"/>
      <c r="CT9" s="1222"/>
      <c r="CU9" s="1222"/>
      <c r="CV9" s="1222"/>
      <c r="CW9" s="1222"/>
      <c r="CX9" s="1222"/>
      <c r="CY9" s="1222"/>
      <c r="CZ9" s="1222"/>
      <c r="DA9" s="1222"/>
      <c r="DB9" s="1222"/>
      <c r="DC9" s="1222"/>
      <c r="DD9" s="1222"/>
      <c r="DE9" s="1222"/>
      <c r="DF9" s="1222"/>
      <c r="DG9" s="1222"/>
      <c r="DH9" s="1222"/>
      <c r="DI9" s="1222"/>
      <c r="DJ9" s="1222"/>
      <c r="DK9" s="1222"/>
      <c r="DL9" s="1222"/>
      <c r="DM9" s="1222"/>
      <c r="DN9" s="1222"/>
      <c r="DO9" s="1222"/>
      <c r="DP9" s="1222"/>
      <c r="DQ9" s="1222"/>
      <c r="DR9" s="1222"/>
      <c r="DS9" s="1222"/>
      <c r="DT9" s="1222"/>
      <c r="DU9" s="1222"/>
      <c r="DV9" s="1222"/>
      <c r="DW9" s="1222"/>
      <c r="DX9" s="1222"/>
      <c r="DY9" s="1222"/>
      <c r="DZ9" s="1222"/>
      <c r="EA9" s="1222"/>
      <c r="EB9" s="1222"/>
      <c r="EC9" s="1222"/>
      <c r="ED9" s="1222"/>
      <c r="EE9" s="1222"/>
      <c r="EF9" s="1222"/>
      <c r="EG9" s="1222"/>
      <c r="EH9" s="1222"/>
      <c r="EI9" s="1222"/>
      <c r="EJ9" s="1222"/>
      <c r="EK9" s="1222"/>
      <c r="EL9" s="1222"/>
      <c r="EM9" s="1222"/>
      <c r="EN9" s="1222"/>
      <c r="EO9" s="1222"/>
      <c r="EP9" s="1222"/>
      <c r="EQ9" s="1222"/>
      <c r="ER9" s="1222"/>
      <c r="ES9" s="1222"/>
      <c r="ET9" s="1222"/>
      <c r="EU9" s="1222"/>
      <c r="EV9" s="1222"/>
      <c r="EW9" s="1222"/>
      <c r="EX9" s="1222"/>
      <c r="EY9" s="1222"/>
      <c r="EZ9" s="1222"/>
      <c r="FA9" s="1222"/>
      <c r="FB9" s="1222"/>
      <c r="FC9" s="1222"/>
      <c r="FD9" s="1222"/>
      <c r="FE9" s="1222"/>
      <c r="FF9" s="1222"/>
      <c r="FG9" s="1222"/>
      <c r="FH9" s="1222"/>
      <c r="FI9" s="1222"/>
      <c r="FJ9" s="1222"/>
      <c r="FK9" s="1222"/>
      <c r="FL9" s="1222"/>
      <c r="FM9" s="1222"/>
      <c r="FN9" s="1222"/>
      <c r="FO9" s="1222"/>
      <c r="FP9" s="1222"/>
      <c r="FQ9" s="1222"/>
      <c r="FR9" s="1222"/>
      <c r="FS9" s="1222"/>
      <c r="FT9" s="1222"/>
      <c r="FU9" s="1222"/>
      <c r="FV9" s="1222"/>
      <c r="FW9" s="1222"/>
      <c r="FX9" s="1222"/>
      <c r="FY9" s="1222"/>
      <c r="FZ9" s="1222"/>
      <c r="GA9" s="1222"/>
      <c r="GB9" s="1222"/>
      <c r="GC9" s="1222"/>
      <c r="GD9" s="1222"/>
      <c r="GE9" s="1222"/>
      <c r="GF9" s="1222"/>
      <c r="GG9" s="1222"/>
      <c r="GH9" s="1222"/>
      <c r="GI9" s="1222"/>
      <c r="GJ9" s="1222"/>
      <c r="GK9" s="1222"/>
      <c r="GL9" s="1222"/>
      <c r="GM9" s="1222"/>
      <c r="GN9" s="1222"/>
      <c r="GO9" s="1222"/>
      <c r="GP9" s="1222"/>
      <c r="GQ9" s="1222"/>
      <c r="GR9" s="1222"/>
      <c r="GS9" s="1222"/>
      <c r="GT9" s="1222"/>
      <c r="GU9" s="1222"/>
      <c r="GV9" s="1222"/>
      <c r="GW9" s="1222"/>
      <c r="GX9" s="1222"/>
      <c r="GY9" s="1222"/>
      <c r="GZ9" s="1222"/>
      <c r="HA9" s="1222"/>
      <c r="HB9" s="1222"/>
      <c r="HC9" s="1222"/>
      <c r="HD9" s="1222"/>
      <c r="HE9" s="1222"/>
      <c r="HF9" s="1222"/>
      <c r="HG9" s="1222"/>
      <c r="HH9" s="1222"/>
      <c r="HI9" s="1222"/>
      <c r="HJ9" s="1222"/>
      <c r="HK9" s="1222"/>
      <c r="HL9" s="1222"/>
      <c r="HM9" s="1222"/>
      <c r="HN9" s="1222"/>
      <c r="HO9" s="1222"/>
      <c r="HP9" s="1222"/>
      <c r="HQ9" s="1222"/>
      <c r="HR9" s="1222"/>
      <c r="HS9" s="1222"/>
      <c r="HT9" s="1222"/>
      <c r="HU9" s="1222"/>
      <c r="HV9" s="1222"/>
      <c r="HW9" s="1222"/>
      <c r="HX9" s="1222"/>
      <c r="HY9" s="1222"/>
      <c r="HZ9" s="1222"/>
      <c r="IA9" s="1222"/>
      <c r="IB9" s="1222"/>
      <c r="IC9" s="1222"/>
      <c r="ID9" s="1222"/>
      <c r="IE9" s="1222"/>
      <c r="IF9" s="1222"/>
      <c r="IG9" s="1222"/>
      <c r="IH9" s="1222"/>
      <c r="II9" s="1222"/>
      <c r="IJ9" s="1222"/>
      <c r="IK9" s="1222"/>
      <c r="IL9" s="1222"/>
      <c r="IM9" s="1222"/>
      <c r="IN9" s="1222"/>
      <c r="IO9" s="1222"/>
      <c r="IP9" s="1222"/>
      <c r="IQ9" s="1222"/>
      <c r="IR9" s="1222"/>
      <c r="IS9" s="1222"/>
      <c r="IT9" s="1222"/>
      <c r="IU9" s="1222"/>
      <c r="IV9" s="1222"/>
    </row>
    <row r="10" spans="1:256" s="598" customFormat="1" ht="20.100000000000001" customHeight="1">
      <c r="A10" s="1228" t="s">
        <v>1254</v>
      </c>
      <c r="B10" s="1231">
        <v>16169</v>
      </c>
      <c r="C10" s="1231">
        <v>23638</v>
      </c>
      <c r="D10" s="1231">
        <v>25493</v>
      </c>
      <c r="E10" s="1232">
        <v>27729.041458807311</v>
      </c>
      <c r="F10" s="2773"/>
      <c r="G10" s="2773"/>
      <c r="H10" s="2773"/>
      <c r="I10" s="2773"/>
      <c r="J10" s="2773"/>
      <c r="K10" s="2773"/>
      <c r="L10" s="2774"/>
      <c r="M10" s="2774"/>
      <c r="N10" s="2774"/>
      <c r="O10" s="2774"/>
      <c r="P10" s="2774"/>
      <c r="Q10" s="2774"/>
      <c r="R10" s="2774"/>
      <c r="S10" s="2774"/>
      <c r="T10" s="2774"/>
      <c r="U10" s="2774"/>
      <c r="V10" s="2774"/>
      <c r="W10" s="2774"/>
      <c r="X10" s="2774"/>
      <c r="Y10" s="2774"/>
      <c r="Z10" s="2774"/>
      <c r="AA10" s="2774"/>
      <c r="AB10" s="2774"/>
      <c r="AC10" s="2774"/>
      <c r="AD10" s="2774"/>
      <c r="AE10" s="2774"/>
      <c r="AF10" s="2774"/>
      <c r="AG10" s="2774"/>
      <c r="AH10" s="2774"/>
      <c r="AI10" s="2774"/>
      <c r="AJ10" s="2774"/>
      <c r="AK10" s="2774"/>
      <c r="AL10" s="2774"/>
      <c r="AM10" s="2774"/>
      <c r="AN10" s="2774"/>
      <c r="AO10" s="2774"/>
      <c r="AP10" s="2774"/>
      <c r="AQ10" s="2774"/>
      <c r="AR10" s="2774"/>
      <c r="AS10" s="2774"/>
      <c r="AT10" s="2774"/>
      <c r="AU10" s="2774"/>
      <c r="AV10" s="2774"/>
      <c r="AW10" s="2774"/>
      <c r="AX10" s="2774"/>
      <c r="AY10" s="2774"/>
      <c r="AZ10" s="1222"/>
      <c r="BA10" s="1222"/>
      <c r="BB10" s="1222"/>
      <c r="BC10" s="1222"/>
      <c r="BD10" s="1222"/>
      <c r="BE10" s="1222"/>
      <c r="BF10" s="1222"/>
      <c r="BG10" s="1222"/>
      <c r="BH10" s="1222"/>
      <c r="BI10" s="1222"/>
      <c r="BJ10" s="1222"/>
      <c r="BK10" s="1222"/>
      <c r="BL10" s="1222"/>
      <c r="BM10" s="1222"/>
      <c r="BN10" s="1222"/>
      <c r="BO10" s="1222"/>
      <c r="BP10" s="1222"/>
      <c r="BQ10" s="1222"/>
      <c r="BR10" s="1222"/>
      <c r="BS10" s="1222"/>
      <c r="BT10" s="1222"/>
      <c r="BU10" s="1222"/>
      <c r="BV10" s="1222"/>
      <c r="BW10" s="1222"/>
      <c r="BX10" s="1222"/>
      <c r="BY10" s="1222"/>
      <c r="BZ10" s="1222"/>
      <c r="CA10" s="1222"/>
      <c r="CB10" s="1222"/>
      <c r="CC10" s="1222"/>
      <c r="CD10" s="1222"/>
      <c r="CE10" s="1222"/>
      <c r="CF10" s="1222"/>
      <c r="CG10" s="1222"/>
      <c r="CH10" s="1222"/>
      <c r="CI10" s="1222"/>
      <c r="CJ10" s="1222"/>
      <c r="CK10" s="1222"/>
      <c r="CL10" s="1222"/>
      <c r="CM10" s="1222"/>
      <c r="CN10" s="1222"/>
      <c r="CO10" s="1222"/>
      <c r="CP10" s="1222"/>
      <c r="CQ10" s="1222"/>
      <c r="CR10" s="1222"/>
      <c r="CS10" s="1222"/>
      <c r="CT10" s="1222"/>
      <c r="CU10" s="1222"/>
      <c r="CV10" s="1222"/>
      <c r="CW10" s="1222"/>
      <c r="CX10" s="1222"/>
      <c r="CY10" s="1222"/>
      <c r="CZ10" s="1222"/>
      <c r="DA10" s="1222"/>
      <c r="DB10" s="1222"/>
      <c r="DC10" s="1222"/>
      <c r="DD10" s="1222"/>
      <c r="DE10" s="1222"/>
      <c r="DF10" s="1222"/>
      <c r="DG10" s="1222"/>
      <c r="DH10" s="1222"/>
      <c r="DI10" s="1222"/>
      <c r="DJ10" s="1222"/>
      <c r="DK10" s="1222"/>
      <c r="DL10" s="1222"/>
      <c r="DM10" s="1222"/>
      <c r="DN10" s="1222"/>
      <c r="DO10" s="1222"/>
      <c r="DP10" s="1222"/>
      <c r="DQ10" s="1222"/>
      <c r="DR10" s="1222"/>
      <c r="DS10" s="1222"/>
      <c r="DT10" s="1222"/>
      <c r="DU10" s="1222"/>
      <c r="DV10" s="1222"/>
      <c r="DW10" s="1222"/>
      <c r="DX10" s="1222"/>
      <c r="DY10" s="1222"/>
      <c r="DZ10" s="1222"/>
      <c r="EA10" s="1222"/>
      <c r="EB10" s="1222"/>
      <c r="EC10" s="1222"/>
      <c r="ED10" s="1222"/>
      <c r="EE10" s="1222"/>
      <c r="EF10" s="1222"/>
      <c r="EG10" s="1222"/>
      <c r="EH10" s="1222"/>
      <c r="EI10" s="1222"/>
      <c r="EJ10" s="1222"/>
      <c r="EK10" s="1222"/>
      <c r="EL10" s="1222"/>
      <c r="EM10" s="1222"/>
      <c r="EN10" s="1222"/>
      <c r="EO10" s="1222"/>
      <c r="EP10" s="1222"/>
      <c r="EQ10" s="1222"/>
      <c r="ER10" s="1222"/>
      <c r="ES10" s="1222"/>
      <c r="ET10" s="1222"/>
      <c r="EU10" s="1222"/>
      <c r="EV10" s="1222"/>
      <c r="EW10" s="1222"/>
      <c r="EX10" s="1222"/>
      <c r="EY10" s="1222"/>
      <c r="EZ10" s="1222"/>
      <c r="FA10" s="1222"/>
      <c r="FB10" s="1222"/>
      <c r="FC10" s="1222"/>
      <c r="FD10" s="1222"/>
      <c r="FE10" s="1222"/>
      <c r="FF10" s="1222"/>
      <c r="FG10" s="1222"/>
      <c r="FH10" s="1222"/>
      <c r="FI10" s="1222"/>
      <c r="FJ10" s="1222"/>
      <c r="FK10" s="1222"/>
      <c r="FL10" s="1222"/>
      <c r="FM10" s="1222"/>
      <c r="FN10" s="1222"/>
      <c r="FO10" s="1222"/>
      <c r="FP10" s="1222"/>
      <c r="FQ10" s="1222"/>
      <c r="FR10" s="1222"/>
      <c r="FS10" s="1222"/>
      <c r="FT10" s="1222"/>
      <c r="FU10" s="1222"/>
      <c r="FV10" s="1222"/>
      <c r="FW10" s="1222"/>
      <c r="FX10" s="1222"/>
      <c r="FY10" s="1222"/>
      <c r="FZ10" s="1222"/>
      <c r="GA10" s="1222"/>
      <c r="GB10" s="1222"/>
      <c r="GC10" s="1222"/>
      <c r="GD10" s="1222"/>
      <c r="GE10" s="1222"/>
      <c r="GF10" s="1222"/>
      <c r="GG10" s="1222"/>
      <c r="GH10" s="1222"/>
      <c r="GI10" s="1222"/>
      <c r="GJ10" s="1222"/>
      <c r="GK10" s="1222"/>
      <c r="GL10" s="1222"/>
      <c r="GM10" s="1222"/>
      <c r="GN10" s="1222"/>
      <c r="GO10" s="1222"/>
      <c r="GP10" s="1222"/>
      <c r="GQ10" s="1222"/>
      <c r="GR10" s="1222"/>
      <c r="GS10" s="1222"/>
      <c r="GT10" s="1222"/>
      <c r="GU10" s="1222"/>
      <c r="GV10" s="1222"/>
      <c r="GW10" s="1222"/>
      <c r="GX10" s="1222"/>
      <c r="GY10" s="1222"/>
      <c r="GZ10" s="1222"/>
      <c r="HA10" s="1222"/>
      <c r="HB10" s="1222"/>
      <c r="HC10" s="1222"/>
      <c r="HD10" s="1222"/>
      <c r="HE10" s="1222"/>
      <c r="HF10" s="1222"/>
      <c r="HG10" s="1222"/>
      <c r="HH10" s="1222"/>
      <c r="HI10" s="1222"/>
      <c r="HJ10" s="1222"/>
      <c r="HK10" s="1222"/>
      <c r="HL10" s="1222"/>
      <c r="HM10" s="1222"/>
      <c r="HN10" s="1222"/>
      <c r="HO10" s="1222"/>
      <c r="HP10" s="1222"/>
      <c r="HQ10" s="1222"/>
      <c r="HR10" s="1222"/>
      <c r="HS10" s="1222"/>
      <c r="HT10" s="1222"/>
      <c r="HU10" s="1222"/>
      <c r="HV10" s="1222"/>
      <c r="HW10" s="1222"/>
      <c r="HX10" s="1222"/>
      <c r="HY10" s="1222"/>
      <c r="HZ10" s="1222"/>
      <c r="IA10" s="1222"/>
      <c r="IB10" s="1222"/>
      <c r="IC10" s="1222"/>
      <c r="ID10" s="1222"/>
      <c r="IE10" s="1222"/>
      <c r="IF10" s="1222"/>
      <c r="IG10" s="1222"/>
      <c r="IH10" s="1222"/>
      <c r="II10" s="1222"/>
      <c r="IJ10" s="1222"/>
      <c r="IK10" s="1222"/>
      <c r="IL10" s="1222"/>
      <c r="IM10" s="1222"/>
      <c r="IN10" s="1222"/>
      <c r="IO10" s="1222"/>
      <c r="IP10" s="1222"/>
      <c r="IQ10" s="1222"/>
      <c r="IR10" s="1222"/>
      <c r="IS10" s="1222"/>
      <c r="IT10" s="1222"/>
      <c r="IU10" s="1222"/>
      <c r="IV10" s="1222"/>
    </row>
    <row r="11" spans="1:256" s="595" customFormat="1" ht="15" customHeight="1">
      <c r="A11" s="1233" t="s">
        <v>929</v>
      </c>
      <c r="B11" s="1228"/>
      <c r="C11" s="1228"/>
      <c r="D11" s="1228"/>
      <c r="E11" s="1228"/>
      <c r="F11" s="2773"/>
      <c r="G11" s="2773"/>
      <c r="H11" s="2773"/>
      <c r="I11" s="2773"/>
      <c r="J11" s="2773"/>
      <c r="K11" s="2773"/>
      <c r="L11" s="2774"/>
      <c r="M11" s="2774"/>
      <c r="N11" s="2774"/>
      <c r="O11" s="2774"/>
      <c r="P11" s="2774"/>
      <c r="Q11" s="2774"/>
      <c r="R11" s="2774"/>
      <c r="S11" s="2774"/>
      <c r="T11" s="2774"/>
      <c r="U11" s="2774"/>
      <c r="V11" s="2774"/>
      <c r="W11" s="2774"/>
      <c r="X11" s="2774"/>
      <c r="Y11" s="2774"/>
      <c r="Z11" s="2774"/>
      <c r="AA11" s="2774"/>
      <c r="AB11" s="2774"/>
      <c r="AC11" s="2774"/>
      <c r="AD11" s="2774"/>
      <c r="AE11" s="2774"/>
      <c r="AF11" s="2774"/>
      <c r="AG11" s="2774"/>
      <c r="AH11" s="2774"/>
      <c r="AI11" s="2774"/>
      <c r="AJ11" s="2774"/>
      <c r="AK11" s="2774"/>
      <c r="AL11" s="2774"/>
      <c r="AM11" s="2774"/>
      <c r="AN11" s="2774"/>
      <c r="AO11" s="2774"/>
      <c r="AP11" s="2774"/>
      <c r="AQ11" s="2774"/>
      <c r="AR11" s="2774"/>
      <c r="AS11" s="2774"/>
      <c r="AT11" s="2774"/>
      <c r="AU11" s="2774"/>
      <c r="AV11" s="2774"/>
      <c r="AW11" s="2774"/>
      <c r="AX11" s="2774"/>
      <c r="AY11" s="2774"/>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6" s="595" customFormat="1">
      <c r="A12" s="745" t="s">
        <v>930</v>
      </c>
      <c r="B12" s="1002"/>
      <c r="C12" s="1002"/>
      <c r="D12" s="1002"/>
      <c r="E12" s="1002"/>
      <c r="F12" s="2773"/>
      <c r="G12" s="2773"/>
      <c r="H12" s="2773"/>
      <c r="I12" s="2773"/>
      <c r="J12" s="2773"/>
      <c r="K12" s="2773"/>
      <c r="L12" s="2774"/>
      <c r="M12" s="2774"/>
      <c r="N12" s="2774"/>
      <c r="O12" s="2774"/>
      <c r="P12" s="2774"/>
      <c r="Q12" s="2774"/>
      <c r="R12" s="2774"/>
      <c r="S12" s="2774"/>
      <c r="T12" s="2774"/>
      <c r="U12" s="2774"/>
      <c r="V12" s="2774"/>
      <c r="W12" s="2774"/>
      <c r="X12" s="2774"/>
      <c r="Y12" s="2774"/>
      <c r="Z12" s="2774"/>
      <c r="AA12" s="2774"/>
      <c r="AB12" s="2774"/>
      <c r="AC12" s="2774"/>
      <c r="AD12" s="2774"/>
      <c r="AE12" s="2774"/>
      <c r="AF12" s="2774"/>
      <c r="AG12" s="2774"/>
      <c r="AH12" s="2774"/>
      <c r="AI12" s="2774"/>
      <c r="AJ12" s="2774"/>
      <c r="AK12" s="2774"/>
      <c r="AL12" s="2774"/>
      <c r="AM12" s="2774"/>
      <c r="AN12" s="2774"/>
      <c r="AO12" s="2774"/>
      <c r="AP12" s="2774"/>
      <c r="AQ12" s="2774"/>
      <c r="AR12" s="2774"/>
      <c r="AS12" s="2774"/>
      <c r="AT12" s="2774"/>
      <c r="AU12" s="2774"/>
      <c r="AV12" s="2774"/>
      <c r="AW12" s="2774"/>
      <c r="AX12" s="2774"/>
      <c r="AY12" s="2774"/>
      <c r="AZ12" s="1222"/>
      <c r="BA12" s="1222"/>
      <c r="BB12" s="1222"/>
      <c r="BC12" s="1222"/>
      <c r="BD12" s="1222"/>
      <c r="BE12" s="1222"/>
      <c r="BF12" s="1222"/>
      <c r="BG12" s="1222"/>
      <c r="BH12" s="1222"/>
      <c r="BI12" s="1222"/>
      <c r="BJ12" s="1222"/>
      <c r="BK12" s="1222"/>
      <c r="BL12" s="1222"/>
      <c r="BM12" s="1222"/>
      <c r="BN12" s="1222"/>
      <c r="BO12" s="1222"/>
      <c r="BP12" s="1222"/>
      <c r="BQ12" s="1222"/>
      <c r="BR12" s="1222"/>
      <c r="BS12" s="1222"/>
      <c r="BT12" s="1222"/>
      <c r="BU12" s="1222"/>
      <c r="BV12" s="1222"/>
      <c r="BW12" s="1222"/>
      <c r="BX12" s="1222"/>
      <c r="BY12" s="1222"/>
      <c r="BZ12" s="1222"/>
      <c r="CA12" s="1222"/>
      <c r="CB12" s="1222"/>
      <c r="CC12" s="1222"/>
      <c r="CD12" s="1222"/>
      <c r="CE12" s="1222"/>
      <c r="CF12" s="1222"/>
      <c r="CG12" s="1222"/>
      <c r="CH12" s="1222"/>
      <c r="CI12" s="1222"/>
      <c r="CJ12" s="1222"/>
      <c r="CK12" s="1222"/>
      <c r="CL12" s="1222"/>
      <c r="CM12" s="1222"/>
      <c r="CN12" s="1222"/>
      <c r="CO12" s="1222"/>
      <c r="CP12" s="1222"/>
      <c r="CQ12" s="1222"/>
      <c r="CR12" s="1222"/>
      <c r="CS12" s="1222"/>
      <c r="CT12" s="1222"/>
      <c r="CU12" s="1222"/>
      <c r="CV12" s="1222"/>
      <c r="CW12" s="1222"/>
      <c r="CX12" s="1222"/>
      <c r="CY12" s="1222"/>
      <c r="CZ12" s="1222"/>
      <c r="DA12" s="1222"/>
      <c r="DB12" s="1222"/>
      <c r="DC12" s="1222"/>
      <c r="DD12" s="1222"/>
      <c r="DE12" s="1222"/>
      <c r="DF12" s="1222"/>
      <c r="DG12" s="1222"/>
      <c r="DH12" s="1222"/>
      <c r="DI12" s="1222"/>
      <c r="DJ12" s="1222"/>
      <c r="DK12" s="1222"/>
      <c r="DL12" s="1222"/>
      <c r="DM12" s="1222"/>
      <c r="DN12" s="1222"/>
      <c r="DO12" s="1222"/>
      <c r="DP12" s="1222"/>
      <c r="DQ12" s="1222"/>
      <c r="DR12" s="1222"/>
      <c r="DS12" s="1222"/>
      <c r="DT12" s="1222"/>
      <c r="DU12" s="1222"/>
      <c r="DV12" s="1222"/>
      <c r="DW12" s="1222"/>
      <c r="DX12" s="1222"/>
      <c r="DY12" s="1222"/>
      <c r="DZ12" s="1222"/>
      <c r="EA12" s="1222"/>
      <c r="EB12" s="1222"/>
      <c r="EC12" s="1222"/>
      <c r="ED12" s="1222"/>
      <c r="EE12" s="1222"/>
      <c r="EF12" s="1222"/>
      <c r="EG12" s="1222"/>
      <c r="EH12" s="1222"/>
      <c r="EI12" s="1222"/>
      <c r="EJ12" s="1222"/>
      <c r="EK12" s="1222"/>
      <c r="EL12" s="1222"/>
      <c r="EM12" s="1222"/>
      <c r="EN12" s="1222"/>
      <c r="EO12" s="1222"/>
      <c r="EP12" s="1222"/>
      <c r="EQ12" s="1222"/>
      <c r="ER12" s="1222"/>
      <c r="ES12" s="1222"/>
      <c r="ET12" s="1222"/>
      <c r="EU12" s="1222"/>
      <c r="EV12" s="1222"/>
      <c r="EW12" s="1222"/>
      <c r="EX12" s="1222"/>
      <c r="EY12" s="1222"/>
      <c r="EZ12" s="1222"/>
      <c r="FA12" s="1222"/>
      <c r="FB12" s="1222"/>
      <c r="FC12" s="1222"/>
      <c r="FD12" s="1222"/>
      <c r="FE12" s="1222"/>
      <c r="FF12" s="1222"/>
      <c r="FG12" s="1222"/>
      <c r="FH12" s="1222"/>
      <c r="FI12" s="1222"/>
      <c r="FJ12" s="1222"/>
      <c r="FK12" s="1222"/>
      <c r="FL12" s="1222"/>
      <c r="FM12" s="1222"/>
      <c r="FN12" s="1222"/>
      <c r="FO12" s="1222"/>
      <c r="FP12" s="1222"/>
      <c r="FQ12" s="1222"/>
      <c r="FR12" s="1222"/>
      <c r="FS12" s="1222"/>
      <c r="FT12" s="1222"/>
      <c r="FU12" s="1222"/>
      <c r="FV12" s="1222"/>
      <c r="FW12" s="1222"/>
      <c r="FX12" s="1222"/>
      <c r="FY12" s="1222"/>
      <c r="FZ12" s="1222"/>
      <c r="GA12" s="1222"/>
      <c r="GB12" s="1222"/>
      <c r="GC12" s="1222"/>
      <c r="GD12" s="1222"/>
      <c r="GE12" s="1222"/>
      <c r="GF12" s="1222"/>
      <c r="GG12" s="1222"/>
      <c r="GH12" s="1222"/>
      <c r="GI12" s="1222"/>
      <c r="GJ12" s="1222"/>
      <c r="GK12" s="1222"/>
      <c r="GL12" s="1222"/>
      <c r="GM12" s="1222"/>
      <c r="GN12" s="1222"/>
      <c r="GO12" s="1222"/>
      <c r="GP12" s="1222"/>
      <c r="GQ12" s="1222"/>
      <c r="GR12" s="1222"/>
      <c r="GS12" s="1222"/>
      <c r="GT12" s="1222"/>
      <c r="GU12" s="1222"/>
      <c r="GV12" s="1222"/>
      <c r="GW12" s="1222"/>
      <c r="GX12" s="1222"/>
      <c r="GY12" s="1222"/>
      <c r="GZ12" s="1222"/>
      <c r="HA12" s="1222"/>
      <c r="HB12" s="1222"/>
      <c r="HC12" s="1222"/>
      <c r="HD12" s="1222"/>
      <c r="HE12" s="1222"/>
      <c r="HF12" s="1222"/>
      <c r="HG12" s="1222"/>
      <c r="HH12" s="1222"/>
      <c r="HI12" s="1222"/>
      <c r="HJ12" s="1222"/>
      <c r="HK12" s="1222"/>
      <c r="HL12" s="1222"/>
      <c r="HM12" s="1222"/>
      <c r="HN12" s="1222"/>
      <c r="HO12" s="1222"/>
      <c r="HP12" s="1222"/>
      <c r="HQ12" s="1222"/>
      <c r="HR12" s="1222"/>
      <c r="HS12" s="1222"/>
      <c r="HT12" s="1222"/>
      <c r="HU12" s="1222"/>
      <c r="HV12" s="1222"/>
      <c r="HW12" s="1222"/>
      <c r="HX12" s="1222"/>
      <c r="HY12" s="1222"/>
      <c r="HZ12" s="1222"/>
      <c r="IA12" s="1222"/>
      <c r="IB12" s="1222"/>
      <c r="IC12" s="1222"/>
      <c r="ID12" s="1222"/>
      <c r="IE12" s="1222"/>
      <c r="IF12" s="1222"/>
      <c r="IG12" s="1222"/>
      <c r="IH12" s="1222"/>
      <c r="II12" s="1222"/>
      <c r="IJ12" s="1222"/>
      <c r="IK12" s="1222"/>
      <c r="IL12" s="1222"/>
      <c r="IM12" s="1222"/>
      <c r="IN12" s="1222"/>
      <c r="IO12" s="1222"/>
      <c r="IP12" s="1222"/>
      <c r="IQ12" s="1222"/>
      <c r="IR12" s="1222"/>
      <c r="IS12" s="1222"/>
      <c r="IT12" s="1222"/>
      <c r="IU12" s="1222"/>
      <c r="IV12" s="1222"/>
    </row>
    <row r="13" spans="1:256">
      <c r="A13" s="1234"/>
    </row>
    <row r="14" spans="1:256" ht="20.100000000000001" customHeight="1">
      <c r="A14" s="1235" t="s">
        <v>1560</v>
      </c>
      <c r="B14" s="1236"/>
      <c r="C14" s="1236"/>
      <c r="D14" s="1236"/>
      <c r="E14" s="1236"/>
      <c r="F14" s="2776"/>
    </row>
    <row r="15" spans="1:256" s="598" customFormat="1" ht="20.100000000000001" customHeight="1">
      <c r="A15" s="1237" t="s">
        <v>1561</v>
      </c>
      <c r="B15" s="1238" t="s">
        <v>1562</v>
      </c>
      <c r="C15" s="1238" t="s">
        <v>1563</v>
      </c>
      <c r="D15" s="1238" t="s">
        <v>1564</v>
      </c>
      <c r="E15" s="1002"/>
      <c r="F15" s="2773"/>
      <c r="G15" s="2773"/>
      <c r="H15" s="2773"/>
      <c r="I15" s="2773"/>
      <c r="J15" s="2773"/>
      <c r="K15" s="2773"/>
      <c r="L15" s="2774"/>
      <c r="M15" s="2774"/>
      <c r="N15" s="2774"/>
      <c r="O15" s="2774"/>
      <c r="P15" s="2774"/>
      <c r="Q15" s="2774"/>
      <c r="R15" s="2774"/>
      <c r="S15" s="2774"/>
      <c r="T15" s="2774"/>
      <c r="U15" s="2774"/>
      <c r="V15" s="2774"/>
      <c r="W15" s="2774"/>
      <c r="X15" s="2774"/>
      <c r="Y15" s="2774"/>
      <c r="Z15" s="2774"/>
      <c r="AA15" s="2774"/>
      <c r="AB15" s="2774"/>
      <c r="AC15" s="2774"/>
      <c r="AD15" s="2774"/>
      <c r="AE15" s="2774"/>
      <c r="AF15" s="2774"/>
      <c r="AG15" s="2774"/>
      <c r="AH15" s="2774"/>
      <c r="AI15" s="2774"/>
      <c r="AJ15" s="2774"/>
      <c r="AK15" s="2774"/>
      <c r="AL15" s="2774"/>
      <c r="AM15" s="2774"/>
      <c r="AN15" s="2774"/>
      <c r="AO15" s="2774"/>
      <c r="AP15" s="2774"/>
      <c r="AQ15" s="2774"/>
      <c r="AR15" s="2774"/>
      <c r="AS15" s="2774"/>
      <c r="AT15" s="2774"/>
      <c r="AU15" s="2774"/>
      <c r="AV15" s="2774"/>
      <c r="AW15" s="2774"/>
      <c r="AX15" s="2774"/>
      <c r="AY15" s="2774"/>
      <c r="AZ15" s="1222"/>
      <c r="BA15" s="1222"/>
      <c r="BB15" s="1222"/>
      <c r="BC15" s="1222"/>
      <c r="BD15" s="1222"/>
      <c r="BE15" s="1222"/>
      <c r="BF15" s="1222"/>
      <c r="BG15" s="1222"/>
      <c r="BH15" s="1222"/>
      <c r="BI15" s="1222"/>
      <c r="BJ15" s="1222"/>
      <c r="BK15" s="1222"/>
      <c r="BL15" s="1222"/>
      <c r="BM15" s="1222"/>
      <c r="BN15" s="1222"/>
      <c r="BO15" s="1222"/>
      <c r="BP15" s="1222"/>
      <c r="BQ15" s="1222"/>
      <c r="BR15" s="1222"/>
      <c r="BS15" s="1222"/>
      <c r="BT15" s="1222"/>
      <c r="BU15" s="1222"/>
      <c r="BV15" s="1222"/>
      <c r="BW15" s="1222"/>
      <c r="BX15" s="1222"/>
      <c r="BY15" s="1222"/>
      <c r="BZ15" s="1222"/>
      <c r="CA15" s="1222"/>
      <c r="CB15" s="1222"/>
      <c r="CC15" s="1222"/>
      <c r="CD15" s="1222"/>
      <c r="CE15" s="1222"/>
      <c r="CF15" s="1222"/>
      <c r="CG15" s="1222"/>
      <c r="CH15" s="1222"/>
      <c r="CI15" s="1222"/>
      <c r="CJ15" s="1222"/>
      <c r="CK15" s="1222"/>
      <c r="CL15" s="1222"/>
      <c r="CM15" s="1222"/>
      <c r="CN15" s="1222"/>
      <c r="CO15" s="1222"/>
      <c r="CP15" s="1222"/>
      <c r="CQ15" s="1222"/>
      <c r="CR15" s="1222"/>
      <c r="CS15" s="1222"/>
      <c r="CT15" s="1222"/>
      <c r="CU15" s="1222"/>
      <c r="CV15" s="1222"/>
      <c r="CW15" s="1222"/>
      <c r="CX15" s="1222"/>
      <c r="CY15" s="1222"/>
      <c r="CZ15" s="1222"/>
      <c r="DA15" s="1222"/>
      <c r="DB15" s="1222"/>
      <c r="DC15" s="1222"/>
      <c r="DD15" s="1222"/>
      <c r="DE15" s="1222"/>
      <c r="DF15" s="1222"/>
      <c r="DG15" s="1222"/>
      <c r="DH15" s="1222"/>
      <c r="DI15" s="1222"/>
      <c r="DJ15" s="1222"/>
      <c r="DK15" s="1222"/>
      <c r="DL15" s="1222"/>
      <c r="DM15" s="1222"/>
      <c r="DN15" s="1222"/>
      <c r="DO15" s="1222"/>
      <c r="DP15" s="1222"/>
      <c r="DQ15" s="1222"/>
      <c r="DR15" s="1222"/>
      <c r="DS15" s="1222"/>
      <c r="DT15" s="1222"/>
      <c r="DU15" s="1222"/>
      <c r="DV15" s="1222"/>
      <c r="DW15" s="1222"/>
      <c r="DX15" s="1222"/>
      <c r="DY15" s="1222"/>
      <c r="DZ15" s="1222"/>
      <c r="EA15" s="1222"/>
      <c r="EB15" s="1222"/>
      <c r="EC15" s="1222"/>
      <c r="ED15" s="1222"/>
      <c r="EE15" s="1222"/>
      <c r="EF15" s="1222"/>
      <c r="EG15" s="1222"/>
      <c r="EH15" s="1222"/>
      <c r="EI15" s="1222"/>
      <c r="EJ15" s="1222"/>
      <c r="EK15" s="1222"/>
      <c r="EL15" s="1222"/>
      <c r="EM15" s="1222"/>
      <c r="EN15" s="1222"/>
      <c r="EO15" s="1222"/>
      <c r="EP15" s="1222"/>
      <c r="EQ15" s="1222"/>
      <c r="ER15" s="1222"/>
      <c r="ES15" s="1222"/>
      <c r="ET15" s="1222"/>
      <c r="EU15" s="1222"/>
      <c r="EV15" s="1222"/>
      <c r="EW15" s="1222"/>
      <c r="EX15" s="1222"/>
      <c r="EY15" s="1222"/>
      <c r="EZ15" s="1222"/>
      <c r="FA15" s="1222"/>
      <c r="FB15" s="1222"/>
      <c r="FC15" s="1222"/>
      <c r="FD15" s="1222"/>
      <c r="FE15" s="1222"/>
      <c r="FF15" s="1222"/>
      <c r="FG15" s="1222"/>
      <c r="FH15" s="1222"/>
      <c r="FI15" s="1222"/>
      <c r="FJ15" s="1222"/>
      <c r="FK15" s="1222"/>
      <c r="FL15" s="1222"/>
      <c r="FM15" s="1222"/>
      <c r="FN15" s="1222"/>
      <c r="FO15" s="1222"/>
      <c r="FP15" s="1222"/>
      <c r="FQ15" s="1222"/>
      <c r="FR15" s="1222"/>
      <c r="FS15" s="1222"/>
      <c r="FT15" s="1222"/>
      <c r="FU15" s="1222"/>
      <c r="FV15" s="1222"/>
      <c r="FW15" s="1222"/>
      <c r="FX15" s="1222"/>
      <c r="FY15" s="1222"/>
      <c r="FZ15" s="1222"/>
      <c r="GA15" s="1222"/>
      <c r="GB15" s="1222"/>
      <c r="GC15" s="1222"/>
      <c r="GD15" s="1222"/>
      <c r="GE15" s="1222"/>
      <c r="GF15" s="1222"/>
      <c r="GG15" s="1222"/>
      <c r="GH15" s="1222"/>
      <c r="GI15" s="1222"/>
      <c r="GJ15" s="1222"/>
      <c r="GK15" s="1222"/>
      <c r="GL15" s="1222"/>
      <c r="GM15" s="1222"/>
      <c r="GN15" s="1222"/>
      <c r="GO15" s="1222"/>
      <c r="GP15" s="1222"/>
      <c r="GQ15" s="1222"/>
      <c r="GR15" s="1222"/>
      <c r="GS15" s="1222"/>
      <c r="GT15" s="1222"/>
      <c r="GU15" s="1222"/>
      <c r="GV15" s="1222"/>
      <c r="GW15" s="1222"/>
      <c r="GX15" s="1222"/>
      <c r="GY15" s="1222"/>
      <c r="GZ15" s="1222"/>
      <c r="HA15" s="1222"/>
      <c r="HB15" s="1222"/>
      <c r="HC15" s="1222"/>
      <c r="HD15" s="1222"/>
      <c r="HE15" s="1222"/>
      <c r="HF15" s="1222"/>
      <c r="HG15" s="1222"/>
      <c r="HH15" s="1222"/>
      <c r="HI15" s="1222"/>
      <c r="HJ15" s="1222"/>
      <c r="HK15" s="1222"/>
      <c r="HL15" s="1222"/>
      <c r="HM15" s="1222"/>
      <c r="HN15" s="1222"/>
      <c r="HO15" s="1222"/>
      <c r="HP15" s="1222"/>
      <c r="HQ15" s="1222"/>
      <c r="HR15" s="1222"/>
      <c r="HS15" s="1222"/>
      <c r="HT15" s="1222"/>
      <c r="HU15" s="1222"/>
      <c r="HV15" s="1222"/>
      <c r="HW15" s="1222"/>
      <c r="HX15" s="1222"/>
      <c r="HY15" s="1222"/>
      <c r="HZ15" s="1222"/>
      <c r="IA15" s="1222"/>
      <c r="IB15" s="1222"/>
      <c r="IC15" s="1222"/>
      <c r="ID15" s="1222"/>
      <c r="IE15" s="1222"/>
      <c r="IF15" s="1222"/>
      <c r="IG15" s="1222"/>
      <c r="IH15" s="1222"/>
      <c r="II15" s="1222"/>
      <c r="IJ15" s="1222"/>
      <c r="IK15" s="1222"/>
      <c r="IL15" s="1222"/>
      <c r="IM15" s="1222"/>
      <c r="IN15" s="1222"/>
      <c r="IO15" s="1222"/>
      <c r="IP15" s="1222"/>
      <c r="IQ15" s="1222"/>
      <c r="IR15" s="1222"/>
      <c r="IS15" s="1222"/>
      <c r="IT15" s="1222"/>
      <c r="IU15" s="1222"/>
      <c r="IV15" s="1222"/>
    </row>
    <row r="16" spans="1:256" s="598" customFormat="1" ht="20.100000000000001" customHeight="1">
      <c r="A16" s="1237" t="s">
        <v>0</v>
      </c>
      <c r="B16" s="1239">
        <v>8819</v>
      </c>
      <c r="C16" s="1239">
        <v>2949</v>
      </c>
      <c r="D16" s="1239">
        <v>855</v>
      </c>
      <c r="E16" s="1002"/>
      <c r="F16" s="2773"/>
      <c r="G16" s="2773"/>
      <c r="H16" s="2773"/>
      <c r="I16" s="2773"/>
      <c r="J16" s="2773"/>
      <c r="K16" s="2773"/>
      <c r="L16" s="2774"/>
      <c r="M16" s="2774"/>
      <c r="N16" s="2774"/>
      <c r="O16" s="2774"/>
      <c r="P16" s="2774"/>
      <c r="Q16" s="2774"/>
      <c r="R16" s="2774"/>
      <c r="S16" s="2774"/>
      <c r="T16" s="2774"/>
      <c r="U16" s="2774"/>
      <c r="V16" s="2774"/>
      <c r="W16" s="2774"/>
      <c r="X16" s="2774"/>
      <c r="Y16" s="2774"/>
      <c r="Z16" s="2774"/>
      <c r="AA16" s="2774"/>
      <c r="AB16" s="2774"/>
      <c r="AC16" s="2774"/>
      <c r="AD16" s="2774"/>
      <c r="AE16" s="2774"/>
      <c r="AF16" s="2774"/>
      <c r="AG16" s="2774"/>
      <c r="AH16" s="2774"/>
      <c r="AI16" s="2774"/>
      <c r="AJ16" s="2774"/>
      <c r="AK16" s="2774"/>
      <c r="AL16" s="2774"/>
      <c r="AM16" s="2774"/>
      <c r="AN16" s="2774"/>
      <c r="AO16" s="2774"/>
      <c r="AP16" s="2774"/>
      <c r="AQ16" s="2774"/>
      <c r="AR16" s="2774"/>
      <c r="AS16" s="2774"/>
      <c r="AT16" s="2774"/>
      <c r="AU16" s="2774"/>
      <c r="AV16" s="2774"/>
      <c r="AW16" s="2774"/>
      <c r="AX16" s="2774"/>
      <c r="AY16" s="2774"/>
      <c r="AZ16" s="1222"/>
      <c r="BA16" s="1222"/>
      <c r="BB16" s="1222"/>
      <c r="BC16" s="1222"/>
      <c r="BD16" s="1222"/>
      <c r="BE16" s="1222"/>
      <c r="BF16" s="1222"/>
      <c r="BG16" s="1222"/>
      <c r="BH16" s="1222"/>
      <c r="BI16" s="1222"/>
      <c r="BJ16" s="1222"/>
      <c r="BK16" s="1222"/>
      <c r="BL16" s="1222"/>
      <c r="BM16" s="1222"/>
      <c r="BN16" s="1222"/>
      <c r="BO16" s="1222"/>
      <c r="BP16" s="1222"/>
      <c r="BQ16" s="1222"/>
      <c r="BR16" s="1222"/>
      <c r="BS16" s="1222"/>
      <c r="BT16" s="1222"/>
      <c r="BU16" s="1222"/>
      <c r="BV16" s="1222"/>
      <c r="BW16" s="1222"/>
      <c r="BX16" s="1222"/>
      <c r="BY16" s="1222"/>
      <c r="BZ16" s="1222"/>
      <c r="CA16" s="1222"/>
      <c r="CB16" s="1222"/>
      <c r="CC16" s="1222"/>
      <c r="CD16" s="1222"/>
      <c r="CE16" s="1222"/>
      <c r="CF16" s="1222"/>
      <c r="CG16" s="1222"/>
      <c r="CH16" s="1222"/>
      <c r="CI16" s="1222"/>
      <c r="CJ16" s="1222"/>
      <c r="CK16" s="1222"/>
      <c r="CL16" s="1222"/>
      <c r="CM16" s="1222"/>
      <c r="CN16" s="1222"/>
      <c r="CO16" s="1222"/>
      <c r="CP16" s="1222"/>
      <c r="CQ16" s="1222"/>
      <c r="CR16" s="1222"/>
      <c r="CS16" s="1222"/>
      <c r="CT16" s="1222"/>
      <c r="CU16" s="1222"/>
      <c r="CV16" s="1222"/>
      <c r="CW16" s="1222"/>
      <c r="CX16" s="1222"/>
      <c r="CY16" s="1222"/>
      <c r="CZ16" s="1222"/>
      <c r="DA16" s="1222"/>
      <c r="DB16" s="1222"/>
      <c r="DC16" s="1222"/>
      <c r="DD16" s="1222"/>
      <c r="DE16" s="1222"/>
      <c r="DF16" s="1222"/>
      <c r="DG16" s="1222"/>
      <c r="DH16" s="1222"/>
      <c r="DI16" s="1222"/>
      <c r="DJ16" s="1222"/>
      <c r="DK16" s="1222"/>
      <c r="DL16" s="1222"/>
      <c r="DM16" s="1222"/>
      <c r="DN16" s="1222"/>
      <c r="DO16" s="1222"/>
      <c r="DP16" s="1222"/>
      <c r="DQ16" s="1222"/>
      <c r="DR16" s="1222"/>
      <c r="DS16" s="1222"/>
      <c r="DT16" s="1222"/>
      <c r="DU16" s="1222"/>
      <c r="DV16" s="1222"/>
      <c r="DW16" s="1222"/>
      <c r="DX16" s="1222"/>
      <c r="DY16" s="1222"/>
      <c r="DZ16" s="1222"/>
      <c r="EA16" s="1222"/>
      <c r="EB16" s="1222"/>
      <c r="EC16" s="1222"/>
      <c r="ED16" s="1222"/>
      <c r="EE16" s="1222"/>
      <c r="EF16" s="1222"/>
      <c r="EG16" s="1222"/>
      <c r="EH16" s="1222"/>
      <c r="EI16" s="1222"/>
      <c r="EJ16" s="1222"/>
      <c r="EK16" s="1222"/>
      <c r="EL16" s="1222"/>
      <c r="EM16" s="1222"/>
      <c r="EN16" s="1222"/>
      <c r="EO16" s="1222"/>
      <c r="EP16" s="1222"/>
      <c r="EQ16" s="1222"/>
      <c r="ER16" s="1222"/>
      <c r="ES16" s="1222"/>
      <c r="ET16" s="1222"/>
      <c r="EU16" s="1222"/>
      <c r="EV16" s="1222"/>
      <c r="EW16" s="1222"/>
      <c r="EX16" s="1222"/>
      <c r="EY16" s="1222"/>
      <c r="EZ16" s="1222"/>
      <c r="FA16" s="1222"/>
      <c r="FB16" s="1222"/>
      <c r="FC16" s="1222"/>
      <c r="FD16" s="1222"/>
      <c r="FE16" s="1222"/>
      <c r="FF16" s="1222"/>
      <c r="FG16" s="1222"/>
      <c r="FH16" s="1222"/>
      <c r="FI16" s="1222"/>
      <c r="FJ16" s="1222"/>
      <c r="FK16" s="1222"/>
      <c r="FL16" s="1222"/>
      <c r="FM16" s="1222"/>
      <c r="FN16" s="1222"/>
      <c r="FO16" s="1222"/>
      <c r="FP16" s="1222"/>
      <c r="FQ16" s="1222"/>
      <c r="FR16" s="1222"/>
      <c r="FS16" s="1222"/>
      <c r="FT16" s="1222"/>
      <c r="FU16" s="1222"/>
      <c r="FV16" s="1222"/>
      <c r="FW16" s="1222"/>
      <c r="FX16" s="1222"/>
      <c r="FY16" s="1222"/>
      <c r="FZ16" s="1222"/>
      <c r="GA16" s="1222"/>
      <c r="GB16" s="1222"/>
      <c r="GC16" s="1222"/>
      <c r="GD16" s="1222"/>
      <c r="GE16" s="1222"/>
      <c r="GF16" s="1222"/>
      <c r="GG16" s="1222"/>
      <c r="GH16" s="1222"/>
      <c r="GI16" s="1222"/>
      <c r="GJ16" s="1222"/>
      <c r="GK16" s="1222"/>
      <c r="GL16" s="1222"/>
      <c r="GM16" s="1222"/>
      <c r="GN16" s="1222"/>
      <c r="GO16" s="1222"/>
      <c r="GP16" s="1222"/>
      <c r="GQ16" s="1222"/>
      <c r="GR16" s="1222"/>
      <c r="GS16" s="1222"/>
      <c r="GT16" s="1222"/>
      <c r="GU16" s="1222"/>
      <c r="GV16" s="1222"/>
      <c r="GW16" s="1222"/>
      <c r="GX16" s="1222"/>
      <c r="GY16" s="1222"/>
      <c r="GZ16" s="1222"/>
      <c r="HA16" s="1222"/>
      <c r="HB16" s="1222"/>
      <c r="HC16" s="1222"/>
      <c r="HD16" s="1222"/>
      <c r="HE16" s="1222"/>
      <c r="HF16" s="1222"/>
      <c r="HG16" s="1222"/>
      <c r="HH16" s="1222"/>
      <c r="HI16" s="1222"/>
      <c r="HJ16" s="1222"/>
      <c r="HK16" s="1222"/>
      <c r="HL16" s="1222"/>
      <c r="HM16" s="1222"/>
      <c r="HN16" s="1222"/>
      <c r="HO16" s="1222"/>
      <c r="HP16" s="1222"/>
      <c r="HQ16" s="1222"/>
      <c r="HR16" s="1222"/>
      <c r="HS16" s="1222"/>
      <c r="HT16" s="1222"/>
      <c r="HU16" s="1222"/>
      <c r="HV16" s="1222"/>
      <c r="HW16" s="1222"/>
      <c r="HX16" s="1222"/>
      <c r="HY16" s="1222"/>
      <c r="HZ16" s="1222"/>
      <c r="IA16" s="1222"/>
      <c r="IB16" s="1222"/>
      <c r="IC16" s="1222"/>
      <c r="ID16" s="1222"/>
      <c r="IE16" s="1222"/>
      <c r="IF16" s="1222"/>
      <c r="IG16" s="1222"/>
      <c r="IH16" s="1222"/>
      <c r="II16" s="1222"/>
      <c r="IJ16" s="1222"/>
      <c r="IK16" s="1222"/>
      <c r="IL16" s="1222"/>
      <c r="IM16" s="1222"/>
      <c r="IN16" s="1222"/>
      <c r="IO16" s="1222"/>
      <c r="IP16" s="1222"/>
      <c r="IQ16" s="1222"/>
      <c r="IR16" s="1222"/>
      <c r="IS16" s="1222"/>
      <c r="IT16" s="1222"/>
      <c r="IU16" s="1222"/>
      <c r="IV16" s="1222"/>
    </row>
    <row r="17" spans="1:256" s="598" customFormat="1" ht="20.100000000000001" customHeight="1">
      <c r="A17" s="1240" t="s">
        <v>1565</v>
      </c>
      <c r="B17" s="1241">
        <v>1429</v>
      </c>
      <c r="C17" s="1241">
        <v>939</v>
      </c>
      <c r="D17" s="1241">
        <v>160</v>
      </c>
      <c r="E17" s="1002"/>
      <c r="F17" s="2773"/>
      <c r="G17" s="2773"/>
      <c r="H17" s="2773"/>
      <c r="I17" s="2773"/>
      <c r="J17" s="2773"/>
      <c r="K17" s="2773"/>
      <c r="L17" s="2774"/>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4"/>
      <c r="AZ17" s="1222"/>
      <c r="BA17" s="1222"/>
      <c r="BB17" s="1222"/>
      <c r="BC17" s="1222"/>
      <c r="BD17" s="1222"/>
      <c r="BE17" s="1222"/>
      <c r="BF17" s="1222"/>
      <c r="BG17" s="1222"/>
      <c r="BH17" s="1222"/>
      <c r="BI17" s="1222"/>
      <c r="BJ17" s="1222"/>
      <c r="BK17" s="1222"/>
      <c r="BL17" s="1222"/>
      <c r="BM17" s="1222"/>
      <c r="BN17" s="1222"/>
      <c r="BO17" s="1222"/>
      <c r="BP17" s="1222"/>
      <c r="BQ17" s="1222"/>
      <c r="BR17" s="1222"/>
      <c r="BS17" s="1222"/>
      <c r="BT17" s="1222"/>
      <c r="BU17" s="1222"/>
      <c r="BV17" s="1222"/>
      <c r="BW17" s="1222"/>
      <c r="BX17" s="1222"/>
      <c r="BY17" s="1222"/>
      <c r="BZ17" s="1222"/>
      <c r="CA17" s="1222"/>
      <c r="CB17" s="1222"/>
      <c r="CC17" s="1222"/>
      <c r="CD17" s="1222"/>
      <c r="CE17" s="1222"/>
      <c r="CF17" s="1222"/>
      <c r="CG17" s="1222"/>
      <c r="CH17" s="1222"/>
      <c r="CI17" s="1222"/>
      <c r="CJ17" s="1222"/>
      <c r="CK17" s="1222"/>
      <c r="CL17" s="1222"/>
      <c r="CM17" s="1222"/>
      <c r="CN17" s="1222"/>
      <c r="CO17" s="1222"/>
      <c r="CP17" s="1222"/>
      <c r="CQ17" s="1222"/>
      <c r="CR17" s="1222"/>
      <c r="CS17" s="1222"/>
      <c r="CT17" s="1222"/>
      <c r="CU17" s="1222"/>
      <c r="CV17" s="1222"/>
      <c r="CW17" s="1222"/>
      <c r="CX17" s="1222"/>
      <c r="CY17" s="1222"/>
      <c r="CZ17" s="1222"/>
      <c r="DA17" s="1222"/>
      <c r="DB17" s="1222"/>
      <c r="DC17" s="1222"/>
      <c r="DD17" s="1222"/>
      <c r="DE17" s="1222"/>
      <c r="DF17" s="1222"/>
      <c r="DG17" s="1222"/>
      <c r="DH17" s="1222"/>
      <c r="DI17" s="1222"/>
      <c r="DJ17" s="1222"/>
      <c r="DK17" s="1222"/>
      <c r="DL17" s="1222"/>
      <c r="DM17" s="1222"/>
      <c r="DN17" s="1222"/>
      <c r="DO17" s="1222"/>
      <c r="DP17" s="1222"/>
      <c r="DQ17" s="1222"/>
      <c r="DR17" s="1222"/>
      <c r="DS17" s="1222"/>
      <c r="DT17" s="1222"/>
      <c r="DU17" s="1222"/>
      <c r="DV17" s="1222"/>
      <c r="DW17" s="1222"/>
      <c r="DX17" s="1222"/>
      <c r="DY17" s="1222"/>
      <c r="DZ17" s="1222"/>
      <c r="EA17" s="1222"/>
      <c r="EB17" s="1222"/>
      <c r="EC17" s="1222"/>
      <c r="ED17" s="1222"/>
      <c r="EE17" s="1222"/>
      <c r="EF17" s="1222"/>
      <c r="EG17" s="1222"/>
      <c r="EH17" s="1222"/>
      <c r="EI17" s="1222"/>
      <c r="EJ17" s="1222"/>
      <c r="EK17" s="1222"/>
      <c r="EL17" s="1222"/>
      <c r="EM17" s="1222"/>
      <c r="EN17" s="1222"/>
      <c r="EO17" s="1222"/>
      <c r="EP17" s="1222"/>
      <c r="EQ17" s="1222"/>
      <c r="ER17" s="1222"/>
      <c r="ES17" s="1222"/>
      <c r="ET17" s="1222"/>
      <c r="EU17" s="1222"/>
      <c r="EV17" s="1222"/>
      <c r="EW17" s="1222"/>
      <c r="EX17" s="1222"/>
      <c r="EY17" s="1222"/>
      <c r="EZ17" s="1222"/>
      <c r="FA17" s="1222"/>
      <c r="FB17" s="1222"/>
      <c r="FC17" s="1222"/>
      <c r="FD17" s="1222"/>
      <c r="FE17" s="1222"/>
      <c r="FF17" s="1222"/>
      <c r="FG17" s="1222"/>
      <c r="FH17" s="1222"/>
      <c r="FI17" s="1222"/>
      <c r="FJ17" s="1222"/>
      <c r="FK17" s="1222"/>
      <c r="FL17" s="1222"/>
      <c r="FM17" s="1222"/>
      <c r="FN17" s="1222"/>
      <c r="FO17" s="1222"/>
      <c r="FP17" s="1222"/>
      <c r="FQ17" s="1222"/>
      <c r="FR17" s="1222"/>
      <c r="FS17" s="1222"/>
      <c r="FT17" s="1222"/>
      <c r="FU17" s="1222"/>
      <c r="FV17" s="1222"/>
      <c r="FW17" s="1222"/>
      <c r="FX17" s="1222"/>
      <c r="FY17" s="1222"/>
      <c r="FZ17" s="1222"/>
      <c r="GA17" s="1222"/>
      <c r="GB17" s="1222"/>
      <c r="GC17" s="1222"/>
      <c r="GD17" s="1222"/>
      <c r="GE17" s="1222"/>
      <c r="GF17" s="1222"/>
      <c r="GG17" s="1222"/>
      <c r="GH17" s="1222"/>
      <c r="GI17" s="1222"/>
      <c r="GJ17" s="1222"/>
      <c r="GK17" s="1222"/>
      <c r="GL17" s="1222"/>
      <c r="GM17" s="1222"/>
      <c r="GN17" s="1222"/>
      <c r="GO17" s="1222"/>
      <c r="GP17" s="1222"/>
      <c r="GQ17" s="1222"/>
      <c r="GR17" s="1222"/>
      <c r="GS17" s="1222"/>
      <c r="GT17" s="1222"/>
      <c r="GU17" s="1222"/>
      <c r="GV17" s="1222"/>
      <c r="GW17" s="1222"/>
      <c r="GX17" s="1222"/>
      <c r="GY17" s="1222"/>
      <c r="GZ17" s="1222"/>
      <c r="HA17" s="1222"/>
      <c r="HB17" s="1222"/>
      <c r="HC17" s="1222"/>
      <c r="HD17" s="1222"/>
      <c r="HE17" s="1222"/>
      <c r="HF17" s="1222"/>
      <c r="HG17" s="1222"/>
      <c r="HH17" s="1222"/>
      <c r="HI17" s="1222"/>
      <c r="HJ17" s="1222"/>
      <c r="HK17" s="1222"/>
      <c r="HL17" s="1222"/>
      <c r="HM17" s="1222"/>
      <c r="HN17" s="1222"/>
      <c r="HO17" s="1222"/>
      <c r="HP17" s="1222"/>
      <c r="HQ17" s="1222"/>
      <c r="HR17" s="1222"/>
      <c r="HS17" s="1222"/>
      <c r="HT17" s="1222"/>
      <c r="HU17" s="1222"/>
      <c r="HV17" s="1222"/>
      <c r="HW17" s="1222"/>
      <c r="HX17" s="1222"/>
      <c r="HY17" s="1222"/>
      <c r="HZ17" s="1222"/>
      <c r="IA17" s="1222"/>
      <c r="IB17" s="1222"/>
      <c r="IC17" s="1222"/>
      <c r="ID17" s="1222"/>
      <c r="IE17" s="1222"/>
      <c r="IF17" s="1222"/>
      <c r="IG17" s="1222"/>
      <c r="IH17" s="1222"/>
      <c r="II17" s="1222"/>
      <c r="IJ17" s="1222"/>
      <c r="IK17" s="1222"/>
      <c r="IL17" s="1222"/>
      <c r="IM17" s="1222"/>
      <c r="IN17" s="1222"/>
      <c r="IO17" s="1222"/>
      <c r="IP17" s="1222"/>
      <c r="IQ17" s="1222"/>
      <c r="IR17" s="1222"/>
      <c r="IS17" s="1222"/>
      <c r="IT17" s="1222"/>
      <c r="IU17" s="1222"/>
      <c r="IV17" s="1222"/>
    </row>
    <row r="18" spans="1:256" s="598" customFormat="1" ht="20.100000000000001" customHeight="1">
      <c r="A18" s="1240" t="s">
        <v>1566</v>
      </c>
      <c r="B18" s="1241">
        <v>655</v>
      </c>
      <c r="C18" s="1241">
        <v>472</v>
      </c>
      <c r="D18" s="1241">
        <v>38</v>
      </c>
      <c r="E18" s="1002"/>
      <c r="F18" s="2773"/>
      <c r="G18" s="2773"/>
      <c r="H18" s="2773"/>
      <c r="I18" s="2773"/>
      <c r="J18" s="2773"/>
      <c r="K18" s="2773"/>
      <c r="L18" s="2774"/>
      <c r="M18" s="2774"/>
      <c r="N18" s="2774"/>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4"/>
      <c r="AZ18" s="1222"/>
      <c r="BA18" s="1222"/>
      <c r="BB18" s="1222"/>
      <c r="BC18" s="1222"/>
      <c r="BD18" s="1222"/>
      <c r="BE18" s="1222"/>
      <c r="BF18" s="1222"/>
      <c r="BG18" s="1222"/>
      <c r="BH18" s="1222"/>
      <c r="BI18" s="1222"/>
      <c r="BJ18" s="1222"/>
      <c r="BK18" s="1222"/>
      <c r="BL18" s="1222"/>
      <c r="BM18" s="1222"/>
      <c r="BN18" s="1222"/>
      <c r="BO18" s="1222"/>
      <c r="BP18" s="1222"/>
      <c r="BQ18" s="1222"/>
      <c r="BR18" s="1222"/>
      <c r="BS18" s="1222"/>
      <c r="BT18" s="1222"/>
      <c r="BU18" s="1222"/>
      <c r="BV18" s="1222"/>
      <c r="BW18" s="1222"/>
      <c r="BX18" s="1222"/>
      <c r="BY18" s="1222"/>
      <c r="BZ18" s="1222"/>
      <c r="CA18" s="1222"/>
      <c r="CB18" s="1222"/>
      <c r="CC18" s="1222"/>
      <c r="CD18" s="1222"/>
      <c r="CE18" s="1222"/>
      <c r="CF18" s="1222"/>
      <c r="CG18" s="1222"/>
      <c r="CH18" s="1222"/>
      <c r="CI18" s="1222"/>
      <c r="CJ18" s="1222"/>
      <c r="CK18" s="1222"/>
      <c r="CL18" s="1222"/>
      <c r="CM18" s="1222"/>
      <c r="CN18" s="1222"/>
      <c r="CO18" s="1222"/>
      <c r="CP18" s="1222"/>
      <c r="CQ18" s="1222"/>
      <c r="CR18" s="1222"/>
      <c r="CS18" s="1222"/>
      <c r="CT18" s="1222"/>
      <c r="CU18" s="1222"/>
      <c r="CV18" s="1222"/>
      <c r="CW18" s="1222"/>
      <c r="CX18" s="1222"/>
      <c r="CY18" s="1222"/>
      <c r="CZ18" s="1222"/>
      <c r="DA18" s="1222"/>
      <c r="DB18" s="1222"/>
      <c r="DC18" s="1222"/>
      <c r="DD18" s="1222"/>
      <c r="DE18" s="1222"/>
      <c r="DF18" s="1222"/>
      <c r="DG18" s="1222"/>
      <c r="DH18" s="1222"/>
      <c r="DI18" s="1222"/>
      <c r="DJ18" s="1222"/>
      <c r="DK18" s="1222"/>
      <c r="DL18" s="1222"/>
      <c r="DM18" s="1222"/>
      <c r="DN18" s="1222"/>
      <c r="DO18" s="1222"/>
      <c r="DP18" s="1222"/>
      <c r="DQ18" s="1222"/>
      <c r="DR18" s="1222"/>
      <c r="DS18" s="1222"/>
      <c r="DT18" s="1222"/>
      <c r="DU18" s="1222"/>
      <c r="DV18" s="1222"/>
      <c r="DW18" s="1222"/>
      <c r="DX18" s="1222"/>
      <c r="DY18" s="1222"/>
      <c r="DZ18" s="1222"/>
      <c r="EA18" s="1222"/>
      <c r="EB18" s="1222"/>
      <c r="EC18" s="1222"/>
      <c r="ED18" s="1222"/>
      <c r="EE18" s="1222"/>
      <c r="EF18" s="1222"/>
      <c r="EG18" s="1222"/>
      <c r="EH18" s="1222"/>
      <c r="EI18" s="1222"/>
      <c r="EJ18" s="1222"/>
      <c r="EK18" s="1222"/>
      <c r="EL18" s="1222"/>
      <c r="EM18" s="1222"/>
      <c r="EN18" s="1222"/>
      <c r="EO18" s="1222"/>
      <c r="EP18" s="1222"/>
      <c r="EQ18" s="1222"/>
      <c r="ER18" s="1222"/>
      <c r="ES18" s="1222"/>
      <c r="ET18" s="1222"/>
      <c r="EU18" s="1222"/>
      <c r="EV18" s="1222"/>
      <c r="EW18" s="1222"/>
      <c r="EX18" s="1222"/>
      <c r="EY18" s="1222"/>
      <c r="EZ18" s="1222"/>
      <c r="FA18" s="1222"/>
      <c r="FB18" s="1222"/>
      <c r="FC18" s="1222"/>
      <c r="FD18" s="1222"/>
      <c r="FE18" s="1222"/>
      <c r="FF18" s="1222"/>
      <c r="FG18" s="1222"/>
      <c r="FH18" s="1222"/>
      <c r="FI18" s="1222"/>
      <c r="FJ18" s="1222"/>
      <c r="FK18" s="1222"/>
      <c r="FL18" s="1222"/>
      <c r="FM18" s="1222"/>
      <c r="FN18" s="1222"/>
      <c r="FO18" s="1222"/>
      <c r="FP18" s="1222"/>
      <c r="FQ18" s="1222"/>
      <c r="FR18" s="1222"/>
      <c r="FS18" s="1222"/>
      <c r="FT18" s="1222"/>
      <c r="FU18" s="1222"/>
      <c r="FV18" s="1222"/>
      <c r="FW18" s="1222"/>
      <c r="FX18" s="1222"/>
      <c r="FY18" s="1222"/>
      <c r="FZ18" s="1222"/>
      <c r="GA18" s="1222"/>
      <c r="GB18" s="1222"/>
      <c r="GC18" s="1222"/>
      <c r="GD18" s="1222"/>
      <c r="GE18" s="1222"/>
      <c r="GF18" s="1222"/>
      <c r="GG18" s="1222"/>
      <c r="GH18" s="1222"/>
      <c r="GI18" s="1222"/>
      <c r="GJ18" s="1222"/>
      <c r="GK18" s="1222"/>
      <c r="GL18" s="1222"/>
      <c r="GM18" s="1222"/>
      <c r="GN18" s="1222"/>
      <c r="GO18" s="1222"/>
      <c r="GP18" s="1222"/>
      <c r="GQ18" s="1222"/>
      <c r="GR18" s="1222"/>
      <c r="GS18" s="1222"/>
      <c r="GT18" s="1222"/>
      <c r="GU18" s="1222"/>
      <c r="GV18" s="1222"/>
      <c r="GW18" s="1222"/>
      <c r="GX18" s="1222"/>
      <c r="GY18" s="1222"/>
      <c r="GZ18" s="1222"/>
      <c r="HA18" s="1222"/>
      <c r="HB18" s="1222"/>
      <c r="HC18" s="1222"/>
      <c r="HD18" s="1222"/>
      <c r="HE18" s="1222"/>
      <c r="HF18" s="1222"/>
      <c r="HG18" s="1222"/>
      <c r="HH18" s="1222"/>
      <c r="HI18" s="1222"/>
      <c r="HJ18" s="1222"/>
      <c r="HK18" s="1222"/>
      <c r="HL18" s="1222"/>
      <c r="HM18" s="1222"/>
      <c r="HN18" s="1222"/>
      <c r="HO18" s="1222"/>
      <c r="HP18" s="1222"/>
      <c r="HQ18" s="1222"/>
      <c r="HR18" s="1222"/>
      <c r="HS18" s="1222"/>
      <c r="HT18" s="1222"/>
      <c r="HU18" s="1222"/>
      <c r="HV18" s="1222"/>
      <c r="HW18" s="1222"/>
      <c r="HX18" s="1222"/>
      <c r="HY18" s="1222"/>
      <c r="HZ18" s="1222"/>
      <c r="IA18" s="1222"/>
      <c r="IB18" s="1222"/>
      <c r="IC18" s="1222"/>
      <c r="ID18" s="1222"/>
      <c r="IE18" s="1222"/>
      <c r="IF18" s="1222"/>
      <c r="IG18" s="1222"/>
      <c r="IH18" s="1222"/>
      <c r="II18" s="1222"/>
      <c r="IJ18" s="1222"/>
      <c r="IK18" s="1222"/>
      <c r="IL18" s="1222"/>
      <c r="IM18" s="1222"/>
      <c r="IN18" s="1222"/>
      <c r="IO18" s="1222"/>
      <c r="IP18" s="1222"/>
      <c r="IQ18" s="1222"/>
      <c r="IR18" s="1222"/>
      <c r="IS18" s="1222"/>
      <c r="IT18" s="1222"/>
      <c r="IU18" s="1222"/>
      <c r="IV18" s="1222"/>
    </row>
    <row r="19" spans="1:256" s="598" customFormat="1" ht="20.100000000000001" customHeight="1">
      <c r="A19" s="1240" t="s">
        <v>1567</v>
      </c>
      <c r="B19" s="1241">
        <v>2609</v>
      </c>
      <c r="C19" s="1241">
        <v>956</v>
      </c>
      <c r="D19" s="1241">
        <v>427</v>
      </c>
      <c r="E19" s="1002"/>
      <c r="F19" s="2773"/>
      <c r="G19" s="2773"/>
      <c r="H19" s="2773"/>
      <c r="I19" s="2773"/>
      <c r="J19" s="2773"/>
      <c r="K19" s="2773"/>
      <c r="L19" s="2774"/>
      <c r="M19" s="2774"/>
      <c r="N19" s="2774"/>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c r="AS19" s="2774"/>
      <c r="AT19" s="2774"/>
      <c r="AU19" s="2774"/>
      <c r="AV19" s="2774"/>
      <c r="AW19" s="2774"/>
      <c r="AX19" s="2774"/>
      <c r="AY19" s="2774"/>
      <c r="AZ19" s="1222"/>
      <c r="BA19" s="1222"/>
      <c r="BB19" s="1222"/>
      <c r="BC19" s="1222"/>
      <c r="BD19" s="1222"/>
      <c r="BE19" s="1222"/>
      <c r="BF19" s="1222"/>
      <c r="BG19" s="1222"/>
      <c r="BH19" s="1222"/>
      <c r="BI19" s="1222"/>
      <c r="BJ19" s="1222"/>
      <c r="BK19" s="1222"/>
      <c r="BL19" s="1222"/>
      <c r="BM19" s="1222"/>
      <c r="BN19" s="1222"/>
      <c r="BO19" s="1222"/>
      <c r="BP19" s="1222"/>
      <c r="BQ19" s="1222"/>
      <c r="BR19" s="1222"/>
      <c r="BS19" s="1222"/>
      <c r="BT19" s="1222"/>
      <c r="BU19" s="1222"/>
      <c r="BV19" s="1222"/>
      <c r="BW19" s="1222"/>
      <c r="BX19" s="1222"/>
      <c r="BY19" s="1222"/>
      <c r="BZ19" s="1222"/>
      <c r="CA19" s="1222"/>
      <c r="CB19" s="1222"/>
      <c r="CC19" s="1222"/>
      <c r="CD19" s="1222"/>
      <c r="CE19" s="1222"/>
      <c r="CF19" s="1222"/>
      <c r="CG19" s="1222"/>
      <c r="CH19" s="1222"/>
      <c r="CI19" s="1222"/>
      <c r="CJ19" s="1222"/>
      <c r="CK19" s="1222"/>
      <c r="CL19" s="1222"/>
      <c r="CM19" s="1222"/>
      <c r="CN19" s="1222"/>
      <c r="CO19" s="1222"/>
      <c r="CP19" s="1222"/>
      <c r="CQ19" s="1222"/>
      <c r="CR19" s="1222"/>
      <c r="CS19" s="1222"/>
      <c r="CT19" s="1222"/>
      <c r="CU19" s="1222"/>
      <c r="CV19" s="1222"/>
      <c r="CW19" s="1222"/>
      <c r="CX19" s="1222"/>
      <c r="CY19" s="1222"/>
      <c r="CZ19" s="1222"/>
      <c r="DA19" s="1222"/>
      <c r="DB19" s="1222"/>
      <c r="DC19" s="1222"/>
      <c r="DD19" s="1222"/>
      <c r="DE19" s="1222"/>
      <c r="DF19" s="1222"/>
      <c r="DG19" s="1222"/>
      <c r="DH19" s="1222"/>
      <c r="DI19" s="1222"/>
      <c r="DJ19" s="1222"/>
      <c r="DK19" s="1222"/>
      <c r="DL19" s="1222"/>
      <c r="DM19" s="1222"/>
      <c r="DN19" s="1222"/>
      <c r="DO19" s="1222"/>
      <c r="DP19" s="1222"/>
      <c r="DQ19" s="1222"/>
      <c r="DR19" s="1222"/>
      <c r="DS19" s="1222"/>
      <c r="DT19" s="1222"/>
      <c r="DU19" s="1222"/>
      <c r="DV19" s="1222"/>
      <c r="DW19" s="1222"/>
      <c r="DX19" s="1222"/>
      <c r="DY19" s="1222"/>
      <c r="DZ19" s="1222"/>
      <c r="EA19" s="1222"/>
      <c r="EB19" s="1222"/>
      <c r="EC19" s="1222"/>
      <c r="ED19" s="1222"/>
      <c r="EE19" s="1222"/>
      <c r="EF19" s="1222"/>
      <c r="EG19" s="1222"/>
      <c r="EH19" s="1222"/>
      <c r="EI19" s="1222"/>
      <c r="EJ19" s="1222"/>
      <c r="EK19" s="1222"/>
      <c r="EL19" s="1222"/>
      <c r="EM19" s="1222"/>
      <c r="EN19" s="1222"/>
      <c r="EO19" s="1222"/>
      <c r="EP19" s="1222"/>
      <c r="EQ19" s="1222"/>
      <c r="ER19" s="1222"/>
      <c r="ES19" s="1222"/>
      <c r="ET19" s="1222"/>
      <c r="EU19" s="1222"/>
      <c r="EV19" s="1222"/>
      <c r="EW19" s="1222"/>
      <c r="EX19" s="1222"/>
      <c r="EY19" s="1222"/>
      <c r="EZ19" s="1222"/>
      <c r="FA19" s="1222"/>
      <c r="FB19" s="1222"/>
      <c r="FC19" s="1222"/>
      <c r="FD19" s="1222"/>
      <c r="FE19" s="1222"/>
      <c r="FF19" s="1222"/>
      <c r="FG19" s="1222"/>
      <c r="FH19" s="1222"/>
      <c r="FI19" s="1222"/>
      <c r="FJ19" s="1222"/>
      <c r="FK19" s="1222"/>
      <c r="FL19" s="1222"/>
      <c r="FM19" s="1222"/>
      <c r="FN19" s="1222"/>
      <c r="FO19" s="1222"/>
      <c r="FP19" s="1222"/>
      <c r="FQ19" s="1222"/>
      <c r="FR19" s="1222"/>
      <c r="FS19" s="1222"/>
      <c r="FT19" s="1222"/>
      <c r="FU19" s="1222"/>
      <c r="FV19" s="1222"/>
      <c r="FW19" s="1222"/>
      <c r="FX19" s="1222"/>
      <c r="FY19" s="1222"/>
      <c r="FZ19" s="1222"/>
      <c r="GA19" s="1222"/>
      <c r="GB19" s="1222"/>
      <c r="GC19" s="1222"/>
      <c r="GD19" s="1222"/>
      <c r="GE19" s="1222"/>
      <c r="GF19" s="1222"/>
      <c r="GG19" s="1222"/>
      <c r="GH19" s="1222"/>
      <c r="GI19" s="1222"/>
      <c r="GJ19" s="1222"/>
      <c r="GK19" s="1222"/>
      <c r="GL19" s="1222"/>
      <c r="GM19" s="1222"/>
      <c r="GN19" s="1222"/>
      <c r="GO19" s="1222"/>
      <c r="GP19" s="1222"/>
      <c r="GQ19" s="1222"/>
      <c r="GR19" s="1222"/>
      <c r="GS19" s="1222"/>
      <c r="GT19" s="1222"/>
      <c r="GU19" s="1222"/>
      <c r="GV19" s="1222"/>
      <c r="GW19" s="1222"/>
      <c r="GX19" s="1222"/>
      <c r="GY19" s="1222"/>
      <c r="GZ19" s="1222"/>
      <c r="HA19" s="1222"/>
      <c r="HB19" s="1222"/>
      <c r="HC19" s="1222"/>
      <c r="HD19" s="1222"/>
      <c r="HE19" s="1222"/>
      <c r="HF19" s="1222"/>
      <c r="HG19" s="1222"/>
      <c r="HH19" s="1222"/>
      <c r="HI19" s="1222"/>
      <c r="HJ19" s="1222"/>
      <c r="HK19" s="1222"/>
      <c r="HL19" s="1222"/>
      <c r="HM19" s="1222"/>
      <c r="HN19" s="1222"/>
      <c r="HO19" s="1222"/>
      <c r="HP19" s="1222"/>
      <c r="HQ19" s="1222"/>
      <c r="HR19" s="1222"/>
      <c r="HS19" s="1222"/>
      <c r="HT19" s="1222"/>
      <c r="HU19" s="1222"/>
      <c r="HV19" s="1222"/>
      <c r="HW19" s="1222"/>
      <c r="HX19" s="1222"/>
      <c r="HY19" s="1222"/>
      <c r="HZ19" s="1222"/>
      <c r="IA19" s="1222"/>
      <c r="IB19" s="1222"/>
      <c r="IC19" s="1222"/>
      <c r="ID19" s="1222"/>
      <c r="IE19" s="1222"/>
      <c r="IF19" s="1222"/>
      <c r="IG19" s="1222"/>
      <c r="IH19" s="1222"/>
      <c r="II19" s="1222"/>
      <c r="IJ19" s="1222"/>
      <c r="IK19" s="1222"/>
      <c r="IL19" s="1222"/>
      <c r="IM19" s="1222"/>
      <c r="IN19" s="1222"/>
      <c r="IO19" s="1222"/>
      <c r="IP19" s="1222"/>
      <c r="IQ19" s="1222"/>
      <c r="IR19" s="1222"/>
      <c r="IS19" s="1222"/>
      <c r="IT19" s="1222"/>
      <c r="IU19" s="1222"/>
      <c r="IV19" s="1222"/>
    </row>
    <row r="20" spans="1:256" s="598" customFormat="1" ht="20.100000000000001" customHeight="1">
      <c r="A20" s="1240" t="s">
        <v>1568</v>
      </c>
      <c r="B20" s="1241">
        <v>22</v>
      </c>
      <c r="C20" s="1241">
        <v>357</v>
      </c>
      <c r="D20" s="1241">
        <v>215</v>
      </c>
      <c r="E20" s="1002"/>
      <c r="F20" s="2773"/>
      <c r="G20" s="2773"/>
      <c r="H20" s="2773"/>
      <c r="I20" s="2773"/>
      <c r="J20" s="2773"/>
      <c r="K20" s="2773"/>
      <c r="L20" s="2774"/>
      <c r="M20" s="2774"/>
      <c r="N20" s="2774"/>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c r="AS20" s="2774"/>
      <c r="AT20" s="2774"/>
      <c r="AU20" s="2774"/>
      <c r="AV20" s="2774"/>
      <c r="AW20" s="2774"/>
      <c r="AX20" s="2774"/>
      <c r="AY20" s="2774"/>
      <c r="AZ20" s="1222"/>
      <c r="BA20" s="1222"/>
      <c r="BB20" s="1222"/>
      <c r="BC20" s="1222"/>
      <c r="BD20" s="1222"/>
      <c r="BE20" s="1222"/>
      <c r="BF20" s="1222"/>
      <c r="BG20" s="1222"/>
      <c r="BH20" s="1222"/>
      <c r="BI20" s="1222"/>
      <c r="BJ20" s="1222"/>
      <c r="BK20" s="1222"/>
      <c r="BL20" s="1222"/>
      <c r="BM20" s="1222"/>
      <c r="BN20" s="1222"/>
      <c r="BO20" s="1222"/>
      <c r="BP20" s="1222"/>
      <c r="BQ20" s="1222"/>
      <c r="BR20" s="1222"/>
      <c r="BS20" s="1222"/>
      <c r="BT20" s="1222"/>
      <c r="BU20" s="1222"/>
      <c r="BV20" s="1222"/>
      <c r="BW20" s="1222"/>
      <c r="BX20" s="1222"/>
      <c r="BY20" s="1222"/>
      <c r="BZ20" s="1222"/>
      <c r="CA20" s="1222"/>
      <c r="CB20" s="1222"/>
      <c r="CC20" s="1222"/>
      <c r="CD20" s="1222"/>
      <c r="CE20" s="1222"/>
      <c r="CF20" s="1222"/>
      <c r="CG20" s="1222"/>
      <c r="CH20" s="1222"/>
      <c r="CI20" s="1222"/>
      <c r="CJ20" s="1222"/>
      <c r="CK20" s="1222"/>
      <c r="CL20" s="1222"/>
      <c r="CM20" s="1222"/>
      <c r="CN20" s="1222"/>
      <c r="CO20" s="1222"/>
      <c r="CP20" s="1222"/>
      <c r="CQ20" s="1222"/>
      <c r="CR20" s="1222"/>
      <c r="CS20" s="1222"/>
      <c r="CT20" s="1222"/>
      <c r="CU20" s="1222"/>
      <c r="CV20" s="1222"/>
      <c r="CW20" s="1222"/>
      <c r="CX20" s="1222"/>
      <c r="CY20" s="1222"/>
      <c r="CZ20" s="1222"/>
      <c r="DA20" s="1222"/>
      <c r="DB20" s="1222"/>
      <c r="DC20" s="1222"/>
      <c r="DD20" s="1222"/>
      <c r="DE20" s="1222"/>
      <c r="DF20" s="1222"/>
      <c r="DG20" s="1222"/>
      <c r="DH20" s="1222"/>
      <c r="DI20" s="1222"/>
      <c r="DJ20" s="1222"/>
      <c r="DK20" s="1222"/>
      <c r="DL20" s="1222"/>
      <c r="DM20" s="1222"/>
      <c r="DN20" s="1222"/>
      <c r="DO20" s="1222"/>
      <c r="DP20" s="1222"/>
      <c r="DQ20" s="1222"/>
      <c r="DR20" s="1222"/>
      <c r="DS20" s="1222"/>
      <c r="DT20" s="1222"/>
      <c r="DU20" s="1222"/>
      <c r="DV20" s="1222"/>
      <c r="DW20" s="1222"/>
      <c r="DX20" s="1222"/>
      <c r="DY20" s="1222"/>
      <c r="DZ20" s="1222"/>
      <c r="EA20" s="1222"/>
      <c r="EB20" s="1222"/>
      <c r="EC20" s="1222"/>
      <c r="ED20" s="1222"/>
      <c r="EE20" s="1222"/>
      <c r="EF20" s="1222"/>
      <c r="EG20" s="1222"/>
      <c r="EH20" s="1222"/>
      <c r="EI20" s="1222"/>
      <c r="EJ20" s="1222"/>
      <c r="EK20" s="1222"/>
      <c r="EL20" s="1222"/>
      <c r="EM20" s="1222"/>
      <c r="EN20" s="1222"/>
      <c r="EO20" s="1222"/>
      <c r="EP20" s="1222"/>
      <c r="EQ20" s="1222"/>
      <c r="ER20" s="1222"/>
      <c r="ES20" s="1222"/>
      <c r="ET20" s="1222"/>
      <c r="EU20" s="1222"/>
      <c r="EV20" s="1222"/>
      <c r="EW20" s="1222"/>
      <c r="EX20" s="1222"/>
      <c r="EY20" s="1222"/>
      <c r="EZ20" s="1222"/>
      <c r="FA20" s="1222"/>
      <c r="FB20" s="1222"/>
      <c r="FC20" s="1222"/>
      <c r="FD20" s="1222"/>
      <c r="FE20" s="1222"/>
      <c r="FF20" s="1222"/>
      <c r="FG20" s="1222"/>
      <c r="FH20" s="1222"/>
      <c r="FI20" s="1222"/>
      <c r="FJ20" s="1222"/>
      <c r="FK20" s="1222"/>
      <c r="FL20" s="1222"/>
      <c r="FM20" s="1222"/>
      <c r="FN20" s="1222"/>
      <c r="FO20" s="1222"/>
      <c r="FP20" s="1222"/>
      <c r="FQ20" s="1222"/>
      <c r="FR20" s="1222"/>
      <c r="FS20" s="1222"/>
      <c r="FT20" s="1222"/>
      <c r="FU20" s="1222"/>
      <c r="FV20" s="1222"/>
      <c r="FW20" s="1222"/>
      <c r="FX20" s="1222"/>
      <c r="FY20" s="1222"/>
      <c r="FZ20" s="1222"/>
      <c r="GA20" s="1222"/>
      <c r="GB20" s="1222"/>
      <c r="GC20" s="1222"/>
      <c r="GD20" s="1222"/>
      <c r="GE20" s="1222"/>
      <c r="GF20" s="1222"/>
      <c r="GG20" s="1222"/>
      <c r="GH20" s="1222"/>
      <c r="GI20" s="1222"/>
      <c r="GJ20" s="1222"/>
      <c r="GK20" s="1222"/>
      <c r="GL20" s="1222"/>
      <c r="GM20" s="1222"/>
      <c r="GN20" s="1222"/>
      <c r="GO20" s="1222"/>
      <c r="GP20" s="1222"/>
      <c r="GQ20" s="1222"/>
      <c r="GR20" s="1222"/>
      <c r="GS20" s="1222"/>
      <c r="GT20" s="1222"/>
      <c r="GU20" s="1222"/>
      <c r="GV20" s="1222"/>
      <c r="GW20" s="1222"/>
      <c r="GX20" s="1222"/>
      <c r="GY20" s="1222"/>
      <c r="GZ20" s="1222"/>
      <c r="HA20" s="1222"/>
      <c r="HB20" s="1222"/>
      <c r="HC20" s="1222"/>
      <c r="HD20" s="1222"/>
      <c r="HE20" s="1222"/>
      <c r="HF20" s="1222"/>
      <c r="HG20" s="1222"/>
      <c r="HH20" s="1222"/>
      <c r="HI20" s="1222"/>
      <c r="HJ20" s="1222"/>
      <c r="HK20" s="1222"/>
      <c r="HL20" s="1222"/>
      <c r="HM20" s="1222"/>
      <c r="HN20" s="1222"/>
      <c r="HO20" s="1222"/>
      <c r="HP20" s="1222"/>
      <c r="HQ20" s="1222"/>
      <c r="HR20" s="1222"/>
      <c r="HS20" s="1222"/>
      <c r="HT20" s="1222"/>
      <c r="HU20" s="1222"/>
      <c r="HV20" s="1222"/>
      <c r="HW20" s="1222"/>
      <c r="HX20" s="1222"/>
      <c r="HY20" s="1222"/>
      <c r="HZ20" s="1222"/>
      <c r="IA20" s="1222"/>
      <c r="IB20" s="1222"/>
      <c r="IC20" s="1222"/>
      <c r="ID20" s="1222"/>
      <c r="IE20" s="1222"/>
      <c r="IF20" s="1222"/>
      <c r="IG20" s="1222"/>
      <c r="IH20" s="1222"/>
      <c r="II20" s="1222"/>
      <c r="IJ20" s="1222"/>
      <c r="IK20" s="1222"/>
      <c r="IL20" s="1222"/>
      <c r="IM20" s="1222"/>
      <c r="IN20" s="1222"/>
      <c r="IO20" s="1222"/>
      <c r="IP20" s="1222"/>
      <c r="IQ20" s="1222"/>
      <c r="IR20" s="1222"/>
      <c r="IS20" s="1222"/>
      <c r="IT20" s="1222"/>
      <c r="IU20" s="1222"/>
      <c r="IV20" s="1222"/>
    </row>
    <row r="21" spans="1:256" s="598" customFormat="1" ht="20.100000000000001" customHeight="1">
      <c r="A21" s="1240" t="s">
        <v>1569</v>
      </c>
      <c r="B21" s="1241">
        <v>3629</v>
      </c>
      <c r="C21" s="1241">
        <v>24</v>
      </c>
      <c r="D21" s="1241">
        <v>7</v>
      </c>
      <c r="E21" s="1002"/>
      <c r="F21" s="2773"/>
      <c r="G21" s="2773"/>
      <c r="H21" s="2773"/>
      <c r="I21" s="2773"/>
      <c r="J21" s="2773"/>
      <c r="K21" s="2773"/>
      <c r="L21" s="2774"/>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4"/>
      <c r="AO21" s="2774"/>
      <c r="AP21" s="2774"/>
      <c r="AQ21" s="2774"/>
      <c r="AR21" s="2774"/>
      <c r="AS21" s="2774"/>
      <c r="AT21" s="2774"/>
      <c r="AU21" s="2774"/>
      <c r="AV21" s="2774"/>
      <c r="AW21" s="2774"/>
      <c r="AX21" s="2774"/>
      <c r="AY21" s="2774"/>
      <c r="AZ21" s="1222"/>
      <c r="BA21" s="1222"/>
      <c r="BB21" s="1222"/>
      <c r="BC21" s="1222"/>
      <c r="BD21" s="1222"/>
      <c r="BE21" s="1222"/>
      <c r="BF21" s="1222"/>
      <c r="BG21" s="1222"/>
      <c r="BH21" s="1222"/>
      <c r="BI21" s="1222"/>
      <c r="BJ21" s="1222"/>
      <c r="BK21" s="1222"/>
      <c r="BL21" s="1222"/>
      <c r="BM21" s="1222"/>
      <c r="BN21" s="1222"/>
      <c r="BO21" s="1222"/>
      <c r="BP21" s="1222"/>
      <c r="BQ21" s="1222"/>
      <c r="BR21" s="1222"/>
      <c r="BS21" s="1222"/>
      <c r="BT21" s="1222"/>
      <c r="BU21" s="1222"/>
      <c r="BV21" s="1222"/>
      <c r="BW21" s="1222"/>
      <c r="BX21" s="1222"/>
      <c r="BY21" s="1222"/>
      <c r="BZ21" s="1222"/>
      <c r="CA21" s="1222"/>
      <c r="CB21" s="1222"/>
      <c r="CC21" s="1222"/>
      <c r="CD21" s="1222"/>
      <c r="CE21" s="1222"/>
      <c r="CF21" s="1222"/>
      <c r="CG21" s="1222"/>
      <c r="CH21" s="1222"/>
      <c r="CI21" s="1222"/>
      <c r="CJ21" s="1222"/>
      <c r="CK21" s="1222"/>
      <c r="CL21" s="1222"/>
      <c r="CM21" s="1222"/>
      <c r="CN21" s="1222"/>
      <c r="CO21" s="1222"/>
      <c r="CP21" s="1222"/>
      <c r="CQ21" s="1222"/>
      <c r="CR21" s="1222"/>
      <c r="CS21" s="1222"/>
      <c r="CT21" s="1222"/>
      <c r="CU21" s="1222"/>
      <c r="CV21" s="1222"/>
      <c r="CW21" s="1222"/>
      <c r="CX21" s="1222"/>
      <c r="CY21" s="1222"/>
      <c r="CZ21" s="1222"/>
      <c r="DA21" s="1222"/>
      <c r="DB21" s="1222"/>
      <c r="DC21" s="1222"/>
      <c r="DD21" s="1222"/>
      <c r="DE21" s="1222"/>
      <c r="DF21" s="1222"/>
      <c r="DG21" s="1222"/>
      <c r="DH21" s="1222"/>
      <c r="DI21" s="1222"/>
      <c r="DJ21" s="1222"/>
      <c r="DK21" s="1222"/>
      <c r="DL21" s="1222"/>
      <c r="DM21" s="1222"/>
      <c r="DN21" s="1222"/>
      <c r="DO21" s="1222"/>
      <c r="DP21" s="1222"/>
      <c r="DQ21" s="1222"/>
      <c r="DR21" s="1222"/>
      <c r="DS21" s="1222"/>
      <c r="DT21" s="1222"/>
      <c r="DU21" s="1222"/>
      <c r="DV21" s="1222"/>
      <c r="DW21" s="1222"/>
      <c r="DX21" s="1222"/>
      <c r="DY21" s="1222"/>
      <c r="DZ21" s="1222"/>
      <c r="EA21" s="1222"/>
      <c r="EB21" s="1222"/>
      <c r="EC21" s="1222"/>
      <c r="ED21" s="1222"/>
      <c r="EE21" s="1222"/>
      <c r="EF21" s="1222"/>
      <c r="EG21" s="1222"/>
      <c r="EH21" s="1222"/>
      <c r="EI21" s="1222"/>
      <c r="EJ21" s="1222"/>
      <c r="EK21" s="1222"/>
      <c r="EL21" s="1222"/>
      <c r="EM21" s="1222"/>
      <c r="EN21" s="1222"/>
      <c r="EO21" s="1222"/>
      <c r="EP21" s="1222"/>
      <c r="EQ21" s="1222"/>
      <c r="ER21" s="1222"/>
      <c r="ES21" s="1222"/>
      <c r="ET21" s="1222"/>
      <c r="EU21" s="1222"/>
      <c r="EV21" s="1222"/>
      <c r="EW21" s="1222"/>
      <c r="EX21" s="1222"/>
      <c r="EY21" s="1222"/>
      <c r="EZ21" s="1222"/>
      <c r="FA21" s="1222"/>
      <c r="FB21" s="1222"/>
      <c r="FC21" s="1222"/>
      <c r="FD21" s="1222"/>
      <c r="FE21" s="1222"/>
      <c r="FF21" s="1222"/>
      <c r="FG21" s="1222"/>
      <c r="FH21" s="1222"/>
      <c r="FI21" s="1222"/>
      <c r="FJ21" s="1222"/>
      <c r="FK21" s="1222"/>
      <c r="FL21" s="1222"/>
      <c r="FM21" s="1222"/>
      <c r="FN21" s="1222"/>
      <c r="FO21" s="1222"/>
      <c r="FP21" s="1222"/>
      <c r="FQ21" s="1222"/>
      <c r="FR21" s="1222"/>
      <c r="FS21" s="1222"/>
      <c r="FT21" s="1222"/>
      <c r="FU21" s="1222"/>
      <c r="FV21" s="1222"/>
      <c r="FW21" s="1222"/>
      <c r="FX21" s="1222"/>
      <c r="FY21" s="1222"/>
      <c r="FZ21" s="1222"/>
      <c r="GA21" s="1222"/>
      <c r="GB21" s="1222"/>
      <c r="GC21" s="1222"/>
      <c r="GD21" s="1222"/>
      <c r="GE21" s="1222"/>
      <c r="GF21" s="1222"/>
      <c r="GG21" s="1222"/>
      <c r="GH21" s="1222"/>
      <c r="GI21" s="1222"/>
      <c r="GJ21" s="1222"/>
      <c r="GK21" s="1222"/>
      <c r="GL21" s="1222"/>
      <c r="GM21" s="1222"/>
      <c r="GN21" s="1222"/>
      <c r="GO21" s="1222"/>
      <c r="GP21" s="1222"/>
      <c r="GQ21" s="1222"/>
      <c r="GR21" s="1222"/>
      <c r="GS21" s="1222"/>
      <c r="GT21" s="1222"/>
      <c r="GU21" s="1222"/>
      <c r="GV21" s="1222"/>
      <c r="GW21" s="1222"/>
      <c r="GX21" s="1222"/>
      <c r="GY21" s="1222"/>
      <c r="GZ21" s="1222"/>
      <c r="HA21" s="1222"/>
      <c r="HB21" s="1222"/>
      <c r="HC21" s="1222"/>
      <c r="HD21" s="1222"/>
      <c r="HE21" s="1222"/>
      <c r="HF21" s="1222"/>
      <c r="HG21" s="1222"/>
      <c r="HH21" s="1222"/>
      <c r="HI21" s="1222"/>
      <c r="HJ21" s="1222"/>
      <c r="HK21" s="1222"/>
      <c r="HL21" s="1222"/>
      <c r="HM21" s="1222"/>
      <c r="HN21" s="1222"/>
      <c r="HO21" s="1222"/>
      <c r="HP21" s="1222"/>
      <c r="HQ21" s="1222"/>
      <c r="HR21" s="1222"/>
      <c r="HS21" s="1222"/>
      <c r="HT21" s="1222"/>
      <c r="HU21" s="1222"/>
      <c r="HV21" s="1222"/>
      <c r="HW21" s="1222"/>
      <c r="HX21" s="1222"/>
      <c r="HY21" s="1222"/>
      <c r="HZ21" s="1222"/>
      <c r="IA21" s="1222"/>
      <c r="IB21" s="1222"/>
      <c r="IC21" s="1222"/>
      <c r="ID21" s="1222"/>
      <c r="IE21" s="1222"/>
      <c r="IF21" s="1222"/>
      <c r="IG21" s="1222"/>
      <c r="IH21" s="1222"/>
      <c r="II21" s="1222"/>
      <c r="IJ21" s="1222"/>
      <c r="IK21" s="1222"/>
      <c r="IL21" s="1222"/>
      <c r="IM21" s="1222"/>
      <c r="IN21" s="1222"/>
      <c r="IO21" s="1222"/>
      <c r="IP21" s="1222"/>
      <c r="IQ21" s="1222"/>
      <c r="IR21" s="1222"/>
      <c r="IS21" s="1222"/>
      <c r="IT21" s="1222"/>
      <c r="IU21" s="1222"/>
      <c r="IV21" s="1222"/>
    </row>
    <row r="22" spans="1:256" s="598" customFormat="1" ht="20.100000000000001" customHeight="1">
      <c r="A22" s="1240" t="s">
        <v>1570</v>
      </c>
      <c r="B22" s="1241">
        <v>264</v>
      </c>
      <c r="C22" s="1241">
        <v>185</v>
      </c>
      <c r="D22" s="1241">
        <v>5</v>
      </c>
      <c r="E22" s="1002"/>
      <c r="F22" s="2773"/>
      <c r="G22" s="2773"/>
      <c r="H22" s="2773"/>
      <c r="I22" s="2773"/>
      <c r="J22" s="2773"/>
      <c r="K22" s="2773"/>
      <c r="L22" s="2774"/>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4"/>
      <c r="AZ22" s="1222"/>
      <c r="BA22" s="1222"/>
      <c r="BB22" s="1222"/>
      <c r="BC22" s="1222"/>
      <c r="BD22" s="1222"/>
      <c r="BE22" s="1222"/>
      <c r="BF22" s="1222"/>
      <c r="BG22" s="1222"/>
      <c r="BH22" s="1222"/>
      <c r="BI22" s="1222"/>
      <c r="BJ22" s="1222"/>
      <c r="BK22" s="1222"/>
      <c r="BL22" s="1222"/>
      <c r="BM22" s="1222"/>
      <c r="BN22" s="1222"/>
      <c r="BO22" s="1222"/>
      <c r="BP22" s="1222"/>
      <c r="BQ22" s="1222"/>
      <c r="BR22" s="1222"/>
      <c r="BS22" s="1222"/>
      <c r="BT22" s="1222"/>
      <c r="BU22" s="1222"/>
      <c r="BV22" s="1222"/>
      <c r="BW22" s="1222"/>
      <c r="BX22" s="1222"/>
      <c r="BY22" s="1222"/>
      <c r="BZ22" s="1222"/>
      <c r="CA22" s="1222"/>
      <c r="CB22" s="1222"/>
      <c r="CC22" s="1222"/>
      <c r="CD22" s="1222"/>
      <c r="CE22" s="1222"/>
      <c r="CF22" s="1222"/>
      <c r="CG22" s="1222"/>
      <c r="CH22" s="1222"/>
      <c r="CI22" s="1222"/>
      <c r="CJ22" s="1222"/>
      <c r="CK22" s="1222"/>
      <c r="CL22" s="1222"/>
      <c r="CM22" s="1222"/>
      <c r="CN22" s="1222"/>
      <c r="CO22" s="1222"/>
      <c r="CP22" s="1222"/>
      <c r="CQ22" s="1222"/>
      <c r="CR22" s="1222"/>
      <c r="CS22" s="1222"/>
      <c r="CT22" s="1222"/>
      <c r="CU22" s="1222"/>
      <c r="CV22" s="1222"/>
      <c r="CW22" s="1222"/>
      <c r="CX22" s="1222"/>
      <c r="CY22" s="1222"/>
      <c r="CZ22" s="1222"/>
      <c r="DA22" s="1222"/>
      <c r="DB22" s="1222"/>
      <c r="DC22" s="1222"/>
      <c r="DD22" s="1222"/>
      <c r="DE22" s="1222"/>
      <c r="DF22" s="1222"/>
      <c r="DG22" s="1222"/>
      <c r="DH22" s="1222"/>
      <c r="DI22" s="1222"/>
      <c r="DJ22" s="1222"/>
      <c r="DK22" s="1222"/>
      <c r="DL22" s="1222"/>
      <c r="DM22" s="1222"/>
      <c r="DN22" s="1222"/>
      <c r="DO22" s="1222"/>
      <c r="DP22" s="1222"/>
      <c r="DQ22" s="1222"/>
      <c r="DR22" s="1222"/>
      <c r="DS22" s="1222"/>
      <c r="DT22" s="1222"/>
      <c r="DU22" s="1222"/>
      <c r="DV22" s="1222"/>
      <c r="DW22" s="1222"/>
      <c r="DX22" s="1222"/>
      <c r="DY22" s="1222"/>
      <c r="DZ22" s="1222"/>
      <c r="EA22" s="1222"/>
      <c r="EB22" s="1222"/>
      <c r="EC22" s="1222"/>
      <c r="ED22" s="1222"/>
      <c r="EE22" s="1222"/>
      <c r="EF22" s="1222"/>
      <c r="EG22" s="1222"/>
      <c r="EH22" s="1222"/>
      <c r="EI22" s="1222"/>
      <c r="EJ22" s="1222"/>
      <c r="EK22" s="1222"/>
      <c r="EL22" s="1222"/>
      <c r="EM22" s="1222"/>
      <c r="EN22" s="1222"/>
      <c r="EO22" s="1222"/>
      <c r="EP22" s="1222"/>
      <c r="EQ22" s="1222"/>
      <c r="ER22" s="1222"/>
      <c r="ES22" s="1222"/>
      <c r="ET22" s="1222"/>
      <c r="EU22" s="1222"/>
      <c r="EV22" s="1222"/>
      <c r="EW22" s="1222"/>
      <c r="EX22" s="1222"/>
      <c r="EY22" s="1222"/>
      <c r="EZ22" s="1222"/>
      <c r="FA22" s="1222"/>
      <c r="FB22" s="1222"/>
      <c r="FC22" s="1222"/>
      <c r="FD22" s="1222"/>
      <c r="FE22" s="1222"/>
      <c r="FF22" s="1222"/>
      <c r="FG22" s="1222"/>
      <c r="FH22" s="1222"/>
      <c r="FI22" s="1222"/>
      <c r="FJ22" s="1222"/>
      <c r="FK22" s="1222"/>
      <c r="FL22" s="1222"/>
      <c r="FM22" s="1222"/>
      <c r="FN22" s="1222"/>
      <c r="FO22" s="1222"/>
      <c r="FP22" s="1222"/>
      <c r="FQ22" s="1222"/>
      <c r="FR22" s="1222"/>
      <c r="FS22" s="1222"/>
      <c r="FT22" s="1222"/>
      <c r="FU22" s="1222"/>
      <c r="FV22" s="1222"/>
      <c r="FW22" s="1222"/>
      <c r="FX22" s="1222"/>
      <c r="FY22" s="1222"/>
      <c r="FZ22" s="1222"/>
      <c r="GA22" s="1222"/>
      <c r="GB22" s="1222"/>
      <c r="GC22" s="1222"/>
      <c r="GD22" s="1222"/>
      <c r="GE22" s="1222"/>
      <c r="GF22" s="1222"/>
      <c r="GG22" s="1222"/>
      <c r="GH22" s="1222"/>
      <c r="GI22" s="1222"/>
      <c r="GJ22" s="1222"/>
      <c r="GK22" s="1222"/>
      <c r="GL22" s="1222"/>
      <c r="GM22" s="1222"/>
      <c r="GN22" s="1222"/>
      <c r="GO22" s="1222"/>
      <c r="GP22" s="1222"/>
      <c r="GQ22" s="1222"/>
      <c r="GR22" s="1222"/>
      <c r="GS22" s="1222"/>
      <c r="GT22" s="1222"/>
      <c r="GU22" s="1222"/>
      <c r="GV22" s="1222"/>
      <c r="GW22" s="1222"/>
      <c r="GX22" s="1222"/>
      <c r="GY22" s="1222"/>
      <c r="GZ22" s="1222"/>
      <c r="HA22" s="1222"/>
      <c r="HB22" s="1222"/>
      <c r="HC22" s="1222"/>
      <c r="HD22" s="1222"/>
      <c r="HE22" s="1222"/>
      <c r="HF22" s="1222"/>
      <c r="HG22" s="1222"/>
      <c r="HH22" s="1222"/>
      <c r="HI22" s="1222"/>
      <c r="HJ22" s="1222"/>
      <c r="HK22" s="1222"/>
      <c r="HL22" s="1222"/>
      <c r="HM22" s="1222"/>
      <c r="HN22" s="1222"/>
      <c r="HO22" s="1222"/>
      <c r="HP22" s="1222"/>
      <c r="HQ22" s="1222"/>
      <c r="HR22" s="1222"/>
      <c r="HS22" s="1222"/>
      <c r="HT22" s="1222"/>
      <c r="HU22" s="1222"/>
      <c r="HV22" s="1222"/>
      <c r="HW22" s="1222"/>
      <c r="HX22" s="1222"/>
      <c r="HY22" s="1222"/>
      <c r="HZ22" s="1222"/>
      <c r="IA22" s="1222"/>
      <c r="IB22" s="1222"/>
      <c r="IC22" s="1222"/>
      <c r="ID22" s="1222"/>
      <c r="IE22" s="1222"/>
      <c r="IF22" s="1222"/>
      <c r="IG22" s="1222"/>
      <c r="IH22" s="1222"/>
      <c r="II22" s="1222"/>
      <c r="IJ22" s="1222"/>
      <c r="IK22" s="1222"/>
      <c r="IL22" s="1222"/>
      <c r="IM22" s="1222"/>
      <c r="IN22" s="1222"/>
      <c r="IO22" s="1222"/>
      <c r="IP22" s="1222"/>
      <c r="IQ22" s="1222"/>
      <c r="IR22" s="1222"/>
      <c r="IS22" s="1222"/>
      <c r="IT22" s="1222"/>
      <c r="IU22" s="1222"/>
      <c r="IV22" s="1222"/>
    </row>
    <row r="23" spans="1:256" s="598" customFormat="1" ht="20.100000000000001" customHeight="1">
      <c r="A23" s="1242" t="s">
        <v>1571</v>
      </c>
      <c r="B23" s="1243">
        <v>211</v>
      </c>
      <c r="C23" s="1243">
        <v>16</v>
      </c>
      <c r="D23" s="1243">
        <v>3</v>
      </c>
      <c r="E23" s="1002"/>
      <c r="F23" s="2773"/>
      <c r="G23" s="2773"/>
      <c r="H23" s="2773"/>
      <c r="I23" s="2773"/>
      <c r="J23" s="2773"/>
      <c r="K23" s="2773"/>
      <c r="L23" s="2774"/>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4"/>
      <c r="AZ23" s="1222"/>
      <c r="BA23" s="1222"/>
      <c r="BB23" s="1222"/>
      <c r="BC23" s="1222"/>
      <c r="BD23" s="1222"/>
      <c r="BE23" s="1222"/>
      <c r="BF23" s="1222"/>
      <c r="BG23" s="1222"/>
      <c r="BH23" s="1222"/>
      <c r="BI23" s="1222"/>
      <c r="BJ23" s="1222"/>
      <c r="BK23" s="1222"/>
      <c r="BL23" s="1222"/>
      <c r="BM23" s="1222"/>
      <c r="BN23" s="1222"/>
      <c r="BO23" s="1222"/>
      <c r="BP23" s="1222"/>
      <c r="BQ23" s="1222"/>
      <c r="BR23" s="1222"/>
      <c r="BS23" s="1222"/>
      <c r="BT23" s="1222"/>
      <c r="BU23" s="1222"/>
      <c r="BV23" s="1222"/>
      <c r="BW23" s="1222"/>
      <c r="BX23" s="1222"/>
      <c r="BY23" s="1222"/>
      <c r="BZ23" s="1222"/>
      <c r="CA23" s="1222"/>
      <c r="CB23" s="1222"/>
      <c r="CC23" s="1222"/>
      <c r="CD23" s="1222"/>
      <c r="CE23" s="1222"/>
      <c r="CF23" s="1222"/>
      <c r="CG23" s="1222"/>
      <c r="CH23" s="1222"/>
      <c r="CI23" s="1222"/>
      <c r="CJ23" s="1222"/>
      <c r="CK23" s="1222"/>
      <c r="CL23" s="1222"/>
      <c r="CM23" s="1222"/>
      <c r="CN23" s="1222"/>
      <c r="CO23" s="1222"/>
      <c r="CP23" s="1222"/>
      <c r="CQ23" s="1222"/>
      <c r="CR23" s="1222"/>
      <c r="CS23" s="1222"/>
      <c r="CT23" s="1222"/>
      <c r="CU23" s="1222"/>
      <c r="CV23" s="1222"/>
      <c r="CW23" s="1222"/>
      <c r="CX23" s="1222"/>
      <c r="CY23" s="1222"/>
      <c r="CZ23" s="1222"/>
      <c r="DA23" s="1222"/>
      <c r="DB23" s="1222"/>
      <c r="DC23" s="1222"/>
      <c r="DD23" s="1222"/>
      <c r="DE23" s="1222"/>
      <c r="DF23" s="1222"/>
      <c r="DG23" s="1222"/>
      <c r="DH23" s="1222"/>
      <c r="DI23" s="1222"/>
      <c r="DJ23" s="1222"/>
      <c r="DK23" s="1222"/>
      <c r="DL23" s="1222"/>
      <c r="DM23" s="1222"/>
      <c r="DN23" s="1222"/>
      <c r="DO23" s="1222"/>
      <c r="DP23" s="1222"/>
      <c r="DQ23" s="1222"/>
      <c r="DR23" s="1222"/>
      <c r="DS23" s="1222"/>
      <c r="DT23" s="1222"/>
      <c r="DU23" s="1222"/>
      <c r="DV23" s="1222"/>
      <c r="DW23" s="1222"/>
      <c r="DX23" s="1222"/>
      <c r="DY23" s="1222"/>
      <c r="DZ23" s="1222"/>
      <c r="EA23" s="1222"/>
      <c r="EB23" s="1222"/>
      <c r="EC23" s="1222"/>
      <c r="ED23" s="1222"/>
      <c r="EE23" s="1222"/>
      <c r="EF23" s="1222"/>
      <c r="EG23" s="1222"/>
      <c r="EH23" s="1222"/>
      <c r="EI23" s="1222"/>
      <c r="EJ23" s="1222"/>
      <c r="EK23" s="1222"/>
      <c r="EL23" s="1222"/>
      <c r="EM23" s="1222"/>
      <c r="EN23" s="1222"/>
      <c r="EO23" s="1222"/>
      <c r="EP23" s="1222"/>
      <c r="EQ23" s="1222"/>
      <c r="ER23" s="1222"/>
      <c r="ES23" s="1222"/>
      <c r="ET23" s="1222"/>
      <c r="EU23" s="1222"/>
      <c r="EV23" s="1222"/>
      <c r="EW23" s="1222"/>
      <c r="EX23" s="1222"/>
      <c r="EY23" s="1222"/>
      <c r="EZ23" s="1222"/>
      <c r="FA23" s="1222"/>
      <c r="FB23" s="1222"/>
      <c r="FC23" s="1222"/>
      <c r="FD23" s="1222"/>
      <c r="FE23" s="1222"/>
      <c r="FF23" s="1222"/>
      <c r="FG23" s="1222"/>
      <c r="FH23" s="1222"/>
      <c r="FI23" s="1222"/>
      <c r="FJ23" s="1222"/>
      <c r="FK23" s="1222"/>
      <c r="FL23" s="1222"/>
      <c r="FM23" s="1222"/>
      <c r="FN23" s="1222"/>
      <c r="FO23" s="1222"/>
      <c r="FP23" s="1222"/>
      <c r="FQ23" s="1222"/>
      <c r="FR23" s="1222"/>
      <c r="FS23" s="1222"/>
      <c r="FT23" s="1222"/>
      <c r="FU23" s="1222"/>
      <c r="FV23" s="1222"/>
      <c r="FW23" s="1222"/>
      <c r="FX23" s="1222"/>
      <c r="FY23" s="1222"/>
      <c r="FZ23" s="1222"/>
      <c r="GA23" s="1222"/>
      <c r="GB23" s="1222"/>
      <c r="GC23" s="1222"/>
      <c r="GD23" s="1222"/>
      <c r="GE23" s="1222"/>
      <c r="GF23" s="1222"/>
      <c r="GG23" s="1222"/>
      <c r="GH23" s="1222"/>
      <c r="GI23" s="1222"/>
      <c r="GJ23" s="1222"/>
      <c r="GK23" s="1222"/>
      <c r="GL23" s="1222"/>
      <c r="GM23" s="1222"/>
      <c r="GN23" s="1222"/>
      <c r="GO23" s="1222"/>
      <c r="GP23" s="1222"/>
      <c r="GQ23" s="1222"/>
      <c r="GR23" s="1222"/>
      <c r="GS23" s="1222"/>
      <c r="GT23" s="1222"/>
      <c r="GU23" s="1222"/>
      <c r="GV23" s="1222"/>
      <c r="GW23" s="1222"/>
      <c r="GX23" s="1222"/>
      <c r="GY23" s="1222"/>
      <c r="GZ23" s="1222"/>
      <c r="HA23" s="1222"/>
      <c r="HB23" s="1222"/>
      <c r="HC23" s="1222"/>
      <c r="HD23" s="1222"/>
      <c r="HE23" s="1222"/>
      <c r="HF23" s="1222"/>
      <c r="HG23" s="1222"/>
      <c r="HH23" s="1222"/>
      <c r="HI23" s="1222"/>
      <c r="HJ23" s="1222"/>
      <c r="HK23" s="1222"/>
      <c r="HL23" s="1222"/>
      <c r="HM23" s="1222"/>
      <c r="HN23" s="1222"/>
      <c r="HO23" s="1222"/>
      <c r="HP23" s="1222"/>
      <c r="HQ23" s="1222"/>
      <c r="HR23" s="1222"/>
      <c r="HS23" s="1222"/>
      <c r="HT23" s="1222"/>
      <c r="HU23" s="1222"/>
      <c r="HV23" s="1222"/>
      <c r="HW23" s="1222"/>
      <c r="HX23" s="1222"/>
      <c r="HY23" s="1222"/>
      <c r="HZ23" s="1222"/>
      <c r="IA23" s="1222"/>
      <c r="IB23" s="1222"/>
      <c r="IC23" s="1222"/>
      <c r="ID23" s="1222"/>
      <c r="IE23" s="1222"/>
      <c r="IF23" s="1222"/>
      <c r="IG23" s="1222"/>
      <c r="IH23" s="1222"/>
      <c r="II23" s="1222"/>
      <c r="IJ23" s="1222"/>
      <c r="IK23" s="1222"/>
      <c r="IL23" s="1222"/>
      <c r="IM23" s="1222"/>
      <c r="IN23" s="1222"/>
      <c r="IO23" s="1222"/>
      <c r="IP23" s="1222"/>
      <c r="IQ23" s="1222"/>
      <c r="IR23" s="1222"/>
      <c r="IS23" s="1222"/>
      <c r="IT23" s="1222"/>
      <c r="IU23" s="1222"/>
      <c r="IV23" s="1222"/>
    </row>
    <row r="24" spans="1:256" s="595" customFormat="1" ht="15" customHeight="1">
      <c r="A24" s="1233" t="s">
        <v>1572</v>
      </c>
      <c r="B24" s="1233"/>
      <c r="C24" s="1233"/>
      <c r="D24" s="1233"/>
      <c r="E24" s="1228"/>
      <c r="F24" s="2773"/>
      <c r="G24" s="2773"/>
      <c r="H24" s="2773"/>
      <c r="I24" s="2773"/>
      <c r="J24" s="2773"/>
      <c r="K24" s="2773"/>
      <c r="L24" s="2774"/>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4"/>
      <c r="AZ24" s="1222"/>
      <c r="BA24" s="1222"/>
      <c r="BB24" s="1222"/>
      <c r="BC24" s="1222"/>
      <c r="BD24" s="1222"/>
      <c r="BE24" s="1222"/>
      <c r="BF24" s="1222"/>
      <c r="BG24" s="1222"/>
      <c r="BH24" s="1222"/>
      <c r="BI24" s="1222"/>
      <c r="BJ24" s="1222"/>
      <c r="BK24" s="1222"/>
      <c r="BL24" s="1222"/>
      <c r="BM24" s="1222"/>
      <c r="BN24" s="1222"/>
      <c r="BO24" s="1222"/>
      <c r="BP24" s="1222"/>
      <c r="BQ24" s="1222"/>
      <c r="BR24" s="1222"/>
      <c r="BS24" s="1222"/>
      <c r="BT24" s="1222"/>
      <c r="BU24" s="1222"/>
      <c r="BV24" s="1222"/>
      <c r="BW24" s="1222"/>
      <c r="BX24" s="1222"/>
      <c r="BY24" s="1222"/>
      <c r="BZ24" s="1222"/>
      <c r="CA24" s="1222"/>
      <c r="CB24" s="1222"/>
      <c r="CC24" s="1222"/>
      <c r="CD24" s="1222"/>
      <c r="CE24" s="1222"/>
      <c r="CF24" s="1222"/>
      <c r="CG24" s="1222"/>
      <c r="CH24" s="1222"/>
      <c r="CI24" s="1222"/>
      <c r="CJ24" s="1222"/>
      <c r="CK24" s="1222"/>
      <c r="CL24" s="1222"/>
      <c r="CM24" s="1222"/>
      <c r="CN24" s="1222"/>
      <c r="CO24" s="1222"/>
      <c r="CP24" s="1222"/>
      <c r="CQ24" s="1222"/>
      <c r="CR24" s="1222"/>
      <c r="CS24" s="1222"/>
      <c r="CT24" s="1222"/>
      <c r="CU24" s="1222"/>
      <c r="CV24" s="1222"/>
      <c r="CW24" s="1222"/>
      <c r="CX24" s="1222"/>
      <c r="CY24" s="1222"/>
      <c r="CZ24" s="1222"/>
      <c r="DA24" s="1222"/>
      <c r="DB24" s="1222"/>
      <c r="DC24" s="1222"/>
      <c r="DD24" s="1222"/>
      <c r="DE24" s="1222"/>
      <c r="DF24" s="1222"/>
      <c r="DG24" s="1222"/>
      <c r="DH24" s="1222"/>
      <c r="DI24" s="1222"/>
      <c r="DJ24" s="1222"/>
      <c r="DK24" s="1222"/>
      <c r="DL24" s="1222"/>
      <c r="DM24" s="1222"/>
      <c r="DN24" s="1222"/>
      <c r="DO24" s="1222"/>
      <c r="DP24" s="1222"/>
      <c r="DQ24" s="1222"/>
      <c r="DR24" s="1222"/>
      <c r="DS24" s="1222"/>
      <c r="DT24" s="1222"/>
      <c r="DU24" s="1222"/>
      <c r="DV24" s="1222"/>
      <c r="DW24" s="1222"/>
      <c r="DX24" s="1222"/>
      <c r="DY24" s="1222"/>
      <c r="DZ24" s="1222"/>
      <c r="EA24" s="1222"/>
      <c r="EB24" s="1222"/>
      <c r="EC24" s="1222"/>
      <c r="ED24" s="1222"/>
      <c r="EE24" s="1222"/>
      <c r="EF24" s="1222"/>
      <c r="EG24" s="1222"/>
      <c r="EH24" s="1222"/>
      <c r="EI24" s="1222"/>
      <c r="EJ24" s="1222"/>
      <c r="EK24" s="1222"/>
      <c r="EL24" s="1222"/>
      <c r="EM24" s="1222"/>
      <c r="EN24" s="1222"/>
      <c r="EO24" s="1222"/>
      <c r="EP24" s="1222"/>
      <c r="EQ24" s="1222"/>
      <c r="ER24" s="1222"/>
      <c r="ES24" s="1222"/>
      <c r="ET24" s="1222"/>
      <c r="EU24" s="1222"/>
      <c r="EV24" s="1222"/>
      <c r="EW24" s="1222"/>
      <c r="EX24" s="1222"/>
      <c r="EY24" s="1222"/>
      <c r="EZ24" s="1222"/>
      <c r="FA24" s="1222"/>
      <c r="FB24" s="1222"/>
      <c r="FC24" s="1222"/>
      <c r="FD24" s="1222"/>
      <c r="FE24" s="1222"/>
      <c r="FF24" s="1222"/>
      <c r="FG24" s="1222"/>
      <c r="FH24" s="1222"/>
      <c r="FI24" s="1222"/>
      <c r="FJ24" s="1222"/>
      <c r="FK24" s="1222"/>
      <c r="FL24" s="1222"/>
      <c r="FM24" s="1222"/>
      <c r="FN24" s="1222"/>
      <c r="FO24" s="1222"/>
      <c r="FP24" s="1222"/>
      <c r="FQ24" s="1222"/>
      <c r="FR24" s="1222"/>
      <c r="FS24" s="1222"/>
      <c r="FT24" s="1222"/>
      <c r="FU24" s="1222"/>
      <c r="FV24" s="1222"/>
      <c r="FW24" s="1222"/>
      <c r="FX24" s="1222"/>
      <c r="FY24" s="1222"/>
      <c r="FZ24" s="1222"/>
      <c r="GA24" s="1222"/>
      <c r="GB24" s="1222"/>
      <c r="GC24" s="1222"/>
      <c r="GD24" s="1222"/>
      <c r="GE24" s="1222"/>
      <c r="GF24" s="1222"/>
      <c r="GG24" s="1222"/>
      <c r="GH24" s="1222"/>
      <c r="GI24" s="1222"/>
      <c r="GJ24" s="1222"/>
      <c r="GK24" s="1222"/>
      <c r="GL24" s="1222"/>
      <c r="GM24" s="1222"/>
      <c r="GN24" s="1222"/>
      <c r="GO24" s="1222"/>
      <c r="GP24" s="1222"/>
      <c r="GQ24" s="1222"/>
      <c r="GR24" s="1222"/>
      <c r="GS24" s="1222"/>
      <c r="GT24" s="1222"/>
      <c r="GU24" s="1222"/>
      <c r="GV24" s="1222"/>
      <c r="GW24" s="1222"/>
      <c r="GX24" s="1222"/>
      <c r="GY24" s="1222"/>
      <c r="GZ24" s="1222"/>
      <c r="HA24" s="1222"/>
      <c r="HB24" s="1222"/>
      <c r="HC24" s="1222"/>
      <c r="HD24" s="1222"/>
      <c r="HE24" s="1222"/>
      <c r="HF24" s="1222"/>
      <c r="HG24" s="1222"/>
      <c r="HH24" s="1222"/>
      <c r="HI24" s="1222"/>
      <c r="HJ24" s="1222"/>
      <c r="HK24" s="1222"/>
      <c r="HL24" s="1222"/>
      <c r="HM24" s="1222"/>
      <c r="HN24" s="1222"/>
      <c r="HO24" s="1222"/>
      <c r="HP24" s="1222"/>
      <c r="HQ24" s="1222"/>
      <c r="HR24" s="1222"/>
      <c r="HS24" s="1222"/>
      <c r="HT24" s="1222"/>
      <c r="HU24" s="1222"/>
      <c r="HV24" s="1222"/>
      <c r="HW24" s="1222"/>
      <c r="HX24" s="1222"/>
      <c r="HY24" s="1222"/>
      <c r="HZ24" s="1222"/>
      <c r="IA24" s="1222"/>
      <c r="IB24" s="1222"/>
      <c r="IC24" s="1222"/>
      <c r="ID24" s="1222"/>
      <c r="IE24" s="1222"/>
      <c r="IF24" s="1222"/>
      <c r="IG24" s="1222"/>
      <c r="IH24" s="1222"/>
      <c r="II24" s="1222"/>
      <c r="IJ24" s="1222"/>
      <c r="IK24" s="1222"/>
      <c r="IL24" s="1222"/>
      <c r="IM24" s="1222"/>
      <c r="IN24" s="1222"/>
      <c r="IO24" s="1222"/>
      <c r="IP24" s="1222"/>
      <c r="IQ24" s="1222"/>
      <c r="IR24" s="1222"/>
      <c r="IS24" s="1222"/>
      <c r="IT24" s="1222"/>
      <c r="IU24" s="1222"/>
      <c r="IV24" s="1222"/>
    </row>
    <row r="26" spans="1:256" ht="20.100000000000001" customHeight="1">
      <c r="A26" s="1235" t="s">
        <v>1573</v>
      </c>
      <c r="B26" s="1236"/>
      <c r="C26" s="1236"/>
      <c r="D26" s="1236"/>
      <c r="E26" s="1221"/>
      <c r="F26" s="2776"/>
    </row>
    <row r="27" spans="1:256" s="598" customFormat="1" ht="20.100000000000001" customHeight="1">
      <c r="A27" s="1237" t="s">
        <v>1561</v>
      </c>
      <c r="B27" s="1238" t="s">
        <v>1562</v>
      </c>
      <c r="C27" s="1238" t="s">
        <v>1563</v>
      </c>
      <c r="D27" s="1238" t="s">
        <v>139</v>
      </c>
      <c r="E27" s="1222"/>
      <c r="F27" s="2773"/>
      <c r="G27" s="2773"/>
      <c r="H27" s="2773"/>
      <c r="I27" s="2773"/>
      <c r="J27" s="2773"/>
      <c r="K27" s="2773"/>
      <c r="L27" s="2774"/>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4"/>
      <c r="AZ27" s="1222"/>
      <c r="BA27" s="1222"/>
      <c r="BB27" s="1222"/>
      <c r="BC27" s="1222"/>
      <c r="BD27" s="1222"/>
      <c r="BE27" s="1222"/>
      <c r="BF27" s="1222"/>
      <c r="BG27" s="1222"/>
      <c r="BH27" s="1222"/>
      <c r="BI27" s="1222"/>
      <c r="BJ27" s="1222"/>
      <c r="BK27" s="1222"/>
      <c r="BL27" s="1222"/>
      <c r="BM27" s="1222"/>
      <c r="BN27" s="1222"/>
      <c r="BO27" s="1222"/>
      <c r="BP27" s="1222"/>
      <c r="BQ27" s="1222"/>
      <c r="BR27" s="1222"/>
      <c r="BS27" s="1222"/>
      <c r="BT27" s="1222"/>
      <c r="BU27" s="1222"/>
      <c r="BV27" s="1222"/>
      <c r="BW27" s="1222"/>
      <c r="BX27" s="1222"/>
      <c r="BY27" s="1222"/>
      <c r="BZ27" s="1222"/>
      <c r="CA27" s="1222"/>
      <c r="CB27" s="1222"/>
      <c r="CC27" s="1222"/>
      <c r="CD27" s="1222"/>
      <c r="CE27" s="1222"/>
      <c r="CF27" s="1222"/>
      <c r="CG27" s="1222"/>
      <c r="CH27" s="1222"/>
      <c r="CI27" s="1222"/>
      <c r="CJ27" s="1222"/>
      <c r="CK27" s="1222"/>
      <c r="CL27" s="1222"/>
      <c r="CM27" s="1222"/>
      <c r="CN27" s="1222"/>
      <c r="CO27" s="1222"/>
      <c r="CP27" s="1222"/>
      <c r="CQ27" s="1222"/>
      <c r="CR27" s="1222"/>
      <c r="CS27" s="1222"/>
      <c r="CT27" s="1222"/>
      <c r="CU27" s="1222"/>
      <c r="CV27" s="1222"/>
      <c r="CW27" s="1222"/>
      <c r="CX27" s="1222"/>
      <c r="CY27" s="1222"/>
      <c r="CZ27" s="1222"/>
      <c r="DA27" s="1222"/>
      <c r="DB27" s="1222"/>
      <c r="DC27" s="1222"/>
      <c r="DD27" s="1222"/>
      <c r="DE27" s="1222"/>
      <c r="DF27" s="1222"/>
      <c r="DG27" s="1222"/>
      <c r="DH27" s="1222"/>
      <c r="DI27" s="1222"/>
      <c r="DJ27" s="1222"/>
      <c r="DK27" s="1222"/>
      <c r="DL27" s="1222"/>
      <c r="DM27" s="1222"/>
      <c r="DN27" s="1222"/>
      <c r="DO27" s="1222"/>
      <c r="DP27" s="1222"/>
      <c r="DQ27" s="1222"/>
      <c r="DR27" s="1222"/>
      <c r="DS27" s="1222"/>
      <c r="DT27" s="1222"/>
      <c r="DU27" s="1222"/>
      <c r="DV27" s="1222"/>
      <c r="DW27" s="1222"/>
      <c r="DX27" s="1222"/>
      <c r="DY27" s="1222"/>
      <c r="DZ27" s="1222"/>
      <c r="EA27" s="1222"/>
      <c r="EB27" s="1222"/>
      <c r="EC27" s="1222"/>
      <c r="ED27" s="1222"/>
      <c r="EE27" s="1222"/>
      <c r="EF27" s="1222"/>
      <c r="EG27" s="1222"/>
      <c r="EH27" s="1222"/>
      <c r="EI27" s="1222"/>
      <c r="EJ27" s="1222"/>
      <c r="EK27" s="1222"/>
      <c r="EL27" s="1222"/>
      <c r="EM27" s="1222"/>
      <c r="EN27" s="1222"/>
      <c r="EO27" s="1222"/>
      <c r="EP27" s="1222"/>
      <c r="EQ27" s="1222"/>
      <c r="ER27" s="1222"/>
      <c r="ES27" s="1222"/>
      <c r="ET27" s="1222"/>
      <c r="EU27" s="1222"/>
      <c r="EV27" s="1222"/>
      <c r="EW27" s="1222"/>
      <c r="EX27" s="1222"/>
      <c r="EY27" s="1222"/>
      <c r="EZ27" s="1222"/>
      <c r="FA27" s="1222"/>
      <c r="FB27" s="1222"/>
      <c r="FC27" s="1222"/>
      <c r="FD27" s="1222"/>
      <c r="FE27" s="1222"/>
      <c r="FF27" s="1222"/>
      <c r="FG27" s="1222"/>
      <c r="FH27" s="1222"/>
      <c r="FI27" s="1222"/>
      <c r="FJ27" s="1222"/>
      <c r="FK27" s="1222"/>
      <c r="FL27" s="1222"/>
      <c r="FM27" s="1222"/>
      <c r="FN27" s="1222"/>
      <c r="FO27" s="1222"/>
      <c r="FP27" s="1222"/>
      <c r="FQ27" s="1222"/>
      <c r="FR27" s="1222"/>
      <c r="FS27" s="1222"/>
      <c r="FT27" s="1222"/>
      <c r="FU27" s="1222"/>
      <c r="FV27" s="1222"/>
      <c r="FW27" s="1222"/>
      <c r="FX27" s="1222"/>
      <c r="FY27" s="1222"/>
      <c r="FZ27" s="1222"/>
      <c r="GA27" s="1222"/>
      <c r="GB27" s="1222"/>
      <c r="GC27" s="1222"/>
      <c r="GD27" s="1222"/>
      <c r="GE27" s="1222"/>
      <c r="GF27" s="1222"/>
      <c r="GG27" s="1222"/>
      <c r="GH27" s="1222"/>
      <c r="GI27" s="1222"/>
      <c r="GJ27" s="1222"/>
      <c r="GK27" s="1222"/>
      <c r="GL27" s="1222"/>
      <c r="GM27" s="1222"/>
      <c r="GN27" s="1222"/>
      <c r="GO27" s="1222"/>
      <c r="GP27" s="1222"/>
      <c r="GQ27" s="1222"/>
      <c r="GR27" s="1222"/>
      <c r="GS27" s="1222"/>
      <c r="GT27" s="1222"/>
      <c r="GU27" s="1222"/>
      <c r="GV27" s="1222"/>
      <c r="GW27" s="1222"/>
      <c r="GX27" s="1222"/>
      <c r="GY27" s="1222"/>
      <c r="GZ27" s="1222"/>
      <c r="HA27" s="1222"/>
      <c r="HB27" s="1222"/>
      <c r="HC27" s="1222"/>
      <c r="HD27" s="1222"/>
      <c r="HE27" s="1222"/>
      <c r="HF27" s="1222"/>
      <c r="HG27" s="1222"/>
      <c r="HH27" s="1222"/>
      <c r="HI27" s="1222"/>
      <c r="HJ27" s="1222"/>
      <c r="HK27" s="1222"/>
      <c r="HL27" s="1222"/>
      <c r="HM27" s="1222"/>
      <c r="HN27" s="1222"/>
      <c r="HO27" s="1222"/>
      <c r="HP27" s="1222"/>
      <c r="HQ27" s="1222"/>
      <c r="HR27" s="1222"/>
      <c r="HS27" s="1222"/>
      <c r="HT27" s="1222"/>
      <c r="HU27" s="1222"/>
      <c r="HV27" s="1222"/>
      <c r="HW27" s="1222"/>
      <c r="HX27" s="1222"/>
      <c r="HY27" s="1222"/>
      <c r="HZ27" s="1222"/>
      <c r="IA27" s="1222"/>
      <c r="IB27" s="1222"/>
      <c r="IC27" s="1222"/>
      <c r="ID27" s="1222"/>
      <c r="IE27" s="1222"/>
      <c r="IF27" s="1222"/>
      <c r="IG27" s="1222"/>
      <c r="IH27" s="1222"/>
      <c r="II27" s="1222"/>
      <c r="IJ27" s="1222"/>
      <c r="IK27" s="1222"/>
      <c r="IL27" s="1222"/>
      <c r="IM27" s="1222"/>
      <c r="IN27" s="1222"/>
      <c r="IO27" s="1222"/>
      <c r="IP27" s="1222"/>
      <c r="IQ27" s="1222"/>
      <c r="IR27" s="1222"/>
      <c r="IS27" s="1222"/>
      <c r="IT27" s="1222"/>
      <c r="IU27" s="1222"/>
      <c r="IV27" s="1222"/>
    </row>
    <row r="28" spans="1:256" s="598" customFormat="1" ht="20.100000000000001" customHeight="1">
      <c r="A28" s="1237" t="s">
        <v>0</v>
      </c>
      <c r="B28" s="1239">
        <v>7268</v>
      </c>
      <c r="C28" s="1239">
        <v>3377</v>
      </c>
      <c r="D28" s="1239">
        <v>887</v>
      </c>
      <c r="E28" s="1244"/>
      <c r="F28" s="2773"/>
      <c r="G28" s="2773"/>
      <c r="H28" s="2773"/>
      <c r="I28" s="2773"/>
      <c r="J28" s="2773"/>
      <c r="K28" s="2773"/>
      <c r="L28" s="2774"/>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1222"/>
      <c r="BA28" s="1222"/>
      <c r="BB28" s="1222"/>
      <c r="BC28" s="1222"/>
      <c r="BD28" s="1222"/>
      <c r="BE28" s="1222"/>
      <c r="BF28" s="1222"/>
      <c r="BG28" s="1222"/>
      <c r="BH28" s="1222"/>
      <c r="BI28" s="1222"/>
      <c r="BJ28" s="1222"/>
      <c r="BK28" s="1222"/>
      <c r="BL28" s="1222"/>
      <c r="BM28" s="1222"/>
      <c r="BN28" s="1222"/>
      <c r="BO28" s="1222"/>
      <c r="BP28" s="1222"/>
      <c r="BQ28" s="1222"/>
      <c r="BR28" s="1222"/>
      <c r="BS28" s="1222"/>
      <c r="BT28" s="1222"/>
      <c r="BU28" s="1222"/>
      <c r="BV28" s="1222"/>
      <c r="BW28" s="1222"/>
      <c r="BX28" s="1222"/>
      <c r="BY28" s="1222"/>
      <c r="BZ28" s="1222"/>
      <c r="CA28" s="1222"/>
      <c r="CB28" s="1222"/>
      <c r="CC28" s="1222"/>
      <c r="CD28" s="1222"/>
      <c r="CE28" s="1222"/>
      <c r="CF28" s="1222"/>
      <c r="CG28" s="1222"/>
      <c r="CH28" s="1222"/>
      <c r="CI28" s="1222"/>
      <c r="CJ28" s="1222"/>
      <c r="CK28" s="1222"/>
      <c r="CL28" s="1222"/>
      <c r="CM28" s="1222"/>
      <c r="CN28" s="1222"/>
      <c r="CO28" s="1222"/>
      <c r="CP28" s="1222"/>
      <c r="CQ28" s="1222"/>
      <c r="CR28" s="1222"/>
      <c r="CS28" s="1222"/>
      <c r="CT28" s="1222"/>
      <c r="CU28" s="1222"/>
      <c r="CV28" s="1222"/>
      <c r="CW28" s="1222"/>
      <c r="CX28" s="1222"/>
      <c r="CY28" s="1222"/>
      <c r="CZ28" s="1222"/>
      <c r="DA28" s="1222"/>
      <c r="DB28" s="1222"/>
      <c r="DC28" s="1222"/>
      <c r="DD28" s="1222"/>
      <c r="DE28" s="1222"/>
      <c r="DF28" s="1222"/>
      <c r="DG28" s="1222"/>
      <c r="DH28" s="1222"/>
      <c r="DI28" s="1222"/>
      <c r="DJ28" s="1222"/>
      <c r="DK28" s="1222"/>
      <c r="DL28" s="1222"/>
      <c r="DM28" s="1222"/>
      <c r="DN28" s="1222"/>
      <c r="DO28" s="1222"/>
      <c r="DP28" s="1222"/>
      <c r="DQ28" s="1222"/>
      <c r="DR28" s="1222"/>
      <c r="DS28" s="1222"/>
      <c r="DT28" s="1222"/>
      <c r="DU28" s="1222"/>
      <c r="DV28" s="1222"/>
      <c r="DW28" s="1222"/>
      <c r="DX28" s="1222"/>
      <c r="DY28" s="1222"/>
      <c r="DZ28" s="1222"/>
      <c r="EA28" s="1222"/>
      <c r="EB28" s="1222"/>
      <c r="EC28" s="1222"/>
      <c r="ED28" s="1222"/>
      <c r="EE28" s="1222"/>
      <c r="EF28" s="1222"/>
      <c r="EG28" s="1222"/>
      <c r="EH28" s="1222"/>
      <c r="EI28" s="1222"/>
      <c r="EJ28" s="1222"/>
      <c r="EK28" s="1222"/>
      <c r="EL28" s="1222"/>
      <c r="EM28" s="1222"/>
      <c r="EN28" s="1222"/>
      <c r="EO28" s="1222"/>
      <c r="EP28" s="1222"/>
      <c r="EQ28" s="1222"/>
      <c r="ER28" s="1222"/>
      <c r="ES28" s="1222"/>
      <c r="ET28" s="1222"/>
      <c r="EU28" s="1222"/>
      <c r="EV28" s="1222"/>
      <c r="EW28" s="1222"/>
      <c r="EX28" s="1222"/>
      <c r="EY28" s="1222"/>
      <c r="EZ28" s="1222"/>
      <c r="FA28" s="1222"/>
      <c r="FB28" s="1222"/>
      <c r="FC28" s="1222"/>
      <c r="FD28" s="1222"/>
      <c r="FE28" s="1222"/>
      <c r="FF28" s="1222"/>
      <c r="FG28" s="1222"/>
      <c r="FH28" s="1222"/>
      <c r="FI28" s="1222"/>
      <c r="FJ28" s="1222"/>
      <c r="FK28" s="1222"/>
      <c r="FL28" s="1222"/>
      <c r="FM28" s="1222"/>
      <c r="FN28" s="1222"/>
      <c r="FO28" s="1222"/>
      <c r="FP28" s="1222"/>
      <c r="FQ28" s="1222"/>
      <c r="FR28" s="1222"/>
      <c r="FS28" s="1222"/>
      <c r="FT28" s="1222"/>
      <c r="FU28" s="1222"/>
      <c r="FV28" s="1222"/>
      <c r="FW28" s="1222"/>
      <c r="FX28" s="1222"/>
      <c r="FY28" s="1222"/>
      <c r="FZ28" s="1222"/>
      <c r="GA28" s="1222"/>
      <c r="GB28" s="1222"/>
      <c r="GC28" s="1222"/>
      <c r="GD28" s="1222"/>
      <c r="GE28" s="1222"/>
      <c r="GF28" s="1222"/>
      <c r="GG28" s="1222"/>
      <c r="GH28" s="1222"/>
      <c r="GI28" s="1222"/>
      <c r="GJ28" s="1222"/>
      <c r="GK28" s="1222"/>
      <c r="GL28" s="1222"/>
      <c r="GM28" s="1222"/>
      <c r="GN28" s="1222"/>
      <c r="GO28" s="1222"/>
      <c r="GP28" s="1222"/>
      <c r="GQ28" s="1222"/>
      <c r="GR28" s="1222"/>
      <c r="GS28" s="1222"/>
      <c r="GT28" s="1222"/>
      <c r="GU28" s="1222"/>
      <c r="GV28" s="1222"/>
      <c r="GW28" s="1222"/>
      <c r="GX28" s="1222"/>
      <c r="GY28" s="1222"/>
      <c r="GZ28" s="1222"/>
      <c r="HA28" s="1222"/>
      <c r="HB28" s="1222"/>
      <c r="HC28" s="1222"/>
      <c r="HD28" s="1222"/>
      <c r="HE28" s="1222"/>
      <c r="HF28" s="1222"/>
      <c r="HG28" s="1222"/>
      <c r="HH28" s="1222"/>
      <c r="HI28" s="1222"/>
      <c r="HJ28" s="1222"/>
      <c r="HK28" s="1222"/>
      <c r="HL28" s="1222"/>
      <c r="HM28" s="1222"/>
      <c r="HN28" s="1222"/>
      <c r="HO28" s="1222"/>
      <c r="HP28" s="1222"/>
      <c r="HQ28" s="1222"/>
      <c r="HR28" s="1222"/>
      <c r="HS28" s="1222"/>
      <c r="HT28" s="1222"/>
      <c r="HU28" s="1222"/>
      <c r="HV28" s="1222"/>
      <c r="HW28" s="1222"/>
      <c r="HX28" s="1222"/>
      <c r="HY28" s="1222"/>
      <c r="HZ28" s="1222"/>
      <c r="IA28" s="1222"/>
      <c r="IB28" s="1222"/>
      <c r="IC28" s="1222"/>
      <c r="ID28" s="1222"/>
      <c r="IE28" s="1222"/>
      <c r="IF28" s="1222"/>
      <c r="IG28" s="1222"/>
      <c r="IH28" s="1222"/>
      <c r="II28" s="1222"/>
      <c r="IJ28" s="1222"/>
      <c r="IK28" s="1222"/>
      <c r="IL28" s="1222"/>
      <c r="IM28" s="1222"/>
      <c r="IN28" s="1222"/>
      <c r="IO28" s="1222"/>
      <c r="IP28" s="1222"/>
      <c r="IQ28" s="1222"/>
      <c r="IR28" s="1222"/>
      <c r="IS28" s="1222"/>
      <c r="IT28" s="1222"/>
      <c r="IU28" s="1222"/>
      <c r="IV28" s="1222"/>
    </row>
    <row r="29" spans="1:256" s="598" customFormat="1" ht="20.100000000000001" customHeight="1">
      <c r="A29" s="1240" t="s">
        <v>1565</v>
      </c>
      <c r="B29" s="1241">
        <v>2066</v>
      </c>
      <c r="C29" s="1241">
        <v>1029</v>
      </c>
      <c r="D29" s="1241">
        <v>140</v>
      </c>
      <c r="E29" s="1245"/>
      <c r="F29" s="2773"/>
      <c r="G29" s="2773"/>
      <c r="H29" s="2773"/>
      <c r="I29" s="2773"/>
      <c r="J29" s="2773"/>
      <c r="K29" s="2773"/>
      <c r="L29" s="2774"/>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4"/>
      <c r="AZ29" s="1222"/>
      <c r="BA29" s="1222"/>
      <c r="BB29" s="1222"/>
      <c r="BC29" s="1222"/>
      <c r="BD29" s="1222"/>
      <c r="BE29" s="1222"/>
      <c r="BF29" s="1222"/>
      <c r="BG29" s="1222"/>
      <c r="BH29" s="1222"/>
      <c r="BI29" s="1222"/>
      <c r="BJ29" s="1222"/>
      <c r="BK29" s="1222"/>
      <c r="BL29" s="1222"/>
      <c r="BM29" s="1222"/>
      <c r="BN29" s="1222"/>
      <c r="BO29" s="1222"/>
      <c r="BP29" s="1222"/>
      <c r="BQ29" s="1222"/>
      <c r="BR29" s="1222"/>
      <c r="BS29" s="1222"/>
      <c r="BT29" s="1222"/>
      <c r="BU29" s="1222"/>
      <c r="BV29" s="1222"/>
      <c r="BW29" s="1222"/>
      <c r="BX29" s="1222"/>
      <c r="BY29" s="1222"/>
      <c r="BZ29" s="1222"/>
      <c r="CA29" s="1222"/>
      <c r="CB29" s="1222"/>
      <c r="CC29" s="1222"/>
      <c r="CD29" s="1222"/>
      <c r="CE29" s="1222"/>
      <c r="CF29" s="1222"/>
      <c r="CG29" s="1222"/>
      <c r="CH29" s="1222"/>
      <c r="CI29" s="1222"/>
      <c r="CJ29" s="1222"/>
      <c r="CK29" s="1222"/>
      <c r="CL29" s="1222"/>
      <c r="CM29" s="1222"/>
      <c r="CN29" s="1222"/>
      <c r="CO29" s="1222"/>
      <c r="CP29" s="1222"/>
      <c r="CQ29" s="1222"/>
      <c r="CR29" s="1222"/>
      <c r="CS29" s="1222"/>
      <c r="CT29" s="1222"/>
      <c r="CU29" s="1222"/>
      <c r="CV29" s="1222"/>
      <c r="CW29" s="1222"/>
      <c r="CX29" s="1222"/>
      <c r="CY29" s="1222"/>
      <c r="CZ29" s="1222"/>
      <c r="DA29" s="1222"/>
      <c r="DB29" s="1222"/>
      <c r="DC29" s="1222"/>
      <c r="DD29" s="1222"/>
      <c r="DE29" s="1222"/>
      <c r="DF29" s="1222"/>
      <c r="DG29" s="1222"/>
      <c r="DH29" s="1222"/>
      <c r="DI29" s="1222"/>
      <c r="DJ29" s="1222"/>
      <c r="DK29" s="1222"/>
      <c r="DL29" s="1222"/>
      <c r="DM29" s="1222"/>
      <c r="DN29" s="1222"/>
      <c r="DO29" s="1222"/>
      <c r="DP29" s="1222"/>
      <c r="DQ29" s="1222"/>
      <c r="DR29" s="1222"/>
      <c r="DS29" s="1222"/>
      <c r="DT29" s="1222"/>
      <c r="DU29" s="1222"/>
      <c r="DV29" s="1222"/>
      <c r="DW29" s="1222"/>
      <c r="DX29" s="1222"/>
      <c r="DY29" s="1222"/>
      <c r="DZ29" s="1222"/>
      <c r="EA29" s="1222"/>
      <c r="EB29" s="1222"/>
      <c r="EC29" s="1222"/>
      <c r="ED29" s="1222"/>
      <c r="EE29" s="1222"/>
      <c r="EF29" s="1222"/>
      <c r="EG29" s="1222"/>
      <c r="EH29" s="1222"/>
      <c r="EI29" s="1222"/>
      <c r="EJ29" s="1222"/>
      <c r="EK29" s="1222"/>
      <c r="EL29" s="1222"/>
      <c r="EM29" s="1222"/>
      <c r="EN29" s="1222"/>
      <c r="EO29" s="1222"/>
      <c r="EP29" s="1222"/>
      <c r="EQ29" s="1222"/>
      <c r="ER29" s="1222"/>
      <c r="ES29" s="1222"/>
      <c r="ET29" s="1222"/>
      <c r="EU29" s="1222"/>
      <c r="EV29" s="1222"/>
      <c r="EW29" s="1222"/>
      <c r="EX29" s="1222"/>
      <c r="EY29" s="1222"/>
      <c r="EZ29" s="1222"/>
      <c r="FA29" s="1222"/>
      <c r="FB29" s="1222"/>
      <c r="FC29" s="1222"/>
      <c r="FD29" s="1222"/>
      <c r="FE29" s="1222"/>
      <c r="FF29" s="1222"/>
      <c r="FG29" s="1222"/>
      <c r="FH29" s="1222"/>
      <c r="FI29" s="1222"/>
      <c r="FJ29" s="1222"/>
      <c r="FK29" s="1222"/>
      <c r="FL29" s="1222"/>
      <c r="FM29" s="1222"/>
      <c r="FN29" s="1222"/>
      <c r="FO29" s="1222"/>
      <c r="FP29" s="1222"/>
      <c r="FQ29" s="1222"/>
      <c r="FR29" s="1222"/>
      <c r="FS29" s="1222"/>
      <c r="FT29" s="1222"/>
      <c r="FU29" s="1222"/>
      <c r="FV29" s="1222"/>
      <c r="FW29" s="1222"/>
      <c r="FX29" s="1222"/>
      <c r="FY29" s="1222"/>
      <c r="FZ29" s="1222"/>
      <c r="GA29" s="1222"/>
      <c r="GB29" s="1222"/>
      <c r="GC29" s="1222"/>
      <c r="GD29" s="1222"/>
      <c r="GE29" s="1222"/>
      <c r="GF29" s="1222"/>
      <c r="GG29" s="1222"/>
      <c r="GH29" s="1222"/>
      <c r="GI29" s="1222"/>
      <c r="GJ29" s="1222"/>
      <c r="GK29" s="1222"/>
      <c r="GL29" s="1222"/>
      <c r="GM29" s="1222"/>
      <c r="GN29" s="1222"/>
      <c r="GO29" s="1222"/>
      <c r="GP29" s="1222"/>
      <c r="GQ29" s="1222"/>
      <c r="GR29" s="1222"/>
      <c r="GS29" s="1222"/>
      <c r="GT29" s="1222"/>
      <c r="GU29" s="1222"/>
      <c r="GV29" s="1222"/>
      <c r="GW29" s="1222"/>
      <c r="GX29" s="1222"/>
      <c r="GY29" s="1222"/>
      <c r="GZ29" s="1222"/>
      <c r="HA29" s="1222"/>
      <c r="HB29" s="1222"/>
      <c r="HC29" s="1222"/>
      <c r="HD29" s="1222"/>
      <c r="HE29" s="1222"/>
      <c r="HF29" s="1222"/>
      <c r="HG29" s="1222"/>
      <c r="HH29" s="1222"/>
      <c r="HI29" s="1222"/>
      <c r="HJ29" s="1222"/>
      <c r="HK29" s="1222"/>
      <c r="HL29" s="1222"/>
      <c r="HM29" s="1222"/>
      <c r="HN29" s="1222"/>
      <c r="HO29" s="1222"/>
      <c r="HP29" s="1222"/>
      <c r="HQ29" s="1222"/>
      <c r="HR29" s="1222"/>
      <c r="HS29" s="1222"/>
      <c r="HT29" s="1222"/>
      <c r="HU29" s="1222"/>
      <c r="HV29" s="1222"/>
      <c r="HW29" s="1222"/>
      <c r="HX29" s="1222"/>
      <c r="HY29" s="1222"/>
      <c r="HZ29" s="1222"/>
      <c r="IA29" s="1222"/>
      <c r="IB29" s="1222"/>
      <c r="IC29" s="1222"/>
      <c r="ID29" s="1222"/>
      <c r="IE29" s="1222"/>
      <c r="IF29" s="1222"/>
      <c r="IG29" s="1222"/>
      <c r="IH29" s="1222"/>
      <c r="II29" s="1222"/>
      <c r="IJ29" s="1222"/>
      <c r="IK29" s="1222"/>
      <c r="IL29" s="1222"/>
      <c r="IM29" s="1222"/>
      <c r="IN29" s="1222"/>
      <c r="IO29" s="1222"/>
      <c r="IP29" s="1222"/>
      <c r="IQ29" s="1222"/>
      <c r="IR29" s="1222"/>
      <c r="IS29" s="1222"/>
      <c r="IT29" s="1222"/>
      <c r="IU29" s="1222"/>
      <c r="IV29" s="1222"/>
    </row>
    <row r="30" spans="1:256" s="598" customFormat="1" ht="20.100000000000001" customHeight="1">
      <c r="A30" s="1240" t="s">
        <v>1566</v>
      </c>
      <c r="B30" s="1241">
        <v>642</v>
      </c>
      <c r="C30" s="1241">
        <v>599</v>
      </c>
      <c r="D30" s="1241">
        <v>80</v>
      </c>
      <c r="E30" s="1244"/>
      <c r="F30" s="2773"/>
      <c r="G30" s="2773"/>
      <c r="H30" s="2773"/>
      <c r="I30" s="2773"/>
      <c r="J30" s="2773"/>
      <c r="K30" s="2773"/>
      <c r="L30" s="2774"/>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74"/>
      <c r="AT30" s="2774"/>
      <c r="AU30" s="2774"/>
      <c r="AV30" s="2774"/>
      <c r="AW30" s="2774"/>
      <c r="AX30" s="2774"/>
      <c r="AY30" s="2774"/>
      <c r="AZ30" s="1222"/>
      <c r="BA30" s="1222"/>
      <c r="BB30" s="1222"/>
      <c r="BC30" s="1222"/>
      <c r="BD30" s="1222"/>
      <c r="BE30" s="1222"/>
      <c r="BF30" s="1222"/>
      <c r="BG30" s="1222"/>
      <c r="BH30" s="1222"/>
      <c r="BI30" s="1222"/>
      <c r="BJ30" s="1222"/>
      <c r="BK30" s="1222"/>
      <c r="BL30" s="1222"/>
      <c r="BM30" s="1222"/>
      <c r="BN30" s="1222"/>
      <c r="BO30" s="1222"/>
      <c r="BP30" s="1222"/>
      <c r="BQ30" s="1222"/>
      <c r="BR30" s="1222"/>
      <c r="BS30" s="1222"/>
      <c r="BT30" s="1222"/>
      <c r="BU30" s="1222"/>
      <c r="BV30" s="1222"/>
      <c r="BW30" s="1222"/>
      <c r="BX30" s="1222"/>
      <c r="BY30" s="1222"/>
      <c r="BZ30" s="1222"/>
      <c r="CA30" s="1222"/>
      <c r="CB30" s="1222"/>
      <c r="CC30" s="1222"/>
      <c r="CD30" s="1222"/>
      <c r="CE30" s="1222"/>
      <c r="CF30" s="1222"/>
      <c r="CG30" s="1222"/>
      <c r="CH30" s="1222"/>
      <c r="CI30" s="1222"/>
      <c r="CJ30" s="1222"/>
      <c r="CK30" s="1222"/>
      <c r="CL30" s="1222"/>
      <c r="CM30" s="1222"/>
      <c r="CN30" s="1222"/>
      <c r="CO30" s="1222"/>
      <c r="CP30" s="1222"/>
      <c r="CQ30" s="1222"/>
      <c r="CR30" s="1222"/>
      <c r="CS30" s="1222"/>
      <c r="CT30" s="1222"/>
      <c r="CU30" s="1222"/>
      <c r="CV30" s="1222"/>
      <c r="CW30" s="1222"/>
      <c r="CX30" s="1222"/>
      <c r="CY30" s="1222"/>
      <c r="CZ30" s="1222"/>
      <c r="DA30" s="1222"/>
      <c r="DB30" s="1222"/>
      <c r="DC30" s="1222"/>
      <c r="DD30" s="1222"/>
      <c r="DE30" s="1222"/>
      <c r="DF30" s="1222"/>
      <c r="DG30" s="1222"/>
      <c r="DH30" s="1222"/>
      <c r="DI30" s="1222"/>
      <c r="DJ30" s="1222"/>
      <c r="DK30" s="1222"/>
      <c r="DL30" s="1222"/>
      <c r="DM30" s="1222"/>
      <c r="DN30" s="1222"/>
      <c r="DO30" s="1222"/>
      <c r="DP30" s="1222"/>
      <c r="DQ30" s="1222"/>
      <c r="DR30" s="1222"/>
      <c r="DS30" s="1222"/>
      <c r="DT30" s="1222"/>
      <c r="DU30" s="1222"/>
      <c r="DV30" s="1222"/>
      <c r="DW30" s="1222"/>
      <c r="DX30" s="1222"/>
      <c r="DY30" s="1222"/>
      <c r="DZ30" s="1222"/>
      <c r="EA30" s="1222"/>
      <c r="EB30" s="1222"/>
      <c r="EC30" s="1222"/>
      <c r="ED30" s="1222"/>
      <c r="EE30" s="1222"/>
      <c r="EF30" s="1222"/>
      <c r="EG30" s="1222"/>
      <c r="EH30" s="1222"/>
      <c r="EI30" s="1222"/>
      <c r="EJ30" s="1222"/>
      <c r="EK30" s="1222"/>
      <c r="EL30" s="1222"/>
      <c r="EM30" s="1222"/>
      <c r="EN30" s="1222"/>
      <c r="EO30" s="1222"/>
      <c r="EP30" s="1222"/>
      <c r="EQ30" s="1222"/>
      <c r="ER30" s="1222"/>
      <c r="ES30" s="1222"/>
      <c r="ET30" s="1222"/>
      <c r="EU30" s="1222"/>
      <c r="EV30" s="1222"/>
      <c r="EW30" s="1222"/>
      <c r="EX30" s="1222"/>
      <c r="EY30" s="1222"/>
      <c r="EZ30" s="1222"/>
      <c r="FA30" s="1222"/>
      <c r="FB30" s="1222"/>
      <c r="FC30" s="1222"/>
      <c r="FD30" s="1222"/>
      <c r="FE30" s="1222"/>
      <c r="FF30" s="1222"/>
      <c r="FG30" s="1222"/>
      <c r="FH30" s="1222"/>
      <c r="FI30" s="1222"/>
      <c r="FJ30" s="1222"/>
      <c r="FK30" s="1222"/>
      <c r="FL30" s="1222"/>
      <c r="FM30" s="1222"/>
      <c r="FN30" s="1222"/>
      <c r="FO30" s="1222"/>
      <c r="FP30" s="1222"/>
      <c r="FQ30" s="1222"/>
      <c r="FR30" s="1222"/>
      <c r="FS30" s="1222"/>
      <c r="FT30" s="1222"/>
      <c r="FU30" s="1222"/>
      <c r="FV30" s="1222"/>
      <c r="FW30" s="1222"/>
      <c r="FX30" s="1222"/>
      <c r="FY30" s="1222"/>
      <c r="FZ30" s="1222"/>
      <c r="GA30" s="1222"/>
      <c r="GB30" s="1222"/>
      <c r="GC30" s="1222"/>
      <c r="GD30" s="1222"/>
      <c r="GE30" s="1222"/>
      <c r="GF30" s="1222"/>
      <c r="GG30" s="1222"/>
      <c r="GH30" s="1222"/>
      <c r="GI30" s="1222"/>
      <c r="GJ30" s="1222"/>
      <c r="GK30" s="1222"/>
      <c r="GL30" s="1222"/>
      <c r="GM30" s="1222"/>
      <c r="GN30" s="1222"/>
      <c r="GO30" s="1222"/>
      <c r="GP30" s="1222"/>
      <c r="GQ30" s="1222"/>
      <c r="GR30" s="1222"/>
      <c r="GS30" s="1222"/>
      <c r="GT30" s="1222"/>
      <c r="GU30" s="1222"/>
      <c r="GV30" s="1222"/>
      <c r="GW30" s="1222"/>
      <c r="GX30" s="1222"/>
      <c r="GY30" s="1222"/>
      <c r="GZ30" s="1222"/>
      <c r="HA30" s="1222"/>
      <c r="HB30" s="1222"/>
      <c r="HC30" s="1222"/>
      <c r="HD30" s="1222"/>
      <c r="HE30" s="1222"/>
      <c r="HF30" s="1222"/>
      <c r="HG30" s="1222"/>
      <c r="HH30" s="1222"/>
      <c r="HI30" s="1222"/>
      <c r="HJ30" s="1222"/>
      <c r="HK30" s="1222"/>
      <c r="HL30" s="1222"/>
      <c r="HM30" s="1222"/>
      <c r="HN30" s="1222"/>
      <c r="HO30" s="1222"/>
      <c r="HP30" s="1222"/>
      <c r="HQ30" s="1222"/>
      <c r="HR30" s="1222"/>
      <c r="HS30" s="1222"/>
      <c r="HT30" s="1222"/>
      <c r="HU30" s="1222"/>
      <c r="HV30" s="1222"/>
      <c r="HW30" s="1222"/>
      <c r="HX30" s="1222"/>
      <c r="HY30" s="1222"/>
      <c r="HZ30" s="1222"/>
      <c r="IA30" s="1222"/>
      <c r="IB30" s="1222"/>
      <c r="IC30" s="1222"/>
      <c r="ID30" s="1222"/>
      <c r="IE30" s="1222"/>
      <c r="IF30" s="1222"/>
      <c r="IG30" s="1222"/>
      <c r="IH30" s="1222"/>
      <c r="II30" s="1222"/>
      <c r="IJ30" s="1222"/>
      <c r="IK30" s="1222"/>
      <c r="IL30" s="1222"/>
      <c r="IM30" s="1222"/>
      <c r="IN30" s="1222"/>
      <c r="IO30" s="1222"/>
      <c r="IP30" s="1222"/>
      <c r="IQ30" s="1222"/>
      <c r="IR30" s="1222"/>
      <c r="IS30" s="1222"/>
      <c r="IT30" s="1222"/>
      <c r="IU30" s="1222"/>
      <c r="IV30" s="1222"/>
    </row>
    <row r="31" spans="1:256" s="598" customFormat="1" ht="20.100000000000001" customHeight="1">
      <c r="A31" s="1240" t="s">
        <v>1567</v>
      </c>
      <c r="B31" s="1241">
        <v>1872</v>
      </c>
      <c r="C31" s="1241">
        <v>982</v>
      </c>
      <c r="D31" s="1241">
        <v>429</v>
      </c>
      <c r="E31" s="1222"/>
      <c r="F31" s="2773"/>
      <c r="G31" s="2773"/>
      <c r="H31" s="2773"/>
      <c r="I31" s="2773"/>
      <c r="J31" s="2773"/>
      <c r="K31" s="2773"/>
      <c r="L31" s="2774"/>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74"/>
      <c r="AT31" s="2774"/>
      <c r="AU31" s="2774"/>
      <c r="AV31" s="2774"/>
      <c r="AW31" s="2774"/>
      <c r="AX31" s="2774"/>
      <c r="AY31" s="2774"/>
      <c r="AZ31" s="1222"/>
      <c r="BA31" s="1222"/>
      <c r="BB31" s="1222"/>
      <c r="BC31" s="1222"/>
      <c r="BD31" s="1222"/>
      <c r="BE31" s="1222"/>
      <c r="BF31" s="1222"/>
      <c r="BG31" s="1222"/>
      <c r="BH31" s="1222"/>
      <c r="BI31" s="1222"/>
      <c r="BJ31" s="1222"/>
      <c r="BK31" s="1222"/>
      <c r="BL31" s="1222"/>
      <c r="BM31" s="1222"/>
      <c r="BN31" s="1222"/>
      <c r="BO31" s="1222"/>
      <c r="BP31" s="1222"/>
      <c r="BQ31" s="1222"/>
      <c r="BR31" s="1222"/>
      <c r="BS31" s="1222"/>
      <c r="BT31" s="1222"/>
      <c r="BU31" s="1222"/>
      <c r="BV31" s="1222"/>
      <c r="BW31" s="1222"/>
      <c r="BX31" s="1222"/>
      <c r="BY31" s="1222"/>
      <c r="BZ31" s="1222"/>
      <c r="CA31" s="1222"/>
      <c r="CB31" s="1222"/>
      <c r="CC31" s="1222"/>
      <c r="CD31" s="1222"/>
      <c r="CE31" s="1222"/>
      <c r="CF31" s="1222"/>
      <c r="CG31" s="1222"/>
      <c r="CH31" s="1222"/>
      <c r="CI31" s="1222"/>
      <c r="CJ31" s="1222"/>
      <c r="CK31" s="1222"/>
      <c r="CL31" s="1222"/>
      <c r="CM31" s="1222"/>
      <c r="CN31" s="1222"/>
      <c r="CO31" s="1222"/>
      <c r="CP31" s="1222"/>
      <c r="CQ31" s="1222"/>
      <c r="CR31" s="1222"/>
      <c r="CS31" s="1222"/>
      <c r="CT31" s="1222"/>
      <c r="CU31" s="1222"/>
      <c r="CV31" s="1222"/>
      <c r="CW31" s="1222"/>
      <c r="CX31" s="1222"/>
      <c r="CY31" s="1222"/>
      <c r="CZ31" s="1222"/>
      <c r="DA31" s="1222"/>
      <c r="DB31" s="1222"/>
      <c r="DC31" s="1222"/>
      <c r="DD31" s="1222"/>
      <c r="DE31" s="1222"/>
      <c r="DF31" s="1222"/>
      <c r="DG31" s="1222"/>
      <c r="DH31" s="1222"/>
      <c r="DI31" s="1222"/>
      <c r="DJ31" s="1222"/>
      <c r="DK31" s="1222"/>
      <c r="DL31" s="1222"/>
      <c r="DM31" s="1222"/>
      <c r="DN31" s="1222"/>
      <c r="DO31" s="1222"/>
      <c r="DP31" s="1222"/>
      <c r="DQ31" s="1222"/>
      <c r="DR31" s="1222"/>
      <c r="DS31" s="1222"/>
      <c r="DT31" s="1222"/>
      <c r="DU31" s="1222"/>
      <c r="DV31" s="1222"/>
      <c r="DW31" s="1222"/>
      <c r="DX31" s="1222"/>
      <c r="DY31" s="1222"/>
      <c r="DZ31" s="1222"/>
      <c r="EA31" s="1222"/>
      <c r="EB31" s="1222"/>
      <c r="EC31" s="1222"/>
      <c r="ED31" s="1222"/>
      <c r="EE31" s="1222"/>
      <c r="EF31" s="1222"/>
      <c r="EG31" s="1222"/>
      <c r="EH31" s="1222"/>
      <c r="EI31" s="1222"/>
      <c r="EJ31" s="1222"/>
      <c r="EK31" s="1222"/>
      <c r="EL31" s="1222"/>
      <c r="EM31" s="1222"/>
      <c r="EN31" s="1222"/>
      <c r="EO31" s="1222"/>
      <c r="EP31" s="1222"/>
      <c r="EQ31" s="1222"/>
      <c r="ER31" s="1222"/>
      <c r="ES31" s="1222"/>
      <c r="ET31" s="1222"/>
      <c r="EU31" s="1222"/>
      <c r="EV31" s="1222"/>
      <c r="EW31" s="1222"/>
      <c r="EX31" s="1222"/>
      <c r="EY31" s="1222"/>
      <c r="EZ31" s="1222"/>
      <c r="FA31" s="1222"/>
      <c r="FB31" s="1222"/>
      <c r="FC31" s="1222"/>
      <c r="FD31" s="1222"/>
      <c r="FE31" s="1222"/>
      <c r="FF31" s="1222"/>
      <c r="FG31" s="1222"/>
      <c r="FH31" s="1222"/>
      <c r="FI31" s="1222"/>
      <c r="FJ31" s="1222"/>
      <c r="FK31" s="1222"/>
      <c r="FL31" s="1222"/>
      <c r="FM31" s="1222"/>
      <c r="FN31" s="1222"/>
      <c r="FO31" s="1222"/>
      <c r="FP31" s="1222"/>
      <c r="FQ31" s="1222"/>
      <c r="FR31" s="1222"/>
      <c r="FS31" s="1222"/>
      <c r="FT31" s="1222"/>
      <c r="FU31" s="1222"/>
      <c r="FV31" s="1222"/>
      <c r="FW31" s="1222"/>
      <c r="FX31" s="1222"/>
      <c r="FY31" s="1222"/>
      <c r="FZ31" s="1222"/>
      <c r="GA31" s="1222"/>
      <c r="GB31" s="1222"/>
      <c r="GC31" s="1222"/>
      <c r="GD31" s="1222"/>
      <c r="GE31" s="1222"/>
      <c r="GF31" s="1222"/>
      <c r="GG31" s="1222"/>
      <c r="GH31" s="1222"/>
      <c r="GI31" s="1222"/>
      <c r="GJ31" s="1222"/>
      <c r="GK31" s="1222"/>
      <c r="GL31" s="1222"/>
      <c r="GM31" s="1222"/>
      <c r="GN31" s="1222"/>
      <c r="GO31" s="1222"/>
      <c r="GP31" s="1222"/>
      <c r="GQ31" s="1222"/>
      <c r="GR31" s="1222"/>
      <c r="GS31" s="1222"/>
      <c r="GT31" s="1222"/>
      <c r="GU31" s="1222"/>
      <c r="GV31" s="1222"/>
      <c r="GW31" s="1222"/>
      <c r="GX31" s="1222"/>
      <c r="GY31" s="1222"/>
      <c r="GZ31" s="1222"/>
      <c r="HA31" s="1222"/>
      <c r="HB31" s="1222"/>
      <c r="HC31" s="1222"/>
      <c r="HD31" s="1222"/>
      <c r="HE31" s="1222"/>
      <c r="HF31" s="1222"/>
      <c r="HG31" s="1222"/>
      <c r="HH31" s="1222"/>
      <c r="HI31" s="1222"/>
      <c r="HJ31" s="1222"/>
      <c r="HK31" s="1222"/>
      <c r="HL31" s="1222"/>
      <c r="HM31" s="1222"/>
      <c r="HN31" s="1222"/>
      <c r="HO31" s="1222"/>
      <c r="HP31" s="1222"/>
      <c r="HQ31" s="1222"/>
      <c r="HR31" s="1222"/>
      <c r="HS31" s="1222"/>
      <c r="HT31" s="1222"/>
      <c r="HU31" s="1222"/>
      <c r="HV31" s="1222"/>
      <c r="HW31" s="1222"/>
      <c r="HX31" s="1222"/>
      <c r="HY31" s="1222"/>
      <c r="HZ31" s="1222"/>
      <c r="IA31" s="1222"/>
      <c r="IB31" s="1222"/>
      <c r="IC31" s="1222"/>
      <c r="ID31" s="1222"/>
      <c r="IE31" s="1222"/>
      <c r="IF31" s="1222"/>
      <c r="IG31" s="1222"/>
      <c r="IH31" s="1222"/>
      <c r="II31" s="1222"/>
      <c r="IJ31" s="1222"/>
      <c r="IK31" s="1222"/>
      <c r="IL31" s="1222"/>
      <c r="IM31" s="1222"/>
      <c r="IN31" s="1222"/>
      <c r="IO31" s="1222"/>
      <c r="IP31" s="1222"/>
      <c r="IQ31" s="1222"/>
      <c r="IR31" s="1222"/>
      <c r="IS31" s="1222"/>
      <c r="IT31" s="1222"/>
      <c r="IU31" s="1222"/>
      <c r="IV31" s="1222"/>
    </row>
    <row r="32" spans="1:256" s="598" customFormat="1" ht="20.100000000000001" customHeight="1">
      <c r="A32" s="1240" t="s">
        <v>1568</v>
      </c>
      <c r="B32" s="1241">
        <v>2028</v>
      </c>
      <c r="C32" s="1241">
        <v>558</v>
      </c>
      <c r="D32" s="1241">
        <v>188</v>
      </c>
      <c r="E32" s="1222"/>
      <c r="F32" s="2773"/>
      <c r="G32" s="2773"/>
      <c r="H32" s="2773"/>
      <c r="I32" s="2773"/>
      <c r="J32" s="2773"/>
      <c r="K32" s="2773"/>
      <c r="L32" s="2774"/>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1222"/>
      <c r="BA32" s="1222"/>
      <c r="BB32" s="1222"/>
      <c r="BC32" s="1222"/>
      <c r="BD32" s="1222"/>
      <c r="BE32" s="1222"/>
      <c r="BF32" s="1222"/>
      <c r="BG32" s="1222"/>
      <c r="BH32" s="1222"/>
      <c r="BI32" s="1222"/>
      <c r="BJ32" s="1222"/>
      <c r="BK32" s="1222"/>
      <c r="BL32" s="1222"/>
      <c r="BM32" s="1222"/>
      <c r="BN32" s="1222"/>
      <c r="BO32" s="1222"/>
      <c r="BP32" s="1222"/>
      <c r="BQ32" s="1222"/>
      <c r="BR32" s="1222"/>
      <c r="BS32" s="1222"/>
      <c r="BT32" s="1222"/>
      <c r="BU32" s="1222"/>
      <c r="BV32" s="1222"/>
      <c r="BW32" s="1222"/>
      <c r="BX32" s="1222"/>
      <c r="BY32" s="1222"/>
      <c r="BZ32" s="1222"/>
      <c r="CA32" s="1222"/>
      <c r="CB32" s="1222"/>
      <c r="CC32" s="1222"/>
      <c r="CD32" s="1222"/>
      <c r="CE32" s="1222"/>
      <c r="CF32" s="1222"/>
      <c r="CG32" s="1222"/>
      <c r="CH32" s="1222"/>
      <c r="CI32" s="1222"/>
      <c r="CJ32" s="1222"/>
      <c r="CK32" s="1222"/>
      <c r="CL32" s="1222"/>
      <c r="CM32" s="1222"/>
      <c r="CN32" s="1222"/>
      <c r="CO32" s="1222"/>
      <c r="CP32" s="1222"/>
      <c r="CQ32" s="1222"/>
      <c r="CR32" s="1222"/>
      <c r="CS32" s="1222"/>
      <c r="CT32" s="1222"/>
      <c r="CU32" s="1222"/>
      <c r="CV32" s="1222"/>
      <c r="CW32" s="1222"/>
      <c r="CX32" s="1222"/>
      <c r="CY32" s="1222"/>
      <c r="CZ32" s="1222"/>
      <c r="DA32" s="1222"/>
      <c r="DB32" s="1222"/>
      <c r="DC32" s="1222"/>
      <c r="DD32" s="1222"/>
      <c r="DE32" s="1222"/>
      <c r="DF32" s="1222"/>
      <c r="DG32" s="1222"/>
      <c r="DH32" s="1222"/>
      <c r="DI32" s="1222"/>
      <c r="DJ32" s="1222"/>
      <c r="DK32" s="1222"/>
      <c r="DL32" s="1222"/>
      <c r="DM32" s="1222"/>
      <c r="DN32" s="1222"/>
      <c r="DO32" s="1222"/>
      <c r="DP32" s="1222"/>
      <c r="DQ32" s="1222"/>
      <c r="DR32" s="1222"/>
      <c r="DS32" s="1222"/>
      <c r="DT32" s="1222"/>
      <c r="DU32" s="1222"/>
      <c r="DV32" s="1222"/>
      <c r="DW32" s="1222"/>
      <c r="DX32" s="1222"/>
      <c r="DY32" s="1222"/>
      <c r="DZ32" s="1222"/>
      <c r="EA32" s="1222"/>
      <c r="EB32" s="1222"/>
      <c r="EC32" s="1222"/>
      <c r="ED32" s="1222"/>
      <c r="EE32" s="1222"/>
      <c r="EF32" s="1222"/>
      <c r="EG32" s="1222"/>
      <c r="EH32" s="1222"/>
      <c r="EI32" s="1222"/>
      <c r="EJ32" s="1222"/>
      <c r="EK32" s="1222"/>
      <c r="EL32" s="1222"/>
      <c r="EM32" s="1222"/>
      <c r="EN32" s="1222"/>
      <c r="EO32" s="1222"/>
      <c r="EP32" s="1222"/>
      <c r="EQ32" s="1222"/>
      <c r="ER32" s="1222"/>
      <c r="ES32" s="1222"/>
      <c r="ET32" s="1222"/>
      <c r="EU32" s="1222"/>
      <c r="EV32" s="1222"/>
      <c r="EW32" s="1222"/>
      <c r="EX32" s="1222"/>
      <c r="EY32" s="1222"/>
      <c r="EZ32" s="1222"/>
      <c r="FA32" s="1222"/>
      <c r="FB32" s="1222"/>
      <c r="FC32" s="1222"/>
      <c r="FD32" s="1222"/>
      <c r="FE32" s="1222"/>
      <c r="FF32" s="1222"/>
      <c r="FG32" s="1222"/>
      <c r="FH32" s="1222"/>
      <c r="FI32" s="1222"/>
      <c r="FJ32" s="1222"/>
      <c r="FK32" s="1222"/>
      <c r="FL32" s="1222"/>
      <c r="FM32" s="1222"/>
      <c r="FN32" s="1222"/>
      <c r="FO32" s="1222"/>
      <c r="FP32" s="1222"/>
      <c r="FQ32" s="1222"/>
      <c r="FR32" s="1222"/>
      <c r="FS32" s="1222"/>
      <c r="FT32" s="1222"/>
      <c r="FU32" s="1222"/>
      <c r="FV32" s="1222"/>
      <c r="FW32" s="1222"/>
      <c r="FX32" s="1222"/>
      <c r="FY32" s="1222"/>
      <c r="FZ32" s="1222"/>
      <c r="GA32" s="1222"/>
      <c r="GB32" s="1222"/>
      <c r="GC32" s="1222"/>
      <c r="GD32" s="1222"/>
      <c r="GE32" s="1222"/>
      <c r="GF32" s="1222"/>
      <c r="GG32" s="1222"/>
      <c r="GH32" s="1222"/>
      <c r="GI32" s="1222"/>
      <c r="GJ32" s="1222"/>
      <c r="GK32" s="1222"/>
      <c r="GL32" s="1222"/>
      <c r="GM32" s="1222"/>
      <c r="GN32" s="1222"/>
      <c r="GO32" s="1222"/>
      <c r="GP32" s="1222"/>
      <c r="GQ32" s="1222"/>
      <c r="GR32" s="1222"/>
      <c r="GS32" s="1222"/>
      <c r="GT32" s="1222"/>
      <c r="GU32" s="1222"/>
      <c r="GV32" s="1222"/>
      <c r="GW32" s="1222"/>
      <c r="GX32" s="1222"/>
      <c r="GY32" s="1222"/>
      <c r="GZ32" s="1222"/>
      <c r="HA32" s="1222"/>
      <c r="HB32" s="1222"/>
      <c r="HC32" s="1222"/>
      <c r="HD32" s="1222"/>
      <c r="HE32" s="1222"/>
      <c r="HF32" s="1222"/>
      <c r="HG32" s="1222"/>
      <c r="HH32" s="1222"/>
      <c r="HI32" s="1222"/>
      <c r="HJ32" s="1222"/>
      <c r="HK32" s="1222"/>
      <c r="HL32" s="1222"/>
      <c r="HM32" s="1222"/>
      <c r="HN32" s="1222"/>
      <c r="HO32" s="1222"/>
      <c r="HP32" s="1222"/>
      <c r="HQ32" s="1222"/>
      <c r="HR32" s="1222"/>
      <c r="HS32" s="1222"/>
      <c r="HT32" s="1222"/>
      <c r="HU32" s="1222"/>
      <c r="HV32" s="1222"/>
      <c r="HW32" s="1222"/>
      <c r="HX32" s="1222"/>
      <c r="HY32" s="1222"/>
      <c r="HZ32" s="1222"/>
      <c r="IA32" s="1222"/>
      <c r="IB32" s="1222"/>
      <c r="IC32" s="1222"/>
      <c r="ID32" s="1222"/>
      <c r="IE32" s="1222"/>
      <c r="IF32" s="1222"/>
      <c r="IG32" s="1222"/>
      <c r="IH32" s="1222"/>
      <c r="II32" s="1222"/>
      <c r="IJ32" s="1222"/>
      <c r="IK32" s="1222"/>
      <c r="IL32" s="1222"/>
      <c r="IM32" s="1222"/>
      <c r="IN32" s="1222"/>
      <c r="IO32" s="1222"/>
      <c r="IP32" s="1222"/>
      <c r="IQ32" s="1222"/>
      <c r="IR32" s="1222"/>
      <c r="IS32" s="1222"/>
      <c r="IT32" s="1222"/>
      <c r="IU32" s="1222"/>
      <c r="IV32" s="1222"/>
    </row>
    <row r="33" spans="1:256" s="598" customFormat="1" ht="20.100000000000001" customHeight="1">
      <c r="A33" s="1240" t="s">
        <v>1569</v>
      </c>
      <c r="B33" s="1241">
        <v>279</v>
      </c>
      <c r="C33" s="1241">
        <v>13</v>
      </c>
      <c r="D33" s="1241">
        <v>7</v>
      </c>
      <c r="E33" s="1222"/>
      <c r="F33" s="2773"/>
      <c r="G33" s="2773"/>
      <c r="H33" s="2773"/>
      <c r="I33" s="2773"/>
      <c r="J33" s="2773"/>
      <c r="K33" s="2773"/>
      <c r="L33" s="2774"/>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74"/>
      <c r="AT33" s="2774"/>
      <c r="AU33" s="2774"/>
      <c r="AV33" s="2774"/>
      <c r="AW33" s="2774"/>
      <c r="AX33" s="2774"/>
      <c r="AY33" s="2774"/>
      <c r="AZ33" s="1222"/>
      <c r="BA33" s="1222"/>
      <c r="BB33" s="1222"/>
      <c r="BC33" s="1222"/>
      <c r="BD33" s="1222"/>
      <c r="BE33" s="1222"/>
      <c r="BF33" s="1222"/>
      <c r="BG33" s="1222"/>
      <c r="BH33" s="1222"/>
      <c r="BI33" s="1222"/>
      <c r="BJ33" s="1222"/>
      <c r="BK33" s="1222"/>
      <c r="BL33" s="1222"/>
      <c r="BM33" s="1222"/>
      <c r="BN33" s="1222"/>
      <c r="BO33" s="1222"/>
      <c r="BP33" s="1222"/>
      <c r="BQ33" s="1222"/>
      <c r="BR33" s="1222"/>
      <c r="BS33" s="1222"/>
      <c r="BT33" s="1222"/>
      <c r="BU33" s="1222"/>
      <c r="BV33" s="1222"/>
      <c r="BW33" s="1222"/>
      <c r="BX33" s="1222"/>
      <c r="BY33" s="1222"/>
      <c r="BZ33" s="1222"/>
      <c r="CA33" s="1222"/>
      <c r="CB33" s="1222"/>
      <c r="CC33" s="1222"/>
      <c r="CD33" s="1222"/>
      <c r="CE33" s="1222"/>
      <c r="CF33" s="1222"/>
      <c r="CG33" s="1222"/>
      <c r="CH33" s="1222"/>
      <c r="CI33" s="1222"/>
      <c r="CJ33" s="1222"/>
      <c r="CK33" s="1222"/>
      <c r="CL33" s="1222"/>
      <c r="CM33" s="1222"/>
      <c r="CN33" s="1222"/>
      <c r="CO33" s="1222"/>
      <c r="CP33" s="1222"/>
      <c r="CQ33" s="1222"/>
      <c r="CR33" s="1222"/>
      <c r="CS33" s="1222"/>
      <c r="CT33" s="1222"/>
      <c r="CU33" s="1222"/>
      <c r="CV33" s="1222"/>
      <c r="CW33" s="1222"/>
      <c r="CX33" s="1222"/>
      <c r="CY33" s="1222"/>
      <c r="CZ33" s="1222"/>
      <c r="DA33" s="1222"/>
      <c r="DB33" s="1222"/>
      <c r="DC33" s="1222"/>
      <c r="DD33" s="1222"/>
      <c r="DE33" s="1222"/>
      <c r="DF33" s="1222"/>
      <c r="DG33" s="1222"/>
      <c r="DH33" s="1222"/>
      <c r="DI33" s="1222"/>
      <c r="DJ33" s="1222"/>
      <c r="DK33" s="1222"/>
      <c r="DL33" s="1222"/>
      <c r="DM33" s="1222"/>
      <c r="DN33" s="1222"/>
      <c r="DO33" s="1222"/>
      <c r="DP33" s="1222"/>
      <c r="DQ33" s="1222"/>
      <c r="DR33" s="1222"/>
      <c r="DS33" s="1222"/>
      <c r="DT33" s="1222"/>
      <c r="DU33" s="1222"/>
      <c r="DV33" s="1222"/>
      <c r="DW33" s="1222"/>
      <c r="DX33" s="1222"/>
      <c r="DY33" s="1222"/>
      <c r="DZ33" s="1222"/>
      <c r="EA33" s="1222"/>
      <c r="EB33" s="1222"/>
      <c r="EC33" s="1222"/>
      <c r="ED33" s="1222"/>
      <c r="EE33" s="1222"/>
      <c r="EF33" s="1222"/>
      <c r="EG33" s="1222"/>
      <c r="EH33" s="1222"/>
      <c r="EI33" s="1222"/>
      <c r="EJ33" s="1222"/>
      <c r="EK33" s="1222"/>
      <c r="EL33" s="1222"/>
      <c r="EM33" s="1222"/>
      <c r="EN33" s="1222"/>
      <c r="EO33" s="1222"/>
      <c r="EP33" s="1222"/>
      <c r="EQ33" s="1222"/>
      <c r="ER33" s="1222"/>
      <c r="ES33" s="1222"/>
      <c r="ET33" s="1222"/>
      <c r="EU33" s="1222"/>
      <c r="EV33" s="1222"/>
      <c r="EW33" s="1222"/>
      <c r="EX33" s="1222"/>
      <c r="EY33" s="1222"/>
      <c r="EZ33" s="1222"/>
      <c r="FA33" s="1222"/>
      <c r="FB33" s="1222"/>
      <c r="FC33" s="1222"/>
      <c r="FD33" s="1222"/>
      <c r="FE33" s="1222"/>
      <c r="FF33" s="1222"/>
      <c r="FG33" s="1222"/>
      <c r="FH33" s="1222"/>
      <c r="FI33" s="1222"/>
      <c r="FJ33" s="1222"/>
      <c r="FK33" s="1222"/>
      <c r="FL33" s="1222"/>
      <c r="FM33" s="1222"/>
      <c r="FN33" s="1222"/>
      <c r="FO33" s="1222"/>
      <c r="FP33" s="1222"/>
      <c r="FQ33" s="1222"/>
      <c r="FR33" s="1222"/>
      <c r="FS33" s="1222"/>
      <c r="FT33" s="1222"/>
      <c r="FU33" s="1222"/>
      <c r="FV33" s="1222"/>
      <c r="FW33" s="1222"/>
      <c r="FX33" s="1222"/>
      <c r="FY33" s="1222"/>
      <c r="FZ33" s="1222"/>
      <c r="GA33" s="1222"/>
      <c r="GB33" s="1222"/>
      <c r="GC33" s="1222"/>
      <c r="GD33" s="1222"/>
      <c r="GE33" s="1222"/>
      <c r="GF33" s="1222"/>
      <c r="GG33" s="1222"/>
      <c r="GH33" s="1222"/>
      <c r="GI33" s="1222"/>
      <c r="GJ33" s="1222"/>
      <c r="GK33" s="1222"/>
      <c r="GL33" s="1222"/>
      <c r="GM33" s="1222"/>
      <c r="GN33" s="1222"/>
      <c r="GO33" s="1222"/>
      <c r="GP33" s="1222"/>
      <c r="GQ33" s="1222"/>
      <c r="GR33" s="1222"/>
      <c r="GS33" s="1222"/>
      <c r="GT33" s="1222"/>
      <c r="GU33" s="1222"/>
      <c r="GV33" s="1222"/>
      <c r="GW33" s="1222"/>
      <c r="GX33" s="1222"/>
      <c r="GY33" s="1222"/>
      <c r="GZ33" s="1222"/>
      <c r="HA33" s="1222"/>
      <c r="HB33" s="1222"/>
      <c r="HC33" s="1222"/>
      <c r="HD33" s="1222"/>
      <c r="HE33" s="1222"/>
      <c r="HF33" s="1222"/>
      <c r="HG33" s="1222"/>
      <c r="HH33" s="1222"/>
      <c r="HI33" s="1222"/>
      <c r="HJ33" s="1222"/>
      <c r="HK33" s="1222"/>
      <c r="HL33" s="1222"/>
      <c r="HM33" s="1222"/>
      <c r="HN33" s="1222"/>
      <c r="HO33" s="1222"/>
      <c r="HP33" s="1222"/>
      <c r="HQ33" s="1222"/>
      <c r="HR33" s="1222"/>
      <c r="HS33" s="1222"/>
      <c r="HT33" s="1222"/>
      <c r="HU33" s="1222"/>
      <c r="HV33" s="1222"/>
      <c r="HW33" s="1222"/>
      <c r="HX33" s="1222"/>
      <c r="HY33" s="1222"/>
      <c r="HZ33" s="1222"/>
      <c r="IA33" s="1222"/>
      <c r="IB33" s="1222"/>
      <c r="IC33" s="1222"/>
      <c r="ID33" s="1222"/>
      <c r="IE33" s="1222"/>
      <c r="IF33" s="1222"/>
      <c r="IG33" s="1222"/>
      <c r="IH33" s="1222"/>
      <c r="II33" s="1222"/>
      <c r="IJ33" s="1222"/>
      <c r="IK33" s="1222"/>
      <c r="IL33" s="1222"/>
      <c r="IM33" s="1222"/>
      <c r="IN33" s="1222"/>
      <c r="IO33" s="1222"/>
      <c r="IP33" s="1222"/>
      <c r="IQ33" s="1222"/>
      <c r="IR33" s="1222"/>
      <c r="IS33" s="1222"/>
      <c r="IT33" s="1222"/>
      <c r="IU33" s="1222"/>
      <c r="IV33" s="1222"/>
    </row>
    <row r="34" spans="1:256" s="598" customFormat="1" ht="20.100000000000001" customHeight="1">
      <c r="A34" s="1240" t="s">
        <v>1570</v>
      </c>
      <c r="B34" s="1241">
        <v>107</v>
      </c>
      <c r="C34" s="1241">
        <v>187</v>
      </c>
      <c r="D34" s="1241">
        <v>23</v>
      </c>
      <c r="E34" s="1222"/>
      <c r="F34" s="2773"/>
      <c r="G34" s="2773"/>
      <c r="H34" s="2773"/>
      <c r="I34" s="2773"/>
      <c r="J34" s="2773"/>
      <c r="K34" s="2773"/>
      <c r="L34" s="2774"/>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4"/>
      <c r="AZ34" s="1222"/>
      <c r="BA34" s="1222"/>
      <c r="BB34" s="1222"/>
      <c r="BC34" s="1222"/>
      <c r="BD34" s="1222"/>
      <c r="BE34" s="1222"/>
      <c r="BF34" s="1222"/>
      <c r="BG34" s="1222"/>
      <c r="BH34" s="1222"/>
      <c r="BI34" s="1222"/>
      <c r="BJ34" s="1222"/>
      <c r="BK34" s="1222"/>
      <c r="BL34" s="1222"/>
      <c r="BM34" s="1222"/>
      <c r="BN34" s="1222"/>
      <c r="BO34" s="1222"/>
      <c r="BP34" s="1222"/>
      <c r="BQ34" s="1222"/>
      <c r="BR34" s="1222"/>
      <c r="BS34" s="1222"/>
      <c r="BT34" s="1222"/>
      <c r="BU34" s="1222"/>
      <c r="BV34" s="1222"/>
      <c r="BW34" s="1222"/>
      <c r="BX34" s="1222"/>
      <c r="BY34" s="1222"/>
      <c r="BZ34" s="1222"/>
      <c r="CA34" s="1222"/>
      <c r="CB34" s="1222"/>
      <c r="CC34" s="1222"/>
      <c r="CD34" s="1222"/>
      <c r="CE34" s="1222"/>
      <c r="CF34" s="1222"/>
      <c r="CG34" s="1222"/>
      <c r="CH34" s="1222"/>
      <c r="CI34" s="1222"/>
      <c r="CJ34" s="1222"/>
      <c r="CK34" s="1222"/>
      <c r="CL34" s="1222"/>
      <c r="CM34" s="1222"/>
      <c r="CN34" s="1222"/>
      <c r="CO34" s="1222"/>
      <c r="CP34" s="1222"/>
      <c r="CQ34" s="1222"/>
      <c r="CR34" s="1222"/>
      <c r="CS34" s="1222"/>
      <c r="CT34" s="1222"/>
      <c r="CU34" s="1222"/>
      <c r="CV34" s="1222"/>
      <c r="CW34" s="1222"/>
      <c r="CX34" s="1222"/>
      <c r="CY34" s="1222"/>
      <c r="CZ34" s="1222"/>
      <c r="DA34" s="1222"/>
      <c r="DB34" s="1222"/>
      <c r="DC34" s="1222"/>
      <c r="DD34" s="1222"/>
      <c r="DE34" s="1222"/>
      <c r="DF34" s="1222"/>
      <c r="DG34" s="1222"/>
      <c r="DH34" s="1222"/>
      <c r="DI34" s="1222"/>
      <c r="DJ34" s="1222"/>
      <c r="DK34" s="1222"/>
      <c r="DL34" s="1222"/>
      <c r="DM34" s="1222"/>
      <c r="DN34" s="1222"/>
      <c r="DO34" s="1222"/>
      <c r="DP34" s="1222"/>
      <c r="DQ34" s="1222"/>
      <c r="DR34" s="1222"/>
      <c r="DS34" s="1222"/>
      <c r="DT34" s="1222"/>
      <c r="DU34" s="1222"/>
      <c r="DV34" s="1222"/>
      <c r="DW34" s="1222"/>
      <c r="DX34" s="1222"/>
      <c r="DY34" s="1222"/>
      <c r="DZ34" s="1222"/>
      <c r="EA34" s="1222"/>
      <c r="EB34" s="1222"/>
      <c r="EC34" s="1222"/>
      <c r="ED34" s="1222"/>
      <c r="EE34" s="1222"/>
      <c r="EF34" s="1222"/>
      <c r="EG34" s="1222"/>
      <c r="EH34" s="1222"/>
      <c r="EI34" s="1222"/>
      <c r="EJ34" s="1222"/>
      <c r="EK34" s="1222"/>
      <c r="EL34" s="1222"/>
      <c r="EM34" s="1222"/>
      <c r="EN34" s="1222"/>
      <c r="EO34" s="1222"/>
      <c r="EP34" s="1222"/>
      <c r="EQ34" s="1222"/>
      <c r="ER34" s="1222"/>
      <c r="ES34" s="1222"/>
      <c r="ET34" s="1222"/>
      <c r="EU34" s="1222"/>
      <c r="EV34" s="1222"/>
      <c r="EW34" s="1222"/>
      <c r="EX34" s="1222"/>
      <c r="EY34" s="1222"/>
      <c r="EZ34" s="1222"/>
      <c r="FA34" s="1222"/>
      <c r="FB34" s="1222"/>
      <c r="FC34" s="1222"/>
      <c r="FD34" s="1222"/>
      <c r="FE34" s="1222"/>
      <c r="FF34" s="1222"/>
      <c r="FG34" s="1222"/>
      <c r="FH34" s="1222"/>
      <c r="FI34" s="1222"/>
      <c r="FJ34" s="1222"/>
      <c r="FK34" s="1222"/>
      <c r="FL34" s="1222"/>
      <c r="FM34" s="1222"/>
      <c r="FN34" s="1222"/>
      <c r="FO34" s="1222"/>
      <c r="FP34" s="1222"/>
      <c r="FQ34" s="1222"/>
      <c r="FR34" s="1222"/>
      <c r="FS34" s="1222"/>
      <c r="FT34" s="1222"/>
      <c r="FU34" s="1222"/>
      <c r="FV34" s="1222"/>
      <c r="FW34" s="1222"/>
      <c r="FX34" s="1222"/>
      <c r="FY34" s="1222"/>
      <c r="FZ34" s="1222"/>
      <c r="GA34" s="1222"/>
      <c r="GB34" s="1222"/>
      <c r="GC34" s="1222"/>
      <c r="GD34" s="1222"/>
      <c r="GE34" s="1222"/>
      <c r="GF34" s="1222"/>
      <c r="GG34" s="1222"/>
      <c r="GH34" s="1222"/>
      <c r="GI34" s="1222"/>
      <c r="GJ34" s="1222"/>
      <c r="GK34" s="1222"/>
      <c r="GL34" s="1222"/>
      <c r="GM34" s="1222"/>
      <c r="GN34" s="1222"/>
      <c r="GO34" s="1222"/>
      <c r="GP34" s="1222"/>
      <c r="GQ34" s="1222"/>
      <c r="GR34" s="1222"/>
      <c r="GS34" s="1222"/>
      <c r="GT34" s="1222"/>
      <c r="GU34" s="1222"/>
      <c r="GV34" s="1222"/>
      <c r="GW34" s="1222"/>
      <c r="GX34" s="1222"/>
      <c r="GY34" s="1222"/>
      <c r="GZ34" s="1222"/>
      <c r="HA34" s="1222"/>
      <c r="HB34" s="1222"/>
      <c r="HC34" s="1222"/>
      <c r="HD34" s="1222"/>
      <c r="HE34" s="1222"/>
      <c r="HF34" s="1222"/>
      <c r="HG34" s="1222"/>
      <c r="HH34" s="1222"/>
      <c r="HI34" s="1222"/>
      <c r="HJ34" s="1222"/>
      <c r="HK34" s="1222"/>
      <c r="HL34" s="1222"/>
      <c r="HM34" s="1222"/>
      <c r="HN34" s="1222"/>
      <c r="HO34" s="1222"/>
      <c r="HP34" s="1222"/>
      <c r="HQ34" s="1222"/>
      <c r="HR34" s="1222"/>
      <c r="HS34" s="1222"/>
      <c r="HT34" s="1222"/>
      <c r="HU34" s="1222"/>
      <c r="HV34" s="1222"/>
      <c r="HW34" s="1222"/>
      <c r="HX34" s="1222"/>
      <c r="HY34" s="1222"/>
      <c r="HZ34" s="1222"/>
      <c r="IA34" s="1222"/>
      <c r="IB34" s="1222"/>
      <c r="IC34" s="1222"/>
      <c r="ID34" s="1222"/>
      <c r="IE34" s="1222"/>
      <c r="IF34" s="1222"/>
      <c r="IG34" s="1222"/>
      <c r="IH34" s="1222"/>
      <c r="II34" s="1222"/>
      <c r="IJ34" s="1222"/>
      <c r="IK34" s="1222"/>
      <c r="IL34" s="1222"/>
      <c r="IM34" s="1222"/>
      <c r="IN34" s="1222"/>
      <c r="IO34" s="1222"/>
      <c r="IP34" s="1222"/>
      <c r="IQ34" s="1222"/>
      <c r="IR34" s="1222"/>
      <c r="IS34" s="1222"/>
      <c r="IT34" s="1222"/>
      <c r="IU34" s="1222"/>
      <c r="IV34" s="1222"/>
    </row>
    <row r="35" spans="1:256" s="598" customFormat="1" ht="20.100000000000001" customHeight="1">
      <c r="A35" s="1242" t="s">
        <v>1571</v>
      </c>
      <c r="B35" s="1243">
        <v>274</v>
      </c>
      <c r="C35" s="1243">
        <v>9</v>
      </c>
      <c r="D35" s="1243">
        <v>20</v>
      </c>
      <c r="E35" s="1222"/>
      <c r="F35" s="2773"/>
      <c r="G35" s="2773"/>
      <c r="H35" s="2773"/>
      <c r="I35" s="2773"/>
      <c r="J35" s="2773"/>
      <c r="K35" s="2773"/>
      <c r="L35" s="2774"/>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74"/>
      <c r="AT35" s="2774"/>
      <c r="AU35" s="2774"/>
      <c r="AV35" s="2774"/>
      <c r="AW35" s="2774"/>
      <c r="AX35" s="2774"/>
      <c r="AY35" s="2774"/>
      <c r="AZ35" s="1222"/>
      <c r="BA35" s="1222"/>
      <c r="BB35" s="1222"/>
      <c r="BC35" s="1222"/>
      <c r="BD35" s="1222"/>
      <c r="BE35" s="1222"/>
      <c r="BF35" s="1222"/>
      <c r="BG35" s="1222"/>
      <c r="BH35" s="1222"/>
      <c r="BI35" s="1222"/>
      <c r="BJ35" s="1222"/>
      <c r="BK35" s="1222"/>
      <c r="BL35" s="1222"/>
      <c r="BM35" s="1222"/>
      <c r="BN35" s="1222"/>
      <c r="BO35" s="1222"/>
      <c r="BP35" s="1222"/>
      <c r="BQ35" s="1222"/>
      <c r="BR35" s="1222"/>
      <c r="BS35" s="1222"/>
      <c r="BT35" s="1222"/>
      <c r="BU35" s="1222"/>
      <c r="BV35" s="1222"/>
      <c r="BW35" s="1222"/>
      <c r="BX35" s="1222"/>
      <c r="BY35" s="1222"/>
      <c r="BZ35" s="1222"/>
      <c r="CA35" s="1222"/>
      <c r="CB35" s="1222"/>
      <c r="CC35" s="1222"/>
      <c r="CD35" s="1222"/>
      <c r="CE35" s="1222"/>
      <c r="CF35" s="1222"/>
      <c r="CG35" s="1222"/>
      <c r="CH35" s="1222"/>
      <c r="CI35" s="1222"/>
      <c r="CJ35" s="1222"/>
      <c r="CK35" s="1222"/>
      <c r="CL35" s="1222"/>
      <c r="CM35" s="1222"/>
      <c r="CN35" s="1222"/>
      <c r="CO35" s="1222"/>
      <c r="CP35" s="1222"/>
      <c r="CQ35" s="1222"/>
      <c r="CR35" s="1222"/>
      <c r="CS35" s="1222"/>
      <c r="CT35" s="1222"/>
      <c r="CU35" s="1222"/>
      <c r="CV35" s="1222"/>
      <c r="CW35" s="1222"/>
      <c r="CX35" s="1222"/>
      <c r="CY35" s="1222"/>
      <c r="CZ35" s="1222"/>
      <c r="DA35" s="1222"/>
      <c r="DB35" s="1222"/>
      <c r="DC35" s="1222"/>
      <c r="DD35" s="1222"/>
      <c r="DE35" s="1222"/>
      <c r="DF35" s="1222"/>
      <c r="DG35" s="1222"/>
      <c r="DH35" s="1222"/>
      <c r="DI35" s="1222"/>
      <c r="DJ35" s="1222"/>
      <c r="DK35" s="1222"/>
      <c r="DL35" s="1222"/>
      <c r="DM35" s="1222"/>
      <c r="DN35" s="1222"/>
      <c r="DO35" s="1222"/>
      <c r="DP35" s="1222"/>
      <c r="DQ35" s="1222"/>
      <c r="DR35" s="1222"/>
      <c r="DS35" s="1222"/>
      <c r="DT35" s="1222"/>
      <c r="DU35" s="1222"/>
      <c r="DV35" s="1222"/>
      <c r="DW35" s="1222"/>
      <c r="DX35" s="1222"/>
      <c r="DY35" s="1222"/>
      <c r="DZ35" s="1222"/>
      <c r="EA35" s="1222"/>
      <c r="EB35" s="1222"/>
      <c r="EC35" s="1222"/>
      <c r="ED35" s="1222"/>
      <c r="EE35" s="1222"/>
      <c r="EF35" s="1222"/>
      <c r="EG35" s="1222"/>
      <c r="EH35" s="1222"/>
      <c r="EI35" s="1222"/>
      <c r="EJ35" s="1222"/>
      <c r="EK35" s="1222"/>
      <c r="EL35" s="1222"/>
      <c r="EM35" s="1222"/>
      <c r="EN35" s="1222"/>
      <c r="EO35" s="1222"/>
      <c r="EP35" s="1222"/>
      <c r="EQ35" s="1222"/>
      <c r="ER35" s="1222"/>
      <c r="ES35" s="1222"/>
      <c r="ET35" s="1222"/>
      <c r="EU35" s="1222"/>
      <c r="EV35" s="1222"/>
      <c r="EW35" s="1222"/>
      <c r="EX35" s="1222"/>
      <c r="EY35" s="1222"/>
      <c r="EZ35" s="1222"/>
      <c r="FA35" s="1222"/>
      <c r="FB35" s="1222"/>
      <c r="FC35" s="1222"/>
      <c r="FD35" s="1222"/>
      <c r="FE35" s="1222"/>
      <c r="FF35" s="1222"/>
      <c r="FG35" s="1222"/>
      <c r="FH35" s="1222"/>
      <c r="FI35" s="1222"/>
      <c r="FJ35" s="1222"/>
      <c r="FK35" s="1222"/>
      <c r="FL35" s="1222"/>
      <c r="FM35" s="1222"/>
      <c r="FN35" s="1222"/>
      <c r="FO35" s="1222"/>
      <c r="FP35" s="1222"/>
      <c r="FQ35" s="1222"/>
      <c r="FR35" s="1222"/>
      <c r="FS35" s="1222"/>
      <c r="FT35" s="1222"/>
      <c r="FU35" s="1222"/>
      <c r="FV35" s="1222"/>
      <c r="FW35" s="1222"/>
      <c r="FX35" s="1222"/>
      <c r="FY35" s="1222"/>
      <c r="FZ35" s="1222"/>
      <c r="GA35" s="1222"/>
      <c r="GB35" s="1222"/>
      <c r="GC35" s="1222"/>
      <c r="GD35" s="1222"/>
      <c r="GE35" s="1222"/>
      <c r="GF35" s="1222"/>
      <c r="GG35" s="1222"/>
      <c r="GH35" s="1222"/>
      <c r="GI35" s="1222"/>
      <c r="GJ35" s="1222"/>
      <c r="GK35" s="1222"/>
      <c r="GL35" s="1222"/>
      <c r="GM35" s="1222"/>
      <c r="GN35" s="1222"/>
      <c r="GO35" s="1222"/>
      <c r="GP35" s="1222"/>
      <c r="GQ35" s="1222"/>
      <c r="GR35" s="1222"/>
      <c r="GS35" s="1222"/>
      <c r="GT35" s="1222"/>
      <c r="GU35" s="1222"/>
      <c r="GV35" s="1222"/>
      <c r="GW35" s="1222"/>
      <c r="GX35" s="1222"/>
      <c r="GY35" s="1222"/>
      <c r="GZ35" s="1222"/>
      <c r="HA35" s="1222"/>
      <c r="HB35" s="1222"/>
      <c r="HC35" s="1222"/>
      <c r="HD35" s="1222"/>
      <c r="HE35" s="1222"/>
      <c r="HF35" s="1222"/>
      <c r="HG35" s="1222"/>
      <c r="HH35" s="1222"/>
      <c r="HI35" s="1222"/>
      <c r="HJ35" s="1222"/>
      <c r="HK35" s="1222"/>
      <c r="HL35" s="1222"/>
      <c r="HM35" s="1222"/>
      <c r="HN35" s="1222"/>
      <c r="HO35" s="1222"/>
      <c r="HP35" s="1222"/>
      <c r="HQ35" s="1222"/>
      <c r="HR35" s="1222"/>
      <c r="HS35" s="1222"/>
      <c r="HT35" s="1222"/>
      <c r="HU35" s="1222"/>
      <c r="HV35" s="1222"/>
      <c r="HW35" s="1222"/>
      <c r="HX35" s="1222"/>
      <c r="HY35" s="1222"/>
      <c r="HZ35" s="1222"/>
      <c r="IA35" s="1222"/>
      <c r="IB35" s="1222"/>
      <c r="IC35" s="1222"/>
      <c r="ID35" s="1222"/>
      <c r="IE35" s="1222"/>
      <c r="IF35" s="1222"/>
      <c r="IG35" s="1222"/>
      <c r="IH35" s="1222"/>
      <c r="II35" s="1222"/>
      <c r="IJ35" s="1222"/>
      <c r="IK35" s="1222"/>
      <c r="IL35" s="1222"/>
      <c r="IM35" s="1222"/>
      <c r="IN35" s="1222"/>
      <c r="IO35" s="1222"/>
      <c r="IP35" s="1222"/>
      <c r="IQ35" s="1222"/>
      <c r="IR35" s="1222"/>
      <c r="IS35" s="1222"/>
      <c r="IT35" s="1222"/>
      <c r="IU35" s="1222"/>
      <c r="IV35" s="1222"/>
    </row>
    <row r="36" spans="1:256" s="595" customFormat="1" ht="15" customHeight="1">
      <c r="A36" s="1233" t="s">
        <v>1572</v>
      </c>
      <c r="B36" s="1233"/>
      <c r="C36" s="1233"/>
      <c r="D36" s="1233"/>
      <c r="E36" s="1234"/>
      <c r="F36" s="2773"/>
      <c r="G36" s="2773"/>
      <c r="H36" s="2773"/>
      <c r="I36" s="2773"/>
      <c r="J36" s="2773"/>
      <c r="K36" s="2773"/>
      <c r="L36" s="2774"/>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4"/>
      <c r="AZ36" s="1222"/>
      <c r="BA36" s="1222"/>
      <c r="BB36" s="1222"/>
      <c r="BC36" s="1222"/>
      <c r="BD36" s="1222"/>
      <c r="BE36" s="1222"/>
      <c r="BF36" s="1222"/>
      <c r="BG36" s="1222"/>
      <c r="BH36" s="1222"/>
      <c r="BI36" s="1222"/>
      <c r="BJ36" s="1222"/>
      <c r="BK36" s="1222"/>
      <c r="BL36" s="1222"/>
      <c r="BM36" s="1222"/>
      <c r="BN36" s="1222"/>
      <c r="BO36" s="1222"/>
      <c r="BP36" s="1222"/>
      <c r="BQ36" s="1222"/>
      <c r="BR36" s="1222"/>
      <c r="BS36" s="1222"/>
      <c r="BT36" s="1222"/>
      <c r="BU36" s="1222"/>
      <c r="BV36" s="1222"/>
      <c r="BW36" s="1222"/>
      <c r="BX36" s="1222"/>
      <c r="BY36" s="1222"/>
      <c r="BZ36" s="1222"/>
      <c r="CA36" s="1222"/>
      <c r="CB36" s="1222"/>
      <c r="CC36" s="1222"/>
      <c r="CD36" s="1222"/>
      <c r="CE36" s="1222"/>
      <c r="CF36" s="1222"/>
      <c r="CG36" s="1222"/>
      <c r="CH36" s="1222"/>
      <c r="CI36" s="1222"/>
      <c r="CJ36" s="1222"/>
      <c r="CK36" s="1222"/>
      <c r="CL36" s="1222"/>
      <c r="CM36" s="1222"/>
      <c r="CN36" s="1222"/>
      <c r="CO36" s="1222"/>
      <c r="CP36" s="1222"/>
      <c r="CQ36" s="1222"/>
      <c r="CR36" s="1222"/>
      <c r="CS36" s="1222"/>
      <c r="CT36" s="1222"/>
      <c r="CU36" s="1222"/>
      <c r="CV36" s="1222"/>
      <c r="CW36" s="1222"/>
      <c r="CX36" s="1222"/>
      <c r="CY36" s="1222"/>
      <c r="CZ36" s="1222"/>
      <c r="DA36" s="1222"/>
      <c r="DB36" s="1222"/>
      <c r="DC36" s="1222"/>
      <c r="DD36" s="1222"/>
      <c r="DE36" s="1222"/>
      <c r="DF36" s="1222"/>
      <c r="DG36" s="1222"/>
      <c r="DH36" s="1222"/>
      <c r="DI36" s="1222"/>
      <c r="DJ36" s="1222"/>
      <c r="DK36" s="1222"/>
      <c r="DL36" s="1222"/>
      <c r="DM36" s="1222"/>
      <c r="DN36" s="1222"/>
      <c r="DO36" s="1222"/>
      <c r="DP36" s="1222"/>
      <c r="DQ36" s="1222"/>
      <c r="DR36" s="1222"/>
      <c r="DS36" s="1222"/>
      <c r="DT36" s="1222"/>
      <c r="DU36" s="1222"/>
      <c r="DV36" s="1222"/>
      <c r="DW36" s="1222"/>
      <c r="DX36" s="1222"/>
      <c r="DY36" s="1222"/>
      <c r="DZ36" s="1222"/>
      <c r="EA36" s="1222"/>
      <c r="EB36" s="1222"/>
      <c r="EC36" s="1222"/>
      <c r="ED36" s="1222"/>
      <c r="EE36" s="1222"/>
      <c r="EF36" s="1222"/>
      <c r="EG36" s="1222"/>
      <c r="EH36" s="1222"/>
      <c r="EI36" s="1222"/>
      <c r="EJ36" s="1222"/>
      <c r="EK36" s="1222"/>
      <c r="EL36" s="1222"/>
      <c r="EM36" s="1222"/>
      <c r="EN36" s="1222"/>
      <c r="EO36" s="1222"/>
      <c r="EP36" s="1222"/>
      <c r="EQ36" s="1222"/>
      <c r="ER36" s="1222"/>
      <c r="ES36" s="1222"/>
      <c r="ET36" s="1222"/>
      <c r="EU36" s="1222"/>
      <c r="EV36" s="1222"/>
      <c r="EW36" s="1222"/>
      <c r="EX36" s="1222"/>
      <c r="EY36" s="1222"/>
      <c r="EZ36" s="1222"/>
      <c r="FA36" s="1222"/>
      <c r="FB36" s="1222"/>
      <c r="FC36" s="1222"/>
      <c r="FD36" s="1222"/>
      <c r="FE36" s="1222"/>
      <c r="FF36" s="1222"/>
      <c r="FG36" s="1222"/>
      <c r="FH36" s="1222"/>
      <c r="FI36" s="1222"/>
      <c r="FJ36" s="1222"/>
      <c r="FK36" s="1222"/>
      <c r="FL36" s="1222"/>
      <c r="FM36" s="1222"/>
      <c r="FN36" s="1222"/>
      <c r="FO36" s="1222"/>
      <c r="FP36" s="1222"/>
      <c r="FQ36" s="1222"/>
      <c r="FR36" s="1222"/>
      <c r="FS36" s="1222"/>
      <c r="FT36" s="1222"/>
      <c r="FU36" s="1222"/>
      <c r="FV36" s="1222"/>
      <c r="FW36" s="1222"/>
      <c r="FX36" s="1222"/>
      <c r="FY36" s="1222"/>
      <c r="FZ36" s="1222"/>
      <c r="GA36" s="1222"/>
      <c r="GB36" s="1222"/>
      <c r="GC36" s="1222"/>
      <c r="GD36" s="1222"/>
      <c r="GE36" s="1222"/>
      <c r="GF36" s="1222"/>
      <c r="GG36" s="1222"/>
      <c r="GH36" s="1222"/>
      <c r="GI36" s="1222"/>
      <c r="GJ36" s="1222"/>
      <c r="GK36" s="1222"/>
      <c r="GL36" s="1222"/>
      <c r="GM36" s="1222"/>
      <c r="GN36" s="1222"/>
      <c r="GO36" s="1222"/>
      <c r="GP36" s="1222"/>
      <c r="GQ36" s="1222"/>
      <c r="GR36" s="1222"/>
      <c r="GS36" s="1222"/>
      <c r="GT36" s="1222"/>
      <c r="GU36" s="1222"/>
      <c r="GV36" s="1222"/>
      <c r="GW36" s="1222"/>
      <c r="GX36" s="1222"/>
      <c r="GY36" s="1222"/>
      <c r="GZ36" s="1222"/>
      <c r="HA36" s="1222"/>
      <c r="HB36" s="1222"/>
      <c r="HC36" s="1222"/>
      <c r="HD36" s="1222"/>
      <c r="HE36" s="1222"/>
      <c r="HF36" s="1222"/>
      <c r="HG36" s="1222"/>
      <c r="HH36" s="1222"/>
      <c r="HI36" s="1222"/>
      <c r="HJ36" s="1222"/>
      <c r="HK36" s="1222"/>
      <c r="HL36" s="1222"/>
      <c r="HM36" s="1222"/>
      <c r="HN36" s="1222"/>
      <c r="HO36" s="1222"/>
      <c r="HP36" s="1222"/>
      <c r="HQ36" s="1222"/>
      <c r="HR36" s="1222"/>
      <c r="HS36" s="1222"/>
      <c r="HT36" s="1222"/>
      <c r="HU36" s="1222"/>
      <c r="HV36" s="1222"/>
      <c r="HW36" s="1222"/>
      <c r="HX36" s="1222"/>
      <c r="HY36" s="1222"/>
      <c r="HZ36" s="1222"/>
      <c r="IA36" s="1222"/>
      <c r="IB36" s="1222"/>
      <c r="IC36" s="1222"/>
      <c r="ID36" s="1222"/>
      <c r="IE36" s="1222"/>
      <c r="IF36" s="1222"/>
      <c r="IG36" s="1222"/>
      <c r="IH36" s="1222"/>
      <c r="II36" s="1222"/>
      <c r="IJ36" s="1222"/>
      <c r="IK36" s="1222"/>
      <c r="IL36" s="1222"/>
      <c r="IM36" s="1222"/>
      <c r="IN36" s="1222"/>
      <c r="IO36" s="1222"/>
      <c r="IP36" s="1222"/>
      <c r="IQ36" s="1222"/>
      <c r="IR36" s="1222"/>
      <c r="IS36" s="1222"/>
      <c r="IT36" s="1222"/>
      <c r="IU36" s="1222"/>
      <c r="IV36" s="1222"/>
    </row>
    <row r="37" spans="1:256">
      <c r="A37" s="1234"/>
      <c r="B37" s="1234"/>
      <c r="C37" s="1234"/>
      <c r="D37" s="1234"/>
      <c r="E37" s="1234"/>
    </row>
    <row r="38" spans="1:256" ht="20.100000000000001" customHeight="1">
      <c r="A38" s="1235" t="s">
        <v>1574</v>
      </c>
      <c r="B38" s="1236"/>
      <c r="C38" s="1236"/>
      <c r="D38" s="1236"/>
      <c r="E38" s="1228"/>
    </row>
    <row r="39" spans="1:256" s="598" customFormat="1" ht="20.100000000000001" customHeight="1">
      <c r="A39" s="1237" t="s">
        <v>1561</v>
      </c>
      <c r="B39" s="1238" t="s">
        <v>1562</v>
      </c>
      <c r="C39" s="1238" t="s">
        <v>1563</v>
      </c>
      <c r="D39" s="1238" t="s">
        <v>139</v>
      </c>
      <c r="E39" s="1228"/>
      <c r="F39" s="2773"/>
      <c r="G39" s="2773"/>
      <c r="H39" s="2773"/>
      <c r="I39" s="2773"/>
      <c r="J39" s="2773"/>
      <c r="K39" s="2773"/>
      <c r="L39" s="2774"/>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c r="AS39" s="2774"/>
      <c r="AT39" s="2774"/>
      <c r="AU39" s="2774"/>
      <c r="AV39" s="2774"/>
      <c r="AW39" s="2774"/>
      <c r="AX39" s="2774"/>
      <c r="AY39" s="2774"/>
      <c r="AZ39" s="1222"/>
      <c r="BA39" s="1222"/>
      <c r="BB39" s="1222"/>
      <c r="BC39" s="1222"/>
      <c r="BD39" s="1222"/>
      <c r="BE39" s="1222"/>
      <c r="BF39" s="1222"/>
      <c r="BG39" s="1222"/>
      <c r="BH39" s="1222"/>
      <c r="BI39" s="1222"/>
      <c r="BJ39" s="1222"/>
      <c r="BK39" s="1222"/>
      <c r="BL39" s="1222"/>
      <c r="BM39" s="1222"/>
      <c r="BN39" s="1222"/>
      <c r="BO39" s="1222"/>
      <c r="BP39" s="1222"/>
      <c r="BQ39" s="1222"/>
      <c r="BR39" s="1222"/>
      <c r="BS39" s="1222"/>
      <c r="BT39" s="1222"/>
      <c r="BU39" s="1222"/>
      <c r="BV39" s="1222"/>
      <c r="BW39" s="1222"/>
      <c r="BX39" s="1222"/>
      <c r="BY39" s="1222"/>
      <c r="BZ39" s="1222"/>
      <c r="CA39" s="1222"/>
      <c r="CB39" s="1222"/>
      <c r="CC39" s="1222"/>
      <c r="CD39" s="1222"/>
      <c r="CE39" s="1222"/>
      <c r="CF39" s="1222"/>
      <c r="CG39" s="1222"/>
      <c r="CH39" s="1222"/>
      <c r="CI39" s="1222"/>
      <c r="CJ39" s="1222"/>
      <c r="CK39" s="1222"/>
      <c r="CL39" s="1222"/>
      <c r="CM39" s="1222"/>
      <c r="CN39" s="1222"/>
      <c r="CO39" s="1222"/>
      <c r="CP39" s="1222"/>
      <c r="CQ39" s="1222"/>
      <c r="CR39" s="1222"/>
      <c r="CS39" s="1222"/>
      <c r="CT39" s="1222"/>
      <c r="CU39" s="1222"/>
      <c r="CV39" s="1222"/>
      <c r="CW39" s="1222"/>
      <c r="CX39" s="1222"/>
      <c r="CY39" s="1222"/>
      <c r="CZ39" s="1222"/>
      <c r="DA39" s="1222"/>
      <c r="DB39" s="1222"/>
      <c r="DC39" s="1222"/>
      <c r="DD39" s="1222"/>
      <c r="DE39" s="1222"/>
      <c r="DF39" s="1222"/>
      <c r="DG39" s="1222"/>
      <c r="DH39" s="1222"/>
      <c r="DI39" s="1222"/>
      <c r="DJ39" s="1222"/>
      <c r="DK39" s="1222"/>
      <c r="DL39" s="1222"/>
      <c r="DM39" s="1222"/>
      <c r="DN39" s="1222"/>
      <c r="DO39" s="1222"/>
      <c r="DP39" s="1222"/>
      <c r="DQ39" s="1222"/>
      <c r="DR39" s="1222"/>
      <c r="DS39" s="1222"/>
      <c r="DT39" s="1222"/>
      <c r="DU39" s="1222"/>
      <c r="DV39" s="1222"/>
      <c r="DW39" s="1222"/>
      <c r="DX39" s="1222"/>
      <c r="DY39" s="1222"/>
      <c r="DZ39" s="1222"/>
      <c r="EA39" s="1222"/>
      <c r="EB39" s="1222"/>
      <c r="EC39" s="1222"/>
      <c r="ED39" s="1222"/>
      <c r="EE39" s="1222"/>
      <c r="EF39" s="1222"/>
      <c r="EG39" s="1222"/>
      <c r="EH39" s="1222"/>
      <c r="EI39" s="1222"/>
      <c r="EJ39" s="1222"/>
      <c r="EK39" s="1222"/>
      <c r="EL39" s="1222"/>
      <c r="EM39" s="1222"/>
      <c r="EN39" s="1222"/>
      <c r="EO39" s="1222"/>
      <c r="EP39" s="1222"/>
      <c r="EQ39" s="1222"/>
      <c r="ER39" s="1222"/>
      <c r="ES39" s="1222"/>
      <c r="ET39" s="1222"/>
      <c r="EU39" s="1222"/>
      <c r="EV39" s="1222"/>
      <c r="EW39" s="1222"/>
      <c r="EX39" s="1222"/>
      <c r="EY39" s="1222"/>
      <c r="EZ39" s="1222"/>
      <c r="FA39" s="1222"/>
      <c r="FB39" s="1222"/>
      <c r="FC39" s="1222"/>
      <c r="FD39" s="1222"/>
      <c r="FE39" s="1222"/>
      <c r="FF39" s="1222"/>
      <c r="FG39" s="1222"/>
      <c r="FH39" s="1222"/>
      <c r="FI39" s="1222"/>
      <c r="FJ39" s="1222"/>
      <c r="FK39" s="1222"/>
      <c r="FL39" s="1222"/>
      <c r="FM39" s="1222"/>
      <c r="FN39" s="1222"/>
      <c r="FO39" s="1222"/>
      <c r="FP39" s="1222"/>
      <c r="FQ39" s="1222"/>
      <c r="FR39" s="1222"/>
      <c r="FS39" s="1222"/>
      <c r="FT39" s="1222"/>
      <c r="FU39" s="1222"/>
      <c r="FV39" s="1222"/>
      <c r="FW39" s="1222"/>
      <c r="FX39" s="1222"/>
      <c r="FY39" s="1222"/>
      <c r="FZ39" s="1222"/>
      <c r="GA39" s="1222"/>
      <c r="GB39" s="1222"/>
      <c r="GC39" s="1222"/>
      <c r="GD39" s="1222"/>
      <c r="GE39" s="1222"/>
      <c r="GF39" s="1222"/>
      <c r="GG39" s="1222"/>
      <c r="GH39" s="1222"/>
      <c r="GI39" s="1222"/>
      <c r="GJ39" s="1222"/>
      <c r="GK39" s="1222"/>
      <c r="GL39" s="1222"/>
      <c r="GM39" s="1222"/>
      <c r="GN39" s="1222"/>
      <c r="GO39" s="1222"/>
      <c r="GP39" s="1222"/>
      <c r="GQ39" s="1222"/>
      <c r="GR39" s="1222"/>
      <c r="GS39" s="1222"/>
      <c r="GT39" s="1222"/>
      <c r="GU39" s="1222"/>
      <c r="GV39" s="1222"/>
      <c r="GW39" s="1222"/>
      <c r="GX39" s="1222"/>
      <c r="GY39" s="1222"/>
      <c r="GZ39" s="1222"/>
      <c r="HA39" s="1222"/>
      <c r="HB39" s="1222"/>
      <c r="HC39" s="1222"/>
      <c r="HD39" s="1222"/>
      <c r="HE39" s="1222"/>
      <c r="HF39" s="1222"/>
      <c r="HG39" s="1222"/>
      <c r="HH39" s="1222"/>
      <c r="HI39" s="1222"/>
      <c r="HJ39" s="1222"/>
      <c r="HK39" s="1222"/>
      <c r="HL39" s="1222"/>
      <c r="HM39" s="1222"/>
      <c r="HN39" s="1222"/>
      <c r="HO39" s="1222"/>
      <c r="HP39" s="1222"/>
      <c r="HQ39" s="1222"/>
      <c r="HR39" s="1222"/>
      <c r="HS39" s="1222"/>
      <c r="HT39" s="1222"/>
      <c r="HU39" s="1222"/>
      <c r="HV39" s="1222"/>
      <c r="HW39" s="1222"/>
      <c r="HX39" s="1222"/>
      <c r="HY39" s="1222"/>
      <c r="HZ39" s="1222"/>
      <c r="IA39" s="1222"/>
      <c r="IB39" s="1222"/>
      <c r="IC39" s="1222"/>
      <c r="ID39" s="1222"/>
      <c r="IE39" s="1222"/>
      <c r="IF39" s="1222"/>
      <c r="IG39" s="1222"/>
      <c r="IH39" s="1222"/>
      <c r="II39" s="1222"/>
      <c r="IJ39" s="1222"/>
      <c r="IK39" s="1222"/>
      <c r="IL39" s="1222"/>
      <c r="IM39" s="1222"/>
      <c r="IN39" s="1222"/>
      <c r="IO39" s="1222"/>
      <c r="IP39" s="1222"/>
      <c r="IQ39" s="1222"/>
      <c r="IR39" s="1222"/>
      <c r="IS39" s="1222"/>
      <c r="IT39" s="1222"/>
      <c r="IU39" s="1222"/>
      <c r="IV39" s="1222"/>
    </row>
    <row r="40" spans="1:256" s="598" customFormat="1" ht="20.100000000000001" customHeight="1">
      <c r="A40" s="1237" t="s">
        <v>0</v>
      </c>
      <c r="B40" s="1239">
        <v>11293</v>
      </c>
      <c r="C40" s="1239">
        <v>3439</v>
      </c>
      <c r="D40" s="1239">
        <v>1001</v>
      </c>
      <c r="E40" s="1228"/>
      <c r="F40" s="2773"/>
      <c r="G40" s="2773"/>
      <c r="H40" s="2773"/>
      <c r="I40" s="2773"/>
      <c r="J40" s="2773"/>
      <c r="K40" s="2773"/>
      <c r="L40" s="2774"/>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c r="AS40" s="2774"/>
      <c r="AT40" s="2774"/>
      <c r="AU40" s="2774"/>
      <c r="AV40" s="2774"/>
      <c r="AW40" s="2774"/>
      <c r="AX40" s="2774"/>
      <c r="AY40" s="2774"/>
      <c r="AZ40" s="1222"/>
      <c r="BA40" s="1222"/>
      <c r="BB40" s="1222"/>
      <c r="BC40" s="1222"/>
      <c r="BD40" s="1222"/>
      <c r="BE40" s="1222"/>
      <c r="BF40" s="1222"/>
      <c r="BG40" s="1222"/>
      <c r="BH40" s="1222"/>
      <c r="BI40" s="1222"/>
      <c r="BJ40" s="1222"/>
      <c r="BK40" s="1222"/>
      <c r="BL40" s="1222"/>
      <c r="BM40" s="1222"/>
      <c r="BN40" s="1222"/>
      <c r="BO40" s="1222"/>
      <c r="BP40" s="1222"/>
      <c r="BQ40" s="1222"/>
      <c r="BR40" s="1222"/>
      <c r="BS40" s="1222"/>
      <c r="BT40" s="1222"/>
      <c r="BU40" s="1222"/>
      <c r="BV40" s="1222"/>
      <c r="BW40" s="1222"/>
      <c r="BX40" s="1222"/>
      <c r="BY40" s="1222"/>
      <c r="BZ40" s="1222"/>
      <c r="CA40" s="1222"/>
      <c r="CB40" s="1222"/>
      <c r="CC40" s="1222"/>
      <c r="CD40" s="1222"/>
      <c r="CE40" s="1222"/>
      <c r="CF40" s="1222"/>
      <c r="CG40" s="1222"/>
      <c r="CH40" s="1222"/>
      <c r="CI40" s="1222"/>
      <c r="CJ40" s="1222"/>
      <c r="CK40" s="1222"/>
      <c r="CL40" s="1222"/>
      <c r="CM40" s="1222"/>
      <c r="CN40" s="1222"/>
      <c r="CO40" s="1222"/>
      <c r="CP40" s="1222"/>
      <c r="CQ40" s="1222"/>
      <c r="CR40" s="1222"/>
      <c r="CS40" s="1222"/>
      <c r="CT40" s="1222"/>
      <c r="CU40" s="1222"/>
      <c r="CV40" s="1222"/>
      <c r="CW40" s="1222"/>
      <c r="CX40" s="1222"/>
      <c r="CY40" s="1222"/>
      <c r="CZ40" s="1222"/>
      <c r="DA40" s="1222"/>
      <c r="DB40" s="1222"/>
      <c r="DC40" s="1222"/>
      <c r="DD40" s="1222"/>
      <c r="DE40" s="1222"/>
      <c r="DF40" s="1222"/>
      <c r="DG40" s="1222"/>
      <c r="DH40" s="1222"/>
      <c r="DI40" s="1222"/>
      <c r="DJ40" s="1222"/>
      <c r="DK40" s="1222"/>
      <c r="DL40" s="1222"/>
      <c r="DM40" s="1222"/>
      <c r="DN40" s="1222"/>
      <c r="DO40" s="1222"/>
      <c r="DP40" s="1222"/>
      <c r="DQ40" s="1222"/>
      <c r="DR40" s="1222"/>
      <c r="DS40" s="1222"/>
      <c r="DT40" s="1222"/>
      <c r="DU40" s="1222"/>
      <c r="DV40" s="1222"/>
      <c r="DW40" s="1222"/>
      <c r="DX40" s="1222"/>
      <c r="DY40" s="1222"/>
      <c r="DZ40" s="1222"/>
      <c r="EA40" s="1222"/>
      <c r="EB40" s="1222"/>
      <c r="EC40" s="1222"/>
      <c r="ED40" s="1222"/>
      <c r="EE40" s="1222"/>
      <c r="EF40" s="1222"/>
      <c r="EG40" s="1222"/>
      <c r="EH40" s="1222"/>
      <c r="EI40" s="1222"/>
      <c r="EJ40" s="1222"/>
      <c r="EK40" s="1222"/>
      <c r="EL40" s="1222"/>
      <c r="EM40" s="1222"/>
      <c r="EN40" s="1222"/>
      <c r="EO40" s="1222"/>
      <c r="EP40" s="1222"/>
      <c r="EQ40" s="1222"/>
      <c r="ER40" s="1222"/>
      <c r="ES40" s="1222"/>
      <c r="ET40" s="1222"/>
      <c r="EU40" s="1222"/>
      <c r="EV40" s="1222"/>
      <c r="EW40" s="1222"/>
      <c r="EX40" s="1222"/>
      <c r="EY40" s="1222"/>
      <c r="EZ40" s="1222"/>
      <c r="FA40" s="1222"/>
      <c r="FB40" s="1222"/>
      <c r="FC40" s="1222"/>
      <c r="FD40" s="1222"/>
      <c r="FE40" s="1222"/>
      <c r="FF40" s="1222"/>
      <c r="FG40" s="1222"/>
      <c r="FH40" s="1222"/>
      <c r="FI40" s="1222"/>
      <c r="FJ40" s="1222"/>
      <c r="FK40" s="1222"/>
      <c r="FL40" s="1222"/>
      <c r="FM40" s="1222"/>
      <c r="FN40" s="1222"/>
      <c r="FO40" s="1222"/>
      <c r="FP40" s="1222"/>
      <c r="FQ40" s="1222"/>
      <c r="FR40" s="1222"/>
      <c r="FS40" s="1222"/>
      <c r="FT40" s="1222"/>
      <c r="FU40" s="1222"/>
      <c r="FV40" s="1222"/>
      <c r="FW40" s="1222"/>
      <c r="FX40" s="1222"/>
      <c r="FY40" s="1222"/>
      <c r="FZ40" s="1222"/>
      <c r="GA40" s="1222"/>
      <c r="GB40" s="1222"/>
      <c r="GC40" s="1222"/>
      <c r="GD40" s="1222"/>
      <c r="GE40" s="1222"/>
      <c r="GF40" s="1222"/>
      <c r="GG40" s="1222"/>
      <c r="GH40" s="1222"/>
      <c r="GI40" s="1222"/>
      <c r="GJ40" s="1222"/>
      <c r="GK40" s="1222"/>
      <c r="GL40" s="1222"/>
      <c r="GM40" s="1222"/>
      <c r="GN40" s="1222"/>
      <c r="GO40" s="1222"/>
      <c r="GP40" s="1222"/>
      <c r="GQ40" s="1222"/>
      <c r="GR40" s="1222"/>
      <c r="GS40" s="1222"/>
      <c r="GT40" s="1222"/>
      <c r="GU40" s="1222"/>
      <c r="GV40" s="1222"/>
      <c r="GW40" s="1222"/>
      <c r="GX40" s="1222"/>
      <c r="GY40" s="1222"/>
      <c r="GZ40" s="1222"/>
      <c r="HA40" s="1222"/>
      <c r="HB40" s="1222"/>
      <c r="HC40" s="1222"/>
      <c r="HD40" s="1222"/>
      <c r="HE40" s="1222"/>
      <c r="HF40" s="1222"/>
      <c r="HG40" s="1222"/>
      <c r="HH40" s="1222"/>
      <c r="HI40" s="1222"/>
      <c r="HJ40" s="1222"/>
      <c r="HK40" s="1222"/>
      <c r="HL40" s="1222"/>
      <c r="HM40" s="1222"/>
      <c r="HN40" s="1222"/>
      <c r="HO40" s="1222"/>
      <c r="HP40" s="1222"/>
      <c r="HQ40" s="1222"/>
      <c r="HR40" s="1222"/>
      <c r="HS40" s="1222"/>
      <c r="HT40" s="1222"/>
      <c r="HU40" s="1222"/>
      <c r="HV40" s="1222"/>
      <c r="HW40" s="1222"/>
      <c r="HX40" s="1222"/>
      <c r="HY40" s="1222"/>
      <c r="HZ40" s="1222"/>
      <c r="IA40" s="1222"/>
      <c r="IB40" s="1222"/>
      <c r="IC40" s="1222"/>
      <c r="ID40" s="1222"/>
      <c r="IE40" s="1222"/>
      <c r="IF40" s="1222"/>
      <c r="IG40" s="1222"/>
      <c r="IH40" s="1222"/>
      <c r="II40" s="1222"/>
      <c r="IJ40" s="1222"/>
      <c r="IK40" s="1222"/>
      <c r="IL40" s="1222"/>
      <c r="IM40" s="1222"/>
      <c r="IN40" s="1222"/>
      <c r="IO40" s="1222"/>
      <c r="IP40" s="1222"/>
      <c r="IQ40" s="1222"/>
      <c r="IR40" s="1222"/>
      <c r="IS40" s="1222"/>
      <c r="IT40" s="1222"/>
      <c r="IU40" s="1222"/>
      <c r="IV40" s="1222"/>
    </row>
    <row r="41" spans="1:256" s="598" customFormat="1" ht="20.100000000000001" customHeight="1">
      <c r="A41" s="1240" t="s">
        <v>1565</v>
      </c>
      <c r="B41" s="1241">
        <v>1143</v>
      </c>
      <c r="C41" s="1241">
        <v>949</v>
      </c>
      <c r="D41" s="1241">
        <v>163</v>
      </c>
      <c r="E41" s="1228"/>
      <c r="F41" s="2773"/>
      <c r="G41" s="2773"/>
      <c r="H41" s="2773"/>
      <c r="I41" s="2773"/>
      <c r="J41" s="2773"/>
      <c r="K41" s="2773"/>
      <c r="L41" s="2774"/>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c r="AS41" s="2774"/>
      <c r="AT41" s="2774"/>
      <c r="AU41" s="2774"/>
      <c r="AV41" s="2774"/>
      <c r="AW41" s="2774"/>
      <c r="AX41" s="2774"/>
      <c r="AY41" s="2774"/>
      <c r="AZ41" s="1222"/>
      <c r="BA41" s="1222"/>
      <c r="BB41" s="1222"/>
      <c r="BC41" s="1222"/>
      <c r="BD41" s="1222"/>
      <c r="BE41" s="1222"/>
      <c r="BF41" s="1222"/>
      <c r="BG41" s="1222"/>
      <c r="BH41" s="1222"/>
      <c r="BI41" s="1222"/>
      <c r="BJ41" s="1222"/>
      <c r="BK41" s="1222"/>
      <c r="BL41" s="1222"/>
      <c r="BM41" s="1222"/>
      <c r="BN41" s="1222"/>
      <c r="BO41" s="1222"/>
      <c r="BP41" s="1222"/>
      <c r="BQ41" s="1222"/>
      <c r="BR41" s="1222"/>
      <c r="BS41" s="1222"/>
      <c r="BT41" s="1222"/>
      <c r="BU41" s="1222"/>
      <c r="BV41" s="1222"/>
      <c r="BW41" s="1222"/>
      <c r="BX41" s="1222"/>
      <c r="BY41" s="1222"/>
      <c r="BZ41" s="1222"/>
      <c r="CA41" s="1222"/>
      <c r="CB41" s="1222"/>
      <c r="CC41" s="1222"/>
      <c r="CD41" s="1222"/>
      <c r="CE41" s="1222"/>
      <c r="CF41" s="1222"/>
      <c r="CG41" s="1222"/>
      <c r="CH41" s="1222"/>
      <c r="CI41" s="1222"/>
      <c r="CJ41" s="1222"/>
      <c r="CK41" s="1222"/>
      <c r="CL41" s="1222"/>
      <c r="CM41" s="1222"/>
      <c r="CN41" s="1222"/>
      <c r="CO41" s="1222"/>
      <c r="CP41" s="1222"/>
      <c r="CQ41" s="1222"/>
      <c r="CR41" s="1222"/>
      <c r="CS41" s="1222"/>
      <c r="CT41" s="1222"/>
      <c r="CU41" s="1222"/>
      <c r="CV41" s="1222"/>
      <c r="CW41" s="1222"/>
      <c r="CX41" s="1222"/>
      <c r="CY41" s="1222"/>
      <c r="CZ41" s="1222"/>
      <c r="DA41" s="1222"/>
      <c r="DB41" s="1222"/>
      <c r="DC41" s="1222"/>
      <c r="DD41" s="1222"/>
      <c r="DE41" s="1222"/>
      <c r="DF41" s="1222"/>
      <c r="DG41" s="1222"/>
      <c r="DH41" s="1222"/>
      <c r="DI41" s="1222"/>
      <c r="DJ41" s="1222"/>
      <c r="DK41" s="1222"/>
      <c r="DL41" s="1222"/>
      <c r="DM41" s="1222"/>
      <c r="DN41" s="1222"/>
      <c r="DO41" s="1222"/>
      <c r="DP41" s="1222"/>
      <c r="DQ41" s="1222"/>
      <c r="DR41" s="1222"/>
      <c r="DS41" s="1222"/>
      <c r="DT41" s="1222"/>
      <c r="DU41" s="1222"/>
      <c r="DV41" s="1222"/>
      <c r="DW41" s="1222"/>
      <c r="DX41" s="1222"/>
      <c r="DY41" s="1222"/>
      <c r="DZ41" s="1222"/>
      <c r="EA41" s="1222"/>
      <c r="EB41" s="1222"/>
      <c r="EC41" s="1222"/>
      <c r="ED41" s="1222"/>
      <c r="EE41" s="1222"/>
      <c r="EF41" s="1222"/>
      <c r="EG41" s="1222"/>
      <c r="EH41" s="1222"/>
      <c r="EI41" s="1222"/>
      <c r="EJ41" s="1222"/>
      <c r="EK41" s="1222"/>
      <c r="EL41" s="1222"/>
      <c r="EM41" s="1222"/>
      <c r="EN41" s="1222"/>
      <c r="EO41" s="1222"/>
      <c r="EP41" s="1222"/>
      <c r="EQ41" s="1222"/>
      <c r="ER41" s="1222"/>
      <c r="ES41" s="1222"/>
      <c r="ET41" s="1222"/>
      <c r="EU41" s="1222"/>
      <c r="EV41" s="1222"/>
      <c r="EW41" s="1222"/>
      <c r="EX41" s="1222"/>
      <c r="EY41" s="1222"/>
      <c r="EZ41" s="1222"/>
      <c r="FA41" s="1222"/>
      <c r="FB41" s="1222"/>
      <c r="FC41" s="1222"/>
      <c r="FD41" s="1222"/>
      <c r="FE41" s="1222"/>
      <c r="FF41" s="1222"/>
      <c r="FG41" s="1222"/>
      <c r="FH41" s="1222"/>
      <c r="FI41" s="1222"/>
      <c r="FJ41" s="1222"/>
      <c r="FK41" s="1222"/>
      <c r="FL41" s="1222"/>
      <c r="FM41" s="1222"/>
      <c r="FN41" s="1222"/>
      <c r="FO41" s="1222"/>
      <c r="FP41" s="1222"/>
      <c r="FQ41" s="1222"/>
      <c r="FR41" s="1222"/>
      <c r="FS41" s="1222"/>
      <c r="FT41" s="1222"/>
      <c r="FU41" s="1222"/>
      <c r="FV41" s="1222"/>
      <c r="FW41" s="1222"/>
      <c r="FX41" s="1222"/>
      <c r="FY41" s="1222"/>
      <c r="FZ41" s="1222"/>
      <c r="GA41" s="1222"/>
      <c r="GB41" s="1222"/>
      <c r="GC41" s="1222"/>
      <c r="GD41" s="1222"/>
      <c r="GE41" s="1222"/>
      <c r="GF41" s="1222"/>
      <c r="GG41" s="1222"/>
      <c r="GH41" s="1222"/>
      <c r="GI41" s="1222"/>
      <c r="GJ41" s="1222"/>
      <c r="GK41" s="1222"/>
      <c r="GL41" s="1222"/>
      <c r="GM41" s="1222"/>
      <c r="GN41" s="1222"/>
      <c r="GO41" s="1222"/>
      <c r="GP41" s="1222"/>
      <c r="GQ41" s="1222"/>
      <c r="GR41" s="1222"/>
      <c r="GS41" s="1222"/>
      <c r="GT41" s="1222"/>
      <c r="GU41" s="1222"/>
      <c r="GV41" s="1222"/>
      <c r="GW41" s="1222"/>
      <c r="GX41" s="1222"/>
      <c r="GY41" s="1222"/>
      <c r="GZ41" s="1222"/>
      <c r="HA41" s="1222"/>
      <c r="HB41" s="1222"/>
      <c r="HC41" s="1222"/>
      <c r="HD41" s="1222"/>
      <c r="HE41" s="1222"/>
      <c r="HF41" s="1222"/>
      <c r="HG41" s="1222"/>
      <c r="HH41" s="1222"/>
      <c r="HI41" s="1222"/>
      <c r="HJ41" s="1222"/>
      <c r="HK41" s="1222"/>
      <c r="HL41" s="1222"/>
      <c r="HM41" s="1222"/>
      <c r="HN41" s="1222"/>
      <c r="HO41" s="1222"/>
      <c r="HP41" s="1222"/>
      <c r="HQ41" s="1222"/>
      <c r="HR41" s="1222"/>
      <c r="HS41" s="1222"/>
      <c r="HT41" s="1222"/>
      <c r="HU41" s="1222"/>
      <c r="HV41" s="1222"/>
      <c r="HW41" s="1222"/>
      <c r="HX41" s="1222"/>
      <c r="HY41" s="1222"/>
      <c r="HZ41" s="1222"/>
      <c r="IA41" s="1222"/>
      <c r="IB41" s="1222"/>
      <c r="IC41" s="1222"/>
      <c r="ID41" s="1222"/>
      <c r="IE41" s="1222"/>
      <c r="IF41" s="1222"/>
      <c r="IG41" s="1222"/>
      <c r="IH41" s="1222"/>
      <c r="II41" s="1222"/>
      <c r="IJ41" s="1222"/>
      <c r="IK41" s="1222"/>
      <c r="IL41" s="1222"/>
      <c r="IM41" s="1222"/>
      <c r="IN41" s="1222"/>
      <c r="IO41" s="1222"/>
      <c r="IP41" s="1222"/>
      <c r="IQ41" s="1222"/>
      <c r="IR41" s="1222"/>
      <c r="IS41" s="1222"/>
      <c r="IT41" s="1222"/>
      <c r="IU41" s="1222"/>
      <c r="IV41" s="1222"/>
    </row>
    <row r="42" spans="1:256" s="598" customFormat="1" ht="20.100000000000001" customHeight="1">
      <c r="A42" s="1240" t="s">
        <v>1566</v>
      </c>
      <c r="B42" s="1241">
        <v>4423</v>
      </c>
      <c r="C42" s="1241">
        <v>14</v>
      </c>
      <c r="D42" s="1241">
        <v>192</v>
      </c>
      <c r="E42" s="1228"/>
      <c r="F42" s="2773"/>
      <c r="G42" s="2773"/>
      <c r="H42" s="2773"/>
      <c r="I42" s="2773"/>
      <c r="J42" s="2773"/>
      <c r="K42" s="2773"/>
      <c r="L42" s="2774"/>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c r="AS42" s="2774"/>
      <c r="AT42" s="2774"/>
      <c r="AU42" s="2774"/>
      <c r="AV42" s="2774"/>
      <c r="AW42" s="2774"/>
      <c r="AX42" s="2774"/>
      <c r="AY42" s="2774"/>
      <c r="AZ42" s="1222"/>
      <c r="BA42" s="1222"/>
      <c r="BB42" s="1222"/>
      <c r="BC42" s="1222"/>
      <c r="BD42" s="1222"/>
      <c r="BE42" s="1222"/>
      <c r="BF42" s="1222"/>
      <c r="BG42" s="1222"/>
      <c r="BH42" s="1222"/>
      <c r="BI42" s="1222"/>
      <c r="BJ42" s="1222"/>
      <c r="BK42" s="1222"/>
      <c r="BL42" s="1222"/>
      <c r="BM42" s="1222"/>
      <c r="BN42" s="1222"/>
      <c r="BO42" s="1222"/>
      <c r="BP42" s="1222"/>
      <c r="BQ42" s="1222"/>
      <c r="BR42" s="1222"/>
      <c r="BS42" s="1222"/>
      <c r="BT42" s="1222"/>
      <c r="BU42" s="1222"/>
      <c r="BV42" s="1222"/>
      <c r="BW42" s="1222"/>
      <c r="BX42" s="1222"/>
      <c r="BY42" s="1222"/>
      <c r="BZ42" s="1222"/>
      <c r="CA42" s="1222"/>
      <c r="CB42" s="1222"/>
      <c r="CC42" s="1222"/>
      <c r="CD42" s="1222"/>
      <c r="CE42" s="1222"/>
      <c r="CF42" s="1222"/>
      <c r="CG42" s="1222"/>
      <c r="CH42" s="1222"/>
      <c r="CI42" s="1222"/>
      <c r="CJ42" s="1222"/>
      <c r="CK42" s="1222"/>
      <c r="CL42" s="1222"/>
      <c r="CM42" s="1222"/>
      <c r="CN42" s="1222"/>
      <c r="CO42" s="1222"/>
      <c r="CP42" s="1222"/>
      <c r="CQ42" s="1222"/>
      <c r="CR42" s="1222"/>
      <c r="CS42" s="1222"/>
      <c r="CT42" s="1222"/>
      <c r="CU42" s="1222"/>
      <c r="CV42" s="1222"/>
      <c r="CW42" s="1222"/>
      <c r="CX42" s="1222"/>
      <c r="CY42" s="1222"/>
      <c r="CZ42" s="1222"/>
      <c r="DA42" s="1222"/>
      <c r="DB42" s="1222"/>
      <c r="DC42" s="1222"/>
      <c r="DD42" s="1222"/>
      <c r="DE42" s="1222"/>
      <c r="DF42" s="1222"/>
      <c r="DG42" s="1222"/>
      <c r="DH42" s="1222"/>
      <c r="DI42" s="1222"/>
      <c r="DJ42" s="1222"/>
      <c r="DK42" s="1222"/>
      <c r="DL42" s="1222"/>
      <c r="DM42" s="1222"/>
      <c r="DN42" s="1222"/>
      <c r="DO42" s="1222"/>
      <c r="DP42" s="1222"/>
      <c r="DQ42" s="1222"/>
      <c r="DR42" s="1222"/>
      <c r="DS42" s="1222"/>
      <c r="DT42" s="1222"/>
      <c r="DU42" s="1222"/>
      <c r="DV42" s="1222"/>
      <c r="DW42" s="1222"/>
      <c r="DX42" s="1222"/>
      <c r="DY42" s="1222"/>
      <c r="DZ42" s="1222"/>
      <c r="EA42" s="1222"/>
      <c r="EB42" s="1222"/>
      <c r="EC42" s="1222"/>
      <c r="ED42" s="1222"/>
      <c r="EE42" s="1222"/>
      <c r="EF42" s="1222"/>
      <c r="EG42" s="1222"/>
      <c r="EH42" s="1222"/>
      <c r="EI42" s="1222"/>
      <c r="EJ42" s="1222"/>
      <c r="EK42" s="1222"/>
      <c r="EL42" s="1222"/>
      <c r="EM42" s="1222"/>
      <c r="EN42" s="1222"/>
      <c r="EO42" s="1222"/>
      <c r="EP42" s="1222"/>
      <c r="EQ42" s="1222"/>
      <c r="ER42" s="1222"/>
      <c r="ES42" s="1222"/>
      <c r="ET42" s="1222"/>
      <c r="EU42" s="1222"/>
      <c r="EV42" s="1222"/>
      <c r="EW42" s="1222"/>
      <c r="EX42" s="1222"/>
      <c r="EY42" s="1222"/>
      <c r="EZ42" s="1222"/>
      <c r="FA42" s="1222"/>
      <c r="FB42" s="1222"/>
      <c r="FC42" s="1222"/>
      <c r="FD42" s="1222"/>
      <c r="FE42" s="1222"/>
      <c r="FF42" s="1222"/>
      <c r="FG42" s="1222"/>
      <c r="FH42" s="1222"/>
      <c r="FI42" s="1222"/>
      <c r="FJ42" s="1222"/>
      <c r="FK42" s="1222"/>
      <c r="FL42" s="1222"/>
      <c r="FM42" s="1222"/>
      <c r="FN42" s="1222"/>
      <c r="FO42" s="1222"/>
      <c r="FP42" s="1222"/>
      <c r="FQ42" s="1222"/>
      <c r="FR42" s="1222"/>
      <c r="FS42" s="1222"/>
      <c r="FT42" s="1222"/>
      <c r="FU42" s="1222"/>
      <c r="FV42" s="1222"/>
      <c r="FW42" s="1222"/>
      <c r="FX42" s="1222"/>
      <c r="FY42" s="1222"/>
      <c r="FZ42" s="1222"/>
      <c r="GA42" s="1222"/>
      <c r="GB42" s="1222"/>
      <c r="GC42" s="1222"/>
      <c r="GD42" s="1222"/>
      <c r="GE42" s="1222"/>
      <c r="GF42" s="1222"/>
      <c r="GG42" s="1222"/>
      <c r="GH42" s="1222"/>
      <c r="GI42" s="1222"/>
      <c r="GJ42" s="1222"/>
      <c r="GK42" s="1222"/>
      <c r="GL42" s="1222"/>
      <c r="GM42" s="1222"/>
      <c r="GN42" s="1222"/>
      <c r="GO42" s="1222"/>
      <c r="GP42" s="1222"/>
      <c r="GQ42" s="1222"/>
      <c r="GR42" s="1222"/>
      <c r="GS42" s="1222"/>
      <c r="GT42" s="1222"/>
      <c r="GU42" s="1222"/>
      <c r="GV42" s="1222"/>
      <c r="GW42" s="1222"/>
      <c r="GX42" s="1222"/>
      <c r="GY42" s="1222"/>
      <c r="GZ42" s="1222"/>
      <c r="HA42" s="1222"/>
      <c r="HB42" s="1222"/>
      <c r="HC42" s="1222"/>
      <c r="HD42" s="1222"/>
      <c r="HE42" s="1222"/>
      <c r="HF42" s="1222"/>
      <c r="HG42" s="1222"/>
      <c r="HH42" s="1222"/>
      <c r="HI42" s="1222"/>
      <c r="HJ42" s="1222"/>
      <c r="HK42" s="1222"/>
      <c r="HL42" s="1222"/>
      <c r="HM42" s="1222"/>
      <c r="HN42" s="1222"/>
      <c r="HO42" s="1222"/>
      <c r="HP42" s="1222"/>
      <c r="HQ42" s="1222"/>
      <c r="HR42" s="1222"/>
      <c r="HS42" s="1222"/>
      <c r="HT42" s="1222"/>
      <c r="HU42" s="1222"/>
      <c r="HV42" s="1222"/>
      <c r="HW42" s="1222"/>
      <c r="HX42" s="1222"/>
      <c r="HY42" s="1222"/>
      <c r="HZ42" s="1222"/>
      <c r="IA42" s="1222"/>
      <c r="IB42" s="1222"/>
      <c r="IC42" s="1222"/>
      <c r="ID42" s="1222"/>
      <c r="IE42" s="1222"/>
      <c r="IF42" s="1222"/>
      <c r="IG42" s="1222"/>
      <c r="IH42" s="1222"/>
      <c r="II42" s="1222"/>
      <c r="IJ42" s="1222"/>
      <c r="IK42" s="1222"/>
      <c r="IL42" s="1222"/>
      <c r="IM42" s="1222"/>
      <c r="IN42" s="1222"/>
      <c r="IO42" s="1222"/>
      <c r="IP42" s="1222"/>
      <c r="IQ42" s="1222"/>
      <c r="IR42" s="1222"/>
      <c r="IS42" s="1222"/>
      <c r="IT42" s="1222"/>
      <c r="IU42" s="1222"/>
      <c r="IV42" s="1222"/>
    </row>
    <row r="43" spans="1:256" s="598" customFormat="1" ht="20.100000000000001" customHeight="1">
      <c r="A43" s="1240" t="s">
        <v>1567</v>
      </c>
      <c r="B43" s="1241">
        <v>2180</v>
      </c>
      <c r="C43" s="1241">
        <v>1769</v>
      </c>
      <c r="D43" s="1241">
        <v>416</v>
      </c>
      <c r="E43" s="1228"/>
      <c r="F43" s="2773"/>
      <c r="G43" s="2773"/>
      <c r="H43" s="2773"/>
      <c r="I43" s="2773"/>
      <c r="J43" s="2773"/>
      <c r="K43" s="2773"/>
      <c r="L43" s="2774"/>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c r="AS43" s="2774"/>
      <c r="AT43" s="2774"/>
      <c r="AU43" s="2774"/>
      <c r="AV43" s="2774"/>
      <c r="AW43" s="2774"/>
      <c r="AX43" s="2774"/>
      <c r="AY43" s="2774"/>
      <c r="AZ43" s="1222"/>
      <c r="BA43" s="1222"/>
      <c r="BB43" s="1222"/>
      <c r="BC43" s="1222"/>
      <c r="BD43" s="1222"/>
      <c r="BE43" s="1222"/>
      <c r="BF43" s="1222"/>
      <c r="BG43" s="1222"/>
      <c r="BH43" s="1222"/>
      <c r="BI43" s="1222"/>
      <c r="BJ43" s="1222"/>
      <c r="BK43" s="1222"/>
      <c r="BL43" s="1222"/>
      <c r="BM43" s="1222"/>
      <c r="BN43" s="1222"/>
      <c r="BO43" s="1222"/>
      <c r="BP43" s="1222"/>
      <c r="BQ43" s="1222"/>
      <c r="BR43" s="1222"/>
      <c r="BS43" s="1222"/>
      <c r="BT43" s="1222"/>
      <c r="BU43" s="1222"/>
      <c r="BV43" s="1222"/>
      <c r="BW43" s="1222"/>
      <c r="BX43" s="1222"/>
      <c r="BY43" s="1222"/>
      <c r="BZ43" s="1222"/>
      <c r="CA43" s="1222"/>
      <c r="CB43" s="1222"/>
      <c r="CC43" s="1222"/>
      <c r="CD43" s="1222"/>
      <c r="CE43" s="1222"/>
      <c r="CF43" s="1222"/>
      <c r="CG43" s="1222"/>
      <c r="CH43" s="1222"/>
      <c r="CI43" s="1222"/>
      <c r="CJ43" s="1222"/>
      <c r="CK43" s="1222"/>
      <c r="CL43" s="1222"/>
      <c r="CM43" s="1222"/>
      <c r="CN43" s="1222"/>
      <c r="CO43" s="1222"/>
      <c r="CP43" s="1222"/>
      <c r="CQ43" s="1222"/>
      <c r="CR43" s="1222"/>
      <c r="CS43" s="1222"/>
      <c r="CT43" s="1222"/>
      <c r="CU43" s="1222"/>
      <c r="CV43" s="1222"/>
      <c r="CW43" s="1222"/>
      <c r="CX43" s="1222"/>
      <c r="CY43" s="1222"/>
      <c r="CZ43" s="1222"/>
      <c r="DA43" s="1222"/>
      <c r="DB43" s="1222"/>
      <c r="DC43" s="1222"/>
      <c r="DD43" s="1222"/>
      <c r="DE43" s="1222"/>
      <c r="DF43" s="1222"/>
      <c r="DG43" s="1222"/>
      <c r="DH43" s="1222"/>
      <c r="DI43" s="1222"/>
      <c r="DJ43" s="1222"/>
      <c r="DK43" s="1222"/>
      <c r="DL43" s="1222"/>
      <c r="DM43" s="1222"/>
      <c r="DN43" s="1222"/>
      <c r="DO43" s="1222"/>
      <c r="DP43" s="1222"/>
      <c r="DQ43" s="1222"/>
      <c r="DR43" s="1222"/>
      <c r="DS43" s="1222"/>
      <c r="DT43" s="1222"/>
      <c r="DU43" s="1222"/>
      <c r="DV43" s="1222"/>
      <c r="DW43" s="1222"/>
      <c r="DX43" s="1222"/>
      <c r="DY43" s="1222"/>
      <c r="DZ43" s="1222"/>
      <c r="EA43" s="1222"/>
      <c r="EB43" s="1222"/>
      <c r="EC43" s="1222"/>
      <c r="ED43" s="1222"/>
      <c r="EE43" s="1222"/>
      <c r="EF43" s="1222"/>
      <c r="EG43" s="1222"/>
      <c r="EH43" s="1222"/>
      <c r="EI43" s="1222"/>
      <c r="EJ43" s="1222"/>
      <c r="EK43" s="1222"/>
      <c r="EL43" s="1222"/>
      <c r="EM43" s="1222"/>
      <c r="EN43" s="1222"/>
      <c r="EO43" s="1222"/>
      <c r="EP43" s="1222"/>
      <c r="EQ43" s="1222"/>
      <c r="ER43" s="1222"/>
      <c r="ES43" s="1222"/>
      <c r="ET43" s="1222"/>
      <c r="EU43" s="1222"/>
      <c r="EV43" s="1222"/>
      <c r="EW43" s="1222"/>
      <c r="EX43" s="1222"/>
      <c r="EY43" s="1222"/>
      <c r="EZ43" s="1222"/>
      <c r="FA43" s="1222"/>
      <c r="FB43" s="1222"/>
      <c r="FC43" s="1222"/>
      <c r="FD43" s="1222"/>
      <c r="FE43" s="1222"/>
      <c r="FF43" s="1222"/>
      <c r="FG43" s="1222"/>
      <c r="FH43" s="1222"/>
      <c r="FI43" s="1222"/>
      <c r="FJ43" s="1222"/>
      <c r="FK43" s="1222"/>
      <c r="FL43" s="1222"/>
      <c r="FM43" s="1222"/>
      <c r="FN43" s="1222"/>
      <c r="FO43" s="1222"/>
      <c r="FP43" s="1222"/>
      <c r="FQ43" s="1222"/>
      <c r="FR43" s="1222"/>
      <c r="FS43" s="1222"/>
      <c r="FT43" s="1222"/>
      <c r="FU43" s="1222"/>
      <c r="FV43" s="1222"/>
      <c r="FW43" s="1222"/>
      <c r="FX43" s="1222"/>
      <c r="FY43" s="1222"/>
      <c r="FZ43" s="1222"/>
      <c r="GA43" s="1222"/>
      <c r="GB43" s="1222"/>
      <c r="GC43" s="1222"/>
      <c r="GD43" s="1222"/>
      <c r="GE43" s="1222"/>
      <c r="GF43" s="1222"/>
      <c r="GG43" s="1222"/>
      <c r="GH43" s="1222"/>
      <c r="GI43" s="1222"/>
      <c r="GJ43" s="1222"/>
      <c r="GK43" s="1222"/>
      <c r="GL43" s="1222"/>
      <c r="GM43" s="1222"/>
      <c r="GN43" s="1222"/>
      <c r="GO43" s="1222"/>
      <c r="GP43" s="1222"/>
      <c r="GQ43" s="1222"/>
      <c r="GR43" s="1222"/>
      <c r="GS43" s="1222"/>
      <c r="GT43" s="1222"/>
      <c r="GU43" s="1222"/>
      <c r="GV43" s="1222"/>
      <c r="GW43" s="1222"/>
      <c r="GX43" s="1222"/>
      <c r="GY43" s="1222"/>
      <c r="GZ43" s="1222"/>
      <c r="HA43" s="1222"/>
      <c r="HB43" s="1222"/>
      <c r="HC43" s="1222"/>
      <c r="HD43" s="1222"/>
      <c r="HE43" s="1222"/>
      <c r="HF43" s="1222"/>
      <c r="HG43" s="1222"/>
      <c r="HH43" s="1222"/>
      <c r="HI43" s="1222"/>
      <c r="HJ43" s="1222"/>
      <c r="HK43" s="1222"/>
      <c r="HL43" s="1222"/>
      <c r="HM43" s="1222"/>
      <c r="HN43" s="1222"/>
      <c r="HO43" s="1222"/>
      <c r="HP43" s="1222"/>
      <c r="HQ43" s="1222"/>
      <c r="HR43" s="1222"/>
      <c r="HS43" s="1222"/>
      <c r="HT43" s="1222"/>
      <c r="HU43" s="1222"/>
      <c r="HV43" s="1222"/>
      <c r="HW43" s="1222"/>
      <c r="HX43" s="1222"/>
      <c r="HY43" s="1222"/>
      <c r="HZ43" s="1222"/>
      <c r="IA43" s="1222"/>
      <c r="IB43" s="1222"/>
      <c r="IC43" s="1222"/>
      <c r="ID43" s="1222"/>
      <c r="IE43" s="1222"/>
      <c r="IF43" s="1222"/>
      <c r="IG43" s="1222"/>
      <c r="IH43" s="1222"/>
      <c r="II43" s="1222"/>
      <c r="IJ43" s="1222"/>
      <c r="IK43" s="1222"/>
      <c r="IL43" s="1222"/>
      <c r="IM43" s="1222"/>
      <c r="IN43" s="1222"/>
      <c r="IO43" s="1222"/>
      <c r="IP43" s="1222"/>
      <c r="IQ43" s="1222"/>
      <c r="IR43" s="1222"/>
      <c r="IS43" s="1222"/>
      <c r="IT43" s="1222"/>
      <c r="IU43" s="1222"/>
      <c r="IV43" s="1222"/>
    </row>
    <row r="44" spans="1:256" s="598" customFormat="1" ht="20.100000000000001" customHeight="1">
      <c r="A44" s="1240" t="s">
        <v>1568</v>
      </c>
      <c r="B44" s="1241">
        <v>2538</v>
      </c>
      <c r="C44" s="1241">
        <v>260</v>
      </c>
      <c r="D44" s="1241">
        <v>176</v>
      </c>
      <c r="E44" s="1228"/>
      <c r="F44" s="2773"/>
      <c r="G44" s="2773"/>
      <c r="H44" s="2773"/>
      <c r="I44" s="2773"/>
      <c r="J44" s="2773"/>
      <c r="K44" s="2773"/>
      <c r="L44" s="2774"/>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4"/>
      <c r="AZ44" s="1222"/>
      <c r="BA44" s="1222"/>
      <c r="BB44" s="1222"/>
      <c r="BC44" s="1222"/>
      <c r="BD44" s="1222"/>
      <c r="BE44" s="1222"/>
      <c r="BF44" s="1222"/>
      <c r="BG44" s="1222"/>
      <c r="BH44" s="1222"/>
      <c r="BI44" s="1222"/>
      <c r="BJ44" s="1222"/>
      <c r="BK44" s="1222"/>
      <c r="BL44" s="1222"/>
      <c r="BM44" s="1222"/>
      <c r="BN44" s="1222"/>
      <c r="BO44" s="1222"/>
      <c r="BP44" s="1222"/>
      <c r="BQ44" s="1222"/>
      <c r="BR44" s="1222"/>
      <c r="BS44" s="1222"/>
      <c r="BT44" s="1222"/>
      <c r="BU44" s="1222"/>
      <c r="BV44" s="1222"/>
      <c r="BW44" s="1222"/>
      <c r="BX44" s="1222"/>
      <c r="BY44" s="1222"/>
      <c r="BZ44" s="1222"/>
      <c r="CA44" s="1222"/>
      <c r="CB44" s="1222"/>
      <c r="CC44" s="1222"/>
      <c r="CD44" s="1222"/>
      <c r="CE44" s="1222"/>
      <c r="CF44" s="1222"/>
      <c r="CG44" s="1222"/>
      <c r="CH44" s="1222"/>
      <c r="CI44" s="1222"/>
      <c r="CJ44" s="1222"/>
      <c r="CK44" s="1222"/>
      <c r="CL44" s="1222"/>
      <c r="CM44" s="1222"/>
      <c r="CN44" s="1222"/>
      <c r="CO44" s="1222"/>
      <c r="CP44" s="1222"/>
      <c r="CQ44" s="1222"/>
      <c r="CR44" s="1222"/>
      <c r="CS44" s="1222"/>
      <c r="CT44" s="1222"/>
      <c r="CU44" s="1222"/>
      <c r="CV44" s="1222"/>
      <c r="CW44" s="1222"/>
      <c r="CX44" s="1222"/>
      <c r="CY44" s="1222"/>
      <c r="CZ44" s="1222"/>
      <c r="DA44" s="1222"/>
      <c r="DB44" s="1222"/>
      <c r="DC44" s="1222"/>
      <c r="DD44" s="1222"/>
      <c r="DE44" s="1222"/>
      <c r="DF44" s="1222"/>
      <c r="DG44" s="1222"/>
      <c r="DH44" s="1222"/>
      <c r="DI44" s="1222"/>
      <c r="DJ44" s="1222"/>
      <c r="DK44" s="1222"/>
      <c r="DL44" s="1222"/>
      <c r="DM44" s="1222"/>
      <c r="DN44" s="1222"/>
      <c r="DO44" s="1222"/>
      <c r="DP44" s="1222"/>
      <c r="DQ44" s="1222"/>
      <c r="DR44" s="1222"/>
      <c r="DS44" s="1222"/>
      <c r="DT44" s="1222"/>
      <c r="DU44" s="1222"/>
      <c r="DV44" s="1222"/>
      <c r="DW44" s="1222"/>
      <c r="DX44" s="1222"/>
      <c r="DY44" s="1222"/>
      <c r="DZ44" s="1222"/>
      <c r="EA44" s="1222"/>
      <c r="EB44" s="1222"/>
      <c r="EC44" s="1222"/>
      <c r="ED44" s="1222"/>
      <c r="EE44" s="1222"/>
      <c r="EF44" s="1222"/>
      <c r="EG44" s="1222"/>
      <c r="EH44" s="1222"/>
      <c r="EI44" s="1222"/>
      <c r="EJ44" s="1222"/>
      <c r="EK44" s="1222"/>
      <c r="EL44" s="1222"/>
      <c r="EM44" s="1222"/>
      <c r="EN44" s="1222"/>
      <c r="EO44" s="1222"/>
      <c r="EP44" s="1222"/>
      <c r="EQ44" s="1222"/>
      <c r="ER44" s="1222"/>
      <c r="ES44" s="1222"/>
      <c r="ET44" s="1222"/>
      <c r="EU44" s="1222"/>
      <c r="EV44" s="1222"/>
      <c r="EW44" s="1222"/>
      <c r="EX44" s="1222"/>
      <c r="EY44" s="1222"/>
      <c r="EZ44" s="1222"/>
      <c r="FA44" s="1222"/>
      <c r="FB44" s="1222"/>
      <c r="FC44" s="1222"/>
      <c r="FD44" s="1222"/>
      <c r="FE44" s="1222"/>
      <c r="FF44" s="1222"/>
      <c r="FG44" s="1222"/>
      <c r="FH44" s="1222"/>
      <c r="FI44" s="1222"/>
      <c r="FJ44" s="1222"/>
      <c r="FK44" s="1222"/>
      <c r="FL44" s="1222"/>
      <c r="FM44" s="1222"/>
      <c r="FN44" s="1222"/>
      <c r="FO44" s="1222"/>
      <c r="FP44" s="1222"/>
      <c r="FQ44" s="1222"/>
      <c r="FR44" s="1222"/>
      <c r="FS44" s="1222"/>
      <c r="FT44" s="1222"/>
      <c r="FU44" s="1222"/>
      <c r="FV44" s="1222"/>
      <c r="FW44" s="1222"/>
      <c r="FX44" s="1222"/>
      <c r="FY44" s="1222"/>
      <c r="FZ44" s="1222"/>
      <c r="GA44" s="1222"/>
      <c r="GB44" s="1222"/>
      <c r="GC44" s="1222"/>
      <c r="GD44" s="1222"/>
      <c r="GE44" s="1222"/>
      <c r="GF44" s="1222"/>
      <c r="GG44" s="1222"/>
      <c r="GH44" s="1222"/>
      <c r="GI44" s="1222"/>
      <c r="GJ44" s="1222"/>
      <c r="GK44" s="1222"/>
      <c r="GL44" s="1222"/>
      <c r="GM44" s="1222"/>
      <c r="GN44" s="1222"/>
      <c r="GO44" s="1222"/>
      <c r="GP44" s="1222"/>
      <c r="GQ44" s="1222"/>
      <c r="GR44" s="1222"/>
      <c r="GS44" s="1222"/>
      <c r="GT44" s="1222"/>
      <c r="GU44" s="1222"/>
      <c r="GV44" s="1222"/>
      <c r="GW44" s="1222"/>
      <c r="GX44" s="1222"/>
      <c r="GY44" s="1222"/>
      <c r="GZ44" s="1222"/>
      <c r="HA44" s="1222"/>
      <c r="HB44" s="1222"/>
      <c r="HC44" s="1222"/>
      <c r="HD44" s="1222"/>
      <c r="HE44" s="1222"/>
      <c r="HF44" s="1222"/>
      <c r="HG44" s="1222"/>
      <c r="HH44" s="1222"/>
      <c r="HI44" s="1222"/>
      <c r="HJ44" s="1222"/>
      <c r="HK44" s="1222"/>
      <c r="HL44" s="1222"/>
      <c r="HM44" s="1222"/>
      <c r="HN44" s="1222"/>
      <c r="HO44" s="1222"/>
      <c r="HP44" s="1222"/>
      <c r="HQ44" s="1222"/>
      <c r="HR44" s="1222"/>
      <c r="HS44" s="1222"/>
      <c r="HT44" s="1222"/>
      <c r="HU44" s="1222"/>
      <c r="HV44" s="1222"/>
      <c r="HW44" s="1222"/>
      <c r="HX44" s="1222"/>
      <c r="HY44" s="1222"/>
      <c r="HZ44" s="1222"/>
      <c r="IA44" s="1222"/>
      <c r="IB44" s="1222"/>
      <c r="IC44" s="1222"/>
      <c r="ID44" s="1222"/>
      <c r="IE44" s="1222"/>
      <c r="IF44" s="1222"/>
      <c r="IG44" s="1222"/>
      <c r="IH44" s="1222"/>
      <c r="II44" s="1222"/>
      <c r="IJ44" s="1222"/>
      <c r="IK44" s="1222"/>
      <c r="IL44" s="1222"/>
      <c r="IM44" s="1222"/>
      <c r="IN44" s="1222"/>
      <c r="IO44" s="1222"/>
      <c r="IP44" s="1222"/>
      <c r="IQ44" s="1222"/>
      <c r="IR44" s="1222"/>
      <c r="IS44" s="1222"/>
      <c r="IT44" s="1222"/>
      <c r="IU44" s="1222"/>
      <c r="IV44" s="1222"/>
    </row>
    <row r="45" spans="1:256" s="598" customFormat="1" ht="20.100000000000001" customHeight="1">
      <c r="A45" s="1240" t="s">
        <v>1569</v>
      </c>
      <c r="B45" s="1241">
        <v>450</v>
      </c>
      <c r="C45" s="1241">
        <v>32</v>
      </c>
      <c r="D45" s="1241">
        <v>12</v>
      </c>
      <c r="E45" s="1228"/>
      <c r="F45" s="2773"/>
      <c r="G45" s="2773"/>
      <c r="H45" s="2773"/>
      <c r="I45" s="2773"/>
      <c r="J45" s="2773"/>
      <c r="K45" s="2773"/>
      <c r="L45" s="2774"/>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4"/>
      <c r="AZ45" s="1222"/>
      <c r="BA45" s="1222"/>
      <c r="BB45" s="1222"/>
      <c r="BC45" s="1222"/>
      <c r="BD45" s="1222"/>
      <c r="BE45" s="1222"/>
      <c r="BF45" s="1222"/>
      <c r="BG45" s="1222"/>
      <c r="BH45" s="1222"/>
      <c r="BI45" s="1222"/>
      <c r="BJ45" s="1222"/>
      <c r="BK45" s="1222"/>
      <c r="BL45" s="1222"/>
      <c r="BM45" s="1222"/>
      <c r="BN45" s="1222"/>
      <c r="BO45" s="1222"/>
      <c r="BP45" s="1222"/>
      <c r="BQ45" s="1222"/>
      <c r="BR45" s="1222"/>
      <c r="BS45" s="1222"/>
      <c r="BT45" s="1222"/>
      <c r="BU45" s="1222"/>
      <c r="BV45" s="1222"/>
      <c r="BW45" s="1222"/>
      <c r="BX45" s="1222"/>
      <c r="BY45" s="1222"/>
      <c r="BZ45" s="1222"/>
      <c r="CA45" s="1222"/>
      <c r="CB45" s="1222"/>
      <c r="CC45" s="1222"/>
      <c r="CD45" s="1222"/>
      <c r="CE45" s="1222"/>
      <c r="CF45" s="1222"/>
      <c r="CG45" s="1222"/>
      <c r="CH45" s="1222"/>
      <c r="CI45" s="1222"/>
      <c r="CJ45" s="1222"/>
      <c r="CK45" s="1222"/>
      <c r="CL45" s="1222"/>
      <c r="CM45" s="1222"/>
      <c r="CN45" s="1222"/>
      <c r="CO45" s="1222"/>
      <c r="CP45" s="1222"/>
      <c r="CQ45" s="1222"/>
      <c r="CR45" s="1222"/>
      <c r="CS45" s="1222"/>
      <c r="CT45" s="1222"/>
      <c r="CU45" s="1222"/>
      <c r="CV45" s="1222"/>
      <c r="CW45" s="1222"/>
      <c r="CX45" s="1222"/>
      <c r="CY45" s="1222"/>
      <c r="CZ45" s="1222"/>
      <c r="DA45" s="1222"/>
      <c r="DB45" s="1222"/>
      <c r="DC45" s="1222"/>
      <c r="DD45" s="1222"/>
      <c r="DE45" s="1222"/>
      <c r="DF45" s="1222"/>
      <c r="DG45" s="1222"/>
      <c r="DH45" s="1222"/>
      <c r="DI45" s="1222"/>
      <c r="DJ45" s="1222"/>
      <c r="DK45" s="1222"/>
      <c r="DL45" s="1222"/>
      <c r="DM45" s="1222"/>
      <c r="DN45" s="1222"/>
      <c r="DO45" s="1222"/>
      <c r="DP45" s="1222"/>
      <c r="DQ45" s="1222"/>
      <c r="DR45" s="1222"/>
      <c r="DS45" s="1222"/>
      <c r="DT45" s="1222"/>
      <c r="DU45" s="1222"/>
      <c r="DV45" s="1222"/>
      <c r="DW45" s="1222"/>
      <c r="DX45" s="1222"/>
      <c r="DY45" s="1222"/>
      <c r="DZ45" s="1222"/>
      <c r="EA45" s="1222"/>
      <c r="EB45" s="1222"/>
      <c r="EC45" s="1222"/>
      <c r="ED45" s="1222"/>
      <c r="EE45" s="1222"/>
      <c r="EF45" s="1222"/>
      <c r="EG45" s="1222"/>
      <c r="EH45" s="1222"/>
      <c r="EI45" s="1222"/>
      <c r="EJ45" s="1222"/>
      <c r="EK45" s="1222"/>
      <c r="EL45" s="1222"/>
      <c r="EM45" s="1222"/>
      <c r="EN45" s="1222"/>
      <c r="EO45" s="1222"/>
      <c r="EP45" s="1222"/>
      <c r="EQ45" s="1222"/>
      <c r="ER45" s="1222"/>
      <c r="ES45" s="1222"/>
      <c r="ET45" s="1222"/>
      <c r="EU45" s="1222"/>
      <c r="EV45" s="1222"/>
      <c r="EW45" s="1222"/>
      <c r="EX45" s="1222"/>
      <c r="EY45" s="1222"/>
      <c r="EZ45" s="1222"/>
      <c r="FA45" s="1222"/>
      <c r="FB45" s="1222"/>
      <c r="FC45" s="1222"/>
      <c r="FD45" s="1222"/>
      <c r="FE45" s="1222"/>
      <c r="FF45" s="1222"/>
      <c r="FG45" s="1222"/>
      <c r="FH45" s="1222"/>
      <c r="FI45" s="1222"/>
      <c r="FJ45" s="1222"/>
      <c r="FK45" s="1222"/>
      <c r="FL45" s="1222"/>
      <c r="FM45" s="1222"/>
      <c r="FN45" s="1222"/>
      <c r="FO45" s="1222"/>
      <c r="FP45" s="1222"/>
      <c r="FQ45" s="1222"/>
      <c r="FR45" s="1222"/>
      <c r="FS45" s="1222"/>
      <c r="FT45" s="1222"/>
      <c r="FU45" s="1222"/>
      <c r="FV45" s="1222"/>
      <c r="FW45" s="1222"/>
      <c r="FX45" s="1222"/>
      <c r="FY45" s="1222"/>
      <c r="FZ45" s="1222"/>
      <c r="GA45" s="1222"/>
      <c r="GB45" s="1222"/>
      <c r="GC45" s="1222"/>
      <c r="GD45" s="1222"/>
      <c r="GE45" s="1222"/>
      <c r="GF45" s="1222"/>
      <c r="GG45" s="1222"/>
      <c r="GH45" s="1222"/>
      <c r="GI45" s="1222"/>
      <c r="GJ45" s="1222"/>
      <c r="GK45" s="1222"/>
      <c r="GL45" s="1222"/>
      <c r="GM45" s="1222"/>
      <c r="GN45" s="1222"/>
      <c r="GO45" s="1222"/>
      <c r="GP45" s="1222"/>
      <c r="GQ45" s="1222"/>
      <c r="GR45" s="1222"/>
      <c r="GS45" s="1222"/>
      <c r="GT45" s="1222"/>
      <c r="GU45" s="1222"/>
      <c r="GV45" s="1222"/>
      <c r="GW45" s="1222"/>
      <c r="GX45" s="1222"/>
      <c r="GY45" s="1222"/>
      <c r="GZ45" s="1222"/>
      <c r="HA45" s="1222"/>
      <c r="HB45" s="1222"/>
      <c r="HC45" s="1222"/>
      <c r="HD45" s="1222"/>
      <c r="HE45" s="1222"/>
      <c r="HF45" s="1222"/>
      <c r="HG45" s="1222"/>
      <c r="HH45" s="1222"/>
      <c r="HI45" s="1222"/>
      <c r="HJ45" s="1222"/>
      <c r="HK45" s="1222"/>
      <c r="HL45" s="1222"/>
      <c r="HM45" s="1222"/>
      <c r="HN45" s="1222"/>
      <c r="HO45" s="1222"/>
      <c r="HP45" s="1222"/>
      <c r="HQ45" s="1222"/>
      <c r="HR45" s="1222"/>
      <c r="HS45" s="1222"/>
      <c r="HT45" s="1222"/>
      <c r="HU45" s="1222"/>
      <c r="HV45" s="1222"/>
      <c r="HW45" s="1222"/>
      <c r="HX45" s="1222"/>
      <c r="HY45" s="1222"/>
      <c r="HZ45" s="1222"/>
      <c r="IA45" s="1222"/>
      <c r="IB45" s="1222"/>
      <c r="IC45" s="1222"/>
      <c r="ID45" s="1222"/>
      <c r="IE45" s="1222"/>
      <c r="IF45" s="1222"/>
      <c r="IG45" s="1222"/>
      <c r="IH45" s="1222"/>
      <c r="II45" s="1222"/>
      <c r="IJ45" s="1222"/>
      <c r="IK45" s="1222"/>
      <c r="IL45" s="1222"/>
      <c r="IM45" s="1222"/>
      <c r="IN45" s="1222"/>
      <c r="IO45" s="1222"/>
      <c r="IP45" s="1222"/>
      <c r="IQ45" s="1222"/>
      <c r="IR45" s="1222"/>
      <c r="IS45" s="1222"/>
      <c r="IT45" s="1222"/>
      <c r="IU45" s="1222"/>
      <c r="IV45" s="1222"/>
    </row>
    <row r="46" spans="1:256" s="598" customFormat="1" ht="20.100000000000001" customHeight="1">
      <c r="A46" s="1240" t="s">
        <v>1570</v>
      </c>
      <c r="B46" s="1241">
        <v>126</v>
      </c>
      <c r="C46" s="1241">
        <v>324</v>
      </c>
      <c r="D46" s="1241">
        <v>23</v>
      </c>
      <c r="E46" s="1228"/>
      <c r="F46" s="2773"/>
      <c r="G46" s="2773"/>
      <c r="H46" s="2773"/>
      <c r="I46" s="2773"/>
      <c r="J46" s="2773"/>
      <c r="K46" s="2773"/>
      <c r="L46" s="2774"/>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c r="AS46" s="2774"/>
      <c r="AT46" s="2774"/>
      <c r="AU46" s="2774"/>
      <c r="AV46" s="2774"/>
      <c r="AW46" s="2774"/>
      <c r="AX46" s="2774"/>
      <c r="AY46" s="2774"/>
      <c r="AZ46" s="1222"/>
      <c r="BA46" s="1222"/>
      <c r="BB46" s="1222"/>
      <c r="BC46" s="1222"/>
      <c r="BD46" s="1222"/>
      <c r="BE46" s="1222"/>
      <c r="BF46" s="1222"/>
      <c r="BG46" s="1222"/>
      <c r="BH46" s="1222"/>
      <c r="BI46" s="1222"/>
      <c r="BJ46" s="1222"/>
      <c r="BK46" s="1222"/>
      <c r="BL46" s="1222"/>
      <c r="BM46" s="1222"/>
      <c r="BN46" s="1222"/>
      <c r="BO46" s="1222"/>
      <c r="BP46" s="1222"/>
      <c r="BQ46" s="1222"/>
      <c r="BR46" s="1222"/>
      <c r="BS46" s="1222"/>
      <c r="BT46" s="1222"/>
      <c r="BU46" s="1222"/>
      <c r="BV46" s="1222"/>
      <c r="BW46" s="1222"/>
      <c r="BX46" s="1222"/>
      <c r="BY46" s="1222"/>
      <c r="BZ46" s="1222"/>
      <c r="CA46" s="1222"/>
      <c r="CB46" s="1222"/>
      <c r="CC46" s="1222"/>
      <c r="CD46" s="1222"/>
      <c r="CE46" s="1222"/>
      <c r="CF46" s="1222"/>
      <c r="CG46" s="1222"/>
      <c r="CH46" s="1222"/>
      <c r="CI46" s="1222"/>
      <c r="CJ46" s="1222"/>
      <c r="CK46" s="1222"/>
      <c r="CL46" s="1222"/>
      <c r="CM46" s="1222"/>
      <c r="CN46" s="1222"/>
      <c r="CO46" s="1222"/>
      <c r="CP46" s="1222"/>
      <c r="CQ46" s="1222"/>
      <c r="CR46" s="1222"/>
      <c r="CS46" s="1222"/>
      <c r="CT46" s="1222"/>
      <c r="CU46" s="1222"/>
      <c r="CV46" s="1222"/>
      <c r="CW46" s="1222"/>
      <c r="CX46" s="1222"/>
      <c r="CY46" s="1222"/>
      <c r="CZ46" s="1222"/>
      <c r="DA46" s="1222"/>
      <c r="DB46" s="1222"/>
      <c r="DC46" s="1222"/>
      <c r="DD46" s="1222"/>
      <c r="DE46" s="1222"/>
      <c r="DF46" s="1222"/>
      <c r="DG46" s="1222"/>
      <c r="DH46" s="1222"/>
      <c r="DI46" s="1222"/>
      <c r="DJ46" s="1222"/>
      <c r="DK46" s="1222"/>
      <c r="DL46" s="1222"/>
      <c r="DM46" s="1222"/>
      <c r="DN46" s="1222"/>
      <c r="DO46" s="1222"/>
      <c r="DP46" s="1222"/>
      <c r="DQ46" s="1222"/>
      <c r="DR46" s="1222"/>
      <c r="DS46" s="1222"/>
      <c r="DT46" s="1222"/>
      <c r="DU46" s="1222"/>
      <c r="DV46" s="1222"/>
      <c r="DW46" s="1222"/>
      <c r="DX46" s="1222"/>
      <c r="DY46" s="1222"/>
      <c r="DZ46" s="1222"/>
      <c r="EA46" s="1222"/>
      <c r="EB46" s="1222"/>
      <c r="EC46" s="1222"/>
      <c r="ED46" s="1222"/>
      <c r="EE46" s="1222"/>
      <c r="EF46" s="1222"/>
      <c r="EG46" s="1222"/>
      <c r="EH46" s="1222"/>
      <c r="EI46" s="1222"/>
      <c r="EJ46" s="1222"/>
      <c r="EK46" s="1222"/>
      <c r="EL46" s="1222"/>
      <c r="EM46" s="1222"/>
      <c r="EN46" s="1222"/>
      <c r="EO46" s="1222"/>
      <c r="EP46" s="1222"/>
      <c r="EQ46" s="1222"/>
      <c r="ER46" s="1222"/>
      <c r="ES46" s="1222"/>
      <c r="ET46" s="1222"/>
      <c r="EU46" s="1222"/>
      <c r="EV46" s="1222"/>
      <c r="EW46" s="1222"/>
      <c r="EX46" s="1222"/>
      <c r="EY46" s="1222"/>
      <c r="EZ46" s="1222"/>
      <c r="FA46" s="1222"/>
      <c r="FB46" s="1222"/>
      <c r="FC46" s="1222"/>
      <c r="FD46" s="1222"/>
      <c r="FE46" s="1222"/>
      <c r="FF46" s="1222"/>
      <c r="FG46" s="1222"/>
      <c r="FH46" s="1222"/>
      <c r="FI46" s="1222"/>
      <c r="FJ46" s="1222"/>
      <c r="FK46" s="1222"/>
      <c r="FL46" s="1222"/>
      <c r="FM46" s="1222"/>
      <c r="FN46" s="1222"/>
      <c r="FO46" s="1222"/>
      <c r="FP46" s="1222"/>
      <c r="FQ46" s="1222"/>
      <c r="FR46" s="1222"/>
      <c r="FS46" s="1222"/>
      <c r="FT46" s="1222"/>
      <c r="FU46" s="1222"/>
      <c r="FV46" s="1222"/>
      <c r="FW46" s="1222"/>
      <c r="FX46" s="1222"/>
      <c r="FY46" s="1222"/>
      <c r="FZ46" s="1222"/>
      <c r="GA46" s="1222"/>
      <c r="GB46" s="1222"/>
      <c r="GC46" s="1222"/>
      <c r="GD46" s="1222"/>
      <c r="GE46" s="1222"/>
      <c r="GF46" s="1222"/>
      <c r="GG46" s="1222"/>
      <c r="GH46" s="1222"/>
      <c r="GI46" s="1222"/>
      <c r="GJ46" s="1222"/>
      <c r="GK46" s="1222"/>
      <c r="GL46" s="1222"/>
      <c r="GM46" s="1222"/>
      <c r="GN46" s="1222"/>
      <c r="GO46" s="1222"/>
      <c r="GP46" s="1222"/>
      <c r="GQ46" s="1222"/>
      <c r="GR46" s="1222"/>
      <c r="GS46" s="1222"/>
      <c r="GT46" s="1222"/>
      <c r="GU46" s="1222"/>
      <c r="GV46" s="1222"/>
      <c r="GW46" s="1222"/>
      <c r="GX46" s="1222"/>
      <c r="GY46" s="1222"/>
      <c r="GZ46" s="1222"/>
      <c r="HA46" s="1222"/>
      <c r="HB46" s="1222"/>
      <c r="HC46" s="1222"/>
      <c r="HD46" s="1222"/>
      <c r="HE46" s="1222"/>
      <c r="HF46" s="1222"/>
      <c r="HG46" s="1222"/>
      <c r="HH46" s="1222"/>
      <c r="HI46" s="1222"/>
      <c r="HJ46" s="1222"/>
      <c r="HK46" s="1222"/>
      <c r="HL46" s="1222"/>
      <c r="HM46" s="1222"/>
      <c r="HN46" s="1222"/>
      <c r="HO46" s="1222"/>
      <c r="HP46" s="1222"/>
      <c r="HQ46" s="1222"/>
      <c r="HR46" s="1222"/>
      <c r="HS46" s="1222"/>
      <c r="HT46" s="1222"/>
      <c r="HU46" s="1222"/>
      <c r="HV46" s="1222"/>
      <c r="HW46" s="1222"/>
      <c r="HX46" s="1222"/>
      <c r="HY46" s="1222"/>
      <c r="HZ46" s="1222"/>
      <c r="IA46" s="1222"/>
      <c r="IB46" s="1222"/>
      <c r="IC46" s="1222"/>
      <c r="ID46" s="1222"/>
      <c r="IE46" s="1222"/>
      <c r="IF46" s="1222"/>
      <c r="IG46" s="1222"/>
      <c r="IH46" s="1222"/>
      <c r="II46" s="1222"/>
      <c r="IJ46" s="1222"/>
      <c r="IK46" s="1222"/>
      <c r="IL46" s="1222"/>
      <c r="IM46" s="1222"/>
      <c r="IN46" s="1222"/>
      <c r="IO46" s="1222"/>
      <c r="IP46" s="1222"/>
      <c r="IQ46" s="1222"/>
      <c r="IR46" s="1222"/>
      <c r="IS46" s="1222"/>
      <c r="IT46" s="1222"/>
      <c r="IU46" s="1222"/>
      <c r="IV46" s="1222"/>
    </row>
    <row r="47" spans="1:256" s="598" customFormat="1" ht="20.100000000000001" customHeight="1">
      <c r="A47" s="1242" t="s">
        <v>1571</v>
      </c>
      <c r="B47" s="1243">
        <v>433</v>
      </c>
      <c r="C47" s="1243">
        <v>91</v>
      </c>
      <c r="D47" s="1243">
        <v>19</v>
      </c>
      <c r="E47" s="1228"/>
      <c r="F47" s="2773"/>
      <c r="G47" s="2773"/>
      <c r="H47" s="2773"/>
      <c r="I47" s="2773"/>
      <c r="J47" s="2773"/>
      <c r="K47" s="2773"/>
      <c r="L47" s="2774"/>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2774"/>
      <c r="AW47" s="2774"/>
      <c r="AX47" s="2774"/>
      <c r="AY47" s="2774"/>
      <c r="AZ47" s="1222"/>
      <c r="BA47" s="1222"/>
      <c r="BB47" s="1222"/>
      <c r="BC47" s="1222"/>
      <c r="BD47" s="1222"/>
      <c r="BE47" s="1222"/>
      <c r="BF47" s="1222"/>
      <c r="BG47" s="1222"/>
      <c r="BH47" s="1222"/>
      <c r="BI47" s="1222"/>
      <c r="BJ47" s="1222"/>
      <c r="BK47" s="1222"/>
      <c r="BL47" s="1222"/>
      <c r="BM47" s="1222"/>
      <c r="BN47" s="1222"/>
      <c r="BO47" s="1222"/>
      <c r="BP47" s="1222"/>
      <c r="BQ47" s="1222"/>
      <c r="BR47" s="1222"/>
      <c r="BS47" s="1222"/>
      <c r="BT47" s="1222"/>
      <c r="BU47" s="1222"/>
      <c r="BV47" s="1222"/>
      <c r="BW47" s="1222"/>
      <c r="BX47" s="1222"/>
      <c r="BY47" s="1222"/>
      <c r="BZ47" s="1222"/>
      <c r="CA47" s="1222"/>
      <c r="CB47" s="1222"/>
      <c r="CC47" s="1222"/>
      <c r="CD47" s="1222"/>
      <c r="CE47" s="1222"/>
      <c r="CF47" s="1222"/>
      <c r="CG47" s="1222"/>
      <c r="CH47" s="1222"/>
      <c r="CI47" s="1222"/>
      <c r="CJ47" s="1222"/>
      <c r="CK47" s="1222"/>
      <c r="CL47" s="1222"/>
      <c r="CM47" s="1222"/>
      <c r="CN47" s="1222"/>
      <c r="CO47" s="1222"/>
      <c r="CP47" s="1222"/>
      <c r="CQ47" s="1222"/>
      <c r="CR47" s="1222"/>
      <c r="CS47" s="1222"/>
      <c r="CT47" s="1222"/>
      <c r="CU47" s="1222"/>
      <c r="CV47" s="1222"/>
      <c r="CW47" s="1222"/>
      <c r="CX47" s="1222"/>
      <c r="CY47" s="1222"/>
      <c r="CZ47" s="1222"/>
      <c r="DA47" s="1222"/>
      <c r="DB47" s="1222"/>
      <c r="DC47" s="1222"/>
      <c r="DD47" s="1222"/>
      <c r="DE47" s="1222"/>
      <c r="DF47" s="1222"/>
      <c r="DG47" s="1222"/>
      <c r="DH47" s="1222"/>
      <c r="DI47" s="1222"/>
      <c r="DJ47" s="1222"/>
      <c r="DK47" s="1222"/>
      <c r="DL47" s="1222"/>
      <c r="DM47" s="1222"/>
      <c r="DN47" s="1222"/>
      <c r="DO47" s="1222"/>
      <c r="DP47" s="1222"/>
      <c r="DQ47" s="1222"/>
      <c r="DR47" s="1222"/>
      <c r="DS47" s="1222"/>
      <c r="DT47" s="1222"/>
      <c r="DU47" s="1222"/>
      <c r="DV47" s="1222"/>
      <c r="DW47" s="1222"/>
      <c r="DX47" s="1222"/>
      <c r="DY47" s="1222"/>
      <c r="DZ47" s="1222"/>
      <c r="EA47" s="1222"/>
      <c r="EB47" s="1222"/>
      <c r="EC47" s="1222"/>
      <c r="ED47" s="1222"/>
      <c r="EE47" s="1222"/>
      <c r="EF47" s="1222"/>
      <c r="EG47" s="1222"/>
      <c r="EH47" s="1222"/>
      <c r="EI47" s="1222"/>
      <c r="EJ47" s="1222"/>
      <c r="EK47" s="1222"/>
      <c r="EL47" s="1222"/>
      <c r="EM47" s="1222"/>
      <c r="EN47" s="1222"/>
      <c r="EO47" s="1222"/>
      <c r="EP47" s="1222"/>
      <c r="EQ47" s="1222"/>
      <c r="ER47" s="1222"/>
      <c r="ES47" s="1222"/>
      <c r="ET47" s="1222"/>
      <c r="EU47" s="1222"/>
      <c r="EV47" s="1222"/>
      <c r="EW47" s="1222"/>
      <c r="EX47" s="1222"/>
      <c r="EY47" s="1222"/>
      <c r="EZ47" s="1222"/>
      <c r="FA47" s="1222"/>
      <c r="FB47" s="1222"/>
      <c r="FC47" s="1222"/>
      <c r="FD47" s="1222"/>
      <c r="FE47" s="1222"/>
      <c r="FF47" s="1222"/>
      <c r="FG47" s="1222"/>
      <c r="FH47" s="1222"/>
      <c r="FI47" s="1222"/>
      <c r="FJ47" s="1222"/>
      <c r="FK47" s="1222"/>
      <c r="FL47" s="1222"/>
      <c r="FM47" s="1222"/>
      <c r="FN47" s="1222"/>
      <c r="FO47" s="1222"/>
      <c r="FP47" s="1222"/>
      <c r="FQ47" s="1222"/>
      <c r="FR47" s="1222"/>
      <c r="FS47" s="1222"/>
      <c r="FT47" s="1222"/>
      <c r="FU47" s="1222"/>
      <c r="FV47" s="1222"/>
      <c r="FW47" s="1222"/>
      <c r="FX47" s="1222"/>
      <c r="FY47" s="1222"/>
      <c r="FZ47" s="1222"/>
      <c r="GA47" s="1222"/>
      <c r="GB47" s="1222"/>
      <c r="GC47" s="1222"/>
      <c r="GD47" s="1222"/>
      <c r="GE47" s="1222"/>
      <c r="GF47" s="1222"/>
      <c r="GG47" s="1222"/>
      <c r="GH47" s="1222"/>
      <c r="GI47" s="1222"/>
      <c r="GJ47" s="1222"/>
      <c r="GK47" s="1222"/>
      <c r="GL47" s="1222"/>
      <c r="GM47" s="1222"/>
      <c r="GN47" s="1222"/>
      <c r="GO47" s="1222"/>
      <c r="GP47" s="1222"/>
      <c r="GQ47" s="1222"/>
      <c r="GR47" s="1222"/>
      <c r="GS47" s="1222"/>
      <c r="GT47" s="1222"/>
      <c r="GU47" s="1222"/>
      <c r="GV47" s="1222"/>
      <c r="GW47" s="1222"/>
      <c r="GX47" s="1222"/>
      <c r="GY47" s="1222"/>
      <c r="GZ47" s="1222"/>
      <c r="HA47" s="1222"/>
      <c r="HB47" s="1222"/>
      <c r="HC47" s="1222"/>
      <c r="HD47" s="1222"/>
      <c r="HE47" s="1222"/>
      <c r="HF47" s="1222"/>
      <c r="HG47" s="1222"/>
      <c r="HH47" s="1222"/>
      <c r="HI47" s="1222"/>
      <c r="HJ47" s="1222"/>
      <c r="HK47" s="1222"/>
      <c r="HL47" s="1222"/>
      <c r="HM47" s="1222"/>
      <c r="HN47" s="1222"/>
      <c r="HO47" s="1222"/>
      <c r="HP47" s="1222"/>
      <c r="HQ47" s="1222"/>
      <c r="HR47" s="1222"/>
      <c r="HS47" s="1222"/>
      <c r="HT47" s="1222"/>
      <c r="HU47" s="1222"/>
      <c r="HV47" s="1222"/>
      <c r="HW47" s="1222"/>
      <c r="HX47" s="1222"/>
      <c r="HY47" s="1222"/>
      <c r="HZ47" s="1222"/>
      <c r="IA47" s="1222"/>
      <c r="IB47" s="1222"/>
      <c r="IC47" s="1222"/>
      <c r="ID47" s="1222"/>
      <c r="IE47" s="1222"/>
      <c r="IF47" s="1222"/>
      <c r="IG47" s="1222"/>
      <c r="IH47" s="1222"/>
      <c r="II47" s="1222"/>
      <c r="IJ47" s="1222"/>
      <c r="IK47" s="1222"/>
      <c r="IL47" s="1222"/>
      <c r="IM47" s="1222"/>
      <c r="IN47" s="1222"/>
      <c r="IO47" s="1222"/>
      <c r="IP47" s="1222"/>
      <c r="IQ47" s="1222"/>
      <c r="IR47" s="1222"/>
      <c r="IS47" s="1222"/>
      <c r="IT47" s="1222"/>
      <c r="IU47" s="1222"/>
      <c r="IV47" s="1222"/>
    </row>
    <row r="48" spans="1:256" s="595" customFormat="1" ht="15" customHeight="1">
      <c r="A48" s="1233" t="s">
        <v>1572</v>
      </c>
      <c r="B48" s="1233"/>
      <c r="C48" s="1233"/>
      <c r="D48" s="1233"/>
      <c r="E48" s="1228"/>
      <c r="F48" s="2773"/>
      <c r="G48" s="2773"/>
      <c r="H48" s="2773"/>
      <c r="I48" s="2773"/>
      <c r="J48" s="2773"/>
      <c r="K48" s="2773"/>
      <c r="L48" s="2774"/>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4"/>
      <c r="AZ48" s="1222"/>
      <c r="BA48" s="1222"/>
      <c r="BB48" s="1222"/>
      <c r="BC48" s="1222"/>
      <c r="BD48" s="1222"/>
      <c r="BE48" s="1222"/>
      <c r="BF48" s="1222"/>
      <c r="BG48" s="1222"/>
      <c r="BH48" s="1222"/>
      <c r="BI48" s="1222"/>
      <c r="BJ48" s="1222"/>
      <c r="BK48" s="1222"/>
      <c r="BL48" s="1222"/>
      <c r="BM48" s="1222"/>
      <c r="BN48" s="1222"/>
      <c r="BO48" s="1222"/>
      <c r="BP48" s="1222"/>
      <c r="BQ48" s="1222"/>
      <c r="BR48" s="1222"/>
      <c r="BS48" s="1222"/>
      <c r="BT48" s="1222"/>
      <c r="BU48" s="1222"/>
      <c r="BV48" s="1222"/>
      <c r="BW48" s="1222"/>
      <c r="BX48" s="1222"/>
      <c r="BY48" s="1222"/>
      <c r="BZ48" s="1222"/>
      <c r="CA48" s="1222"/>
      <c r="CB48" s="1222"/>
      <c r="CC48" s="1222"/>
      <c r="CD48" s="1222"/>
      <c r="CE48" s="1222"/>
      <c r="CF48" s="1222"/>
      <c r="CG48" s="1222"/>
      <c r="CH48" s="1222"/>
      <c r="CI48" s="1222"/>
      <c r="CJ48" s="1222"/>
      <c r="CK48" s="1222"/>
      <c r="CL48" s="1222"/>
      <c r="CM48" s="1222"/>
      <c r="CN48" s="1222"/>
      <c r="CO48" s="1222"/>
      <c r="CP48" s="1222"/>
      <c r="CQ48" s="1222"/>
      <c r="CR48" s="1222"/>
      <c r="CS48" s="1222"/>
      <c r="CT48" s="1222"/>
      <c r="CU48" s="1222"/>
      <c r="CV48" s="1222"/>
      <c r="CW48" s="1222"/>
      <c r="CX48" s="1222"/>
      <c r="CY48" s="1222"/>
      <c r="CZ48" s="1222"/>
      <c r="DA48" s="1222"/>
      <c r="DB48" s="1222"/>
      <c r="DC48" s="1222"/>
      <c r="DD48" s="1222"/>
      <c r="DE48" s="1222"/>
      <c r="DF48" s="1222"/>
      <c r="DG48" s="1222"/>
      <c r="DH48" s="1222"/>
      <c r="DI48" s="1222"/>
      <c r="DJ48" s="1222"/>
      <c r="DK48" s="1222"/>
      <c r="DL48" s="1222"/>
      <c r="DM48" s="1222"/>
      <c r="DN48" s="1222"/>
      <c r="DO48" s="1222"/>
      <c r="DP48" s="1222"/>
      <c r="DQ48" s="1222"/>
      <c r="DR48" s="1222"/>
      <c r="DS48" s="1222"/>
      <c r="DT48" s="1222"/>
      <c r="DU48" s="1222"/>
      <c r="DV48" s="1222"/>
      <c r="DW48" s="1222"/>
      <c r="DX48" s="1222"/>
      <c r="DY48" s="1222"/>
      <c r="DZ48" s="1222"/>
      <c r="EA48" s="1222"/>
      <c r="EB48" s="1222"/>
      <c r="EC48" s="1222"/>
      <c r="ED48" s="1222"/>
      <c r="EE48" s="1222"/>
      <c r="EF48" s="1222"/>
      <c r="EG48" s="1222"/>
      <c r="EH48" s="1222"/>
      <c r="EI48" s="1222"/>
      <c r="EJ48" s="1222"/>
      <c r="EK48" s="1222"/>
      <c r="EL48" s="1222"/>
      <c r="EM48" s="1222"/>
      <c r="EN48" s="1222"/>
      <c r="EO48" s="1222"/>
      <c r="EP48" s="1222"/>
      <c r="EQ48" s="1222"/>
      <c r="ER48" s="1222"/>
      <c r="ES48" s="1222"/>
      <c r="ET48" s="1222"/>
      <c r="EU48" s="1222"/>
      <c r="EV48" s="1222"/>
      <c r="EW48" s="1222"/>
      <c r="EX48" s="1222"/>
      <c r="EY48" s="1222"/>
      <c r="EZ48" s="1222"/>
      <c r="FA48" s="1222"/>
      <c r="FB48" s="1222"/>
      <c r="FC48" s="1222"/>
      <c r="FD48" s="1222"/>
      <c r="FE48" s="1222"/>
      <c r="FF48" s="1222"/>
      <c r="FG48" s="1222"/>
      <c r="FH48" s="1222"/>
      <c r="FI48" s="1222"/>
      <c r="FJ48" s="1222"/>
      <c r="FK48" s="1222"/>
      <c r="FL48" s="1222"/>
      <c r="FM48" s="1222"/>
      <c r="FN48" s="1222"/>
      <c r="FO48" s="1222"/>
      <c r="FP48" s="1222"/>
      <c r="FQ48" s="1222"/>
      <c r="FR48" s="1222"/>
      <c r="FS48" s="1222"/>
      <c r="FT48" s="1222"/>
      <c r="FU48" s="1222"/>
      <c r="FV48" s="1222"/>
      <c r="FW48" s="1222"/>
      <c r="FX48" s="1222"/>
      <c r="FY48" s="1222"/>
      <c r="FZ48" s="1222"/>
      <c r="GA48" s="1222"/>
      <c r="GB48" s="1222"/>
      <c r="GC48" s="1222"/>
      <c r="GD48" s="1222"/>
      <c r="GE48" s="1222"/>
      <c r="GF48" s="1222"/>
      <c r="GG48" s="1222"/>
      <c r="GH48" s="1222"/>
      <c r="GI48" s="1222"/>
      <c r="GJ48" s="1222"/>
      <c r="GK48" s="1222"/>
      <c r="GL48" s="1222"/>
      <c r="GM48" s="1222"/>
      <c r="GN48" s="1222"/>
      <c r="GO48" s="1222"/>
      <c r="GP48" s="1222"/>
      <c r="GQ48" s="1222"/>
      <c r="GR48" s="1222"/>
      <c r="GS48" s="1222"/>
      <c r="GT48" s="1222"/>
      <c r="GU48" s="1222"/>
      <c r="GV48" s="1222"/>
      <c r="GW48" s="1222"/>
      <c r="GX48" s="1222"/>
      <c r="GY48" s="1222"/>
      <c r="GZ48" s="1222"/>
      <c r="HA48" s="1222"/>
      <c r="HB48" s="1222"/>
      <c r="HC48" s="1222"/>
      <c r="HD48" s="1222"/>
      <c r="HE48" s="1222"/>
      <c r="HF48" s="1222"/>
      <c r="HG48" s="1222"/>
      <c r="HH48" s="1222"/>
      <c r="HI48" s="1222"/>
      <c r="HJ48" s="1222"/>
      <c r="HK48" s="1222"/>
      <c r="HL48" s="1222"/>
      <c r="HM48" s="1222"/>
      <c r="HN48" s="1222"/>
      <c r="HO48" s="1222"/>
      <c r="HP48" s="1222"/>
      <c r="HQ48" s="1222"/>
      <c r="HR48" s="1222"/>
      <c r="HS48" s="1222"/>
      <c r="HT48" s="1222"/>
      <c r="HU48" s="1222"/>
      <c r="HV48" s="1222"/>
      <c r="HW48" s="1222"/>
      <c r="HX48" s="1222"/>
      <c r="HY48" s="1222"/>
      <c r="HZ48" s="1222"/>
      <c r="IA48" s="1222"/>
      <c r="IB48" s="1222"/>
      <c r="IC48" s="1222"/>
      <c r="ID48" s="1222"/>
      <c r="IE48" s="1222"/>
      <c r="IF48" s="1222"/>
      <c r="IG48" s="1222"/>
      <c r="IH48" s="1222"/>
      <c r="II48" s="1222"/>
      <c r="IJ48" s="1222"/>
      <c r="IK48" s="1222"/>
      <c r="IL48" s="1222"/>
      <c r="IM48" s="1222"/>
      <c r="IN48" s="1222"/>
      <c r="IO48" s="1222"/>
      <c r="IP48" s="1222"/>
      <c r="IQ48" s="1222"/>
      <c r="IR48" s="1222"/>
      <c r="IS48" s="1222"/>
      <c r="IT48" s="1222"/>
      <c r="IU48" s="1222"/>
      <c r="IV48" s="1222"/>
    </row>
    <row r="49" spans="1:256">
      <c r="A49" s="1228"/>
      <c r="B49" s="1228"/>
      <c r="C49" s="1228"/>
      <c r="D49" s="1228"/>
      <c r="E49" s="1228"/>
    </row>
    <row r="50" spans="1:256" ht="20.100000000000001" customHeight="1">
      <c r="A50" s="1235" t="s">
        <v>1575</v>
      </c>
      <c r="B50" s="1236"/>
      <c r="C50" s="1236"/>
      <c r="D50" s="1236"/>
      <c r="E50" s="1228"/>
    </row>
    <row r="51" spans="1:256" ht="20.100000000000001" customHeight="1">
      <c r="A51" s="1237" t="s">
        <v>1561</v>
      </c>
      <c r="B51" s="1238" t="s">
        <v>1562</v>
      </c>
      <c r="C51" s="1238" t="s">
        <v>1563</v>
      </c>
      <c r="D51" s="1238" t="s">
        <v>139</v>
      </c>
      <c r="E51" s="1228"/>
    </row>
    <row r="52" spans="1:256" ht="20.100000000000001" customHeight="1">
      <c r="A52" s="1237" t="s">
        <v>0</v>
      </c>
      <c r="B52" s="1239">
        <f>SUM(B53:B59)</f>
        <v>14096</v>
      </c>
      <c r="C52" s="1239">
        <f>SUM(C53:C59)</f>
        <v>4100</v>
      </c>
      <c r="D52" s="1239">
        <f>SUM(D53:D59)</f>
        <v>862</v>
      </c>
      <c r="E52" s="1228"/>
    </row>
    <row r="53" spans="1:256" ht="20.100000000000001" customHeight="1">
      <c r="A53" s="1240" t="s">
        <v>1565</v>
      </c>
      <c r="B53" s="1241">
        <v>1278</v>
      </c>
      <c r="C53" s="1241">
        <v>1065</v>
      </c>
      <c r="D53" s="1241">
        <v>131</v>
      </c>
      <c r="E53" s="1228"/>
    </row>
    <row r="54" spans="1:256" ht="20.100000000000001" customHeight="1">
      <c r="A54" s="1240" t="s">
        <v>1566</v>
      </c>
      <c r="B54" s="1241">
        <v>2770</v>
      </c>
      <c r="C54" s="1241">
        <v>24</v>
      </c>
      <c r="D54" s="1241">
        <v>135</v>
      </c>
      <c r="E54" s="1228"/>
    </row>
    <row r="55" spans="1:256" ht="20.100000000000001" customHeight="1">
      <c r="A55" s="1240" t="s">
        <v>1567</v>
      </c>
      <c r="B55" s="1241">
        <v>2470</v>
      </c>
      <c r="C55" s="1241">
        <v>2381</v>
      </c>
      <c r="D55" s="1241">
        <v>384</v>
      </c>
      <c r="E55" s="1228"/>
    </row>
    <row r="56" spans="1:256" ht="20.100000000000001" customHeight="1">
      <c r="A56" s="1240" t="s">
        <v>1568</v>
      </c>
      <c r="B56" s="1241">
        <v>5032</v>
      </c>
      <c r="C56" s="1241">
        <v>290</v>
      </c>
      <c r="D56" s="1241">
        <v>39</v>
      </c>
      <c r="E56" s="1228"/>
    </row>
    <row r="57" spans="1:256" ht="20.100000000000001" customHeight="1">
      <c r="A57" s="1240" t="s">
        <v>1569</v>
      </c>
      <c r="B57" s="1241">
        <v>522</v>
      </c>
      <c r="C57" s="1241">
        <v>23</v>
      </c>
      <c r="D57" s="1241">
        <v>7</v>
      </c>
      <c r="E57" s="1228"/>
    </row>
    <row r="58" spans="1:256" ht="20.100000000000001" customHeight="1">
      <c r="A58" s="1240" t="s">
        <v>1570</v>
      </c>
      <c r="B58" s="1241">
        <v>163</v>
      </c>
      <c r="C58" s="1241">
        <v>286</v>
      </c>
      <c r="D58" s="1241">
        <v>27</v>
      </c>
      <c r="E58" s="1228"/>
    </row>
    <row r="59" spans="1:256" ht="20.100000000000001" customHeight="1">
      <c r="A59" s="1242" t="s">
        <v>1571</v>
      </c>
      <c r="B59" s="1243">
        <v>1861</v>
      </c>
      <c r="C59" s="1243">
        <v>31</v>
      </c>
      <c r="D59" s="1243">
        <v>139</v>
      </c>
      <c r="E59" s="1228"/>
    </row>
    <row r="60" spans="1:256" ht="20.100000000000001" customHeight="1">
      <c r="A60" s="1233" t="s">
        <v>1572</v>
      </c>
      <c r="B60" s="1233"/>
      <c r="C60" s="1233"/>
      <c r="D60" s="1233"/>
      <c r="E60" s="1228"/>
    </row>
    <row r="61" spans="1:256">
      <c r="A61" s="1228"/>
      <c r="B61" s="1228"/>
      <c r="C61" s="1228"/>
      <c r="D61" s="1228"/>
      <c r="E61" s="1228"/>
    </row>
    <row r="62" spans="1:256" ht="15">
      <c r="A62" s="1235" t="s">
        <v>1576</v>
      </c>
      <c r="B62" s="1246"/>
      <c r="C62" s="1246"/>
      <c r="D62" s="1246"/>
      <c r="E62" s="1002"/>
      <c r="F62" s="2777"/>
    </row>
    <row r="63" spans="1:256" ht="20.100000000000001" customHeight="1">
      <c r="A63" s="1237" t="s">
        <v>1577</v>
      </c>
      <c r="B63" s="1247" t="s">
        <v>1562</v>
      </c>
      <c r="C63" s="1247" t="s">
        <v>1563</v>
      </c>
      <c r="D63" s="1247" t="s">
        <v>1564</v>
      </c>
      <c r="E63" s="1002"/>
    </row>
    <row r="64" spans="1:256" s="598" customFormat="1" ht="20.100000000000001" customHeight="1">
      <c r="A64" s="1237" t="s">
        <v>0</v>
      </c>
      <c r="B64" s="1239">
        <v>8819</v>
      </c>
      <c r="C64" s="1239">
        <v>2949</v>
      </c>
      <c r="D64" s="1239">
        <v>855</v>
      </c>
      <c r="E64" s="1248"/>
      <c r="F64" s="2773"/>
      <c r="G64" s="2773"/>
      <c r="H64" s="2773"/>
      <c r="I64" s="2773"/>
      <c r="J64" s="2773"/>
      <c r="K64" s="2773"/>
      <c r="L64" s="2774"/>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c r="AS64" s="2774"/>
      <c r="AT64" s="2774"/>
      <c r="AU64" s="2774"/>
      <c r="AV64" s="2774"/>
      <c r="AW64" s="2774"/>
      <c r="AX64" s="2774"/>
      <c r="AY64" s="2774"/>
      <c r="AZ64" s="1222"/>
      <c r="BA64" s="1222"/>
      <c r="BB64" s="1222"/>
      <c r="BC64" s="1222"/>
      <c r="BD64" s="1222"/>
      <c r="BE64" s="1222"/>
      <c r="BF64" s="1222"/>
      <c r="BG64" s="1222"/>
      <c r="BH64" s="1222"/>
      <c r="BI64" s="1222"/>
      <c r="BJ64" s="1222"/>
      <c r="BK64" s="1222"/>
      <c r="BL64" s="1222"/>
      <c r="BM64" s="1222"/>
      <c r="BN64" s="1222"/>
      <c r="BO64" s="1222"/>
      <c r="BP64" s="1222"/>
      <c r="BQ64" s="1222"/>
      <c r="BR64" s="1222"/>
      <c r="BS64" s="1222"/>
      <c r="BT64" s="1222"/>
      <c r="BU64" s="1222"/>
      <c r="BV64" s="1222"/>
      <c r="BW64" s="1222"/>
      <c r="BX64" s="1222"/>
      <c r="BY64" s="1222"/>
      <c r="BZ64" s="1222"/>
      <c r="CA64" s="1222"/>
      <c r="CB64" s="1222"/>
      <c r="CC64" s="1222"/>
      <c r="CD64" s="1222"/>
      <c r="CE64" s="1222"/>
      <c r="CF64" s="1222"/>
      <c r="CG64" s="1222"/>
      <c r="CH64" s="1222"/>
      <c r="CI64" s="1222"/>
      <c r="CJ64" s="1222"/>
      <c r="CK64" s="1222"/>
      <c r="CL64" s="1222"/>
      <c r="CM64" s="1222"/>
      <c r="CN64" s="1222"/>
      <c r="CO64" s="1222"/>
      <c r="CP64" s="1222"/>
      <c r="CQ64" s="1222"/>
      <c r="CR64" s="1222"/>
      <c r="CS64" s="1222"/>
      <c r="CT64" s="1222"/>
      <c r="CU64" s="1222"/>
      <c r="CV64" s="1222"/>
      <c r="CW64" s="1222"/>
      <c r="CX64" s="1222"/>
      <c r="CY64" s="1222"/>
      <c r="CZ64" s="1222"/>
      <c r="DA64" s="1222"/>
      <c r="DB64" s="1222"/>
      <c r="DC64" s="1222"/>
      <c r="DD64" s="1222"/>
      <c r="DE64" s="1222"/>
      <c r="DF64" s="1222"/>
      <c r="DG64" s="1222"/>
      <c r="DH64" s="1222"/>
      <c r="DI64" s="1222"/>
      <c r="DJ64" s="1222"/>
      <c r="DK64" s="1222"/>
      <c r="DL64" s="1222"/>
      <c r="DM64" s="1222"/>
      <c r="DN64" s="1222"/>
      <c r="DO64" s="1222"/>
      <c r="DP64" s="1222"/>
      <c r="DQ64" s="1222"/>
      <c r="DR64" s="1222"/>
      <c r="DS64" s="1222"/>
      <c r="DT64" s="1222"/>
      <c r="DU64" s="1222"/>
      <c r="DV64" s="1222"/>
      <c r="DW64" s="1222"/>
      <c r="DX64" s="1222"/>
      <c r="DY64" s="1222"/>
      <c r="DZ64" s="1222"/>
      <c r="EA64" s="1222"/>
      <c r="EB64" s="1222"/>
      <c r="EC64" s="1222"/>
      <c r="ED64" s="1222"/>
      <c r="EE64" s="1222"/>
      <c r="EF64" s="1222"/>
      <c r="EG64" s="1222"/>
      <c r="EH64" s="1222"/>
      <c r="EI64" s="1222"/>
      <c r="EJ64" s="1222"/>
      <c r="EK64" s="1222"/>
      <c r="EL64" s="1222"/>
      <c r="EM64" s="1222"/>
      <c r="EN64" s="1222"/>
      <c r="EO64" s="1222"/>
      <c r="EP64" s="1222"/>
      <c r="EQ64" s="1222"/>
      <c r="ER64" s="1222"/>
      <c r="ES64" s="1222"/>
      <c r="ET64" s="1222"/>
      <c r="EU64" s="1222"/>
      <c r="EV64" s="1222"/>
      <c r="EW64" s="1222"/>
      <c r="EX64" s="1222"/>
      <c r="EY64" s="1222"/>
      <c r="EZ64" s="1222"/>
      <c r="FA64" s="1222"/>
      <c r="FB64" s="1222"/>
      <c r="FC64" s="1222"/>
      <c r="FD64" s="1222"/>
      <c r="FE64" s="1222"/>
      <c r="FF64" s="1222"/>
      <c r="FG64" s="1222"/>
      <c r="FH64" s="1222"/>
      <c r="FI64" s="1222"/>
      <c r="FJ64" s="1222"/>
      <c r="FK64" s="1222"/>
      <c r="FL64" s="1222"/>
      <c r="FM64" s="1222"/>
      <c r="FN64" s="1222"/>
      <c r="FO64" s="1222"/>
      <c r="FP64" s="1222"/>
      <c r="FQ64" s="1222"/>
      <c r="FR64" s="1222"/>
      <c r="FS64" s="1222"/>
      <c r="FT64" s="1222"/>
      <c r="FU64" s="1222"/>
      <c r="FV64" s="1222"/>
      <c r="FW64" s="1222"/>
      <c r="FX64" s="1222"/>
      <c r="FY64" s="1222"/>
      <c r="FZ64" s="1222"/>
      <c r="GA64" s="1222"/>
      <c r="GB64" s="1222"/>
      <c r="GC64" s="1222"/>
      <c r="GD64" s="1222"/>
      <c r="GE64" s="1222"/>
      <c r="GF64" s="1222"/>
      <c r="GG64" s="1222"/>
      <c r="GH64" s="1222"/>
      <c r="GI64" s="1222"/>
      <c r="GJ64" s="1222"/>
      <c r="GK64" s="1222"/>
      <c r="GL64" s="1222"/>
      <c r="GM64" s="1222"/>
      <c r="GN64" s="1222"/>
      <c r="GO64" s="1222"/>
      <c r="GP64" s="1222"/>
      <c r="GQ64" s="1222"/>
      <c r="GR64" s="1222"/>
      <c r="GS64" s="1222"/>
      <c r="GT64" s="1222"/>
      <c r="GU64" s="1222"/>
      <c r="GV64" s="1222"/>
      <c r="GW64" s="1222"/>
      <c r="GX64" s="1222"/>
      <c r="GY64" s="1222"/>
      <c r="GZ64" s="1222"/>
      <c r="HA64" s="1222"/>
      <c r="HB64" s="1222"/>
      <c r="HC64" s="1222"/>
      <c r="HD64" s="1222"/>
      <c r="HE64" s="1222"/>
      <c r="HF64" s="1222"/>
      <c r="HG64" s="1222"/>
      <c r="HH64" s="1222"/>
      <c r="HI64" s="1222"/>
      <c r="HJ64" s="1222"/>
      <c r="HK64" s="1222"/>
      <c r="HL64" s="1222"/>
      <c r="HM64" s="1222"/>
      <c r="HN64" s="1222"/>
      <c r="HO64" s="1222"/>
      <c r="HP64" s="1222"/>
      <c r="HQ64" s="1222"/>
      <c r="HR64" s="1222"/>
      <c r="HS64" s="1222"/>
      <c r="HT64" s="1222"/>
      <c r="HU64" s="1222"/>
      <c r="HV64" s="1222"/>
      <c r="HW64" s="1222"/>
      <c r="HX64" s="1222"/>
      <c r="HY64" s="1222"/>
      <c r="HZ64" s="1222"/>
      <c r="IA64" s="1222"/>
      <c r="IB64" s="1222"/>
      <c r="IC64" s="1222"/>
      <c r="ID64" s="1222"/>
      <c r="IE64" s="1222"/>
      <c r="IF64" s="1222"/>
      <c r="IG64" s="1222"/>
      <c r="IH64" s="1222"/>
      <c r="II64" s="1222"/>
      <c r="IJ64" s="1222"/>
      <c r="IK64" s="1222"/>
      <c r="IL64" s="1222"/>
      <c r="IM64" s="1222"/>
      <c r="IN64" s="1222"/>
      <c r="IO64" s="1222"/>
      <c r="IP64" s="1222"/>
      <c r="IQ64" s="1222"/>
      <c r="IR64" s="1222"/>
      <c r="IS64" s="1222"/>
      <c r="IT64" s="1222"/>
      <c r="IU64" s="1222"/>
      <c r="IV64" s="1222"/>
    </row>
    <row r="65" spans="1:256" s="598" customFormat="1" ht="20.100000000000001" customHeight="1">
      <c r="A65" s="1240" t="s">
        <v>1578</v>
      </c>
      <c r="B65" s="1241">
        <v>3718</v>
      </c>
      <c r="C65" s="1241">
        <v>2114</v>
      </c>
      <c r="D65" s="1241">
        <v>534</v>
      </c>
      <c r="E65" s="1002"/>
      <c r="F65" s="2773"/>
      <c r="G65" s="2773"/>
      <c r="H65" s="2773"/>
      <c r="I65" s="2773"/>
      <c r="J65" s="2773"/>
      <c r="K65" s="2773"/>
      <c r="L65" s="2774"/>
      <c r="M65" s="2774"/>
      <c r="N65" s="2774"/>
      <c r="O65" s="2774"/>
      <c r="P65" s="2774"/>
      <c r="Q65" s="2774"/>
      <c r="R65" s="2774"/>
      <c r="S65" s="2774"/>
      <c r="T65" s="2774"/>
      <c r="U65" s="2774"/>
      <c r="V65" s="2774"/>
      <c r="W65" s="2774"/>
      <c r="X65" s="2774"/>
      <c r="Y65" s="2774"/>
      <c r="Z65" s="2774"/>
      <c r="AA65" s="2774"/>
      <c r="AB65" s="2774"/>
      <c r="AC65" s="2774"/>
      <c r="AD65" s="2774"/>
      <c r="AE65" s="2774"/>
      <c r="AF65" s="2774"/>
      <c r="AG65" s="2774"/>
      <c r="AH65" s="2774"/>
      <c r="AI65" s="2774"/>
      <c r="AJ65" s="2774"/>
      <c r="AK65" s="2774"/>
      <c r="AL65" s="2774"/>
      <c r="AM65" s="2774"/>
      <c r="AN65" s="2774"/>
      <c r="AO65" s="2774"/>
      <c r="AP65" s="2774"/>
      <c r="AQ65" s="2774"/>
      <c r="AR65" s="2774"/>
      <c r="AS65" s="2774"/>
      <c r="AT65" s="2774"/>
      <c r="AU65" s="2774"/>
      <c r="AV65" s="2774"/>
      <c r="AW65" s="2774"/>
      <c r="AX65" s="2774"/>
      <c r="AY65" s="2774"/>
      <c r="AZ65" s="1222"/>
      <c r="BA65" s="1222"/>
      <c r="BB65" s="1222"/>
      <c r="BC65" s="1222"/>
      <c r="BD65" s="1222"/>
      <c r="BE65" s="1222"/>
      <c r="BF65" s="1222"/>
      <c r="BG65" s="1222"/>
      <c r="BH65" s="1222"/>
      <c r="BI65" s="1222"/>
      <c r="BJ65" s="1222"/>
      <c r="BK65" s="1222"/>
      <c r="BL65" s="1222"/>
      <c r="BM65" s="1222"/>
      <c r="BN65" s="1222"/>
      <c r="BO65" s="1222"/>
      <c r="BP65" s="1222"/>
      <c r="BQ65" s="1222"/>
      <c r="BR65" s="1222"/>
      <c r="BS65" s="1222"/>
      <c r="BT65" s="1222"/>
      <c r="BU65" s="1222"/>
      <c r="BV65" s="1222"/>
      <c r="BW65" s="1222"/>
      <c r="BX65" s="1222"/>
      <c r="BY65" s="1222"/>
      <c r="BZ65" s="1222"/>
      <c r="CA65" s="1222"/>
      <c r="CB65" s="1222"/>
      <c r="CC65" s="1222"/>
      <c r="CD65" s="1222"/>
      <c r="CE65" s="1222"/>
      <c r="CF65" s="1222"/>
      <c r="CG65" s="1222"/>
      <c r="CH65" s="1222"/>
      <c r="CI65" s="1222"/>
      <c r="CJ65" s="1222"/>
      <c r="CK65" s="1222"/>
      <c r="CL65" s="1222"/>
      <c r="CM65" s="1222"/>
      <c r="CN65" s="1222"/>
      <c r="CO65" s="1222"/>
      <c r="CP65" s="1222"/>
      <c r="CQ65" s="1222"/>
      <c r="CR65" s="1222"/>
      <c r="CS65" s="1222"/>
      <c r="CT65" s="1222"/>
      <c r="CU65" s="1222"/>
      <c r="CV65" s="1222"/>
      <c r="CW65" s="1222"/>
      <c r="CX65" s="1222"/>
      <c r="CY65" s="1222"/>
      <c r="CZ65" s="1222"/>
      <c r="DA65" s="1222"/>
      <c r="DB65" s="1222"/>
      <c r="DC65" s="1222"/>
      <c r="DD65" s="1222"/>
      <c r="DE65" s="1222"/>
      <c r="DF65" s="1222"/>
      <c r="DG65" s="1222"/>
      <c r="DH65" s="1222"/>
      <c r="DI65" s="1222"/>
      <c r="DJ65" s="1222"/>
      <c r="DK65" s="1222"/>
      <c r="DL65" s="1222"/>
      <c r="DM65" s="1222"/>
      <c r="DN65" s="1222"/>
      <c r="DO65" s="1222"/>
      <c r="DP65" s="1222"/>
      <c r="DQ65" s="1222"/>
      <c r="DR65" s="1222"/>
      <c r="DS65" s="1222"/>
      <c r="DT65" s="1222"/>
      <c r="DU65" s="1222"/>
      <c r="DV65" s="1222"/>
      <c r="DW65" s="1222"/>
      <c r="DX65" s="1222"/>
      <c r="DY65" s="1222"/>
      <c r="DZ65" s="1222"/>
      <c r="EA65" s="1222"/>
      <c r="EB65" s="1222"/>
      <c r="EC65" s="1222"/>
      <c r="ED65" s="1222"/>
      <c r="EE65" s="1222"/>
      <c r="EF65" s="1222"/>
      <c r="EG65" s="1222"/>
      <c r="EH65" s="1222"/>
      <c r="EI65" s="1222"/>
      <c r="EJ65" s="1222"/>
      <c r="EK65" s="1222"/>
      <c r="EL65" s="1222"/>
      <c r="EM65" s="1222"/>
      <c r="EN65" s="1222"/>
      <c r="EO65" s="1222"/>
      <c r="EP65" s="1222"/>
      <c r="EQ65" s="1222"/>
      <c r="ER65" s="1222"/>
      <c r="ES65" s="1222"/>
      <c r="ET65" s="1222"/>
      <c r="EU65" s="1222"/>
      <c r="EV65" s="1222"/>
      <c r="EW65" s="1222"/>
      <c r="EX65" s="1222"/>
      <c r="EY65" s="1222"/>
      <c r="EZ65" s="1222"/>
      <c r="FA65" s="1222"/>
      <c r="FB65" s="1222"/>
      <c r="FC65" s="1222"/>
      <c r="FD65" s="1222"/>
      <c r="FE65" s="1222"/>
      <c r="FF65" s="1222"/>
      <c r="FG65" s="1222"/>
      <c r="FH65" s="1222"/>
      <c r="FI65" s="1222"/>
      <c r="FJ65" s="1222"/>
      <c r="FK65" s="1222"/>
      <c r="FL65" s="1222"/>
      <c r="FM65" s="1222"/>
      <c r="FN65" s="1222"/>
      <c r="FO65" s="1222"/>
      <c r="FP65" s="1222"/>
      <c r="FQ65" s="1222"/>
      <c r="FR65" s="1222"/>
      <c r="FS65" s="1222"/>
      <c r="FT65" s="1222"/>
      <c r="FU65" s="1222"/>
      <c r="FV65" s="1222"/>
      <c r="FW65" s="1222"/>
      <c r="FX65" s="1222"/>
      <c r="FY65" s="1222"/>
      <c r="FZ65" s="1222"/>
      <c r="GA65" s="1222"/>
      <c r="GB65" s="1222"/>
      <c r="GC65" s="1222"/>
      <c r="GD65" s="1222"/>
      <c r="GE65" s="1222"/>
      <c r="GF65" s="1222"/>
      <c r="GG65" s="1222"/>
      <c r="GH65" s="1222"/>
      <c r="GI65" s="1222"/>
      <c r="GJ65" s="1222"/>
      <c r="GK65" s="1222"/>
      <c r="GL65" s="1222"/>
      <c r="GM65" s="1222"/>
      <c r="GN65" s="1222"/>
      <c r="GO65" s="1222"/>
      <c r="GP65" s="1222"/>
      <c r="GQ65" s="1222"/>
      <c r="GR65" s="1222"/>
      <c r="GS65" s="1222"/>
      <c r="GT65" s="1222"/>
      <c r="GU65" s="1222"/>
      <c r="GV65" s="1222"/>
      <c r="GW65" s="1222"/>
      <c r="GX65" s="1222"/>
      <c r="GY65" s="1222"/>
      <c r="GZ65" s="1222"/>
      <c r="HA65" s="1222"/>
      <c r="HB65" s="1222"/>
      <c r="HC65" s="1222"/>
      <c r="HD65" s="1222"/>
      <c r="HE65" s="1222"/>
      <c r="HF65" s="1222"/>
      <c r="HG65" s="1222"/>
      <c r="HH65" s="1222"/>
      <c r="HI65" s="1222"/>
      <c r="HJ65" s="1222"/>
      <c r="HK65" s="1222"/>
      <c r="HL65" s="1222"/>
      <c r="HM65" s="1222"/>
      <c r="HN65" s="1222"/>
      <c r="HO65" s="1222"/>
      <c r="HP65" s="1222"/>
      <c r="HQ65" s="1222"/>
      <c r="HR65" s="1222"/>
      <c r="HS65" s="1222"/>
      <c r="HT65" s="1222"/>
      <c r="HU65" s="1222"/>
      <c r="HV65" s="1222"/>
      <c r="HW65" s="1222"/>
      <c r="HX65" s="1222"/>
      <c r="HY65" s="1222"/>
      <c r="HZ65" s="1222"/>
      <c r="IA65" s="1222"/>
      <c r="IB65" s="1222"/>
      <c r="IC65" s="1222"/>
      <c r="ID65" s="1222"/>
      <c r="IE65" s="1222"/>
      <c r="IF65" s="1222"/>
      <c r="IG65" s="1222"/>
      <c r="IH65" s="1222"/>
      <c r="II65" s="1222"/>
      <c r="IJ65" s="1222"/>
      <c r="IK65" s="1222"/>
      <c r="IL65" s="1222"/>
      <c r="IM65" s="1222"/>
      <c r="IN65" s="1222"/>
      <c r="IO65" s="1222"/>
      <c r="IP65" s="1222"/>
      <c r="IQ65" s="1222"/>
      <c r="IR65" s="1222"/>
      <c r="IS65" s="1222"/>
      <c r="IT65" s="1222"/>
      <c r="IU65" s="1222"/>
      <c r="IV65" s="1222"/>
    </row>
    <row r="66" spans="1:256" s="598" customFormat="1" ht="20.100000000000001" customHeight="1">
      <c r="A66" s="1240" t="s">
        <v>635</v>
      </c>
      <c r="B66" s="1241">
        <v>388</v>
      </c>
      <c r="C66" s="1241">
        <v>304</v>
      </c>
      <c r="D66" s="1241">
        <v>146</v>
      </c>
      <c r="E66" s="1002"/>
      <c r="F66" s="2773"/>
      <c r="G66" s="2773"/>
      <c r="H66" s="2773"/>
      <c r="I66" s="2773"/>
      <c r="J66" s="2773"/>
      <c r="K66" s="2773"/>
      <c r="L66" s="2774"/>
      <c r="M66" s="2774"/>
      <c r="N66" s="2774"/>
      <c r="O66" s="2774"/>
      <c r="P66" s="2774"/>
      <c r="Q66" s="2774"/>
      <c r="R66" s="2774"/>
      <c r="S66" s="2774"/>
      <c r="T66" s="2774"/>
      <c r="U66" s="2774"/>
      <c r="V66" s="2774"/>
      <c r="W66" s="2774"/>
      <c r="X66" s="2774"/>
      <c r="Y66" s="2774"/>
      <c r="Z66" s="2774"/>
      <c r="AA66" s="2774"/>
      <c r="AB66" s="2774"/>
      <c r="AC66" s="2774"/>
      <c r="AD66" s="2774"/>
      <c r="AE66" s="2774"/>
      <c r="AF66" s="2774"/>
      <c r="AG66" s="2774"/>
      <c r="AH66" s="2774"/>
      <c r="AI66" s="2774"/>
      <c r="AJ66" s="2774"/>
      <c r="AK66" s="2774"/>
      <c r="AL66" s="2774"/>
      <c r="AM66" s="2774"/>
      <c r="AN66" s="2774"/>
      <c r="AO66" s="2774"/>
      <c r="AP66" s="2774"/>
      <c r="AQ66" s="2774"/>
      <c r="AR66" s="2774"/>
      <c r="AS66" s="2774"/>
      <c r="AT66" s="2774"/>
      <c r="AU66" s="2774"/>
      <c r="AV66" s="2774"/>
      <c r="AW66" s="2774"/>
      <c r="AX66" s="2774"/>
      <c r="AY66" s="2774"/>
      <c r="AZ66" s="1222"/>
      <c r="BA66" s="1222"/>
      <c r="BB66" s="1222"/>
      <c r="BC66" s="1222"/>
      <c r="BD66" s="1222"/>
      <c r="BE66" s="1222"/>
      <c r="BF66" s="1222"/>
      <c r="BG66" s="1222"/>
      <c r="BH66" s="1222"/>
      <c r="BI66" s="1222"/>
      <c r="BJ66" s="1222"/>
      <c r="BK66" s="1222"/>
      <c r="BL66" s="1222"/>
      <c r="BM66" s="1222"/>
      <c r="BN66" s="1222"/>
      <c r="BO66" s="1222"/>
      <c r="BP66" s="1222"/>
      <c r="BQ66" s="1222"/>
      <c r="BR66" s="1222"/>
      <c r="BS66" s="1222"/>
      <c r="BT66" s="1222"/>
      <c r="BU66" s="1222"/>
      <c r="BV66" s="1222"/>
      <c r="BW66" s="1222"/>
      <c r="BX66" s="1222"/>
      <c r="BY66" s="1222"/>
      <c r="BZ66" s="1222"/>
      <c r="CA66" s="1222"/>
      <c r="CB66" s="1222"/>
      <c r="CC66" s="1222"/>
      <c r="CD66" s="1222"/>
      <c r="CE66" s="1222"/>
      <c r="CF66" s="1222"/>
      <c r="CG66" s="1222"/>
      <c r="CH66" s="1222"/>
      <c r="CI66" s="1222"/>
      <c r="CJ66" s="1222"/>
      <c r="CK66" s="1222"/>
      <c r="CL66" s="1222"/>
      <c r="CM66" s="1222"/>
      <c r="CN66" s="1222"/>
      <c r="CO66" s="1222"/>
      <c r="CP66" s="1222"/>
      <c r="CQ66" s="1222"/>
      <c r="CR66" s="1222"/>
      <c r="CS66" s="1222"/>
      <c r="CT66" s="1222"/>
      <c r="CU66" s="1222"/>
      <c r="CV66" s="1222"/>
      <c r="CW66" s="1222"/>
      <c r="CX66" s="1222"/>
      <c r="CY66" s="1222"/>
      <c r="CZ66" s="1222"/>
      <c r="DA66" s="1222"/>
      <c r="DB66" s="1222"/>
      <c r="DC66" s="1222"/>
      <c r="DD66" s="1222"/>
      <c r="DE66" s="1222"/>
      <c r="DF66" s="1222"/>
      <c r="DG66" s="1222"/>
      <c r="DH66" s="1222"/>
      <c r="DI66" s="1222"/>
      <c r="DJ66" s="1222"/>
      <c r="DK66" s="1222"/>
      <c r="DL66" s="1222"/>
      <c r="DM66" s="1222"/>
      <c r="DN66" s="1222"/>
      <c r="DO66" s="1222"/>
      <c r="DP66" s="1222"/>
      <c r="DQ66" s="1222"/>
      <c r="DR66" s="1222"/>
      <c r="DS66" s="1222"/>
      <c r="DT66" s="1222"/>
      <c r="DU66" s="1222"/>
      <c r="DV66" s="1222"/>
      <c r="DW66" s="1222"/>
      <c r="DX66" s="1222"/>
      <c r="DY66" s="1222"/>
      <c r="DZ66" s="1222"/>
      <c r="EA66" s="1222"/>
      <c r="EB66" s="1222"/>
      <c r="EC66" s="1222"/>
      <c r="ED66" s="1222"/>
      <c r="EE66" s="1222"/>
      <c r="EF66" s="1222"/>
      <c r="EG66" s="1222"/>
      <c r="EH66" s="1222"/>
      <c r="EI66" s="1222"/>
      <c r="EJ66" s="1222"/>
      <c r="EK66" s="1222"/>
      <c r="EL66" s="1222"/>
      <c r="EM66" s="1222"/>
      <c r="EN66" s="1222"/>
      <c r="EO66" s="1222"/>
      <c r="EP66" s="1222"/>
      <c r="EQ66" s="1222"/>
      <c r="ER66" s="1222"/>
      <c r="ES66" s="1222"/>
      <c r="ET66" s="1222"/>
      <c r="EU66" s="1222"/>
      <c r="EV66" s="1222"/>
      <c r="EW66" s="1222"/>
      <c r="EX66" s="1222"/>
      <c r="EY66" s="1222"/>
      <c r="EZ66" s="1222"/>
      <c r="FA66" s="1222"/>
      <c r="FB66" s="1222"/>
      <c r="FC66" s="1222"/>
      <c r="FD66" s="1222"/>
      <c r="FE66" s="1222"/>
      <c r="FF66" s="1222"/>
      <c r="FG66" s="1222"/>
      <c r="FH66" s="1222"/>
      <c r="FI66" s="1222"/>
      <c r="FJ66" s="1222"/>
      <c r="FK66" s="1222"/>
      <c r="FL66" s="1222"/>
      <c r="FM66" s="1222"/>
      <c r="FN66" s="1222"/>
      <c r="FO66" s="1222"/>
      <c r="FP66" s="1222"/>
      <c r="FQ66" s="1222"/>
      <c r="FR66" s="1222"/>
      <c r="FS66" s="1222"/>
      <c r="FT66" s="1222"/>
      <c r="FU66" s="1222"/>
      <c r="FV66" s="1222"/>
      <c r="FW66" s="1222"/>
      <c r="FX66" s="1222"/>
      <c r="FY66" s="1222"/>
      <c r="FZ66" s="1222"/>
      <c r="GA66" s="1222"/>
      <c r="GB66" s="1222"/>
      <c r="GC66" s="1222"/>
      <c r="GD66" s="1222"/>
      <c r="GE66" s="1222"/>
      <c r="GF66" s="1222"/>
      <c r="GG66" s="1222"/>
      <c r="GH66" s="1222"/>
      <c r="GI66" s="1222"/>
      <c r="GJ66" s="1222"/>
      <c r="GK66" s="1222"/>
      <c r="GL66" s="1222"/>
      <c r="GM66" s="1222"/>
      <c r="GN66" s="1222"/>
      <c r="GO66" s="1222"/>
      <c r="GP66" s="1222"/>
      <c r="GQ66" s="1222"/>
      <c r="GR66" s="1222"/>
      <c r="GS66" s="1222"/>
      <c r="GT66" s="1222"/>
      <c r="GU66" s="1222"/>
      <c r="GV66" s="1222"/>
      <c r="GW66" s="1222"/>
      <c r="GX66" s="1222"/>
      <c r="GY66" s="1222"/>
      <c r="GZ66" s="1222"/>
      <c r="HA66" s="1222"/>
      <c r="HB66" s="1222"/>
      <c r="HC66" s="1222"/>
      <c r="HD66" s="1222"/>
      <c r="HE66" s="1222"/>
      <c r="HF66" s="1222"/>
      <c r="HG66" s="1222"/>
      <c r="HH66" s="1222"/>
      <c r="HI66" s="1222"/>
      <c r="HJ66" s="1222"/>
      <c r="HK66" s="1222"/>
      <c r="HL66" s="1222"/>
      <c r="HM66" s="1222"/>
      <c r="HN66" s="1222"/>
      <c r="HO66" s="1222"/>
      <c r="HP66" s="1222"/>
      <c r="HQ66" s="1222"/>
      <c r="HR66" s="1222"/>
      <c r="HS66" s="1222"/>
      <c r="HT66" s="1222"/>
      <c r="HU66" s="1222"/>
      <c r="HV66" s="1222"/>
      <c r="HW66" s="1222"/>
      <c r="HX66" s="1222"/>
      <c r="HY66" s="1222"/>
      <c r="HZ66" s="1222"/>
      <c r="IA66" s="1222"/>
      <c r="IB66" s="1222"/>
      <c r="IC66" s="1222"/>
      <c r="ID66" s="1222"/>
      <c r="IE66" s="1222"/>
      <c r="IF66" s="1222"/>
      <c r="IG66" s="1222"/>
      <c r="IH66" s="1222"/>
      <c r="II66" s="1222"/>
      <c r="IJ66" s="1222"/>
      <c r="IK66" s="1222"/>
      <c r="IL66" s="1222"/>
      <c r="IM66" s="1222"/>
      <c r="IN66" s="1222"/>
      <c r="IO66" s="1222"/>
      <c r="IP66" s="1222"/>
      <c r="IQ66" s="1222"/>
      <c r="IR66" s="1222"/>
      <c r="IS66" s="1222"/>
      <c r="IT66" s="1222"/>
      <c r="IU66" s="1222"/>
      <c r="IV66" s="1222"/>
    </row>
    <row r="67" spans="1:256" s="598" customFormat="1" ht="20.100000000000001" customHeight="1">
      <c r="A67" s="1240" t="s">
        <v>1579</v>
      </c>
      <c r="B67" s="1241">
        <v>338</v>
      </c>
      <c r="C67" s="1241">
        <v>232</v>
      </c>
      <c r="D67" s="1241">
        <v>9</v>
      </c>
      <c r="E67" s="1002"/>
      <c r="F67" s="2773"/>
      <c r="G67" s="2777"/>
      <c r="H67" s="2773"/>
      <c r="I67" s="2773"/>
      <c r="J67" s="2773"/>
      <c r="K67" s="2773"/>
      <c r="L67" s="2774"/>
      <c r="M67" s="2774"/>
      <c r="N67" s="2774"/>
      <c r="O67" s="2774"/>
      <c r="P67" s="2774"/>
      <c r="Q67" s="2774"/>
      <c r="R67" s="2774"/>
      <c r="S67" s="2774"/>
      <c r="T67" s="2774"/>
      <c r="U67" s="2774"/>
      <c r="V67" s="2774"/>
      <c r="W67" s="2774"/>
      <c r="X67" s="2774"/>
      <c r="Y67" s="2774"/>
      <c r="Z67" s="2774"/>
      <c r="AA67" s="2774"/>
      <c r="AB67" s="2774"/>
      <c r="AC67" s="2774"/>
      <c r="AD67" s="2774"/>
      <c r="AE67" s="2774"/>
      <c r="AF67" s="2774"/>
      <c r="AG67" s="2774"/>
      <c r="AH67" s="2774"/>
      <c r="AI67" s="2774"/>
      <c r="AJ67" s="2774"/>
      <c r="AK67" s="2774"/>
      <c r="AL67" s="2774"/>
      <c r="AM67" s="2774"/>
      <c r="AN67" s="2774"/>
      <c r="AO67" s="2774"/>
      <c r="AP67" s="2774"/>
      <c r="AQ67" s="2774"/>
      <c r="AR67" s="2774"/>
      <c r="AS67" s="2774"/>
      <c r="AT67" s="2774"/>
      <c r="AU67" s="2774"/>
      <c r="AV67" s="2774"/>
      <c r="AW67" s="2774"/>
      <c r="AX67" s="2774"/>
      <c r="AY67" s="2774"/>
      <c r="AZ67" s="1222"/>
      <c r="BA67" s="1222"/>
      <c r="BB67" s="1222"/>
      <c r="BC67" s="1222"/>
      <c r="BD67" s="1222"/>
      <c r="BE67" s="1222"/>
      <c r="BF67" s="1222"/>
      <c r="BG67" s="1222"/>
      <c r="BH67" s="1222"/>
      <c r="BI67" s="1222"/>
      <c r="BJ67" s="1222"/>
      <c r="BK67" s="1222"/>
      <c r="BL67" s="1222"/>
      <c r="BM67" s="1222"/>
      <c r="BN67" s="1222"/>
      <c r="BO67" s="1222"/>
      <c r="BP67" s="1222"/>
      <c r="BQ67" s="1222"/>
      <c r="BR67" s="1222"/>
      <c r="BS67" s="1222"/>
      <c r="BT67" s="1222"/>
      <c r="BU67" s="1222"/>
      <c r="BV67" s="1222"/>
      <c r="BW67" s="1222"/>
      <c r="BX67" s="1222"/>
      <c r="BY67" s="1222"/>
      <c r="BZ67" s="1222"/>
      <c r="CA67" s="1222"/>
      <c r="CB67" s="1222"/>
      <c r="CC67" s="1222"/>
      <c r="CD67" s="1222"/>
      <c r="CE67" s="1222"/>
      <c r="CF67" s="1222"/>
      <c r="CG67" s="1222"/>
      <c r="CH67" s="1222"/>
      <c r="CI67" s="1222"/>
      <c r="CJ67" s="1222"/>
      <c r="CK67" s="1222"/>
      <c r="CL67" s="1222"/>
      <c r="CM67" s="1222"/>
      <c r="CN67" s="1222"/>
      <c r="CO67" s="1222"/>
      <c r="CP67" s="1222"/>
      <c r="CQ67" s="1222"/>
      <c r="CR67" s="1222"/>
      <c r="CS67" s="1222"/>
      <c r="CT67" s="1222"/>
      <c r="CU67" s="1222"/>
      <c r="CV67" s="1222"/>
      <c r="CW67" s="1222"/>
      <c r="CX67" s="1222"/>
      <c r="CY67" s="1222"/>
      <c r="CZ67" s="1222"/>
      <c r="DA67" s="1222"/>
      <c r="DB67" s="1222"/>
      <c r="DC67" s="1222"/>
      <c r="DD67" s="1222"/>
      <c r="DE67" s="1222"/>
      <c r="DF67" s="1222"/>
      <c r="DG67" s="1222"/>
      <c r="DH67" s="1222"/>
      <c r="DI67" s="1222"/>
      <c r="DJ67" s="1222"/>
      <c r="DK67" s="1222"/>
      <c r="DL67" s="1222"/>
      <c r="DM67" s="1222"/>
      <c r="DN67" s="1222"/>
      <c r="DO67" s="1222"/>
      <c r="DP67" s="1222"/>
      <c r="DQ67" s="1222"/>
      <c r="DR67" s="1222"/>
      <c r="DS67" s="1222"/>
      <c r="DT67" s="1222"/>
      <c r="DU67" s="1222"/>
      <c r="DV67" s="1222"/>
      <c r="DW67" s="1222"/>
      <c r="DX67" s="1222"/>
      <c r="DY67" s="1222"/>
      <c r="DZ67" s="1222"/>
      <c r="EA67" s="1222"/>
      <c r="EB67" s="1222"/>
      <c r="EC67" s="1222"/>
      <c r="ED67" s="1222"/>
      <c r="EE67" s="1222"/>
      <c r="EF67" s="1222"/>
      <c r="EG67" s="1222"/>
      <c r="EH67" s="1222"/>
      <c r="EI67" s="1222"/>
      <c r="EJ67" s="1222"/>
      <c r="EK67" s="1222"/>
      <c r="EL67" s="1222"/>
      <c r="EM67" s="1222"/>
      <c r="EN67" s="1222"/>
      <c r="EO67" s="1222"/>
      <c r="EP67" s="1222"/>
      <c r="EQ67" s="1222"/>
      <c r="ER67" s="1222"/>
      <c r="ES67" s="1222"/>
      <c r="ET67" s="1222"/>
      <c r="EU67" s="1222"/>
      <c r="EV67" s="1222"/>
      <c r="EW67" s="1222"/>
      <c r="EX67" s="1222"/>
      <c r="EY67" s="1222"/>
      <c r="EZ67" s="1222"/>
      <c r="FA67" s="1222"/>
      <c r="FB67" s="1222"/>
      <c r="FC67" s="1222"/>
      <c r="FD67" s="1222"/>
      <c r="FE67" s="1222"/>
      <c r="FF67" s="1222"/>
      <c r="FG67" s="1222"/>
      <c r="FH67" s="1222"/>
      <c r="FI67" s="1222"/>
      <c r="FJ67" s="1222"/>
      <c r="FK67" s="1222"/>
      <c r="FL67" s="1222"/>
      <c r="FM67" s="1222"/>
      <c r="FN67" s="1222"/>
      <c r="FO67" s="1222"/>
      <c r="FP67" s="1222"/>
      <c r="FQ67" s="1222"/>
      <c r="FR67" s="1222"/>
      <c r="FS67" s="1222"/>
      <c r="FT67" s="1222"/>
      <c r="FU67" s="1222"/>
      <c r="FV67" s="1222"/>
      <c r="FW67" s="1222"/>
      <c r="FX67" s="1222"/>
      <c r="FY67" s="1222"/>
      <c r="FZ67" s="1222"/>
      <c r="GA67" s="1222"/>
      <c r="GB67" s="1222"/>
      <c r="GC67" s="1222"/>
      <c r="GD67" s="1222"/>
      <c r="GE67" s="1222"/>
      <c r="GF67" s="1222"/>
      <c r="GG67" s="1222"/>
      <c r="GH67" s="1222"/>
      <c r="GI67" s="1222"/>
      <c r="GJ67" s="1222"/>
      <c r="GK67" s="1222"/>
      <c r="GL67" s="1222"/>
      <c r="GM67" s="1222"/>
      <c r="GN67" s="1222"/>
      <c r="GO67" s="1222"/>
      <c r="GP67" s="1222"/>
      <c r="GQ67" s="1222"/>
      <c r="GR67" s="1222"/>
      <c r="GS67" s="1222"/>
      <c r="GT67" s="1222"/>
      <c r="GU67" s="1222"/>
      <c r="GV67" s="1222"/>
      <c r="GW67" s="1222"/>
      <c r="GX67" s="1222"/>
      <c r="GY67" s="1222"/>
      <c r="GZ67" s="1222"/>
      <c r="HA67" s="1222"/>
      <c r="HB67" s="1222"/>
      <c r="HC67" s="1222"/>
      <c r="HD67" s="1222"/>
      <c r="HE67" s="1222"/>
      <c r="HF67" s="1222"/>
      <c r="HG67" s="1222"/>
      <c r="HH67" s="1222"/>
      <c r="HI67" s="1222"/>
      <c r="HJ67" s="1222"/>
      <c r="HK67" s="1222"/>
      <c r="HL67" s="1222"/>
      <c r="HM67" s="1222"/>
      <c r="HN67" s="1222"/>
      <c r="HO67" s="1222"/>
      <c r="HP67" s="1222"/>
      <c r="HQ67" s="1222"/>
      <c r="HR67" s="1222"/>
      <c r="HS67" s="1222"/>
      <c r="HT67" s="1222"/>
      <c r="HU67" s="1222"/>
      <c r="HV67" s="1222"/>
      <c r="HW67" s="1222"/>
      <c r="HX67" s="1222"/>
      <c r="HY67" s="1222"/>
      <c r="HZ67" s="1222"/>
      <c r="IA67" s="1222"/>
      <c r="IB67" s="1222"/>
      <c r="IC67" s="1222"/>
      <c r="ID67" s="1222"/>
      <c r="IE67" s="1222"/>
      <c r="IF67" s="1222"/>
      <c r="IG67" s="1222"/>
      <c r="IH67" s="1222"/>
      <c r="II67" s="1222"/>
      <c r="IJ67" s="1222"/>
      <c r="IK67" s="1222"/>
      <c r="IL67" s="1222"/>
      <c r="IM67" s="1222"/>
      <c r="IN67" s="1222"/>
      <c r="IO67" s="1222"/>
      <c r="IP67" s="1222"/>
      <c r="IQ67" s="1222"/>
      <c r="IR67" s="1222"/>
      <c r="IS67" s="1222"/>
      <c r="IT67" s="1222"/>
      <c r="IU67" s="1222"/>
      <c r="IV67" s="1222"/>
    </row>
    <row r="68" spans="1:256" s="598" customFormat="1" ht="20.100000000000001" customHeight="1">
      <c r="A68" s="1240" t="s">
        <v>1580</v>
      </c>
      <c r="B68" s="1241">
        <v>424</v>
      </c>
      <c r="C68" s="1241">
        <v>189</v>
      </c>
      <c r="D68" s="1241">
        <v>62</v>
      </c>
      <c r="E68" s="1002"/>
      <c r="F68" s="2773"/>
      <c r="G68" s="2773"/>
      <c r="H68" s="2773"/>
      <c r="I68" s="2773"/>
      <c r="J68" s="2773"/>
      <c r="K68" s="2773"/>
      <c r="L68" s="2774"/>
      <c r="M68" s="2774"/>
      <c r="N68" s="2774"/>
      <c r="O68" s="2774"/>
      <c r="P68" s="2774"/>
      <c r="Q68" s="2774"/>
      <c r="R68" s="2774"/>
      <c r="S68" s="2774"/>
      <c r="T68" s="2774"/>
      <c r="U68" s="2774"/>
      <c r="V68" s="2774"/>
      <c r="W68" s="2774"/>
      <c r="X68" s="2774"/>
      <c r="Y68" s="2774"/>
      <c r="Z68" s="2774"/>
      <c r="AA68" s="2774"/>
      <c r="AB68" s="2774"/>
      <c r="AC68" s="2774"/>
      <c r="AD68" s="2774"/>
      <c r="AE68" s="2774"/>
      <c r="AF68" s="2774"/>
      <c r="AG68" s="2774"/>
      <c r="AH68" s="2774"/>
      <c r="AI68" s="2774"/>
      <c r="AJ68" s="2774"/>
      <c r="AK68" s="2774"/>
      <c r="AL68" s="2774"/>
      <c r="AM68" s="2774"/>
      <c r="AN68" s="2774"/>
      <c r="AO68" s="2774"/>
      <c r="AP68" s="2774"/>
      <c r="AQ68" s="2774"/>
      <c r="AR68" s="2774"/>
      <c r="AS68" s="2774"/>
      <c r="AT68" s="2774"/>
      <c r="AU68" s="2774"/>
      <c r="AV68" s="2774"/>
      <c r="AW68" s="2774"/>
      <c r="AX68" s="2774"/>
      <c r="AY68" s="2774"/>
      <c r="AZ68" s="1222"/>
      <c r="BA68" s="1222"/>
      <c r="BB68" s="1222"/>
      <c r="BC68" s="1222"/>
      <c r="BD68" s="1222"/>
      <c r="BE68" s="1222"/>
      <c r="BF68" s="1222"/>
      <c r="BG68" s="1222"/>
      <c r="BH68" s="1222"/>
      <c r="BI68" s="1222"/>
      <c r="BJ68" s="1222"/>
      <c r="BK68" s="1222"/>
      <c r="BL68" s="1222"/>
      <c r="BM68" s="1222"/>
      <c r="BN68" s="1222"/>
      <c r="BO68" s="1222"/>
      <c r="BP68" s="1222"/>
      <c r="BQ68" s="1222"/>
      <c r="BR68" s="1222"/>
      <c r="BS68" s="1222"/>
      <c r="BT68" s="1222"/>
      <c r="BU68" s="1222"/>
      <c r="BV68" s="1222"/>
      <c r="BW68" s="1222"/>
      <c r="BX68" s="1222"/>
      <c r="BY68" s="1222"/>
      <c r="BZ68" s="1222"/>
      <c r="CA68" s="1222"/>
      <c r="CB68" s="1222"/>
      <c r="CC68" s="1222"/>
      <c r="CD68" s="1222"/>
      <c r="CE68" s="1222"/>
      <c r="CF68" s="1222"/>
      <c r="CG68" s="1222"/>
      <c r="CH68" s="1222"/>
      <c r="CI68" s="1222"/>
      <c r="CJ68" s="1222"/>
      <c r="CK68" s="1222"/>
      <c r="CL68" s="1222"/>
      <c r="CM68" s="1222"/>
      <c r="CN68" s="1222"/>
      <c r="CO68" s="1222"/>
      <c r="CP68" s="1222"/>
      <c r="CQ68" s="1222"/>
      <c r="CR68" s="1222"/>
      <c r="CS68" s="1222"/>
      <c r="CT68" s="1222"/>
      <c r="CU68" s="1222"/>
      <c r="CV68" s="1222"/>
      <c r="CW68" s="1222"/>
      <c r="CX68" s="1222"/>
      <c r="CY68" s="1222"/>
      <c r="CZ68" s="1222"/>
      <c r="DA68" s="1222"/>
      <c r="DB68" s="1222"/>
      <c r="DC68" s="1222"/>
      <c r="DD68" s="1222"/>
      <c r="DE68" s="1222"/>
      <c r="DF68" s="1222"/>
      <c r="DG68" s="1222"/>
      <c r="DH68" s="1222"/>
      <c r="DI68" s="1222"/>
      <c r="DJ68" s="1222"/>
      <c r="DK68" s="1222"/>
      <c r="DL68" s="1222"/>
      <c r="DM68" s="1222"/>
      <c r="DN68" s="1222"/>
      <c r="DO68" s="1222"/>
      <c r="DP68" s="1222"/>
      <c r="DQ68" s="1222"/>
      <c r="DR68" s="1222"/>
      <c r="DS68" s="1222"/>
      <c r="DT68" s="1222"/>
      <c r="DU68" s="1222"/>
      <c r="DV68" s="1222"/>
      <c r="DW68" s="1222"/>
      <c r="DX68" s="1222"/>
      <c r="DY68" s="1222"/>
      <c r="DZ68" s="1222"/>
      <c r="EA68" s="1222"/>
      <c r="EB68" s="1222"/>
      <c r="EC68" s="1222"/>
      <c r="ED68" s="1222"/>
      <c r="EE68" s="1222"/>
      <c r="EF68" s="1222"/>
      <c r="EG68" s="1222"/>
      <c r="EH68" s="1222"/>
      <c r="EI68" s="1222"/>
      <c r="EJ68" s="1222"/>
      <c r="EK68" s="1222"/>
      <c r="EL68" s="1222"/>
      <c r="EM68" s="1222"/>
      <c r="EN68" s="1222"/>
      <c r="EO68" s="1222"/>
      <c r="EP68" s="1222"/>
      <c r="EQ68" s="1222"/>
      <c r="ER68" s="1222"/>
      <c r="ES68" s="1222"/>
      <c r="ET68" s="1222"/>
      <c r="EU68" s="1222"/>
      <c r="EV68" s="1222"/>
      <c r="EW68" s="1222"/>
      <c r="EX68" s="1222"/>
      <c r="EY68" s="1222"/>
      <c r="EZ68" s="1222"/>
      <c r="FA68" s="1222"/>
      <c r="FB68" s="1222"/>
      <c r="FC68" s="1222"/>
      <c r="FD68" s="1222"/>
      <c r="FE68" s="1222"/>
      <c r="FF68" s="1222"/>
      <c r="FG68" s="1222"/>
      <c r="FH68" s="1222"/>
      <c r="FI68" s="1222"/>
      <c r="FJ68" s="1222"/>
      <c r="FK68" s="1222"/>
      <c r="FL68" s="1222"/>
      <c r="FM68" s="1222"/>
      <c r="FN68" s="1222"/>
      <c r="FO68" s="1222"/>
      <c r="FP68" s="1222"/>
      <c r="FQ68" s="1222"/>
      <c r="FR68" s="1222"/>
      <c r="FS68" s="1222"/>
      <c r="FT68" s="1222"/>
      <c r="FU68" s="1222"/>
      <c r="FV68" s="1222"/>
      <c r="FW68" s="1222"/>
      <c r="FX68" s="1222"/>
      <c r="FY68" s="1222"/>
      <c r="FZ68" s="1222"/>
      <c r="GA68" s="1222"/>
      <c r="GB68" s="1222"/>
      <c r="GC68" s="1222"/>
      <c r="GD68" s="1222"/>
      <c r="GE68" s="1222"/>
      <c r="GF68" s="1222"/>
      <c r="GG68" s="1222"/>
      <c r="GH68" s="1222"/>
      <c r="GI68" s="1222"/>
      <c r="GJ68" s="1222"/>
      <c r="GK68" s="1222"/>
      <c r="GL68" s="1222"/>
      <c r="GM68" s="1222"/>
      <c r="GN68" s="1222"/>
      <c r="GO68" s="1222"/>
      <c r="GP68" s="1222"/>
      <c r="GQ68" s="1222"/>
      <c r="GR68" s="1222"/>
      <c r="GS68" s="1222"/>
      <c r="GT68" s="1222"/>
      <c r="GU68" s="1222"/>
      <c r="GV68" s="1222"/>
      <c r="GW68" s="1222"/>
      <c r="GX68" s="1222"/>
      <c r="GY68" s="1222"/>
      <c r="GZ68" s="1222"/>
      <c r="HA68" s="1222"/>
      <c r="HB68" s="1222"/>
      <c r="HC68" s="1222"/>
      <c r="HD68" s="1222"/>
      <c r="HE68" s="1222"/>
      <c r="HF68" s="1222"/>
      <c r="HG68" s="1222"/>
      <c r="HH68" s="1222"/>
      <c r="HI68" s="1222"/>
      <c r="HJ68" s="1222"/>
      <c r="HK68" s="1222"/>
      <c r="HL68" s="1222"/>
      <c r="HM68" s="1222"/>
      <c r="HN68" s="1222"/>
      <c r="HO68" s="1222"/>
      <c r="HP68" s="1222"/>
      <c r="HQ68" s="1222"/>
      <c r="HR68" s="1222"/>
      <c r="HS68" s="1222"/>
      <c r="HT68" s="1222"/>
      <c r="HU68" s="1222"/>
      <c r="HV68" s="1222"/>
      <c r="HW68" s="1222"/>
      <c r="HX68" s="1222"/>
      <c r="HY68" s="1222"/>
      <c r="HZ68" s="1222"/>
      <c r="IA68" s="1222"/>
      <c r="IB68" s="1222"/>
      <c r="IC68" s="1222"/>
      <c r="ID68" s="1222"/>
      <c r="IE68" s="1222"/>
      <c r="IF68" s="1222"/>
      <c r="IG68" s="1222"/>
      <c r="IH68" s="1222"/>
      <c r="II68" s="1222"/>
      <c r="IJ68" s="1222"/>
      <c r="IK68" s="1222"/>
      <c r="IL68" s="1222"/>
      <c r="IM68" s="1222"/>
      <c r="IN68" s="1222"/>
      <c r="IO68" s="1222"/>
      <c r="IP68" s="1222"/>
      <c r="IQ68" s="1222"/>
      <c r="IR68" s="1222"/>
      <c r="IS68" s="1222"/>
      <c r="IT68" s="1222"/>
      <c r="IU68" s="1222"/>
      <c r="IV68" s="1222"/>
    </row>
    <row r="69" spans="1:256" s="598" customFormat="1" ht="20.100000000000001" customHeight="1">
      <c r="A69" s="1240" t="s">
        <v>1581</v>
      </c>
      <c r="B69" s="1241">
        <v>0</v>
      </c>
      <c r="C69" s="1241">
        <v>76</v>
      </c>
      <c r="D69" s="1241">
        <v>38</v>
      </c>
      <c r="E69" s="1002"/>
      <c r="F69" s="2773"/>
      <c r="G69" s="2773"/>
      <c r="H69" s="2773"/>
      <c r="I69" s="2773"/>
      <c r="J69" s="2773"/>
      <c r="K69" s="2773"/>
      <c r="L69" s="2774"/>
      <c r="M69" s="2774"/>
      <c r="N69" s="2774"/>
      <c r="O69" s="2774"/>
      <c r="P69" s="2774"/>
      <c r="Q69" s="2774"/>
      <c r="R69" s="2774"/>
      <c r="S69" s="2774"/>
      <c r="T69" s="2774"/>
      <c r="U69" s="2774"/>
      <c r="V69" s="2774"/>
      <c r="W69" s="2774"/>
      <c r="X69" s="2774"/>
      <c r="Y69" s="2774"/>
      <c r="Z69" s="2774"/>
      <c r="AA69" s="2774"/>
      <c r="AB69" s="2774"/>
      <c r="AC69" s="2774"/>
      <c r="AD69" s="2774"/>
      <c r="AE69" s="2774"/>
      <c r="AF69" s="2774"/>
      <c r="AG69" s="2774"/>
      <c r="AH69" s="2774"/>
      <c r="AI69" s="2774"/>
      <c r="AJ69" s="2774"/>
      <c r="AK69" s="2774"/>
      <c r="AL69" s="2774"/>
      <c r="AM69" s="2774"/>
      <c r="AN69" s="2774"/>
      <c r="AO69" s="2774"/>
      <c r="AP69" s="2774"/>
      <c r="AQ69" s="2774"/>
      <c r="AR69" s="2774"/>
      <c r="AS69" s="2774"/>
      <c r="AT69" s="2774"/>
      <c r="AU69" s="2774"/>
      <c r="AV69" s="2774"/>
      <c r="AW69" s="2774"/>
      <c r="AX69" s="2774"/>
      <c r="AY69" s="2774"/>
      <c r="AZ69" s="1222"/>
      <c r="BA69" s="1222"/>
      <c r="BB69" s="1222"/>
      <c r="BC69" s="1222"/>
      <c r="BD69" s="1222"/>
      <c r="BE69" s="1222"/>
      <c r="BF69" s="1222"/>
      <c r="BG69" s="1222"/>
      <c r="BH69" s="1222"/>
      <c r="BI69" s="1222"/>
      <c r="BJ69" s="1222"/>
      <c r="BK69" s="1222"/>
      <c r="BL69" s="1222"/>
      <c r="BM69" s="1222"/>
      <c r="BN69" s="1222"/>
      <c r="BO69" s="1222"/>
      <c r="BP69" s="1222"/>
      <c r="BQ69" s="1222"/>
      <c r="BR69" s="1222"/>
      <c r="BS69" s="1222"/>
      <c r="BT69" s="1222"/>
      <c r="BU69" s="1222"/>
      <c r="BV69" s="1222"/>
      <c r="BW69" s="1222"/>
      <c r="BX69" s="1222"/>
      <c r="BY69" s="1222"/>
      <c r="BZ69" s="1222"/>
      <c r="CA69" s="1222"/>
      <c r="CB69" s="1222"/>
      <c r="CC69" s="1222"/>
      <c r="CD69" s="1222"/>
      <c r="CE69" s="1222"/>
      <c r="CF69" s="1222"/>
      <c r="CG69" s="1222"/>
      <c r="CH69" s="1222"/>
      <c r="CI69" s="1222"/>
      <c r="CJ69" s="1222"/>
      <c r="CK69" s="1222"/>
      <c r="CL69" s="1222"/>
      <c r="CM69" s="1222"/>
      <c r="CN69" s="1222"/>
      <c r="CO69" s="1222"/>
      <c r="CP69" s="1222"/>
      <c r="CQ69" s="1222"/>
      <c r="CR69" s="1222"/>
      <c r="CS69" s="1222"/>
      <c r="CT69" s="1222"/>
      <c r="CU69" s="1222"/>
      <c r="CV69" s="1222"/>
      <c r="CW69" s="1222"/>
      <c r="CX69" s="1222"/>
      <c r="CY69" s="1222"/>
      <c r="CZ69" s="1222"/>
      <c r="DA69" s="1222"/>
      <c r="DB69" s="1222"/>
      <c r="DC69" s="1222"/>
      <c r="DD69" s="1222"/>
      <c r="DE69" s="1222"/>
      <c r="DF69" s="1222"/>
      <c r="DG69" s="1222"/>
      <c r="DH69" s="1222"/>
      <c r="DI69" s="1222"/>
      <c r="DJ69" s="1222"/>
      <c r="DK69" s="1222"/>
      <c r="DL69" s="1222"/>
      <c r="DM69" s="1222"/>
      <c r="DN69" s="1222"/>
      <c r="DO69" s="1222"/>
      <c r="DP69" s="1222"/>
      <c r="DQ69" s="1222"/>
      <c r="DR69" s="1222"/>
      <c r="DS69" s="1222"/>
      <c r="DT69" s="1222"/>
      <c r="DU69" s="1222"/>
      <c r="DV69" s="1222"/>
      <c r="DW69" s="1222"/>
      <c r="DX69" s="1222"/>
      <c r="DY69" s="1222"/>
      <c r="DZ69" s="1222"/>
      <c r="EA69" s="1222"/>
      <c r="EB69" s="1222"/>
      <c r="EC69" s="1222"/>
      <c r="ED69" s="1222"/>
      <c r="EE69" s="1222"/>
      <c r="EF69" s="1222"/>
      <c r="EG69" s="1222"/>
      <c r="EH69" s="1222"/>
      <c r="EI69" s="1222"/>
      <c r="EJ69" s="1222"/>
      <c r="EK69" s="1222"/>
      <c r="EL69" s="1222"/>
      <c r="EM69" s="1222"/>
      <c r="EN69" s="1222"/>
      <c r="EO69" s="1222"/>
      <c r="EP69" s="1222"/>
      <c r="EQ69" s="1222"/>
      <c r="ER69" s="1222"/>
      <c r="ES69" s="1222"/>
      <c r="ET69" s="1222"/>
      <c r="EU69" s="1222"/>
      <c r="EV69" s="1222"/>
      <c r="EW69" s="1222"/>
      <c r="EX69" s="1222"/>
      <c r="EY69" s="1222"/>
      <c r="EZ69" s="1222"/>
      <c r="FA69" s="1222"/>
      <c r="FB69" s="1222"/>
      <c r="FC69" s="1222"/>
      <c r="FD69" s="1222"/>
      <c r="FE69" s="1222"/>
      <c r="FF69" s="1222"/>
      <c r="FG69" s="1222"/>
      <c r="FH69" s="1222"/>
      <c r="FI69" s="1222"/>
      <c r="FJ69" s="1222"/>
      <c r="FK69" s="1222"/>
      <c r="FL69" s="1222"/>
      <c r="FM69" s="1222"/>
      <c r="FN69" s="1222"/>
      <c r="FO69" s="1222"/>
      <c r="FP69" s="1222"/>
      <c r="FQ69" s="1222"/>
      <c r="FR69" s="1222"/>
      <c r="FS69" s="1222"/>
      <c r="FT69" s="1222"/>
      <c r="FU69" s="1222"/>
      <c r="FV69" s="1222"/>
      <c r="FW69" s="1222"/>
      <c r="FX69" s="1222"/>
      <c r="FY69" s="1222"/>
      <c r="FZ69" s="1222"/>
      <c r="GA69" s="1222"/>
      <c r="GB69" s="1222"/>
      <c r="GC69" s="1222"/>
      <c r="GD69" s="1222"/>
      <c r="GE69" s="1222"/>
      <c r="GF69" s="1222"/>
      <c r="GG69" s="1222"/>
      <c r="GH69" s="1222"/>
      <c r="GI69" s="1222"/>
      <c r="GJ69" s="1222"/>
      <c r="GK69" s="1222"/>
      <c r="GL69" s="1222"/>
      <c r="GM69" s="1222"/>
      <c r="GN69" s="1222"/>
      <c r="GO69" s="1222"/>
      <c r="GP69" s="1222"/>
      <c r="GQ69" s="1222"/>
      <c r="GR69" s="1222"/>
      <c r="GS69" s="1222"/>
      <c r="GT69" s="1222"/>
      <c r="GU69" s="1222"/>
      <c r="GV69" s="1222"/>
      <c r="GW69" s="1222"/>
      <c r="GX69" s="1222"/>
      <c r="GY69" s="1222"/>
      <c r="GZ69" s="1222"/>
      <c r="HA69" s="1222"/>
      <c r="HB69" s="1222"/>
      <c r="HC69" s="1222"/>
      <c r="HD69" s="1222"/>
      <c r="HE69" s="1222"/>
      <c r="HF69" s="1222"/>
      <c r="HG69" s="1222"/>
      <c r="HH69" s="1222"/>
      <c r="HI69" s="1222"/>
      <c r="HJ69" s="1222"/>
      <c r="HK69" s="1222"/>
      <c r="HL69" s="1222"/>
      <c r="HM69" s="1222"/>
      <c r="HN69" s="1222"/>
      <c r="HO69" s="1222"/>
      <c r="HP69" s="1222"/>
      <c r="HQ69" s="1222"/>
      <c r="HR69" s="1222"/>
      <c r="HS69" s="1222"/>
      <c r="HT69" s="1222"/>
      <c r="HU69" s="1222"/>
      <c r="HV69" s="1222"/>
      <c r="HW69" s="1222"/>
      <c r="HX69" s="1222"/>
      <c r="HY69" s="1222"/>
      <c r="HZ69" s="1222"/>
      <c r="IA69" s="1222"/>
      <c r="IB69" s="1222"/>
      <c r="IC69" s="1222"/>
      <c r="ID69" s="1222"/>
      <c r="IE69" s="1222"/>
      <c r="IF69" s="1222"/>
      <c r="IG69" s="1222"/>
      <c r="IH69" s="1222"/>
      <c r="II69" s="1222"/>
      <c r="IJ69" s="1222"/>
      <c r="IK69" s="1222"/>
      <c r="IL69" s="1222"/>
      <c r="IM69" s="1222"/>
      <c r="IN69" s="1222"/>
      <c r="IO69" s="1222"/>
      <c r="IP69" s="1222"/>
      <c r="IQ69" s="1222"/>
      <c r="IR69" s="1222"/>
      <c r="IS69" s="1222"/>
      <c r="IT69" s="1222"/>
      <c r="IU69" s="1222"/>
      <c r="IV69" s="1222"/>
    </row>
    <row r="70" spans="1:256" s="598" customFormat="1" ht="20.100000000000001" customHeight="1">
      <c r="A70" s="1240" t="s">
        <v>1582</v>
      </c>
      <c r="B70" s="1241">
        <v>296</v>
      </c>
      <c r="C70" s="1241">
        <v>0</v>
      </c>
      <c r="D70" s="1241">
        <v>0</v>
      </c>
      <c r="E70" s="1002"/>
      <c r="F70" s="2773"/>
      <c r="G70" s="2773"/>
      <c r="H70" s="2773"/>
      <c r="I70" s="2773"/>
      <c r="J70" s="2773"/>
      <c r="K70" s="2773"/>
      <c r="L70" s="2774"/>
      <c r="M70" s="2774"/>
      <c r="N70" s="2774"/>
      <c r="O70" s="2774"/>
      <c r="P70" s="2774"/>
      <c r="Q70" s="2774"/>
      <c r="R70" s="2774"/>
      <c r="S70" s="2774"/>
      <c r="T70" s="2774"/>
      <c r="U70" s="2774"/>
      <c r="V70" s="2774"/>
      <c r="W70" s="2774"/>
      <c r="X70" s="2774"/>
      <c r="Y70" s="2774"/>
      <c r="Z70" s="2774"/>
      <c r="AA70" s="2774"/>
      <c r="AB70" s="2774"/>
      <c r="AC70" s="2774"/>
      <c r="AD70" s="2774"/>
      <c r="AE70" s="2774"/>
      <c r="AF70" s="2774"/>
      <c r="AG70" s="2774"/>
      <c r="AH70" s="2774"/>
      <c r="AI70" s="2774"/>
      <c r="AJ70" s="2774"/>
      <c r="AK70" s="2774"/>
      <c r="AL70" s="2774"/>
      <c r="AM70" s="2774"/>
      <c r="AN70" s="2774"/>
      <c r="AO70" s="2774"/>
      <c r="AP70" s="2774"/>
      <c r="AQ70" s="2774"/>
      <c r="AR70" s="2774"/>
      <c r="AS70" s="2774"/>
      <c r="AT70" s="2774"/>
      <c r="AU70" s="2774"/>
      <c r="AV70" s="2774"/>
      <c r="AW70" s="2774"/>
      <c r="AX70" s="2774"/>
      <c r="AY70" s="2774"/>
      <c r="AZ70" s="1222"/>
      <c r="BA70" s="1222"/>
      <c r="BB70" s="1222"/>
      <c r="BC70" s="1222"/>
      <c r="BD70" s="1222"/>
      <c r="BE70" s="1222"/>
      <c r="BF70" s="1222"/>
      <c r="BG70" s="1222"/>
      <c r="BH70" s="1222"/>
      <c r="BI70" s="1222"/>
      <c r="BJ70" s="1222"/>
      <c r="BK70" s="1222"/>
      <c r="BL70" s="1222"/>
      <c r="BM70" s="1222"/>
      <c r="BN70" s="1222"/>
      <c r="BO70" s="1222"/>
      <c r="BP70" s="1222"/>
      <c r="BQ70" s="1222"/>
      <c r="BR70" s="1222"/>
      <c r="BS70" s="1222"/>
      <c r="BT70" s="1222"/>
      <c r="BU70" s="1222"/>
      <c r="BV70" s="1222"/>
      <c r="BW70" s="1222"/>
      <c r="BX70" s="1222"/>
      <c r="BY70" s="1222"/>
      <c r="BZ70" s="1222"/>
      <c r="CA70" s="1222"/>
      <c r="CB70" s="1222"/>
      <c r="CC70" s="1222"/>
      <c r="CD70" s="1222"/>
      <c r="CE70" s="1222"/>
      <c r="CF70" s="1222"/>
      <c r="CG70" s="1222"/>
      <c r="CH70" s="1222"/>
      <c r="CI70" s="1222"/>
      <c r="CJ70" s="1222"/>
      <c r="CK70" s="1222"/>
      <c r="CL70" s="1222"/>
      <c r="CM70" s="1222"/>
      <c r="CN70" s="1222"/>
      <c r="CO70" s="1222"/>
      <c r="CP70" s="1222"/>
      <c r="CQ70" s="1222"/>
      <c r="CR70" s="1222"/>
      <c r="CS70" s="1222"/>
      <c r="CT70" s="1222"/>
      <c r="CU70" s="1222"/>
      <c r="CV70" s="1222"/>
      <c r="CW70" s="1222"/>
      <c r="CX70" s="1222"/>
      <c r="CY70" s="1222"/>
      <c r="CZ70" s="1222"/>
      <c r="DA70" s="1222"/>
      <c r="DB70" s="1222"/>
      <c r="DC70" s="1222"/>
      <c r="DD70" s="1222"/>
      <c r="DE70" s="1222"/>
      <c r="DF70" s="1222"/>
      <c r="DG70" s="1222"/>
      <c r="DH70" s="1222"/>
      <c r="DI70" s="1222"/>
      <c r="DJ70" s="1222"/>
      <c r="DK70" s="1222"/>
      <c r="DL70" s="1222"/>
      <c r="DM70" s="1222"/>
      <c r="DN70" s="1222"/>
      <c r="DO70" s="1222"/>
      <c r="DP70" s="1222"/>
      <c r="DQ70" s="1222"/>
      <c r="DR70" s="1222"/>
      <c r="DS70" s="1222"/>
      <c r="DT70" s="1222"/>
      <c r="DU70" s="1222"/>
      <c r="DV70" s="1222"/>
      <c r="DW70" s="1222"/>
      <c r="DX70" s="1222"/>
      <c r="DY70" s="1222"/>
      <c r="DZ70" s="1222"/>
      <c r="EA70" s="1222"/>
      <c r="EB70" s="1222"/>
      <c r="EC70" s="1222"/>
      <c r="ED70" s="1222"/>
      <c r="EE70" s="1222"/>
      <c r="EF70" s="1222"/>
      <c r="EG70" s="1222"/>
      <c r="EH70" s="1222"/>
      <c r="EI70" s="1222"/>
      <c r="EJ70" s="1222"/>
      <c r="EK70" s="1222"/>
      <c r="EL70" s="1222"/>
      <c r="EM70" s="1222"/>
      <c r="EN70" s="1222"/>
      <c r="EO70" s="1222"/>
      <c r="EP70" s="1222"/>
      <c r="EQ70" s="1222"/>
      <c r="ER70" s="1222"/>
      <c r="ES70" s="1222"/>
      <c r="ET70" s="1222"/>
      <c r="EU70" s="1222"/>
      <c r="EV70" s="1222"/>
      <c r="EW70" s="1222"/>
      <c r="EX70" s="1222"/>
      <c r="EY70" s="1222"/>
      <c r="EZ70" s="1222"/>
      <c r="FA70" s="1222"/>
      <c r="FB70" s="1222"/>
      <c r="FC70" s="1222"/>
      <c r="FD70" s="1222"/>
      <c r="FE70" s="1222"/>
      <c r="FF70" s="1222"/>
      <c r="FG70" s="1222"/>
      <c r="FH70" s="1222"/>
      <c r="FI70" s="1222"/>
      <c r="FJ70" s="1222"/>
      <c r="FK70" s="1222"/>
      <c r="FL70" s="1222"/>
      <c r="FM70" s="1222"/>
      <c r="FN70" s="1222"/>
      <c r="FO70" s="1222"/>
      <c r="FP70" s="1222"/>
      <c r="FQ70" s="1222"/>
      <c r="FR70" s="1222"/>
      <c r="FS70" s="1222"/>
      <c r="FT70" s="1222"/>
      <c r="FU70" s="1222"/>
      <c r="FV70" s="1222"/>
      <c r="FW70" s="1222"/>
      <c r="FX70" s="1222"/>
      <c r="FY70" s="1222"/>
      <c r="FZ70" s="1222"/>
      <c r="GA70" s="1222"/>
      <c r="GB70" s="1222"/>
      <c r="GC70" s="1222"/>
      <c r="GD70" s="1222"/>
      <c r="GE70" s="1222"/>
      <c r="GF70" s="1222"/>
      <c r="GG70" s="1222"/>
      <c r="GH70" s="1222"/>
      <c r="GI70" s="1222"/>
      <c r="GJ70" s="1222"/>
      <c r="GK70" s="1222"/>
      <c r="GL70" s="1222"/>
      <c r="GM70" s="1222"/>
      <c r="GN70" s="1222"/>
      <c r="GO70" s="1222"/>
      <c r="GP70" s="1222"/>
      <c r="GQ70" s="1222"/>
      <c r="GR70" s="1222"/>
      <c r="GS70" s="1222"/>
      <c r="GT70" s="1222"/>
      <c r="GU70" s="1222"/>
      <c r="GV70" s="1222"/>
      <c r="GW70" s="1222"/>
      <c r="GX70" s="1222"/>
      <c r="GY70" s="1222"/>
      <c r="GZ70" s="1222"/>
      <c r="HA70" s="1222"/>
      <c r="HB70" s="1222"/>
      <c r="HC70" s="1222"/>
      <c r="HD70" s="1222"/>
      <c r="HE70" s="1222"/>
      <c r="HF70" s="1222"/>
      <c r="HG70" s="1222"/>
      <c r="HH70" s="1222"/>
      <c r="HI70" s="1222"/>
      <c r="HJ70" s="1222"/>
      <c r="HK70" s="1222"/>
      <c r="HL70" s="1222"/>
      <c r="HM70" s="1222"/>
      <c r="HN70" s="1222"/>
      <c r="HO70" s="1222"/>
      <c r="HP70" s="1222"/>
      <c r="HQ70" s="1222"/>
      <c r="HR70" s="1222"/>
      <c r="HS70" s="1222"/>
      <c r="HT70" s="1222"/>
      <c r="HU70" s="1222"/>
      <c r="HV70" s="1222"/>
      <c r="HW70" s="1222"/>
      <c r="HX70" s="1222"/>
      <c r="HY70" s="1222"/>
      <c r="HZ70" s="1222"/>
      <c r="IA70" s="1222"/>
      <c r="IB70" s="1222"/>
      <c r="IC70" s="1222"/>
      <c r="ID70" s="1222"/>
      <c r="IE70" s="1222"/>
      <c r="IF70" s="1222"/>
      <c r="IG70" s="1222"/>
      <c r="IH70" s="1222"/>
      <c r="II70" s="1222"/>
      <c r="IJ70" s="1222"/>
      <c r="IK70" s="1222"/>
      <c r="IL70" s="1222"/>
      <c r="IM70" s="1222"/>
      <c r="IN70" s="1222"/>
      <c r="IO70" s="1222"/>
      <c r="IP70" s="1222"/>
      <c r="IQ70" s="1222"/>
      <c r="IR70" s="1222"/>
      <c r="IS70" s="1222"/>
      <c r="IT70" s="1222"/>
      <c r="IU70" s="1222"/>
      <c r="IV70" s="1222"/>
    </row>
    <row r="71" spans="1:256" s="598" customFormat="1" ht="20.100000000000001" customHeight="1">
      <c r="A71" s="1240" t="s">
        <v>1569</v>
      </c>
      <c r="B71" s="1241">
        <v>3629</v>
      </c>
      <c r="C71" s="1241">
        <v>0</v>
      </c>
      <c r="D71" s="1241">
        <v>0</v>
      </c>
      <c r="E71" s="1002"/>
      <c r="F71" s="2773"/>
      <c r="G71" s="2773"/>
      <c r="H71" s="2773"/>
      <c r="I71" s="2773"/>
      <c r="J71" s="2773"/>
      <c r="K71" s="2773"/>
      <c r="L71" s="2774"/>
      <c r="M71" s="2774"/>
      <c r="N71" s="2774"/>
      <c r="O71" s="2774"/>
      <c r="P71" s="2774"/>
      <c r="Q71" s="2774"/>
      <c r="R71" s="2774"/>
      <c r="S71" s="2774"/>
      <c r="T71" s="2774"/>
      <c r="U71" s="2774"/>
      <c r="V71" s="2774"/>
      <c r="W71" s="2774"/>
      <c r="X71" s="2774"/>
      <c r="Y71" s="2774"/>
      <c r="Z71" s="2774"/>
      <c r="AA71" s="2774"/>
      <c r="AB71" s="2774"/>
      <c r="AC71" s="2774"/>
      <c r="AD71" s="2774"/>
      <c r="AE71" s="2774"/>
      <c r="AF71" s="2774"/>
      <c r="AG71" s="2774"/>
      <c r="AH71" s="2774"/>
      <c r="AI71" s="2774"/>
      <c r="AJ71" s="2774"/>
      <c r="AK71" s="2774"/>
      <c r="AL71" s="2774"/>
      <c r="AM71" s="2774"/>
      <c r="AN71" s="2774"/>
      <c r="AO71" s="2774"/>
      <c r="AP71" s="2774"/>
      <c r="AQ71" s="2774"/>
      <c r="AR71" s="2774"/>
      <c r="AS71" s="2774"/>
      <c r="AT71" s="2774"/>
      <c r="AU71" s="2774"/>
      <c r="AV71" s="2774"/>
      <c r="AW71" s="2774"/>
      <c r="AX71" s="2774"/>
      <c r="AY71" s="2774"/>
      <c r="AZ71" s="1222"/>
      <c r="BA71" s="1222"/>
      <c r="BB71" s="1222"/>
      <c r="BC71" s="1222"/>
      <c r="BD71" s="1222"/>
      <c r="BE71" s="1222"/>
      <c r="BF71" s="1222"/>
      <c r="BG71" s="1222"/>
      <c r="BH71" s="1222"/>
      <c r="BI71" s="1222"/>
      <c r="BJ71" s="1222"/>
      <c r="BK71" s="1222"/>
      <c r="BL71" s="1222"/>
      <c r="BM71" s="1222"/>
      <c r="BN71" s="1222"/>
      <c r="BO71" s="1222"/>
      <c r="BP71" s="1222"/>
      <c r="BQ71" s="1222"/>
      <c r="BR71" s="1222"/>
      <c r="BS71" s="1222"/>
      <c r="BT71" s="1222"/>
      <c r="BU71" s="1222"/>
      <c r="BV71" s="1222"/>
      <c r="BW71" s="1222"/>
      <c r="BX71" s="1222"/>
      <c r="BY71" s="1222"/>
      <c r="BZ71" s="1222"/>
      <c r="CA71" s="1222"/>
      <c r="CB71" s="1222"/>
      <c r="CC71" s="1222"/>
      <c r="CD71" s="1222"/>
      <c r="CE71" s="1222"/>
      <c r="CF71" s="1222"/>
      <c r="CG71" s="1222"/>
      <c r="CH71" s="1222"/>
      <c r="CI71" s="1222"/>
      <c r="CJ71" s="1222"/>
      <c r="CK71" s="1222"/>
      <c r="CL71" s="1222"/>
      <c r="CM71" s="1222"/>
      <c r="CN71" s="1222"/>
      <c r="CO71" s="1222"/>
      <c r="CP71" s="1222"/>
      <c r="CQ71" s="1222"/>
      <c r="CR71" s="1222"/>
      <c r="CS71" s="1222"/>
      <c r="CT71" s="1222"/>
      <c r="CU71" s="1222"/>
      <c r="CV71" s="1222"/>
      <c r="CW71" s="1222"/>
      <c r="CX71" s="1222"/>
      <c r="CY71" s="1222"/>
      <c r="CZ71" s="1222"/>
      <c r="DA71" s="1222"/>
      <c r="DB71" s="1222"/>
      <c r="DC71" s="1222"/>
      <c r="DD71" s="1222"/>
      <c r="DE71" s="1222"/>
      <c r="DF71" s="1222"/>
      <c r="DG71" s="1222"/>
      <c r="DH71" s="1222"/>
      <c r="DI71" s="1222"/>
      <c r="DJ71" s="1222"/>
      <c r="DK71" s="1222"/>
      <c r="DL71" s="1222"/>
      <c r="DM71" s="1222"/>
      <c r="DN71" s="1222"/>
      <c r="DO71" s="1222"/>
      <c r="DP71" s="1222"/>
      <c r="DQ71" s="1222"/>
      <c r="DR71" s="1222"/>
      <c r="DS71" s="1222"/>
      <c r="DT71" s="1222"/>
      <c r="DU71" s="1222"/>
      <c r="DV71" s="1222"/>
      <c r="DW71" s="1222"/>
      <c r="DX71" s="1222"/>
      <c r="DY71" s="1222"/>
      <c r="DZ71" s="1222"/>
      <c r="EA71" s="1222"/>
      <c r="EB71" s="1222"/>
      <c r="EC71" s="1222"/>
      <c r="ED71" s="1222"/>
      <c r="EE71" s="1222"/>
      <c r="EF71" s="1222"/>
      <c r="EG71" s="1222"/>
      <c r="EH71" s="1222"/>
      <c r="EI71" s="1222"/>
      <c r="EJ71" s="1222"/>
      <c r="EK71" s="1222"/>
      <c r="EL71" s="1222"/>
      <c r="EM71" s="1222"/>
      <c r="EN71" s="1222"/>
      <c r="EO71" s="1222"/>
      <c r="EP71" s="1222"/>
      <c r="EQ71" s="1222"/>
      <c r="ER71" s="1222"/>
      <c r="ES71" s="1222"/>
      <c r="ET71" s="1222"/>
      <c r="EU71" s="1222"/>
      <c r="EV71" s="1222"/>
      <c r="EW71" s="1222"/>
      <c r="EX71" s="1222"/>
      <c r="EY71" s="1222"/>
      <c r="EZ71" s="1222"/>
      <c r="FA71" s="1222"/>
      <c r="FB71" s="1222"/>
      <c r="FC71" s="1222"/>
      <c r="FD71" s="1222"/>
      <c r="FE71" s="1222"/>
      <c r="FF71" s="1222"/>
      <c r="FG71" s="1222"/>
      <c r="FH71" s="1222"/>
      <c r="FI71" s="1222"/>
      <c r="FJ71" s="1222"/>
      <c r="FK71" s="1222"/>
      <c r="FL71" s="1222"/>
      <c r="FM71" s="1222"/>
      <c r="FN71" s="1222"/>
      <c r="FO71" s="1222"/>
      <c r="FP71" s="1222"/>
      <c r="FQ71" s="1222"/>
      <c r="FR71" s="1222"/>
      <c r="FS71" s="1222"/>
      <c r="FT71" s="1222"/>
      <c r="FU71" s="1222"/>
      <c r="FV71" s="1222"/>
      <c r="FW71" s="1222"/>
      <c r="FX71" s="1222"/>
      <c r="FY71" s="1222"/>
      <c r="FZ71" s="1222"/>
      <c r="GA71" s="1222"/>
      <c r="GB71" s="1222"/>
      <c r="GC71" s="1222"/>
      <c r="GD71" s="1222"/>
      <c r="GE71" s="1222"/>
      <c r="GF71" s="1222"/>
      <c r="GG71" s="1222"/>
      <c r="GH71" s="1222"/>
      <c r="GI71" s="1222"/>
      <c r="GJ71" s="1222"/>
      <c r="GK71" s="1222"/>
      <c r="GL71" s="1222"/>
      <c r="GM71" s="1222"/>
      <c r="GN71" s="1222"/>
      <c r="GO71" s="1222"/>
      <c r="GP71" s="1222"/>
      <c r="GQ71" s="1222"/>
      <c r="GR71" s="1222"/>
      <c r="GS71" s="1222"/>
      <c r="GT71" s="1222"/>
      <c r="GU71" s="1222"/>
      <c r="GV71" s="1222"/>
      <c r="GW71" s="1222"/>
      <c r="GX71" s="1222"/>
      <c r="GY71" s="1222"/>
      <c r="GZ71" s="1222"/>
      <c r="HA71" s="1222"/>
      <c r="HB71" s="1222"/>
      <c r="HC71" s="1222"/>
      <c r="HD71" s="1222"/>
      <c r="HE71" s="1222"/>
      <c r="HF71" s="1222"/>
      <c r="HG71" s="1222"/>
      <c r="HH71" s="1222"/>
      <c r="HI71" s="1222"/>
      <c r="HJ71" s="1222"/>
      <c r="HK71" s="1222"/>
      <c r="HL71" s="1222"/>
      <c r="HM71" s="1222"/>
      <c r="HN71" s="1222"/>
      <c r="HO71" s="1222"/>
      <c r="HP71" s="1222"/>
      <c r="HQ71" s="1222"/>
      <c r="HR71" s="1222"/>
      <c r="HS71" s="1222"/>
      <c r="HT71" s="1222"/>
      <c r="HU71" s="1222"/>
      <c r="HV71" s="1222"/>
      <c r="HW71" s="1222"/>
      <c r="HX71" s="1222"/>
      <c r="HY71" s="1222"/>
      <c r="HZ71" s="1222"/>
      <c r="IA71" s="1222"/>
      <c r="IB71" s="1222"/>
      <c r="IC71" s="1222"/>
      <c r="ID71" s="1222"/>
      <c r="IE71" s="1222"/>
      <c r="IF71" s="1222"/>
      <c r="IG71" s="1222"/>
      <c r="IH71" s="1222"/>
      <c r="II71" s="1222"/>
      <c r="IJ71" s="1222"/>
      <c r="IK71" s="1222"/>
      <c r="IL71" s="1222"/>
      <c r="IM71" s="1222"/>
      <c r="IN71" s="1222"/>
      <c r="IO71" s="1222"/>
      <c r="IP71" s="1222"/>
      <c r="IQ71" s="1222"/>
      <c r="IR71" s="1222"/>
      <c r="IS71" s="1222"/>
      <c r="IT71" s="1222"/>
      <c r="IU71" s="1222"/>
      <c r="IV71" s="1222"/>
    </row>
    <row r="72" spans="1:256" s="598" customFormat="1" ht="20.100000000000001" customHeight="1">
      <c r="A72" s="1240" t="s">
        <v>1571</v>
      </c>
      <c r="B72" s="1241">
        <v>26</v>
      </c>
      <c r="C72" s="1241">
        <v>34</v>
      </c>
      <c r="D72" s="1241">
        <v>66</v>
      </c>
      <c r="E72" s="1228"/>
      <c r="F72" s="2773"/>
      <c r="G72" s="2773"/>
      <c r="H72" s="2773"/>
      <c r="I72" s="2773"/>
      <c r="J72" s="2773"/>
      <c r="K72" s="2773"/>
      <c r="L72" s="2774"/>
      <c r="M72" s="2774"/>
      <c r="N72" s="2774"/>
      <c r="O72" s="2774"/>
      <c r="P72" s="2774"/>
      <c r="Q72" s="2774"/>
      <c r="R72" s="2774"/>
      <c r="S72" s="2774"/>
      <c r="T72" s="2774"/>
      <c r="U72" s="2774"/>
      <c r="V72" s="2774"/>
      <c r="W72" s="2774"/>
      <c r="X72" s="2774"/>
      <c r="Y72" s="2774"/>
      <c r="Z72" s="2774"/>
      <c r="AA72" s="2774"/>
      <c r="AB72" s="2774"/>
      <c r="AC72" s="2774"/>
      <c r="AD72" s="2774"/>
      <c r="AE72" s="2774"/>
      <c r="AF72" s="2774"/>
      <c r="AG72" s="2774"/>
      <c r="AH72" s="2774"/>
      <c r="AI72" s="2774"/>
      <c r="AJ72" s="2774"/>
      <c r="AK72" s="2774"/>
      <c r="AL72" s="2774"/>
      <c r="AM72" s="2774"/>
      <c r="AN72" s="2774"/>
      <c r="AO72" s="2774"/>
      <c r="AP72" s="2774"/>
      <c r="AQ72" s="2774"/>
      <c r="AR72" s="2774"/>
      <c r="AS72" s="2774"/>
      <c r="AT72" s="2774"/>
      <c r="AU72" s="2774"/>
      <c r="AV72" s="2774"/>
      <c r="AW72" s="2774"/>
      <c r="AX72" s="2774"/>
      <c r="AY72" s="2774"/>
      <c r="AZ72" s="1222"/>
      <c r="BA72" s="1222"/>
      <c r="BB72" s="1222"/>
      <c r="BC72" s="1222"/>
      <c r="BD72" s="1222"/>
      <c r="BE72" s="1222"/>
      <c r="BF72" s="1222"/>
      <c r="BG72" s="1222"/>
      <c r="BH72" s="1222"/>
      <c r="BI72" s="1222"/>
      <c r="BJ72" s="1222"/>
      <c r="BK72" s="1222"/>
      <c r="BL72" s="1222"/>
      <c r="BM72" s="1222"/>
      <c r="BN72" s="1222"/>
      <c r="BO72" s="1222"/>
      <c r="BP72" s="1222"/>
      <c r="BQ72" s="1222"/>
      <c r="BR72" s="1222"/>
      <c r="BS72" s="1222"/>
      <c r="BT72" s="1222"/>
      <c r="BU72" s="1222"/>
      <c r="BV72" s="1222"/>
      <c r="BW72" s="1222"/>
      <c r="BX72" s="1222"/>
      <c r="BY72" s="1222"/>
      <c r="BZ72" s="1222"/>
      <c r="CA72" s="1222"/>
      <c r="CB72" s="1222"/>
      <c r="CC72" s="1222"/>
      <c r="CD72" s="1222"/>
      <c r="CE72" s="1222"/>
      <c r="CF72" s="1222"/>
      <c r="CG72" s="1222"/>
      <c r="CH72" s="1222"/>
      <c r="CI72" s="1222"/>
      <c r="CJ72" s="1222"/>
      <c r="CK72" s="1222"/>
      <c r="CL72" s="1222"/>
      <c r="CM72" s="1222"/>
      <c r="CN72" s="1222"/>
      <c r="CO72" s="1222"/>
      <c r="CP72" s="1222"/>
      <c r="CQ72" s="1222"/>
      <c r="CR72" s="1222"/>
      <c r="CS72" s="1222"/>
      <c r="CT72" s="1222"/>
      <c r="CU72" s="1222"/>
      <c r="CV72" s="1222"/>
      <c r="CW72" s="1222"/>
      <c r="CX72" s="1222"/>
      <c r="CY72" s="1222"/>
      <c r="CZ72" s="1222"/>
      <c r="DA72" s="1222"/>
      <c r="DB72" s="1222"/>
      <c r="DC72" s="1222"/>
      <c r="DD72" s="1222"/>
      <c r="DE72" s="1222"/>
      <c r="DF72" s="1222"/>
      <c r="DG72" s="1222"/>
      <c r="DH72" s="1222"/>
      <c r="DI72" s="1222"/>
      <c r="DJ72" s="1222"/>
      <c r="DK72" s="1222"/>
      <c r="DL72" s="1222"/>
      <c r="DM72" s="1222"/>
      <c r="DN72" s="1222"/>
      <c r="DO72" s="1222"/>
      <c r="DP72" s="1222"/>
      <c r="DQ72" s="1222"/>
      <c r="DR72" s="1222"/>
      <c r="DS72" s="1222"/>
      <c r="DT72" s="1222"/>
      <c r="DU72" s="1222"/>
      <c r="DV72" s="1222"/>
      <c r="DW72" s="1222"/>
      <c r="DX72" s="1222"/>
      <c r="DY72" s="1222"/>
      <c r="DZ72" s="1222"/>
      <c r="EA72" s="1222"/>
      <c r="EB72" s="1222"/>
      <c r="EC72" s="1222"/>
      <c r="ED72" s="1222"/>
      <c r="EE72" s="1222"/>
      <c r="EF72" s="1222"/>
      <c r="EG72" s="1222"/>
      <c r="EH72" s="1222"/>
      <c r="EI72" s="1222"/>
      <c r="EJ72" s="1222"/>
      <c r="EK72" s="1222"/>
      <c r="EL72" s="1222"/>
      <c r="EM72" s="1222"/>
      <c r="EN72" s="1222"/>
      <c r="EO72" s="1222"/>
      <c r="EP72" s="1222"/>
      <c r="EQ72" s="1222"/>
      <c r="ER72" s="1222"/>
      <c r="ES72" s="1222"/>
      <c r="ET72" s="1222"/>
      <c r="EU72" s="1222"/>
      <c r="EV72" s="1222"/>
      <c r="EW72" s="1222"/>
      <c r="EX72" s="1222"/>
      <c r="EY72" s="1222"/>
      <c r="EZ72" s="1222"/>
      <c r="FA72" s="1222"/>
      <c r="FB72" s="1222"/>
      <c r="FC72" s="1222"/>
      <c r="FD72" s="1222"/>
      <c r="FE72" s="1222"/>
      <c r="FF72" s="1222"/>
      <c r="FG72" s="1222"/>
      <c r="FH72" s="1222"/>
      <c r="FI72" s="1222"/>
      <c r="FJ72" s="1222"/>
      <c r="FK72" s="1222"/>
      <c r="FL72" s="1222"/>
      <c r="FM72" s="1222"/>
      <c r="FN72" s="1222"/>
      <c r="FO72" s="1222"/>
      <c r="FP72" s="1222"/>
      <c r="FQ72" s="1222"/>
      <c r="FR72" s="1222"/>
      <c r="FS72" s="1222"/>
      <c r="FT72" s="1222"/>
      <c r="FU72" s="1222"/>
      <c r="FV72" s="1222"/>
      <c r="FW72" s="1222"/>
      <c r="FX72" s="1222"/>
      <c r="FY72" s="1222"/>
      <c r="FZ72" s="1222"/>
      <c r="GA72" s="1222"/>
      <c r="GB72" s="1222"/>
      <c r="GC72" s="1222"/>
      <c r="GD72" s="1222"/>
      <c r="GE72" s="1222"/>
      <c r="GF72" s="1222"/>
      <c r="GG72" s="1222"/>
      <c r="GH72" s="1222"/>
      <c r="GI72" s="1222"/>
      <c r="GJ72" s="1222"/>
      <c r="GK72" s="1222"/>
      <c r="GL72" s="1222"/>
      <c r="GM72" s="1222"/>
      <c r="GN72" s="1222"/>
      <c r="GO72" s="1222"/>
      <c r="GP72" s="1222"/>
      <c r="GQ72" s="1222"/>
      <c r="GR72" s="1222"/>
      <c r="GS72" s="1222"/>
      <c r="GT72" s="1222"/>
      <c r="GU72" s="1222"/>
      <c r="GV72" s="1222"/>
      <c r="GW72" s="1222"/>
      <c r="GX72" s="1222"/>
      <c r="GY72" s="1222"/>
      <c r="GZ72" s="1222"/>
      <c r="HA72" s="1222"/>
      <c r="HB72" s="1222"/>
      <c r="HC72" s="1222"/>
      <c r="HD72" s="1222"/>
      <c r="HE72" s="1222"/>
      <c r="HF72" s="1222"/>
      <c r="HG72" s="1222"/>
      <c r="HH72" s="1222"/>
      <c r="HI72" s="1222"/>
      <c r="HJ72" s="1222"/>
      <c r="HK72" s="1222"/>
      <c r="HL72" s="1222"/>
      <c r="HM72" s="1222"/>
      <c r="HN72" s="1222"/>
      <c r="HO72" s="1222"/>
      <c r="HP72" s="1222"/>
      <c r="HQ72" s="1222"/>
      <c r="HR72" s="1222"/>
      <c r="HS72" s="1222"/>
      <c r="HT72" s="1222"/>
      <c r="HU72" s="1222"/>
      <c r="HV72" s="1222"/>
      <c r="HW72" s="1222"/>
      <c r="HX72" s="1222"/>
      <c r="HY72" s="1222"/>
      <c r="HZ72" s="1222"/>
      <c r="IA72" s="1222"/>
      <c r="IB72" s="1222"/>
      <c r="IC72" s="1222"/>
      <c r="ID72" s="1222"/>
      <c r="IE72" s="1222"/>
      <c r="IF72" s="1222"/>
      <c r="IG72" s="1222"/>
      <c r="IH72" s="1222"/>
      <c r="II72" s="1222"/>
      <c r="IJ72" s="1222"/>
      <c r="IK72" s="1222"/>
      <c r="IL72" s="1222"/>
      <c r="IM72" s="1222"/>
      <c r="IN72" s="1222"/>
      <c r="IO72" s="1222"/>
      <c r="IP72" s="1222"/>
      <c r="IQ72" s="1222"/>
      <c r="IR72" s="1222"/>
      <c r="IS72" s="1222"/>
      <c r="IT72" s="1222"/>
      <c r="IU72" s="1222"/>
      <c r="IV72" s="1222"/>
    </row>
    <row r="73" spans="1:256" s="598" customFormat="1" ht="20.100000000000001" customHeight="1">
      <c r="A73" s="1233" t="s">
        <v>1572</v>
      </c>
      <c r="B73" s="1233"/>
      <c r="C73" s="1233"/>
      <c r="D73" s="1233"/>
      <c r="E73" s="1228"/>
      <c r="F73" s="2773"/>
      <c r="G73" s="2773"/>
      <c r="H73" s="2773"/>
      <c r="I73" s="2773"/>
      <c r="J73" s="2773"/>
      <c r="K73" s="2773"/>
      <c r="L73" s="2774"/>
      <c r="M73" s="2774"/>
      <c r="N73" s="2774"/>
      <c r="O73" s="2774"/>
      <c r="P73" s="2774"/>
      <c r="Q73" s="2774"/>
      <c r="R73" s="2774"/>
      <c r="S73" s="2774"/>
      <c r="T73" s="2774"/>
      <c r="U73" s="2774"/>
      <c r="V73" s="2774"/>
      <c r="W73" s="2774"/>
      <c r="X73" s="2774"/>
      <c r="Y73" s="2774"/>
      <c r="Z73" s="2774"/>
      <c r="AA73" s="2774"/>
      <c r="AB73" s="2774"/>
      <c r="AC73" s="2774"/>
      <c r="AD73" s="2774"/>
      <c r="AE73" s="2774"/>
      <c r="AF73" s="2774"/>
      <c r="AG73" s="2774"/>
      <c r="AH73" s="2774"/>
      <c r="AI73" s="2774"/>
      <c r="AJ73" s="2774"/>
      <c r="AK73" s="2774"/>
      <c r="AL73" s="2774"/>
      <c r="AM73" s="2774"/>
      <c r="AN73" s="2774"/>
      <c r="AO73" s="2774"/>
      <c r="AP73" s="2774"/>
      <c r="AQ73" s="2774"/>
      <c r="AR73" s="2774"/>
      <c r="AS73" s="2774"/>
      <c r="AT73" s="2774"/>
      <c r="AU73" s="2774"/>
      <c r="AV73" s="2774"/>
      <c r="AW73" s="2774"/>
      <c r="AX73" s="2774"/>
      <c r="AY73" s="2774"/>
      <c r="AZ73" s="1222"/>
      <c r="BA73" s="1222"/>
      <c r="BB73" s="1222"/>
      <c r="BC73" s="1222"/>
      <c r="BD73" s="1222"/>
      <c r="BE73" s="1222"/>
      <c r="BF73" s="1222"/>
      <c r="BG73" s="1222"/>
      <c r="BH73" s="1222"/>
      <c r="BI73" s="1222"/>
      <c r="BJ73" s="1222"/>
      <c r="BK73" s="1222"/>
      <c r="BL73" s="1222"/>
      <c r="BM73" s="1222"/>
      <c r="BN73" s="1222"/>
      <c r="BO73" s="1222"/>
      <c r="BP73" s="1222"/>
      <c r="BQ73" s="1222"/>
      <c r="BR73" s="1222"/>
      <c r="BS73" s="1222"/>
      <c r="BT73" s="1222"/>
      <c r="BU73" s="1222"/>
      <c r="BV73" s="1222"/>
      <c r="BW73" s="1222"/>
      <c r="BX73" s="1222"/>
      <c r="BY73" s="1222"/>
      <c r="BZ73" s="1222"/>
      <c r="CA73" s="1222"/>
      <c r="CB73" s="1222"/>
      <c r="CC73" s="1222"/>
      <c r="CD73" s="1222"/>
      <c r="CE73" s="1222"/>
      <c r="CF73" s="1222"/>
      <c r="CG73" s="1222"/>
      <c r="CH73" s="1222"/>
      <c r="CI73" s="1222"/>
      <c r="CJ73" s="1222"/>
      <c r="CK73" s="1222"/>
      <c r="CL73" s="1222"/>
      <c r="CM73" s="1222"/>
      <c r="CN73" s="1222"/>
      <c r="CO73" s="1222"/>
      <c r="CP73" s="1222"/>
      <c r="CQ73" s="1222"/>
      <c r="CR73" s="1222"/>
      <c r="CS73" s="1222"/>
      <c r="CT73" s="1222"/>
      <c r="CU73" s="1222"/>
      <c r="CV73" s="1222"/>
      <c r="CW73" s="1222"/>
      <c r="CX73" s="1222"/>
      <c r="CY73" s="1222"/>
      <c r="CZ73" s="1222"/>
      <c r="DA73" s="1222"/>
      <c r="DB73" s="1222"/>
      <c r="DC73" s="1222"/>
      <c r="DD73" s="1222"/>
      <c r="DE73" s="1222"/>
      <c r="DF73" s="1222"/>
      <c r="DG73" s="1222"/>
      <c r="DH73" s="1222"/>
      <c r="DI73" s="1222"/>
      <c r="DJ73" s="1222"/>
      <c r="DK73" s="1222"/>
      <c r="DL73" s="1222"/>
      <c r="DM73" s="1222"/>
      <c r="DN73" s="1222"/>
      <c r="DO73" s="1222"/>
      <c r="DP73" s="1222"/>
      <c r="DQ73" s="1222"/>
      <c r="DR73" s="1222"/>
      <c r="DS73" s="1222"/>
      <c r="DT73" s="1222"/>
      <c r="DU73" s="1222"/>
      <c r="DV73" s="1222"/>
      <c r="DW73" s="1222"/>
      <c r="DX73" s="1222"/>
      <c r="DY73" s="1222"/>
      <c r="DZ73" s="1222"/>
      <c r="EA73" s="1222"/>
      <c r="EB73" s="1222"/>
      <c r="EC73" s="1222"/>
      <c r="ED73" s="1222"/>
      <c r="EE73" s="1222"/>
      <c r="EF73" s="1222"/>
      <c r="EG73" s="1222"/>
      <c r="EH73" s="1222"/>
      <c r="EI73" s="1222"/>
      <c r="EJ73" s="1222"/>
      <c r="EK73" s="1222"/>
      <c r="EL73" s="1222"/>
      <c r="EM73" s="1222"/>
      <c r="EN73" s="1222"/>
      <c r="EO73" s="1222"/>
      <c r="EP73" s="1222"/>
      <c r="EQ73" s="1222"/>
      <c r="ER73" s="1222"/>
      <c r="ES73" s="1222"/>
      <c r="ET73" s="1222"/>
      <c r="EU73" s="1222"/>
      <c r="EV73" s="1222"/>
      <c r="EW73" s="1222"/>
      <c r="EX73" s="1222"/>
      <c r="EY73" s="1222"/>
      <c r="EZ73" s="1222"/>
      <c r="FA73" s="1222"/>
      <c r="FB73" s="1222"/>
      <c r="FC73" s="1222"/>
      <c r="FD73" s="1222"/>
      <c r="FE73" s="1222"/>
      <c r="FF73" s="1222"/>
      <c r="FG73" s="1222"/>
      <c r="FH73" s="1222"/>
      <c r="FI73" s="1222"/>
      <c r="FJ73" s="1222"/>
      <c r="FK73" s="1222"/>
      <c r="FL73" s="1222"/>
      <c r="FM73" s="1222"/>
      <c r="FN73" s="1222"/>
      <c r="FO73" s="1222"/>
      <c r="FP73" s="1222"/>
      <c r="FQ73" s="1222"/>
      <c r="FR73" s="1222"/>
      <c r="FS73" s="1222"/>
      <c r="FT73" s="1222"/>
      <c r="FU73" s="1222"/>
      <c r="FV73" s="1222"/>
      <c r="FW73" s="1222"/>
      <c r="FX73" s="1222"/>
      <c r="FY73" s="1222"/>
      <c r="FZ73" s="1222"/>
      <c r="GA73" s="1222"/>
      <c r="GB73" s="1222"/>
      <c r="GC73" s="1222"/>
      <c r="GD73" s="1222"/>
      <c r="GE73" s="1222"/>
      <c r="GF73" s="1222"/>
      <c r="GG73" s="1222"/>
      <c r="GH73" s="1222"/>
      <c r="GI73" s="1222"/>
      <c r="GJ73" s="1222"/>
      <c r="GK73" s="1222"/>
      <c r="GL73" s="1222"/>
      <c r="GM73" s="1222"/>
      <c r="GN73" s="1222"/>
      <c r="GO73" s="1222"/>
      <c r="GP73" s="1222"/>
      <c r="GQ73" s="1222"/>
      <c r="GR73" s="1222"/>
      <c r="GS73" s="1222"/>
      <c r="GT73" s="1222"/>
      <c r="GU73" s="1222"/>
      <c r="GV73" s="1222"/>
      <c r="GW73" s="1222"/>
      <c r="GX73" s="1222"/>
      <c r="GY73" s="1222"/>
      <c r="GZ73" s="1222"/>
      <c r="HA73" s="1222"/>
      <c r="HB73" s="1222"/>
      <c r="HC73" s="1222"/>
      <c r="HD73" s="1222"/>
      <c r="HE73" s="1222"/>
      <c r="HF73" s="1222"/>
      <c r="HG73" s="1222"/>
      <c r="HH73" s="1222"/>
      <c r="HI73" s="1222"/>
      <c r="HJ73" s="1222"/>
      <c r="HK73" s="1222"/>
      <c r="HL73" s="1222"/>
      <c r="HM73" s="1222"/>
      <c r="HN73" s="1222"/>
      <c r="HO73" s="1222"/>
      <c r="HP73" s="1222"/>
      <c r="HQ73" s="1222"/>
      <c r="HR73" s="1222"/>
      <c r="HS73" s="1222"/>
      <c r="HT73" s="1222"/>
      <c r="HU73" s="1222"/>
      <c r="HV73" s="1222"/>
      <c r="HW73" s="1222"/>
      <c r="HX73" s="1222"/>
      <c r="HY73" s="1222"/>
      <c r="HZ73" s="1222"/>
      <c r="IA73" s="1222"/>
      <c r="IB73" s="1222"/>
      <c r="IC73" s="1222"/>
      <c r="ID73" s="1222"/>
      <c r="IE73" s="1222"/>
      <c r="IF73" s="1222"/>
      <c r="IG73" s="1222"/>
      <c r="IH73" s="1222"/>
      <c r="II73" s="1222"/>
      <c r="IJ73" s="1222"/>
      <c r="IK73" s="1222"/>
      <c r="IL73" s="1222"/>
      <c r="IM73" s="1222"/>
      <c r="IN73" s="1222"/>
      <c r="IO73" s="1222"/>
      <c r="IP73" s="1222"/>
      <c r="IQ73" s="1222"/>
      <c r="IR73" s="1222"/>
      <c r="IS73" s="1222"/>
      <c r="IT73" s="1222"/>
      <c r="IU73" s="1222"/>
      <c r="IV73" s="1222"/>
    </row>
    <row r="74" spans="1:256" s="595" customFormat="1" ht="15" customHeight="1">
      <c r="A74" s="1228"/>
      <c r="B74" s="1228"/>
      <c r="C74" s="1228"/>
      <c r="D74" s="1228"/>
      <c r="E74" s="1228"/>
      <c r="F74" s="2773"/>
      <c r="G74" s="2773"/>
      <c r="H74" s="2773"/>
      <c r="I74" s="2773"/>
      <c r="J74" s="2773"/>
      <c r="K74" s="2773"/>
      <c r="L74" s="2774"/>
      <c r="M74" s="2774"/>
      <c r="N74" s="2774"/>
      <c r="O74" s="2774"/>
      <c r="P74" s="2774"/>
      <c r="Q74" s="2774"/>
      <c r="R74" s="2774"/>
      <c r="S74" s="2774"/>
      <c r="T74" s="2774"/>
      <c r="U74" s="2774"/>
      <c r="V74" s="2774"/>
      <c r="W74" s="2774"/>
      <c r="X74" s="2774"/>
      <c r="Y74" s="2774"/>
      <c r="Z74" s="2774"/>
      <c r="AA74" s="2774"/>
      <c r="AB74" s="2774"/>
      <c r="AC74" s="2774"/>
      <c r="AD74" s="2774"/>
      <c r="AE74" s="2774"/>
      <c r="AF74" s="2774"/>
      <c r="AG74" s="2774"/>
      <c r="AH74" s="2774"/>
      <c r="AI74" s="2774"/>
      <c r="AJ74" s="2774"/>
      <c r="AK74" s="2774"/>
      <c r="AL74" s="2774"/>
      <c r="AM74" s="2774"/>
      <c r="AN74" s="2774"/>
      <c r="AO74" s="2774"/>
      <c r="AP74" s="2774"/>
      <c r="AQ74" s="2774"/>
      <c r="AR74" s="2774"/>
      <c r="AS74" s="2774"/>
      <c r="AT74" s="2774"/>
      <c r="AU74" s="2774"/>
      <c r="AV74" s="2774"/>
      <c r="AW74" s="2774"/>
      <c r="AX74" s="2774"/>
      <c r="AY74" s="2774"/>
      <c r="AZ74" s="1222"/>
      <c r="BA74" s="1222"/>
      <c r="BB74" s="1222"/>
      <c r="BC74" s="1222"/>
      <c r="BD74" s="1222"/>
      <c r="BE74" s="1222"/>
      <c r="BF74" s="1222"/>
      <c r="BG74" s="1222"/>
      <c r="BH74" s="1222"/>
      <c r="BI74" s="1222"/>
      <c r="BJ74" s="1222"/>
      <c r="BK74" s="1222"/>
      <c r="BL74" s="1222"/>
      <c r="BM74" s="1222"/>
      <c r="BN74" s="1222"/>
      <c r="BO74" s="1222"/>
      <c r="BP74" s="1222"/>
      <c r="BQ74" s="1222"/>
      <c r="BR74" s="1222"/>
      <c r="BS74" s="1222"/>
      <c r="BT74" s="1222"/>
      <c r="BU74" s="1222"/>
      <c r="BV74" s="1222"/>
      <c r="BW74" s="1222"/>
      <c r="BX74" s="1222"/>
      <c r="BY74" s="1222"/>
      <c r="BZ74" s="1222"/>
      <c r="CA74" s="1222"/>
      <c r="CB74" s="1222"/>
      <c r="CC74" s="1222"/>
      <c r="CD74" s="1222"/>
      <c r="CE74" s="1222"/>
      <c r="CF74" s="1222"/>
      <c r="CG74" s="1222"/>
      <c r="CH74" s="1222"/>
      <c r="CI74" s="1222"/>
      <c r="CJ74" s="1222"/>
      <c r="CK74" s="1222"/>
      <c r="CL74" s="1222"/>
      <c r="CM74" s="1222"/>
      <c r="CN74" s="1222"/>
      <c r="CO74" s="1222"/>
      <c r="CP74" s="1222"/>
      <c r="CQ74" s="1222"/>
      <c r="CR74" s="1222"/>
      <c r="CS74" s="1222"/>
      <c r="CT74" s="1222"/>
      <c r="CU74" s="1222"/>
      <c r="CV74" s="1222"/>
      <c r="CW74" s="1222"/>
      <c r="CX74" s="1222"/>
      <c r="CY74" s="1222"/>
      <c r="CZ74" s="1222"/>
      <c r="DA74" s="1222"/>
      <c r="DB74" s="1222"/>
      <c r="DC74" s="1222"/>
      <c r="DD74" s="1222"/>
      <c r="DE74" s="1222"/>
      <c r="DF74" s="1222"/>
      <c r="DG74" s="1222"/>
      <c r="DH74" s="1222"/>
      <c r="DI74" s="1222"/>
      <c r="DJ74" s="1222"/>
      <c r="DK74" s="1222"/>
      <c r="DL74" s="1222"/>
      <c r="DM74" s="1222"/>
      <c r="DN74" s="1222"/>
      <c r="DO74" s="1222"/>
      <c r="DP74" s="1222"/>
      <c r="DQ74" s="1222"/>
      <c r="DR74" s="1222"/>
      <c r="DS74" s="1222"/>
      <c r="DT74" s="1222"/>
      <c r="DU74" s="1222"/>
      <c r="DV74" s="1222"/>
      <c r="DW74" s="1222"/>
      <c r="DX74" s="1222"/>
      <c r="DY74" s="1222"/>
      <c r="DZ74" s="1222"/>
      <c r="EA74" s="1222"/>
      <c r="EB74" s="1222"/>
      <c r="EC74" s="1222"/>
      <c r="ED74" s="1222"/>
      <c r="EE74" s="1222"/>
      <c r="EF74" s="1222"/>
      <c r="EG74" s="1222"/>
      <c r="EH74" s="1222"/>
      <c r="EI74" s="1222"/>
      <c r="EJ74" s="1222"/>
      <c r="EK74" s="1222"/>
      <c r="EL74" s="1222"/>
      <c r="EM74" s="1222"/>
      <c r="EN74" s="1222"/>
      <c r="EO74" s="1222"/>
      <c r="EP74" s="1222"/>
      <c r="EQ74" s="1222"/>
      <c r="ER74" s="1222"/>
      <c r="ES74" s="1222"/>
      <c r="ET74" s="1222"/>
      <c r="EU74" s="1222"/>
      <c r="EV74" s="1222"/>
      <c r="EW74" s="1222"/>
      <c r="EX74" s="1222"/>
      <c r="EY74" s="1222"/>
      <c r="EZ74" s="1222"/>
      <c r="FA74" s="1222"/>
      <c r="FB74" s="1222"/>
      <c r="FC74" s="1222"/>
      <c r="FD74" s="1222"/>
      <c r="FE74" s="1222"/>
      <c r="FF74" s="1222"/>
      <c r="FG74" s="1222"/>
      <c r="FH74" s="1222"/>
      <c r="FI74" s="1222"/>
      <c r="FJ74" s="1222"/>
      <c r="FK74" s="1222"/>
      <c r="FL74" s="1222"/>
      <c r="FM74" s="1222"/>
      <c r="FN74" s="1222"/>
      <c r="FO74" s="1222"/>
      <c r="FP74" s="1222"/>
      <c r="FQ74" s="1222"/>
      <c r="FR74" s="1222"/>
      <c r="FS74" s="1222"/>
      <c r="FT74" s="1222"/>
      <c r="FU74" s="1222"/>
      <c r="FV74" s="1222"/>
      <c r="FW74" s="1222"/>
      <c r="FX74" s="1222"/>
      <c r="FY74" s="1222"/>
      <c r="FZ74" s="1222"/>
      <c r="GA74" s="1222"/>
      <c r="GB74" s="1222"/>
      <c r="GC74" s="1222"/>
      <c r="GD74" s="1222"/>
      <c r="GE74" s="1222"/>
      <c r="GF74" s="1222"/>
      <c r="GG74" s="1222"/>
      <c r="GH74" s="1222"/>
      <c r="GI74" s="1222"/>
      <c r="GJ74" s="1222"/>
      <c r="GK74" s="1222"/>
      <c r="GL74" s="1222"/>
      <c r="GM74" s="1222"/>
      <c r="GN74" s="1222"/>
      <c r="GO74" s="1222"/>
      <c r="GP74" s="1222"/>
      <c r="GQ74" s="1222"/>
      <c r="GR74" s="1222"/>
      <c r="GS74" s="1222"/>
      <c r="GT74" s="1222"/>
      <c r="GU74" s="1222"/>
      <c r="GV74" s="1222"/>
      <c r="GW74" s="1222"/>
      <c r="GX74" s="1222"/>
      <c r="GY74" s="1222"/>
      <c r="GZ74" s="1222"/>
      <c r="HA74" s="1222"/>
      <c r="HB74" s="1222"/>
      <c r="HC74" s="1222"/>
      <c r="HD74" s="1222"/>
      <c r="HE74" s="1222"/>
      <c r="HF74" s="1222"/>
      <c r="HG74" s="1222"/>
      <c r="HH74" s="1222"/>
      <c r="HI74" s="1222"/>
      <c r="HJ74" s="1222"/>
      <c r="HK74" s="1222"/>
      <c r="HL74" s="1222"/>
      <c r="HM74" s="1222"/>
      <c r="HN74" s="1222"/>
      <c r="HO74" s="1222"/>
      <c r="HP74" s="1222"/>
      <c r="HQ74" s="1222"/>
      <c r="HR74" s="1222"/>
      <c r="HS74" s="1222"/>
      <c r="HT74" s="1222"/>
      <c r="HU74" s="1222"/>
      <c r="HV74" s="1222"/>
      <c r="HW74" s="1222"/>
      <c r="HX74" s="1222"/>
      <c r="HY74" s="1222"/>
      <c r="HZ74" s="1222"/>
      <c r="IA74" s="1222"/>
      <c r="IB74" s="1222"/>
      <c r="IC74" s="1222"/>
      <c r="ID74" s="1222"/>
      <c r="IE74" s="1222"/>
      <c r="IF74" s="1222"/>
      <c r="IG74" s="1222"/>
      <c r="IH74" s="1222"/>
      <c r="II74" s="1222"/>
      <c r="IJ74" s="1222"/>
      <c r="IK74" s="1222"/>
      <c r="IL74" s="1222"/>
      <c r="IM74" s="1222"/>
      <c r="IN74" s="1222"/>
      <c r="IO74" s="1222"/>
      <c r="IP74" s="1222"/>
      <c r="IQ74" s="1222"/>
      <c r="IR74" s="1222"/>
      <c r="IS74" s="1222"/>
      <c r="IT74" s="1222"/>
      <c r="IU74" s="1222"/>
      <c r="IV74" s="1222"/>
    </row>
    <row r="75" spans="1:256" ht="15">
      <c r="A75" s="1235" t="s">
        <v>1583</v>
      </c>
      <c r="B75" s="1246"/>
      <c r="C75" s="1246"/>
      <c r="D75" s="1246"/>
      <c r="E75" s="1002"/>
      <c r="F75" s="2777"/>
    </row>
    <row r="76" spans="1:256" ht="20.100000000000001" customHeight="1">
      <c r="A76" s="1237" t="s">
        <v>1577</v>
      </c>
      <c r="B76" s="1247" t="s">
        <v>1562</v>
      </c>
      <c r="C76" s="1247" t="s">
        <v>1563</v>
      </c>
      <c r="D76" s="1247" t="s">
        <v>18</v>
      </c>
      <c r="E76" s="1002"/>
    </row>
    <row r="77" spans="1:256" s="598" customFormat="1" ht="20.100000000000001" customHeight="1">
      <c r="A77" s="1237" t="s">
        <v>0</v>
      </c>
      <c r="B77" s="1239">
        <v>7268</v>
      </c>
      <c r="C77" s="1239">
        <v>3377</v>
      </c>
      <c r="D77" s="1239">
        <v>887</v>
      </c>
      <c r="E77" s="1248"/>
      <c r="F77" s="2773"/>
      <c r="G77" s="2773"/>
      <c r="H77" s="2773"/>
      <c r="I77" s="2773"/>
      <c r="J77" s="2773"/>
      <c r="K77" s="2773"/>
      <c r="L77" s="2774"/>
      <c r="M77" s="2774"/>
      <c r="N77" s="2774"/>
      <c r="O77" s="2774"/>
      <c r="P77" s="2774"/>
      <c r="Q77" s="2774"/>
      <c r="R77" s="2774"/>
      <c r="S77" s="2774"/>
      <c r="T77" s="2774"/>
      <c r="U77" s="2774"/>
      <c r="V77" s="2774"/>
      <c r="W77" s="2774"/>
      <c r="X77" s="2774"/>
      <c r="Y77" s="2774"/>
      <c r="Z77" s="2774"/>
      <c r="AA77" s="2774"/>
      <c r="AB77" s="2774"/>
      <c r="AC77" s="2774"/>
      <c r="AD77" s="2774"/>
      <c r="AE77" s="2774"/>
      <c r="AF77" s="2774"/>
      <c r="AG77" s="2774"/>
      <c r="AH77" s="2774"/>
      <c r="AI77" s="2774"/>
      <c r="AJ77" s="2774"/>
      <c r="AK77" s="2774"/>
      <c r="AL77" s="2774"/>
      <c r="AM77" s="2774"/>
      <c r="AN77" s="2774"/>
      <c r="AO77" s="2774"/>
      <c r="AP77" s="2774"/>
      <c r="AQ77" s="2774"/>
      <c r="AR77" s="2774"/>
      <c r="AS77" s="2774"/>
      <c r="AT77" s="2774"/>
      <c r="AU77" s="2774"/>
      <c r="AV77" s="2774"/>
      <c r="AW77" s="2774"/>
      <c r="AX77" s="2774"/>
      <c r="AY77" s="2774"/>
      <c r="AZ77" s="1222"/>
      <c r="BA77" s="1222"/>
      <c r="BB77" s="1222"/>
      <c r="BC77" s="1222"/>
      <c r="BD77" s="1222"/>
      <c r="BE77" s="1222"/>
      <c r="BF77" s="1222"/>
      <c r="BG77" s="1222"/>
      <c r="BH77" s="1222"/>
      <c r="BI77" s="1222"/>
      <c r="BJ77" s="1222"/>
      <c r="BK77" s="1222"/>
      <c r="BL77" s="1222"/>
      <c r="BM77" s="1222"/>
      <c r="BN77" s="1222"/>
      <c r="BO77" s="1222"/>
      <c r="BP77" s="1222"/>
      <c r="BQ77" s="1222"/>
      <c r="BR77" s="1222"/>
      <c r="BS77" s="1222"/>
      <c r="BT77" s="1222"/>
      <c r="BU77" s="1222"/>
      <c r="BV77" s="1222"/>
      <c r="BW77" s="1222"/>
      <c r="BX77" s="1222"/>
      <c r="BY77" s="1222"/>
      <c r="BZ77" s="1222"/>
      <c r="CA77" s="1222"/>
      <c r="CB77" s="1222"/>
      <c r="CC77" s="1222"/>
      <c r="CD77" s="1222"/>
      <c r="CE77" s="1222"/>
      <c r="CF77" s="1222"/>
      <c r="CG77" s="1222"/>
      <c r="CH77" s="1222"/>
      <c r="CI77" s="1222"/>
      <c r="CJ77" s="1222"/>
      <c r="CK77" s="1222"/>
      <c r="CL77" s="1222"/>
      <c r="CM77" s="1222"/>
      <c r="CN77" s="1222"/>
      <c r="CO77" s="1222"/>
      <c r="CP77" s="1222"/>
      <c r="CQ77" s="1222"/>
      <c r="CR77" s="1222"/>
      <c r="CS77" s="1222"/>
      <c r="CT77" s="1222"/>
      <c r="CU77" s="1222"/>
      <c r="CV77" s="1222"/>
      <c r="CW77" s="1222"/>
      <c r="CX77" s="1222"/>
      <c r="CY77" s="1222"/>
      <c r="CZ77" s="1222"/>
      <c r="DA77" s="1222"/>
      <c r="DB77" s="1222"/>
      <c r="DC77" s="1222"/>
      <c r="DD77" s="1222"/>
      <c r="DE77" s="1222"/>
      <c r="DF77" s="1222"/>
      <c r="DG77" s="1222"/>
      <c r="DH77" s="1222"/>
      <c r="DI77" s="1222"/>
      <c r="DJ77" s="1222"/>
      <c r="DK77" s="1222"/>
      <c r="DL77" s="1222"/>
      <c r="DM77" s="1222"/>
      <c r="DN77" s="1222"/>
      <c r="DO77" s="1222"/>
      <c r="DP77" s="1222"/>
      <c r="DQ77" s="1222"/>
      <c r="DR77" s="1222"/>
      <c r="DS77" s="1222"/>
      <c r="DT77" s="1222"/>
      <c r="DU77" s="1222"/>
      <c r="DV77" s="1222"/>
      <c r="DW77" s="1222"/>
      <c r="DX77" s="1222"/>
      <c r="DY77" s="1222"/>
      <c r="DZ77" s="1222"/>
      <c r="EA77" s="1222"/>
      <c r="EB77" s="1222"/>
      <c r="EC77" s="1222"/>
      <c r="ED77" s="1222"/>
      <c r="EE77" s="1222"/>
      <c r="EF77" s="1222"/>
      <c r="EG77" s="1222"/>
      <c r="EH77" s="1222"/>
      <c r="EI77" s="1222"/>
      <c r="EJ77" s="1222"/>
      <c r="EK77" s="1222"/>
      <c r="EL77" s="1222"/>
      <c r="EM77" s="1222"/>
      <c r="EN77" s="1222"/>
      <c r="EO77" s="1222"/>
      <c r="EP77" s="1222"/>
      <c r="EQ77" s="1222"/>
      <c r="ER77" s="1222"/>
      <c r="ES77" s="1222"/>
      <c r="ET77" s="1222"/>
      <c r="EU77" s="1222"/>
      <c r="EV77" s="1222"/>
      <c r="EW77" s="1222"/>
      <c r="EX77" s="1222"/>
      <c r="EY77" s="1222"/>
      <c r="EZ77" s="1222"/>
      <c r="FA77" s="1222"/>
      <c r="FB77" s="1222"/>
      <c r="FC77" s="1222"/>
      <c r="FD77" s="1222"/>
      <c r="FE77" s="1222"/>
      <c r="FF77" s="1222"/>
      <c r="FG77" s="1222"/>
      <c r="FH77" s="1222"/>
      <c r="FI77" s="1222"/>
      <c r="FJ77" s="1222"/>
      <c r="FK77" s="1222"/>
      <c r="FL77" s="1222"/>
      <c r="FM77" s="1222"/>
      <c r="FN77" s="1222"/>
      <c r="FO77" s="1222"/>
      <c r="FP77" s="1222"/>
      <c r="FQ77" s="1222"/>
      <c r="FR77" s="1222"/>
      <c r="FS77" s="1222"/>
      <c r="FT77" s="1222"/>
      <c r="FU77" s="1222"/>
      <c r="FV77" s="1222"/>
      <c r="FW77" s="1222"/>
      <c r="FX77" s="1222"/>
      <c r="FY77" s="1222"/>
      <c r="FZ77" s="1222"/>
      <c r="GA77" s="1222"/>
      <c r="GB77" s="1222"/>
      <c r="GC77" s="1222"/>
      <c r="GD77" s="1222"/>
      <c r="GE77" s="1222"/>
      <c r="GF77" s="1222"/>
      <c r="GG77" s="1222"/>
      <c r="GH77" s="1222"/>
      <c r="GI77" s="1222"/>
      <c r="GJ77" s="1222"/>
      <c r="GK77" s="1222"/>
      <c r="GL77" s="1222"/>
      <c r="GM77" s="1222"/>
      <c r="GN77" s="1222"/>
      <c r="GO77" s="1222"/>
      <c r="GP77" s="1222"/>
      <c r="GQ77" s="1222"/>
      <c r="GR77" s="1222"/>
      <c r="GS77" s="1222"/>
      <c r="GT77" s="1222"/>
      <c r="GU77" s="1222"/>
      <c r="GV77" s="1222"/>
      <c r="GW77" s="1222"/>
      <c r="GX77" s="1222"/>
      <c r="GY77" s="1222"/>
      <c r="GZ77" s="1222"/>
      <c r="HA77" s="1222"/>
      <c r="HB77" s="1222"/>
      <c r="HC77" s="1222"/>
      <c r="HD77" s="1222"/>
      <c r="HE77" s="1222"/>
      <c r="HF77" s="1222"/>
      <c r="HG77" s="1222"/>
      <c r="HH77" s="1222"/>
      <c r="HI77" s="1222"/>
      <c r="HJ77" s="1222"/>
      <c r="HK77" s="1222"/>
      <c r="HL77" s="1222"/>
      <c r="HM77" s="1222"/>
      <c r="HN77" s="1222"/>
      <c r="HO77" s="1222"/>
      <c r="HP77" s="1222"/>
      <c r="HQ77" s="1222"/>
      <c r="HR77" s="1222"/>
      <c r="HS77" s="1222"/>
      <c r="HT77" s="1222"/>
      <c r="HU77" s="1222"/>
      <c r="HV77" s="1222"/>
      <c r="HW77" s="1222"/>
      <c r="HX77" s="1222"/>
      <c r="HY77" s="1222"/>
      <c r="HZ77" s="1222"/>
      <c r="IA77" s="1222"/>
      <c r="IB77" s="1222"/>
      <c r="IC77" s="1222"/>
      <c r="ID77" s="1222"/>
      <c r="IE77" s="1222"/>
      <c r="IF77" s="1222"/>
      <c r="IG77" s="1222"/>
      <c r="IH77" s="1222"/>
      <c r="II77" s="1222"/>
      <c r="IJ77" s="1222"/>
      <c r="IK77" s="1222"/>
      <c r="IL77" s="1222"/>
      <c r="IM77" s="1222"/>
      <c r="IN77" s="1222"/>
      <c r="IO77" s="1222"/>
      <c r="IP77" s="1222"/>
      <c r="IQ77" s="1222"/>
      <c r="IR77" s="1222"/>
      <c r="IS77" s="1222"/>
      <c r="IT77" s="1222"/>
      <c r="IU77" s="1222"/>
      <c r="IV77" s="1222"/>
    </row>
    <row r="78" spans="1:256" s="598" customFormat="1" ht="20.100000000000001" customHeight="1">
      <c r="A78" s="1240" t="s">
        <v>1578</v>
      </c>
      <c r="B78" s="1241">
        <v>4473</v>
      </c>
      <c r="C78" s="1241">
        <v>2422</v>
      </c>
      <c r="D78" s="1241">
        <v>653</v>
      </c>
      <c r="E78" s="1002"/>
      <c r="F78" s="2773"/>
      <c r="G78" s="2773"/>
      <c r="H78" s="2773"/>
      <c r="I78" s="2773"/>
      <c r="J78" s="2773"/>
      <c r="K78" s="2773"/>
      <c r="L78" s="2774"/>
      <c r="M78" s="2774"/>
      <c r="N78" s="2774"/>
      <c r="O78" s="2774"/>
      <c r="P78" s="2774"/>
      <c r="Q78" s="2774"/>
      <c r="R78" s="2774"/>
      <c r="S78" s="2774"/>
      <c r="T78" s="2774"/>
      <c r="U78" s="2774"/>
      <c r="V78" s="2774"/>
      <c r="W78" s="2774"/>
      <c r="X78" s="2774"/>
      <c r="Y78" s="2774"/>
      <c r="Z78" s="2774"/>
      <c r="AA78" s="2774"/>
      <c r="AB78" s="2774"/>
      <c r="AC78" s="2774"/>
      <c r="AD78" s="2774"/>
      <c r="AE78" s="2774"/>
      <c r="AF78" s="2774"/>
      <c r="AG78" s="2774"/>
      <c r="AH78" s="2774"/>
      <c r="AI78" s="2774"/>
      <c r="AJ78" s="2774"/>
      <c r="AK78" s="2774"/>
      <c r="AL78" s="2774"/>
      <c r="AM78" s="2774"/>
      <c r="AN78" s="2774"/>
      <c r="AO78" s="2774"/>
      <c r="AP78" s="2774"/>
      <c r="AQ78" s="2774"/>
      <c r="AR78" s="2774"/>
      <c r="AS78" s="2774"/>
      <c r="AT78" s="2774"/>
      <c r="AU78" s="2774"/>
      <c r="AV78" s="2774"/>
      <c r="AW78" s="2774"/>
      <c r="AX78" s="2774"/>
      <c r="AY78" s="2774"/>
      <c r="AZ78" s="1222"/>
      <c r="BA78" s="1222"/>
      <c r="BB78" s="1222"/>
      <c r="BC78" s="1222"/>
      <c r="BD78" s="1222"/>
      <c r="BE78" s="1222"/>
      <c r="BF78" s="1222"/>
      <c r="BG78" s="1222"/>
      <c r="BH78" s="1222"/>
      <c r="BI78" s="1222"/>
      <c r="BJ78" s="1222"/>
      <c r="BK78" s="1222"/>
      <c r="BL78" s="1222"/>
      <c r="BM78" s="1222"/>
      <c r="BN78" s="1222"/>
      <c r="BO78" s="1222"/>
      <c r="BP78" s="1222"/>
      <c r="BQ78" s="1222"/>
      <c r="BR78" s="1222"/>
      <c r="BS78" s="1222"/>
      <c r="BT78" s="1222"/>
      <c r="BU78" s="1222"/>
      <c r="BV78" s="1222"/>
      <c r="BW78" s="1222"/>
      <c r="BX78" s="1222"/>
      <c r="BY78" s="1222"/>
      <c r="BZ78" s="1222"/>
      <c r="CA78" s="1222"/>
      <c r="CB78" s="1222"/>
      <c r="CC78" s="1222"/>
      <c r="CD78" s="1222"/>
      <c r="CE78" s="1222"/>
      <c r="CF78" s="1222"/>
      <c r="CG78" s="1222"/>
      <c r="CH78" s="1222"/>
      <c r="CI78" s="1222"/>
      <c r="CJ78" s="1222"/>
      <c r="CK78" s="1222"/>
      <c r="CL78" s="1222"/>
      <c r="CM78" s="1222"/>
      <c r="CN78" s="1222"/>
      <c r="CO78" s="1222"/>
      <c r="CP78" s="1222"/>
      <c r="CQ78" s="1222"/>
      <c r="CR78" s="1222"/>
      <c r="CS78" s="1222"/>
      <c r="CT78" s="1222"/>
      <c r="CU78" s="1222"/>
      <c r="CV78" s="1222"/>
      <c r="CW78" s="1222"/>
      <c r="CX78" s="1222"/>
      <c r="CY78" s="1222"/>
      <c r="CZ78" s="1222"/>
      <c r="DA78" s="1222"/>
      <c r="DB78" s="1222"/>
      <c r="DC78" s="1222"/>
      <c r="DD78" s="1222"/>
      <c r="DE78" s="1222"/>
      <c r="DF78" s="1222"/>
      <c r="DG78" s="1222"/>
      <c r="DH78" s="1222"/>
      <c r="DI78" s="1222"/>
      <c r="DJ78" s="1222"/>
      <c r="DK78" s="1222"/>
      <c r="DL78" s="1222"/>
      <c r="DM78" s="1222"/>
      <c r="DN78" s="1222"/>
      <c r="DO78" s="1222"/>
      <c r="DP78" s="1222"/>
      <c r="DQ78" s="1222"/>
      <c r="DR78" s="1222"/>
      <c r="DS78" s="1222"/>
      <c r="DT78" s="1222"/>
      <c r="DU78" s="1222"/>
      <c r="DV78" s="1222"/>
      <c r="DW78" s="1222"/>
      <c r="DX78" s="1222"/>
      <c r="DY78" s="1222"/>
      <c r="DZ78" s="1222"/>
      <c r="EA78" s="1222"/>
      <c r="EB78" s="1222"/>
      <c r="EC78" s="1222"/>
      <c r="ED78" s="1222"/>
      <c r="EE78" s="1222"/>
      <c r="EF78" s="1222"/>
      <c r="EG78" s="1222"/>
      <c r="EH78" s="1222"/>
      <c r="EI78" s="1222"/>
      <c r="EJ78" s="1222"/>
      <c r="EK78" s="1222"/>
      <c r="EL78" s="1222"/>
      <c r="EM78" s="1222"/>
      <c r="EN78" s="1222"/>
      <c r="EO78" s="1222"/>
      <c r="EP78" s="1222"/>
      <c r="EQ78" s="1222"/>
      <c r="ER78" s="1222"/>
      <c r="ES78" s="1222"/>
      <c r="ET78" s="1222"/>
      <c r="EU78" s="1222"/>
      <c r="EV78" s="1222"/>
      <c r="EW78" s="1222"/>
      <c r="EX78" s="1222"/>
      <c r="EY78" s="1222"/>
      <c r="EZ78" s="1222"/>
      <c r="FA78" s="1222"/>
      <c r="FB78" s="1222"/>
      <c r="FC78" s="1222"/>
      <c r="FD78" s="1222"/>
      <c r="FE78" s="1222"/>
      <c r="FF78" s="1222"/>
      <c r="FG78" s="1222"/>
      <c r="FH78" s="1222"/>
      <c r="FI78" s="1222"/>
      <c r="FJ78" s="1222"/>
      <c r="FK78" s="1222"/>
      <c r="FL78" s="1222"/>
      <c r="FM78" s="1222"/>
      <c r="FN78" s="1222"/>
      <c r="FO78" s="1222"/>
      <c r="FP78" s="1222"/>
      <c r="FQ78" s="1222"/>
      <c r="FR78" s="1222"/>
      <c r="FS78" s="1222"/>
      <c r="FT78" s="1222"/>
      <c r="FU78" s="1222"/>
      <c r="FV78" s="1222"/>
      <c r="FW78" s="1222"/>
      <c r="FX78" s="1222"/>
      <c r="FY78" s="1222"/>
      <c r="FZ78" s="1222"/>
      <c r="GA78" s="1222"/>
      <c r="GB78" s="1222"/>
      <c r="GC78" s="1222"/>
      <c r="GD78" s="1222"/>
      <c r="GE78" s="1222"/>
      <c r="GF78" s="1222"/>
      <c r="GG78" s="1222"/>
      <c r="GH78" s="1222"/>
      <c r="GI78" s="1222"/>
      <c r="GJ78" s="1222"/>
      <c r="GK78" s="1222"/>
      <c r="GL78" s="1222"/>
      <c r="GM78" s="1222"/>
      <c r="GN78" s="1222"/>
      <c r="GO78" s="1222"/>
      <c r="GP78" s="1222"/>
      <c r="GQ78" s="1222"/>
      <c r="GR78" s="1222"/>
      <c r="GS78" s="1222"/>
      <c r="GT78" s="1222"/>
      <c r="GU78" s="1222"/>
      <c r="GV78" s="1222"/>
      <c r="GW78" s="1222"/>
      <c r="GX78" s="1222"/>
      <c r="GY78" s="1222"/>
      <c r="GZ78" s="1222"/>
      <c r="HA78" s="1222"/>
      <c r="HB78" s="1222"/>
      <c r="HC78" s="1222"/>
      <c r="HD78" s="1222"/>
      <c r="HE78" s="1222"/>
      <c r="HF78" s="1222"/>
      <c r="HG78" s="1222"/>
      <c r="HH78" s="1222"/>
      <c r="HI78" s="1222"/>
      <c r="HJ78" s="1222"/>
      <c r="HK78" s="1222"/>
      <c r="HL78" s="1222"/>
      <c r="HM78" s="1222"/>
      <c r="HN78" s="1222"/>
      <c r="HO78" s="1222"/>
      <c r="HP78" s="1222"/>
      <c r="HQ78" s="1222"/>
      <c r="HR78" s="1222"/>
      <c r="HS78" s="1222"/>
      <c r="HT78" s="1222"/>
      <c r="HU78" s="1222"/>
      <c r="HV78" s="1222"/>
      <c r="HW78" s="1222"/>
      <c r="HX78" s="1222"/>
      <c r="HY78" s="1222"/>
      <c r="HZ78" s="1222"/>
      <c r="IA78" s="1222"/>
      <c r="IB78" s="1222"/>
      <c r="IC78" s="1222"/>
      <c r="ID78" s="1222"/>
      <c r="IE78" s="1222"/>
      <c r="IF78" s="1222"/>
      <c r="IG78" s="1222"/>
      <c r="IH78" s="1222"/>
      <c r="II78" s="1222"/>
      <c r="IJ78" s="1222"/>
      <c r="IK78" s="1222"/>
      <c r="IL78" s="1222"/>
      <c r="IM78" s="1222"/>
      <c r="IN78" s="1222"/>
      <c r="IO78" s="1222"/>
      <c r="IP78" s="1222"/>
      <c r="IQ78" s="1222"/>
      <c r="IR78" s="1222"/>
      <c r="IS78" s="1222"/>
      <c r="IT78" s="1222"/>
      <c r="IU78" s="1222"/>
      <c r="IV78" s="1222"/>
    </row>
    <row r="79" spans="1:256" s="598" customFormat="1" ht="20.100000000000001" customHeight="1">
      <c r="A79" s="1240" t="s">
        <v>635</v>
      </c>
      <c r="B79" s="1241">
        <v>968</v>
      </c>
      <c r="C79" s="1241">
        <v>313</v>
      </c>
      <c r="D79" s="1241">
        <v>75</v>
      </c>
      <c r="E79" s="1002"/>
      <c r="F79" s="2773"/>
      <c r="G79" s="2773"/>
      <c r="H79" s="2773"/>
      <c r="I79" s="2773"/>
      <c r="J79" s="2773"/>
      <c r="K79" s="2773"/>
      <c r="L79" s="2774"/>
      <c r="M79" s="2774"/>
      <c r="N79" s="2774"/>
      <c r="O79" s="2774"/>
      <c r="P79" s="2774"/>
      <c r="Q79" s="2774"/>
      <c r="R79" s="2774"/>
      <c r="S79" s="2774"/>
      <c r="T79" s="2774"/>
      <c r="U79" s="2774"/>
      <c r="V79" s="2774"/>
      <c r="W79" s="2774"/>
      <c r="X79" s="2774"/>
      <c r="Y79" s="2774"/>
      <c r="Z79" s="2774"/>
      <c r="AA79" s="2774"/>
      <c r="AB79" s="2774"/>
      <c r="AC79" s="2774"/>
      <c r="AD79" s="2774"/>
      <c r="AE79" s="2774"/>
      <c r="AF79" s="2774"/>
      <c r="AG79" s="2774"/>
      <c r="AH79" s="2774"/>
      <c r="AI79" s="2774"/>
      <c r="AJ79" s="2774"/>
      <c r="AK79" s="2774"/>
      <c r="AL79" s="2774"/>
      <c r="AM79" s="2774"/>
      <c r="AN79" s="2774"/>
      <c r="AO79" s="2774"/>
      <c r="AP79" s="2774"/>
      <c r="AQ79" s="2774"/>
      <c r="AR79" s="2774"/>
      <c r="AS79" s="2774"/>
      <c r="AT79" s="2774"/>
      <c r="AU79" s="2774"/>
      <c r="AV79" s="2774"/>
      <c r="AW79" s="2774"/>
      <c r="AX79" s="2774"/>
      <c r="AY79" s="2774"/>
      <c r="AZ79" s="1222"/>
      <c r="BA79" s="1222"/>
      <c r="BB79" s="1222"/>
      <c r="BC79" s="1222"/>
      <c r="BD79" s="1222"/>
      <c r="BE79" s="1222"/>
      <c r="BF79" s="1222"/>
      <c r="BG79" s="1222"/>
      <c r="BH79" s="1222"/>
      <c r="BI79" s="1222"/>
      <c r="BJ79" s="1222"/>
      <c r="BK79" s="1222"/>
      <c r="BL79" s="1222"/>
      <c r="BM79" s="1222"/>
      <c r="BN79" s="1222"/>
      <c r="BO79" s="1222"/>
      <c r="BP79" s="1222"/>
      <c r="BQ79" s="1222"/>
      <c r="BR79" s="1222"/>
      <c r="BS79" s="1222"/>
      <c r="BT79" s="1222"/>
      <c r="BU79" s="1222"/>
      <c r="BV79" s="1222"/>
      <c r="BW79" s="1222"/>
      <c r="BX79" s="1222"/>
      <c r="BY79" s="1222"/>
      <c r="BZ79" s="1222"/>
      <c r="CA79" s="1222"/>
      <c r="CB79" s="1222"/>
      <c r="CC79" s="1222"/>
      <c r="CD79" s="1222"/>
      <c r="CE79" s="1222"/>
      <c r="CF79" s="1222"/>
      <c r="CG79" s="1222"/>
      <c r="CH79" s="1222"/>
      <c r="CI79" s="1222"/>
      <c r="CJ79" s="1222"/>
      <c r="CK79" s="1222"/>
      <c r="CL79" s="1222"/>
      <c r="CM79" s="1222"/>
      <c r="CN79" s="1222"/>
      <c r="CO79" s="1222"/>
      <c r="CP79" s="1222"/>
      <c r="CQ79" s="1222"/>
      <c r="CR79" s="1222"/>
      <c r="CS79" s="1222"/>
      <c r="CT79" s="1222"/>
      <c r="CU79" s="1222"/>
      <c r="CV79" s="1222"/>
      <c r="CW79" s="1222"/>
      <c r="CX79" s="1222"/>
      <c r="CY79" s="1222"/>
      <c r="CZ79" s="1222"/>
      <c r="DA79" s="1222"/>
      <c r="DB79" s="1222"/>
      <c r="DC79" s="1222"/>
      <c r="DD79" s="1222"/>
      <c r="DE79" s="1222"/>
      <c r="DF79" s="1222"/>
      <c r="DG79" s="1222"/>
      <c r="DH79" s="1222"/>
      <c r="DI79" s="1222"/>
      <c r="DJ79" s="1222"/>
      <c r="DK79" s="1222"/>
      <c r="DL79" s="1222"/>
      <c r="DM79" s="1222"/>
      <c r="DN79" s="1222"/>
      <c r="DO79" s="1222"/>
      <c r="DP79" s="1222"/>
      <c r="DQ79" s="1222"/>
      <c r="DR79" s="1222"/>
      <c r="DS79" s="1222"/>
      <c r="DT79" s="1222"/>
      <c r="DU79" s="1222"/>
      <c r="DV79" s="1222"/>
      <c r="DW79" s="1222"/>
      <c r="DX79" s="1222"/>
      <c r="DY79" s="1222"/>
      <c r="DZ79" s="1222"/>
      <c r="EA79" s="1222"/>
      <c r="EB79" s="1222"/>
      <c r="EC79" s="1222"/>
      <c r="ED79" s="1222"/>
      <c r="EE79" s="1222"/>
      <c r="EF79" s="1222"/>
      <c r="EG79" s="1222"/>
      <c r="EH79" s="1222"/>
      <c r="EI79" s="1222"/>
      <c r="EJ79" s="1222"/>
      <c r="EK79" s="1222"/>
      <c r="EL79" s="1222"/>
      <c r="EM79" s="1222"/>
      <c r="EN79" s="1222"/>
      <c r="EO79" s="1222"/>
      <c r="EP79" s="1222"/>
      <c r="EQ79" s="1222"/>
      <c r="ER79" s="1222"/>
      <c r="ES79" s="1222"/>
      <c r="ET79" s="1222"/>
      <c r="EU79" s="1222"/>
      <c r="EV79" s="1222"/>
      <c r="EW79" s="1222"/>
      <c r="EX79" s="1222"/>
      <c r="EY79" s="1222"/>
      <c r="EZ79" s="1222"/>
      <c r="FA79" s="1222"/>
      <c r="FB79" s="1222"/>
      <c r="FC79" s="1222"/>
      <c r="FD79" s="1222"/>
      <c r="FE79" s="1222"/>
      <c r="FF79" s="1222"/>
      <c r="FG79" s="1222"/>
      <c r="FH79" s="1222"/>
      <c r="FI79" s="1222"/>
      <c r="FJ79" s="1222"/>
      <c r="FK79" s="1222"/>
      <c r="FL79" s="1222"/>
      <c r="FM79" s="1222"/>
      <c r="FN79" s="1222"/>
      <c r="FO79" s="1222"/>
      <c r="FP79" s="1222"/>
      <c r="FQ79" s="1222"/>
      <c r="FR79" s="1222"/>
      <c r="FS79" s="1222"/>
      <c r="FT79" s="1222"/>
      <c r="FU79" s="1222"/>
      <c r="FV79" s="1222"/>
      <c r="FW79" s="1222"/>
      <c r="FX79" s="1222"/>
      <c r="FY79" s="1222"/>
      <c r="FZ79" s="1222"/>
      <c r="GA79" s="1222"/>
      <c r="GB79" s="1222"/>
      <c r="GC79" s="1222"/>
      <c r="GD79" s="1222"/>
      <c r="GE79" s="1222"/>
      <c r="GF79" s="1222"/>
      <c r="GG79" s="1222"/>
      <c r="GH79" s="1222"/>
      <c r="GI79" s="1222"/>
      <c r="GJ79" s="1222"/>
      <c r="GK79" s="1222"/>
      <c r="GL79" s="1222"/>
      <c r="GM79" s="1222"/>
      <c r="GN79" s="1222"/>
      <c r="GO79" s="1222"/>
      <c r="GP79" s="1222"/>
      <c r="GQ79" s="1222"/>
      <c r="GR79" s="1222"/>
      <c r="GS79" s="1222"/>
      <c r="GT79" s="1222"/>
      <c r="GU79" s="1222"/>
      <c r="GV79" s="1222"/>
      <c r="GW79" s="1222"/>
      <c r="GX79" s="1222"/>
      <c r="GY79" s="1222"/>
      <c r="GZ79" s="1222"/>
      <c r="HA79" s="1222"/>
      <c r="HB79" s="1222"/>
      <c r="HC79" s="1222"/>
      <c r="HD79" s="1222"/>
      <c r="HE79" s="1222"/>
      <c r="HF79" s="1222"/>
      <c r="HG79" s="1222"/>
      <c r="HH79" s="1222"/>
      <c r="HI79" s="1222"/>
      <c r="HJ79" s="1222"/>
      <c r="HK79" s="1222"/>
      <c r="HL79" s="1222"/>
      <c r="HM79" s="1222"/>
      <c r="HN79" s="1222"/>
      <c r="HO79" s="1222"/>
      <c r="HP79" s="1222"/>
      <c r="HQ79" s="1222"/>
      <c r="HR79" s="1222"/>
      <c r="HS79" s="1222"/>
      <c r="HT79" s="1222"/>
      <c r="HU79" s="1222"/>
      <c r="HV79" s="1222"/>
      <c r="HW79" s="1222"/>
      <c r="HX79" s="1222"/>
      <c r="HY79" s="1222"/>
      <c r="HZ79" s="1222"/>
      <c r="IA79" s="1222"/>
      <c r="IB79" s="1222"/>
      <c r="IC79" s="1222"/>
      <c r="ID79" s="1222"/>
      <c r="IE79" s="1222"/>
      <c r="IF79" s="1222"/>
      <c r="IG79" s="1222"/>
      <c r="IH79" s="1222"/>
      <c r="II79" s="1222"/>
      <c r="IJ79" s="1222"/>
      <c r="IK79" s="1222"/>
      <c r="IL79" s="1222"/>
      <c r="IM79" s="1222"/>
      <c r="IN79" s="1222"/>
      <c r="IO79" s="1222"/>
      <c r="IP79" s="1222"/>
      <c r="IQ79" s="1222"/>
      <c r="IR79" s="1222"/>
      <c r="IS79" s="1222"/>
      <c r="IT79" s="1222"/>
      <c r="IU79" s="1222"/>
      <c r="IV79" s="1222"/>
    </row>
    <row r="80" spans="1:256" s="598" customFormat="1" ht="20.100000000000001" customHeight="1">
      <c r="A80" s="1240" t="s">
        <v>1579</v>
      </c>
      <c r="B80" s="1241">
        <v>638</v>
      </c>
      <c r="C80" s="1241">
        <v>196</v>
      </c>
      <c r="D80" s="1241">
        <v>100</v>
      </c>
      <c r="E80" s="1002"/>
      <c r="F80" s="2773"/>
      <c r="G80" s="2777"/>
      <c r="H80" s="2773"/>
      <c r="I80" s="2773"/>
      <c r="J80" s="2773"/>
      <c r="K80" s="2773"/>
      <c r="L80" s="2774"/>
      <c r="M80" s="2774"/>
      <c r="N80" s="2774"/>
      <c r="O80" s="2774"/>
      <c r="P80" s="2774"/>
      <c r="Q80" s="2774"/>
      <c r="R80" s="2774"/>
      <c r="S80" s="2774"/>
      <c r="T80" s="2774"/>
      <c r="U80" s="2774"/>
      <c r="V80" s="2774"/>
      <c r="W80" s="2774"/>
      <c r="X80" s="2774"/>
      <c r="Y80" s="2774"/>
      <c r="Z80" s="2774"/>
      <c r="AA80" s="2774"/>
      <c r="AB80" s="2774"/>
      <c r="AC80" s="2774"/>
      <c r="AD80" s="2774"/>
      <c r="AE80" s="2774"/>
      <c r="AF80" s="2774"/>
      <c r="AG80" s="2774"/>
      <c r="AH80" s="2774"/>
      <c r="AI80" s="2774"/>
      <c r="AJ80" s="2774"/>
      <c r="AK80" s="2774"/>
      <c r="AL80" s="2774"/>
      <c r="AM80" s="2774"/>
      <c r="AN80" s="2774"/>
      <c r="AO80" s="2774"/>
      <c r="AP80" s="2774"/>
      <c r="AQ80" s="2774"/>
      <c r="AR80" s="2774"/>
      <c r="AS80" s="2774"/>
      <c r="AT80" s="2774"/>
      <c r="AU80" s="2774"/>
      <c r="AV80" s="2774"/>
      <c r="AW80" s="2774"/>
      <c r="AX80" s="2774"/>
      <c r="AY80" s="2774"/>
      <c r="AZ80" s="1222"/>
      <c r="BA80" s="1222"/>
      <c r="BB80" s="1222"/>
      <c r="BC80" s="1222"/>
      <c r="BD80" s="1222"/>
      <c r="BE80" s="1222"/>
      <c r="BF80" s="1222"/>
      <c r="BG80" s="1222"/>
      <c r="BH80" s="1222"/>
      <c r="BI80" s="1222"/>
      <c r="BJ80" s="1222"/>
      <c r="BK80" s="1222"/>
      <c r="BL80" s="1222"/>
      <c r="BM80" s="1222"/>
      <c r="BN80" s="1222"/>
      <c r="BO80" s="1222"/>
      <c r="BP80" s="1222"/>
      <c r="BQ80" s="1222"/>
      <c r="BR80" s="1222"/>
      <c r="BS80" s="1222"/>
      <c r="BT80" s="1222"/>
      <c r="BU80" s="1222"/>
      <c r="BV80" s="1222"/>
      <c r="BW80" s="1222"/>
      <c r="BX80" s="1222"/>
      <c r="BY80" s="1222"/>
      <c r="BZ80" s="1222"/>
      <c r="CA80" s="1222"/>
      <c r="CB80" s="1222"/>
      <c r="CC80" s="1222"/>
      <c r="CD80" s="1222"/>
      <c r="CE80" s="1222"/>
      <c r="CF80" s="1222"/>
      <c r="CG80" s="1222"/>
      <c r="CH80" s="1222"/>
      <c r="CI80" s="1222"/>
      <c r="CJ80" s="1222"/>
      <c r="CK80" s="1222"/>
      <c r="CL80" s="1222"/>
      <c r="CM80" s="1222"/>
      <c r="CN80" s="1222"/>
      <c r="CO80" s="1222"/>
      <c r="CP80" s="1222"/>
      <c r="CQ80" s="1222"/>
      <c r="CR80" s="1222"/>
      <c r="CS80" s="1222"/>
      <c r="CT80" s="1222"/>
      <c r="CU80" s="1222"/>
      <c r="CV80" s="1222"/>
      <c r="CW80" s="1222"/>
      <c r="CX80" s="1222"/>
      <c r="CY80" s="1222"/>
      <c r="CZ80" s="1222"/>
      <c r="DA80" s="1222"/>
      <c r="DB80" s="1222"/>
      <c r="DC80" s="1222"/>
      <c r="DD80" s="1222"/>
      <c r="DE80" s="1222"/>
      <c r="DF80" s="1222"/>
      <c r="DG80" s="1222"/>
      <c r="DH80" s="1222"/>
      <c r="DI80" s="1222"/>
      <c r="DJ80" s="1222"/>
      <c r="DK80" s="1222"/>
      <c r="DL80" s="1222"/>
      <c r="DM80" s="1222"/>
      <c r="DN80" s="1222"/>
      <c r="DO80" s="1222"/>
      <c r="DP80" s="1222"/>
      <c r="DQ80" s="1222"/>
      <c r="DR80" s="1222"/>
      <c r="DS80" s="1222"/>
      <c r="DT80" s="1222"/>
      <c r="DU80" s="1222"/>
      <c r="DV80" s="1222"/>
      <c r="DW80" s="1222"/>
      <c r="DX80" s="1222"/>
      <c r="DY80" s="1222"/>
      <c r="DZ80" s="1222"/>
      <c r="EA80" s="1222"/>
      <c r="EB80" s="1222"/>
      <c r="EC80" s="1222"/>
      <c r="ED80" s="1222"/>
      <c r="EE80" s="1222"/>
      <c r="EF80" s="1222"/>
      <c r="EG80" s="1222"/>
      <c r="EH80" s="1222"/>
      <c r="EI80" s="1222"/>
      <c r="EJ80" s="1222"/>
      <c r="EK80" s="1222"/>
      <c r="EL80" s="1222"/>
      <c r="EM80" s="1222"/>
      <c r="EN80" s="1222"/>
      <c r="EO80" s="1222"/>
      <c r="EP80" s="1222"/>
      <c r="EQ80" s="1222"/>
      <c r="ER80" s="1222"/>
      <c r="ES80" s="1222"/>
      <c r="ET80" s="1222"/>
      <c r="EU80" s="1222"/>
      <c r="EV80" s="1222"/>
      <c r="EW80" s="1222"/>
      <c r="EX80" s="1222"/>
      <c r="EY80" s="1222"/>
      <c r="EZ80" s="1222"/>
      <c r="FA80" s="1222"/>
      <c r="FB80" s="1222"/>
      <c r="FC80" s="1222"/>
      <c r="FD80" s="1222"/>
      <c r="FE80" s="1222"/>
      <c r="FF80" s="1222"/>
      <c r="FG80" s="1222"/>
      <c r="FH80" s="1222"/>
      <c r="FI80" s="1222"/>
      <c r="FJ80" s="1222"/>
      <c r="FK80" s="1222"/>
      <c r="FL80" s="1222"/>
      <c r="FM80" s="1222"/>
      <c r="FN80" s="1222"/>
      <c r="FO80" s="1222"/>
      <c r="FP80" s="1222"/>
      <c r="FQ80" s="1222"/>
      <c r="FR80" s="1222"/>
      <c r="FS80" s="1222"/>
      <c r="FT80" s="1222"/>
      <c r="FU80" s="1222"/>
      <c r="FV80" s="1222"/>
      <c r="FW80" s="1222"/>
      <c r="FX80" s="1222"/>
      <c r="FY80" s="1222"/>
      <c r="FZ80" s="1222"/>
      <c r="GA80" s="1222"/>
      <c r="GB80" s="1222"/>
      <c r="GC80" s="1222"/>
      <c r="GD80" s="1222"/>
      <c r="GE80" s="1222"/>
      <c r="GF80" s="1222"/>
      <c r="GG80" s="1222"/>
      <c r="GH80" s="1222"/>
      <c r="GI80" s="1222"/>
      <c r="GJ80" s="1222"/>
      <c r="GK80" s="1222"/>
      <c r="GL80" s="1222"/>
      <c r="GM80" s="1222"/>
      <c r="GN80" s="1222"/>
      <c r="GO80" s="1222"/>
      <c r="GP80" s="1222"/>
      <c r="GQ80" s="1222"/>
      <c r="GR80" s="1222"/>
      <c r="GS80" s="1222"/>
      <c r="GT80" s="1222"/>
      <c r="GU80" s="1222"/>
      <c r="GV80" s="1222"/>
      <c r="GW80" s="1222"/>
      <c r="GX80" s="1222"/>
      <c r="GY80" s="1222"/>
      <c r="GZ80" s="1222"/>
      <c r="HA80" s="1222"/>
      <c r="HB80" s="1222"/>
      <c r="HC80" s="1222"/>
      <c r="HD80" s="1222"/>
      <c r="HE80" s="1222"/>
      <c r="HF80" s="1222"/>
      <c r="HG80" s="1222"/>
      <c r="HH80" s="1222"/>
      <c r="HI80" s="1222"/>
      <c r="HJ80" s="1222"/>
      <c r="HK80" s="1222"/>
      <c r="HL80" s="1222"/>
      <c r="HM80" s="1222"/>
      <c r="HN80" s="1222"/>
      <c r="HO80" s="1222"/>
      <c r="HP80" s="1222"/>
      <c r="HQ80" s="1222"/>
      <c r="HR80" s="1222"/>
      <c r="HS80" s="1222"/>
      <c r="HT80" s="1222"/>
      <c r="HU80" s="1222"/>
      <c r="HV80" s="1222"/>
      <c r="HW80" s="1222"/>
      <c r="HX80" s="1222"/>
      <c r="HY80" s="1222"/>
      <c r="HZ80" s="1222"/>
      <c r="IA80" s="1222"/>
      <c r="IB80" s="1222"/>
      <c r="IC80" s="1222"/>
      <c r="ID80" s="1222"/>
      <c r="IE80" s="1222"/>
      <c r="IF80" s="1222"/>
      <c r="IG80" s="1222"/>
      <c r="IH80" s="1222"/>
      <c r="II80" s="1222"/>
      <c r="IJ80" s="1222"/>
      <c r="IK80" s="1222"/>
      <c r="IL80" s="1222"/>
      <c r="IM80" s="1222"/>
      <c r="IN80" s="1222"/>
      <c r="IO80" s="1222"/>
      <c r="IP80" s="1222"/>
      <c r="IQ80" s="1222"/>
      <c r="IR80" s="1222"/>
      <c r="IS80" s="1222"/>
      <c r="IT80" s="1222"/>
      <c r="IU80" s="1222"/>
      <c r="IV80" s="1222"/>
    </row>
    <row r="81" spans="1:256" s="598" customFormat="1" ht="20.100000000000001" customHeight="1">
      <c r="A81" s="1240" t="s">
        <v>1580</v>
      </c>
      <c r="B81" s="1241">
        <v>3</v>
      </c>
      <c r="C81" s="1241">
        <v>84</v>
      </c>
      <c r="D81" s="1241">
        <v>34</v>
      </c>
      <c r="E81" s="1002"/>
      <c r="F81" s="2773"/>
      <c r="G81" s="2773"/>
      <c r="H81" s="2773"/>
      <c r="I81" s="2773"/>
      <c r="J81" s="2773"/>
      <c r="K81" s="2773"/>
      <c r="L81" s="2774"/>
      <c r="M81" s="2774"/>
      <c r="N81" s="2774"/>
      <c r="O81" s="2774"/>
      <c r="P81" s="2774"/>
      <c r="Q81" s="2774"/>
      <c r="R81" s="2774"/>
      <c r="S81" s="2774"/>
      <c r="T81" s="2774"/>
      <c r="U81" s="2774"/>
      <c r="V81" s="2774"/>
      <c r="W81" s="2774"/>
      <c r="X81" s="2774"/>
      <c r="Y81" s="2774"/>
      <c r="Z81" s="2774"/>
      <c r="AA81" s="2774"/>
      <c r="AB81" s="2774"/>
      <c r="AC81" s="2774"/>
      <c r="AD81" s="2774"/>
      <c r="AE81" s="2774"/>
      <c r="AF81" s="2774"/>
      <c r="AG81" s="2774"/>
      <c r="AH81" s="2774"/>
      <c r="AI81" s="2774"/>
      <c r="AJ81" s="2774"/>
      <c r="AK81" s="2774"/>
      <c r="AL81" s="2774"/>
      <c r="AM81" s="2774"/>
      <c r="AN81" s="2774"/>
      <c r="AO81" s="2774"/>
      <c r="AP81" s="2774"/>
      <c r="AQ81" s="2774"/>
      <c r="AR81" s="2774"/>
      <c r="AS81" s="2774"/>
      <c r="AT81" s="2774"/>
      <c r="AU81" s="2774"/>
      <c r="AV81" s="2774"/>
      <c r="AW81" s="2774"/>
      <c r="AX81" s="2774"/>
      <c r="AY81" s="2774"/>
      <c r="AZ81" s="1222"/>
      <c r="BA81" s="1222"/>
      <c r="BB81" s="1222"/>
      <c r="BC81" s="1222"/>
      <c r="BD81" s="1222"/>
      <c r="BE81" s="1222"/>
      <c r="BF81" s="1222"/>
      <c r="BG81" s="1222"/>
      <c r="BH81" s="1222"/>
      <c r="BI81" s="1222"/>
      <c r="BJ81" s="1222"/>
      <c r="BK81" s="1222"/>
      <c r="BL81" s="1222"/>
      <c r="BM81" s="1222"/>
      <c r="BN81" s="1222"/>
      <c r="BO81" s="1222"/>
      <c r="BP81" s="1222"/>
      <c r="BQ81" s="1222"/>
      <c r="BR81" s="1222"/>
      <c r="BS81" s="1222"/>
      <c r="BT81" s="1222"/>
      <c r="BU81" s="1222"/>
      <c r="BV81" s="1222"/>
      <c r="BW81" s="1222"/>
      <c r="BX81" s="1222"/>
      <c r="BY81" s="1222"/>
      <c r="BZ81" s="1222"/>
      <c r="CA81" s="1222"/>
      <c r="CB81" s="1222"/>
      <c r="CC81" s="1222"/>
      <c r="CD81" s="1222"/>
      <c r="CE81" s="1222"/>
      <c r="CF81" s="1222"/>
      <c r="CG81" s="1222"/>
      <c r="CH81" s="1222"/>
      <c r="CI81" s="1222"/>
      <c r="CJ81" s="1222"/>
      <c r="CK81" s="1222"/>
      <c r="CL81" s="1222"/>
      <c r="CM81" s="1222"/>
      <c r="CN81" s="1222"/>
      <c r="CO81" s="1222"/>
      <c r="CP81" s="1222"/>
      <c r="CQ81" s="1222"/>
      <c r="CR81" s="1222"/>
      <c r="CS81" s="1222"/>
      <c r="CT81" s="1222"/>
      <c r="CU81" s="1222"/>
      <c r="CV81" s="1222"/>
      <c r="CW81" s="1222"/>
      <c r="CX81" s="1222"/>
      <c r="CY81" s="1222"/>
      <c r="CZ81" s="1222"/>
      <c r="DA81" s="1222"/>
      <c r="DB81" s="1222"/>
      <c r="DC81" s="1222"/>
      <c r="DD81" s="1222"/>
      <c r="DE81" s="1222"/>
      <c r="DF81" s="1222"/>
      <c r="DG81" s="1222"/>
      <c r="DH81" s="1222"/>
      <c r="DI81" s="1222"/>
      <c r="DJ81" s="1222"/>
      <c r="DK81" s="1222"/>
      <c r="DL81" s="1222"/>
      <c r="DM81" s="1222"/>
      <c r="DN81" s="1222"/>
      <c r="DO81" s="1222"/>
      <c r="DP81" s="1222"/>
      <c r="DQ81" s="1222"/>
      <c r="DR81" s="1222"/>
      <c r="DS81" s="1222"/>
      <c r="DT81" s="1222"/>
      <c r="DU81" s="1222"/>
      <c r="DV81" s="1222"/>
      <c r="DW81" s="1222"/>
      <c r="DX81" s="1222"/>
      <c r="DY81" s="1222"/>
      <c r="DZ81" s="1222"/>
      <c r="EA81" s="1222"/>
      <c r="EB81" s="1222"/>
      <c r="EC81" s="1222"/>
      <c r="ED81" s="1222"/>
      <c r="EE81" s="1222"/>
      <c r="EF81" s="1222"/>
      <c r="EG81" s="1222"/>
      <c r="EH81" s="1222"/>
      <c r="EI81" s="1222"/>
      <c r="EJ81" s="1222"/>
      <c r="EK81" s="1222"/>
      <c r="EL81" s="1222"/>
      <c r="EM81" s="1222"/>
      <c r="EN81" s="1222"/>
      <c r="EO81" s="1222"/>
      <c r="EP81" s="1222"/>
      <c r="EQ81" s="1222"/>
      <c r="ER81" s="1222"/>
      <c r="ES81" s="1222"/>
      <c r="ET81" s="1222"/>
      <c r="EU81" s="1222"/>
      <c r="EV81" s="1222"/>
      <c r="EW81" s="1222"/>
      <c r="EX81" s="1222"/>
      <c r="EY81" s="1222"/>
      <c r="EZ81" s="1222"/>
      <c r="FA81" s="1222"/>
      <c r="FB81" s="1222"/>
      <c r="FC81" s="1222"/>
      <c r="FD81" s="1222"/>
      <c r="FE81" s="1222"/>
      <c r="FF81" s="1222"/>
      <c r="FG81" s="1222"/>
      <c r="FH81" s="1222"/>
      <c r="FI81" s="1222"/>
      <c r="FJ81" s="1222"/>
      <c r="FK81" s="1222"/>
      <c r="FL81" s="1222"/>
      <c r="FM81" s="1222"/>
      <c r="FN81" s="1222"/>
      <c r="FO81" s="1222"/>
      <c r="FP81" s="1222"/>
      <c r="FQ81" s="1222"/>
      <c r="FR81" s="1222"/>
      <c r="FS81" s="1222"/>
      <c r="FT81" s="1222"/>
      <c r="FU81" s="1222"/>
      <c r="FV81" s="1222"/>
      <c r="FW81" s="1222"/>
      <c r="FX81" s="1222"/>
      <c r="FY81" s="1222"/>
      <c r="FZ81" s="1222"/>
      <c r="GA81" s="1222"/>
      <c r="GB81" s="1222"/>
      <c r="GC81" s="1222"/>
      <c r="GD81" s="1222"/>
      <c r="GE81" s="1222"/>
      <c r="GF81" s="1222"/>
      <c r="GG81" s="1222"/>
      <c r="GH81" s="1222"/>
      <c r="GI81" s="1222"/>
      <c r="GJ81" s="1222"/>
      <c r="GK81" s="1222"/>
      <c r="GL81" s="1222"/>
      <c r="GM81" s="1222"/>
      <c r="GN81" s="1222"/>
      <c r="GO81" s="1222"/>
      <c r="GP81" s="1222"/>
      <c r="GQ81" s="1222"/>
      <c r="GR81" s="1222"/>
      <c r="GS81" s="1222"/>
      <c r="GT81" s="1222"/>
      <c r="GU81" s="1222"/>
      <c r="GV81" s="1222"/>
      <c r="GW81" s="1222"/>
      <c r="GX81" s="1222"/>
      <c r="GY81" s="1222"/>
      <c r="GZ81" s="1222"/>
      <c r="HA81" s="1222"/>
      <c r="HB81" s="1222"/>
      <c r="HC81" s="1222"/>
      <c r="HD81" s="1222"/>
      <c r="HE81" s="1222"/>
      <c r="HF81" s="1222"/>
      <c r="HG81" s="1222"/>
      <c r="HH81" s="1222"/>
      <c r="HI81" s="1222"/>
      <c r="HJ81" s="1222"/>
      <c r="HK81" s="1222"/>
      <c r="HL81" s="1222"/>
      <c r="HM81" s="1222"/>
      <c r="HN81" s="1222"/>
      <c r="HO81" s="1222"/>
      <c r="HP81" s="1222"/>
      <c r="HQ81" s="1222"/>
      <c r="HR81" s="1222"/>
      <c r="HS81" s="1222"/>
      <c r="HT81" s="1222"/>
      <c r="HU81" s="1222"/>
      <c r="HV81" s="1222"/>
      <c r="HW81" s="1222"/>
      <c r="HX81" s="1222"/>
      <c r="HY81" s="1222"/>
      <c r="HZ81" s="1222"/>
      <c r="IA81" s="1222"/>
      <c r="IB81" s="1222"/>
      <c r="IC81" s="1222"/>
      <c r="ID81" s="1222"/>
      <c r="IE81" s="1222"/>
      <c r="IF81" s="1222"/>
      <c r="IG81" s="1222"/>
      <c r="IH81" s="1222"/>
      <c r="II81" s="1222"/>
      <c r="IJ81" s="1222"/>
      <c r="IK81" s="1222"/>
      <c r="IL81" s="1222"/>
      <c r="IM81" s="1222"/>
      <c r="IN81" s="1222"/>
      <c r="IO81" s="1222"/>
      <c r="IP81" s="1222"/>
      <c r="IQ81" s="1222"/>
      <c r="IR81" s="1222"/>
      <c r="IS81" s="1222"/>
      <c r="IT81" s="1222"/>
      <c r="IU81" s="1222"/>
      <c r="IV81" s="1222"/>
    </row>
    <row r="82" spans="1:256" s="598" customFormat="1" ht="20.100000000000001" customHeight="1">
      <c r="A82" s="1240" t="s">
        <v>1581</v>
      </c>
      <c r="B82" s="1241">
        <v>80</v>
      </c>
      <c r="C82" s="1241">
        <v>56</v>
      </c>
      <c r="D82" s="1241">
        <v>24</v>
      </c>
      <c r="E82" s="1002"/>
      <c r="F82" s="2773"/>
      <c r="G82" s="2773"/>
      <c r="H82" s="2773"/>
      <c r="I82" s="2773"/>
      <c r="J82" s="2773"/>
      <c r="K82" s="2773"/>
      <c r="L82" s="2774"/>
      <c r="M82" s="2774"/>
      <c r="N82" s="2774"/>
      <c r="O82" s="2774"/>
      <c r="P82" s="2774"/>
      <c r="Q82" s="2774"/>
      <c r="R82" s="2774"/>
      <c r="S82" s="2774"/>
      <c r="T82" s="2774"/>
      <c r="U82" s="2774"/>
      <c r="V82" s="2774"/>
      <c r="W82" s="2774"/>
      <c r="X82" s="2774"/>
      <c r="Y82" s="2774"/>
      <c r="Z82" s="2774"/>
      <c r="AA82" s="2774"/>
      <c r="AB82" s="2774"/>
      <c r="AC82" s="2774"/>
      <c r="AD82" s="2774"/>
      <c r="AE82" s="2774"/>
      <c r="AF82" s="2774"/>
      <c r="AG82" s="2774"/>
      <c r="AH82" s="2774"/>
      <c r="AI82" s="2774"/>
      <c r="AJ82" s="2774"/>
      <c r="AK82" s="2774"/>
      <c r="AL82" s="2774"/>
      <c r="AM82" s="2774"/>
      <c r="AN82" s="2774"/>
      <c r="AO82" s="2774"/>
      <c r="AP82" s="2774"/>
      <c r="AQ82" s="2774"/>
      <c r="AR82" s="2774"/>
      <c r="AS82" s="2774"/>
      <c r="AT82" s="2774"/>
      <c r="AU82" s="2774"/>
      <c r="AV82" s="2774"/>
      <c r="AW82" s="2774"/>
      <c r="AX82" s="2774"/>
      <c r="AY82" s="2774"/>
      <c r="AZ82" s="1222"/>
      <c r="BA82" s="1222"/>
      <c r="BB82" s="1222"/>
      <c r="BC82" s="1222"/>
      <c r="BD82" s="1222"/>
      <c r="BE82" s="1222"/>
      <c r="BF82" s="1222"/>
      <c r="BG82" s="1222"/>
      <c r="BH82" s="1222"/>
      <c r="BI82" s="1222"/>
      <c r="BJ82" s="1222"/>
      <c r="BK82" s="1222"/>
      <c r="BL82" s="1222"/>
      <c r="BM82" s="1222"/>
      <c r="BN82" s="1222"/>
      <c r="BO82" s="1222"/>
      <c r="BP82" s="1222"/>
      <c r="BQ82" s="1222"/>
      <c r="BR82" s="1222"/>
      <c r="BS82" s="1222"/>
      <c r="BT82" s="1222"/>
      <c r="BU82" s="1222"/>
      <c r="BV82" s="1222"/>
      <c r="BW82" s="1222"/>
      <c r="BX82" s="1222"/>
      <c r="BY82" s="1222"/>
      <c r="BZ82" s="1222"/>
      <c r="CA82" s="1222"/>
      <c r="CB82" s="1222"/>
      <c r="CC82" s="1222"/>
      <c r="CD82" s="1222"/>
      <c r="CE82" s="1222"/>
      <c r="CF82" s="1222"/>
      <c r="CG82" s="1222"/>
      <c r="CH82" s="1222"/>
      <c r="CI82" s="1222"/>
      <c r="CJ82" s="1222"/>
      <c r="CK82" s="1222"/>
      <c r="CL82" s="1222"/>
      <c r="CM82" s="1222"/>
      <c r="CN82" s="1222"/>
      <c r="CO82" s="1222"/>
      <c r="CP82" s="1222"/>
      <c r="CQ82" s="1222"/>
      <c r="CR82" s="1222"/>
      <c r="CS82" s="1222"/>
      <c r="CT82" s="1222"/>
      <c r="CU82" s="1222"/>
      <c r="CV82" s="1222"/>
      <c r="CW82" s="1222"/>
      <c r="CX82" s="1222"/>
      <c r="CY82" s="1222"/>
      <c r="CZ82" s="1222"/>
      <c r="DA82" s="1222"/>
      <c r="DB82" s="1222"/>
      <c r="DC82" s="1222"/>
      <c r="DD82" s="1222"/>
      <c r="DE82" s="1222"/>
      <c r="DF82" s="1222"/>
      <c r="DG82" s="1222"/>
      <c r="DH82" s="1222"/>
      <c r="DI82" s="1222"/>
      <c r="DJ82" s="1222"/>
      <c r="DK82" s="1222"/>
      <c r="DL82" s="1222"/>
      <c r="DM82" s="1222"/>
      <c r="DN82" s="1222"/>
      <c r="DO82" s="1222"/>
      <c r="DP82" s="1222"/>
      <c r="DQ82" s="1222"/>
      <c r="DR82" s="1222"/>
      <c r="DS82" s="1222"/>
      <c r="DT82" s="1222"/>
      <c r="DU82" s="1222"/>
      <c r="DV82" s="1222"/>
      <c r="DW82" s="1222"/>
      <c r="DX82" s="1222"/>
      <c r="DY82" s="1222"/>
      <c r="DZ82" s="1222"/>
      <c r="EA82" s="1222"/>
      <c r="EB82" s="1222"/>
      <c r="EC82" s="1222"/>
      <c r="ED82" s="1222"/>
      <c r="EE82" s="1222"/>
      <c r="EF82" s="1222"/>
      <c r="EG82" s="1222"/>
      <c r="EH82" s="1222"/>
      <c r="EI82" s="1222"/>
      <c r="EJ82" s="1222"/>
      <c r="EK82" s="1222"/>
      <c r="EL82" s="1222"/>
      <c r="EM82" s="1222"/>
      <c r="EN82" s="1222"/>
      <c r="EO82" s="1222"/>
      <c r="EP82" s="1222"/>
      <c r="EQ82" s="1222"/>
      <c r="ER82" s="1222"/>
      <c r="ES82" s="1222"/>
      <c r="ET82" s="1222"/>
      <c r="EU82" s="1222"/>
      <c r="EV82" s="1222"/>
      <c r="EW82" s="1222"/>
      <c r="EX82" s="1222"/>
      <c r="EY82" s="1222"/>
      <c r="EZ82" s="1222"/>
      <c r="FA82" s="1222"/>
      <c r="FB82" s="1222"/>
      <c r="FC82" s="1222"/>
      <c r="FD82" s="1222"/>
      <c r="FE82" s="1222"/>
      <c r="FF82" s="1222"/>
      <c r="FG82" s="1222"/>
      <c r="FH82" s="1222"/>
      <c r="FI82" s="1222"/>
      <c r="FJ82" s="1222"/>
      <c r="FK82" s="1222"/>
      <c r="FL82" s="1222"/>
      <c r="FM82" s="1222"/>
      <c r="FN82" s="1222"/>
      <c r="FO82" s="1222"/>
      <c r="FP82" s="1222"/>
      <c r="FQ82" s="1222"/>
      <c r="FR82" s="1222"/>
      <c r="FS82" s="1222"/>
      <c r="FT82" s="1222"/>
      <c r="FU82" s="1222"/>
      <c r="FV82" s="1222"/>
      <c r="FW82" s="1222"/>
      <c r="FX82" s="1222"/>
      <c r="FY82" s="1222"/>
      <c r="FZ82" s="1222"/>
      <c r="GA82" s="1222"/>
      <c r="GB82" s="1222"/>
      <c r="GC82" s="1222"/>
      <c r="GD82" s="1222"/>
      <c r="GE82" s="1222"/>
      <c r="GF82" s="1222"/>
      <c r="GG82" s="1222"/>
      <c r="GH82" s="1222"/>
      <c r="GI82" s="1222"/>
      <c r="GJ82" s="1222"/>
      <c r="GK82" s="1222"/>
      <c r="GL82" s="1222"/>
      <c r="GM82" s="1222"/>
      <c r="GN82" s="1222"/>
      <c r="GO82" s="1222"/>
      <c r="GP82" s="1222"/>
      <c r="GQ82" s="1222"/>
      <c r="GR82" s="1222"/>
      <c r="GS82" s="1222"/>
      <c r="GT82" s="1222"/>
      <c r="GU82" s="1222"/>
      <c r="GV82" s="1222"/>
      <c r="GW82" s="1222"/>
      <c r="GX82" s="1222"/>
      <c r="GY82" s="1222"/>
      <c r="GZ82" s="1222"/>
      <c r="HA82" s="1222"/>
      <c r="HB82" s="1222"/>
      <c r="HC82" s="1222"/>
      <c r="HD82" s="1222"/>
      <c r="HE82" s="1222"/>
      <c r="HF82" s="1222"/>
      <c r="HG82" s="1222"/>
      <c r="HH82" s="1222"/>
      <c r="HI82" s="1222"/>
      <c r="HJ82" s="1222"/>
      <c r="HK82" s="1222"/>
      <c r="HL82" s="1222"/>
      <c r="HM82" s="1222"/>
      <c r="HN82" s="1222"/>
      <c r="HO82" s="1222"/>
      <c r="HP82" s="1222"/>
      <c r="HQ82" s="1222"/>
      <c r="HR82" s="1222"/>
      <c r="HS82" s="1222"/>
      <c r="HT82" s="1222"/>
      <c r="HU82" s="1222"/>
      <c r="HV82" s="1222"/>
      <c r="HW82" s="1222"/>
      <c r="HX82" s="1222"/>
      <c r="HY82" s="1222"/>
      <c r="HZ82" s="1222"/>
      <c r="IA82" s="1222"/>
      <c r="IB82" s="1222"/>
      <c r="IC82" s="1222"/>
      <c r="ID82" s="1222"/>
      <c r="IE82" s="1222"/>
      <c r="IF82" s="1222"/>
      <c r="IG82" s="1222"/>
      <c r="IH82" s="1222"/>
      <c r="II82" s="1222"/>
      <c r="IJ82" s="1222"/>
      <c r="IK82" s="1222"/>
      <c r="IL82" s="1222"/>
      <c r="IM82" s="1222"/>
      <c r="IN82" s="1222"/>
      <c r="IO82" s="1222"/>
      <c r="IP82" s="1222"/>
      <c r="IQ82" s="1222"/>
      <c r="IR82" s="1222"/>
      <c r="IS82" s="1222"/>
      <c r="IT82" s="1222"/>
      <c r="IU82" s="1222"/>
      <c r="IV82" s="1222"/>
    </row>
    <row r="83" spans="1:256" s="598" customFormat="1" ht="20.100000000000001" customHeight="1">
      <c r="A83" s="1240" t="s">
        <v>1582</v>
      </c>
      <c r="B83" s="1241">
        <v>6</v>
      </c>
      <c r="C83" s="1241">
        <v>193</v>
      </c>
      <c r="D83" s="1241">
        <v>0</v>
      </c>
      <c r="E83" s="1002"/>
      <c r="F83" s="2773"/>
      <c r="G83" s="2773"/>
      <c r="H83" s="2773"/>
      <c r="I83" s="2773"/>
      <c r="J83" s="2773"/>
      <c r="K83" s="2773"/>
      <c r="L83" s="2774"/>
      <c r="M83" s="2774"/>
      <c r="N83" s="2774"/>
      <c r="O83" s="2774"/>
      <c r="P83" s="2774"/>
      <c r="Q83" s="2774"/>
      <c r="R83" s="2774"/>
      <c r="S83" s="2774"/>
      <c r="T83" s="2774"/>
      <c r="U83" s="2774"/>
      <c r="V83" s="2774"/>
      <c r="W83" s="2774"/>
      <c r="X83" s="2774"/>
      <c r="Y83" s="2774"/>
      <c r="Z83" s="2774"/>
      <c r="AA83" s="2774"/>
      <c r="AB83" s="2774"/>
      <c r="AC83" s="2774"/>
      <c r="AD83" s="2774"/>
      <c r="AE83" s="2774"/>
      <c r="AF83" s="2774"/>
      <c r="AG83" s="2774"/>
      <c r="AH83" s="2774"/>
      <c r="AI83" s="2774"/>
      <c r="AJ83" s="2774"/>
      <c r="AK83" s="2774"/>
      <c r="AL83" s="2774"/>
      <c r="AM83" s="2774"/>
      <c r="AN83" s="2774"/>
      <c r="AO83" s="2774"/>
      <c r="AP83" s="2774"/>
      <c r="AQ83" s="2774"/>
      <c r="AR83" s="2774"/>
      <c r="AS83" s="2774"/>
      <c r="AT83" s="2774"/>
      <c r="AU83" s="2774"/>
      <c r="AV83" s="2774"/>
      <c r="AW83" s="2774"/>
      <c r="AX83" s="2774"/>
      <c r="AY83" s="2774"/>
      <c r="AZ83" s="1222"/>
      <c r="BA83" s="1222"/>
      <c r="BB83" s="1222"/>
      <c r="BC83" s="1222"/>
      <c r="BD83" s="1222"/>
      <c r="BE83" s="1222"/>
      <c r="BF83" s="1222"/>
      <c r="BG83" s="1222"/>
      <c r="BH83" s="1222"/>
      <c r="BI83" s="1222"/>
      <c r="BJ83" s="1222"/>
      <c r="BK83" s="1222"/>
      <c r="BL83" s="1222"/>
      <c r="BM83" s="1222"/>
      <c r="BN83" s="1222"/>
      <c r="BO83" s="1222"/>
      <c r="BP83" s="1222"/>
      <c r="BQ83" s="1222"/>
      <c r="BR83" s="1222"/>
      <c r="BS83" s="1222"/>
      <c r="BT83" s="1222"/>
      <c r="BU83" s="1222"/>
      <c r="BV83" s="1222"/>
      <c r="BW83" s="1222"/>
      <c r="BX83" s="1222"/>
      <c r="BY83" s="1222"/>
      <c r="BZ83" s="1222"/>
      <c r="CA83" s="1222"/>
      <c r="CB83" s="1222"/>
      <c r="CC83" s="1222"/>
      <c r="CD83" s="1222"/>
      <c r="CE83" s="1222"/>
      <c r="CF83" s="1222"/>
      <c r="CG83" s="1222"/>
      <c r="CH83" s="1222"/>
      <c r="CI83" s="1222"/>
      <c r="CJ83" s="1222"/>
      <c r="CK83" s="1222"/>
      <c r="CL83" s="1222"/>
      <c r="CM83" s="1222"/>
      <c r="CN83" s="1222"/>
      <c r="CO83" s="1222"/>
      <c r="CP83" s="1222"/>
      <c r="CQ83" s="1222"/>
      <c r="CR83" s="1222"/>
      <c r="CS83" s="1222"/>
      <c r="CT83" s="1222"/>
      <c r="CU83" s="1222"/>
      <c r="CV83" s="1222"/>
      <c r="CW83" s="1222"/>
      <c r="CX83" s="1222"/>
      <c r="CY83" s="1222"/>
      <c r="CZ83" s="1222"/>
      <c r="DA83" s="1222"/>
      <c r="DB83" s="1222"/>
      <c r="DC83" s="1222"/>
      <c r="DD83" s="1222"/>
      <c r="DE83" s="1222"/>
      <c r="DF83" s="1222"/>
      <c r="DG83" s="1222"/>
      <c r="DH83" s="1222"/>
      <c r="DI83" s="1222"/>
      <c r="DJ83" s="1222"/>
      <c r="DK83" s="1222"/>
      <c r="DL83" s="1222"/>
      <c r="DM83" s="1222"/>
      <c r="DN83" s="1222"/>
      <c r="DO83" s="1222"/>
      <c r="DP83" s="1222"/>
      <c r="DQ83" s="1222"/>
      <c r="DR83" s="1222"/>
      <c r="DS83" s="1222"/>
      <c r="DT83" s="1222"/>
      <c r="DU83" s="1222"/>
      <c r="DV83" s="1222"/>
      <c r="DW83" s="1222"/>
      <c r="DX83" s="1222"/>
      <c r="DY83" s="1222"/>
      <c r="DZ83" s="1222"/>
      <c r="EA83" s="1222"/>
      <c r="EB83" s="1222"/>
      <c r="EC83" s="1222"/>
      <c r="ED83" s="1222"/>
      <c r="EE83" s="1222"/>
      <c r="EF83" s="1222"/>
      <c r="EG83" s="1222"/>
      <c r="EH83" s="1222"/>
      <c r="EI83" s="1222"/>
      <c r="EJ83" s="1222"/>
      <c r="EK83" s="1222"/>
      <c r="EL83" s="1222"/>
      <c r="EM83" s="1222"/>
      <c r="EN83" s="1222"/>
      <c r="EO83" s="1222"/>
      <c r="EP83" s="1222"/>
      <c r="EQ83" s="1222"/>
      <c r="ER83" s="1222"/>
      <c r="ES83" s="1222"/>
      <c r="ET83" s="1222"/>
      <c r="EU83" s="1222"/>
      <c r="EV83" s="1222"/>
      <c r="EW83" s="1222"/>
      <c r="EX83" s="1222"/>
      <c r="EY83" s="1222"/>
      <c r="EZ83" s="1222"/>
      <c r="FA83" s="1222"/>
      <c r="FB83" s="1222"/>
      <c r="FC83" s="1222"/>
      <c r="FD83" s="1222"/>
      <c r="FE83" s="1222"/>
      <c r="FF83" s="1222"/>
      <c r="FG83" s="1222"/>
      <c r="FH83" s="1222"/>
      <c r="FI83" s="1222"/>
      <c r="FJ83" s="1222"/>
      <c r="FK83" s="1222"/>
      <c r="FL83" s="1222"/>
      <c r="FM83" s="1222"/>
      <c r="FN83" s="1222"/>
      <c r="FO83" s="1222"/>
      <c r="FP83" s="1222"/>
      <c r="FQ83" s="1222"/>
      <c r="FR83" s="1222"/>
      <c r="FS83" s="1222"/>
      <c r="FT83" s="1222"/>
      <c r="FU83" s="1222"/>
      <c r="FV83" s="1222"/>
      <c r="FW83" s="1222"/>
      <c r="FX83" s="1222"/>
      <c r="FY83" s="1222"/>
      <c r="FZ83" s="1222"/>
      <c r="GA83" s="1222"/>
      <c r="GB83" s="1222"/>
      <c r="GC83" s="1222"/>
      <c r="GD83" s="1222"/>
      <c r="GE83" s="1222"/>
      <c r="GF83" s="1222"/>
      <c r="GG83" s="1222"/>
      <c r="GH83" s="1222"/>
      <c r="GI83" s="1222"/>
      <c r="GJ83" s="1222"/>
      <c r="GK83" s="1222"/>
      <c r="GL83" s="1222"/>
      <c r="GM83" s="1222"/>
      <c r="GN83" s="1222"/>
      <c r="GO83" s="1222"/>
      <c r="GP83" s="1222"/>
      <c r="GQ83" s="1222"/>
      <c r="GR83" s="1222"/>
      <c r="GS83" s="1222"/>
      <c r="GT83" s="1222"/>
      <c r="GU83" s="1222"/>
      <c r="GV83" s="1222"/>
      <c r="GW83" s="1222"/>
      <c r="GX83" s="1222"/>
      <c r="GY83" s="1222"/>
      <c r="GZ83" s="1222"/>
      <c r="HA83" s="1222"/>
      <c r="HB83" s="1222"/>
      <c r="HC83" s="1222"/>
      <c r="HD83" s="1222"/>
      <c r="HE83" s="1222"/>
      <c r="HF83" s="1222"/>
      <c r="HG83" s="1222"/>
      <c r="HH83" s="1222"/>
      <c r="HI83" s="1222"/>
      <c r="HJ83" s="1222"/>
      <c r="HK83" s="1222"/>
      <c r="HL83" s="1222"/>
      <c r="HM83" s="1222"/>
      <c r="HN83" s="1222"/>
      <c r="HO83" s="1222"/>
      <c r="HP83" s="1222"/>
      <c r="HQ83" s="1222"/>
      <c r="HR83" s="1222"/>
      <c r="HS83" s="1222"/>
      <c r="HT83" s="1222"/>
      <c r="HU83" s="1222"/>
      <c r="HV83" s="1222"/>
      <c r="HW83" s="1222"/>
      <c r="HX83" s="1222"/>
      <c r="HY83" s="1222"/>
      <c r="HZ83" s="1222"/>
      <c r="IA83" s="1222"/>
      <c r="IB83" s="1222"/>
      <c r="IC83" s="1222"/>
      <c r="ID83" s="1222"/>
      <c r="IE83" s="1222"/>
      <c r="IF83" s="1222"/>
      <c r="IG83" s="1222"/>
      <c r="IH83" s="1222"/>
      <c r="II83" s="1222"/>
      <c r="IJ83" s="1222"/>
      <c r="IK83" s="1222"/>
      <c r="IL83" s="1222"/>
      <c r="IM83" s="1222"/>
      <c r="IN83" s="1222"/>
      <c r="IO83" s="1222"/>
      <c r="IP83" s="1222"/>
      <c r="IQ83" s="1222"/>
      <c r="IR83" s="1222"/>
      <c r="IS83" s="1222"/>
      <c r="IT83" s="1222"/>
      <c r="IU83" s="1222"/>
      <c r="IV83" s="1222"/>
    </row>
    <row r="84" spans="1:256" s="598" customFormat="1" ht="20.100000000000001" customHeight="1">
      <c r="A84" s="1240" t="s">
        <v>1569</v>
      </c>
      <c r="B84" s="1241">
        <v>279</v>
      </c>
      <c r="C84" s="1241">
        <v>0</v>
      </c>
      <c r="D84" s="1241">
        <v>0</v>
      </c>
      <c r="E84" s="1002"/>
      <c r="F84" s="2773"/>
      <c r="G84" s="2773"/>
      <c r="H84" s="2773"/>
      <c r="I84" s="2773"/>
      <c r="J84" s="2773"/>
      <c r="K84" s="2773"/>
      <c r="L84" s="2774"/>
      <c r="M84" s="2774"/>
      <c r="N84" s="2774"/>
      <c r="O84" s="2774"/>
      <c r="P84" s="2774"/>
      <c r="Q84" s="2774"/>
      <c r="R84" s="2774"/>
      <c r="S84" s="2774"/>
      <c r="T84" s="2774"/>
      <c r="U84" s="2774"/>
      <c r="V84" s="2774"/>
      <c r="W84" s="2774"/>
      <c r="X84" s="2774"/>
      <c r="Y84" s="2774"/>
      <c r="Z84" s="2774"/>
      <c r="AA84" s="2774"/>
      <c r="AB84" s="2774"/>
      <c r="AC84" s="2774"/>
      <c r="AD84" s="2774"/>
      <c r="AE84" s="2774"/>
      <c r="AF84" s="2774"/>
      <c r="AG84" s="2774"/>
      <c r="AH84" s="2774"/>
      <c r="AI84" s="2774"/>
      <c r="AJ84" s="2774"/>
      <c r="AK84" s="2774"/>
      <c r="AL84" s="2774"/>
      <c r="AM84" s="2774"/>
      <c r="AN84" s="2774"/>
      <c r="AO84" s="2774"/>
      <c r="AP84" s="2774"/>
      <c r="AQ84" s="2774"/>
      <c r="AR84" s="2774"/>
      <c r="AS84" s="2774"/>
      <c r="AT84" s="2774"/>
      <c r="AU84" s="2774"/>
      <c r="AV84" s="2774"/>
      <c r="AW84" s="2774"/>
      <c r="AX84" s="2774"/>
      <c r="AY84" s="2774"/>
      <c r="AZ84" s="1222"/>
      <c r="BA84" s="1222"/>
      <c r="BB84" s="1222"/>
      <c r="BC84" s="1222"/>
      <c r="BD84" s="1222"/>
      <c r="BE84" s="1222"/>
      <c r="BF84" s="1222"/>
      <c r="BG84" s="1222"/>
      <c r="BH84" s="1222"/>
      <c r="BI84" s="1222"/>
      <c r="BJ84" s="1222"/>
      <c r="BK84" s="1222"/>
      <c r="BL84" s="1222"/>
      <c r="BM84" s="1222"/>
      <c r="BN84" s="1222"/>
      <c r="BO84" s="1222"/>
      <c r="BP84" s="1222"/>
      <c r="BQ84" s="1222"/>
      <c r="BR84" s="1222"/>
      <c r="BS84" s="1222"/>
      <c r="BT84" s="1222"/>
      <c r="BU84" s="1222"/>
      <c r="BV84" s="1222"/>
      <c r="BW84" s="1222"/>
      <c r="BX84" s="1222"/>
      <c r="BY84" s="1222"/>
      <c r="BZ84" s="1222"/>
      <c r="CA84" s="1222"/>
      <c r="CB84" s="1222"/>
      <c r="CC84" s="1222"/>
      <c r="CD84" s="1222"/>
      <c r="CE84" s="1222"/>
      <c r="CF84" s="1222"/>
      <c r="CG84" s="1222"/>
      <c r="CH84" s="1222"/>
      <c r="CI84" s="1222"/>
      <c r="CJ84" s="1222"/>
      <c r="CK84" s="1222"/>
      <c r="CL84" s="1222"/>
      <c r="CM84" s="1222"/>
      <c r="CN84" s="1222"/>
      <c r="CO84" s="1222"/>
      <c r="CP84" s="1222"/>
      <c r="CQ84" s="1222"/>
      <c r="CR84" s="1222"/>
      <c r="CS84" s="1222"/>
      <c r="CT84" s="1222"/>
      <c r="CU84" s="1222"/>
      <c r="CV84" s="1222"/>
      <c r="CW84" s="1222"/>
      <c r="CX84" s="1222"/>
      <c r="CY84" s="1222"/>
      <c r="CZ84" s="1222"/>
      <c r="DA84" s="1222"/>
      <c r="DB84" s="1222"/>
      <c r="DC84" s="1222"/>
      <c r="DD84" s="1222"/>
      <c r="DE84" s="1222"/>
      <c r="DF84" s="1222"/>
      <c r="DG84" s="1222"/>
      <c r="DH84" s="1222"/>
      <c r="DI84" s="1222"/>
      <c r="DJ84" s="1222"/>
      <c r="DK84" s="1222"/>
      <c r="DL84" s="1222"/>
      <c r="DM84" s="1222"/>
      <c r="DN84" s="1222"/>
      <c r="DO84" s="1222"/>
      <c r="DP84" s="1222"/>
      <c r="DQ84" s="1222"/>
      <c r="DR84" s="1222"/>
      <c r="DS84" s="1222"/>
      <c r="DT84" s="1222"/>
      <c r="DU84" s="1222"/>
      <c r="DV84" s="1222"/>
      <c r="DW84" s="1222"/>
      <c r="DX84" s="1222"/>
      <c r="DY84" s="1222"/>
      <c r="DZ84" s="1222"/>
      <c r="EA84" s="1222"/>
      <c r="EB84" s="1222"/>
      <c r="EC84" s="1222"/>
      <c r="ED84" s="1222"/>
      <c r="EE84" s="1222"/>
      <c r="EF84" s="1222"/>
      <c r="EG84" s="1222"/>
      <c r="EH84" s="1222"/>
      <c r="EI84" s="1222"/>
      <c r="EJ84" s="1222"/>
      <c r="EK84" s="1222"/>
      <c r="EL84" s="1222"/>
      <c r="EM84" s="1222"/>
      <c r="EN84" s="1222"/>
      <c r="EO84" s="1222"/>
      <c r="EP84" s="1222"/>
      <c r="EQ84" s="1222"/>
      <c r="ER84" s="1222"/>
      <c r="ES84" s="1222"/>
      <c r="ET84" s="1222"/>
      <c r="EU84" s="1222"/>
      <c r="EV84" s="1222"/>
      <c r="EW84" s="1222"/>
      <c r="EX84" s="1222"/>
      <c r="EY84" s="1222"/>
      <c r="EZ84" s="1222"/>
      <c r="FA84" s="1222"/>
      <c r="FB84" s="1222"/>
      <c r="FC84" s="1222"/>
      <c r="FD84" s="1222"/>
      <c r="FE84" s="1222"/>
      <c r="FF84" s="1222"/>
      <c r="FG84" s="1222"/>
      <c r="FH84" s="1222"/>
      <c r="FI84" s="1222"/>
      <c r="FJ84" s="1222"/>
      <c r="FK84" s="1222"/>
      <c r="FL84" s="1222"/>
      <c r="FM84" s="1222"/>
      <c r="FN84" s="1222"/>
      <c r="FO84" s="1222"/>
      <c r="FP84" s="1222"/>
      <c r="FQ84" s="1222"/>
      <c r="FR84" s="1222"/>
      <c r="FS84" s="1222"/>
      <c r="FT84" s="1222"/>
      <c r="FU84" s="1222"/>
      <c r="FV84" s="1222"/>
      <c r="FW84" s="1222"/>
      <c r="FX84" s="1222"/>
      <c r="FY84" s="1222"/>
      <c r="FZ84" s="1222"/>
      <c r="GA84" s="1222"/>
      <c r="GB84" s="1222"/>
      <c r="GC84" s="1222"/>
      <c r="GD84" s="1222"/>
      <c r="GE84" s="1222"/>
      <c r="GF84" s="1222"/>
      <c r="GG84" s="1222"/>
      <c r="GH84" s="1222"/>
      <c r="GI84" s="1222"/>
      <c r="GJ84" s="1222"/>
      <c r="GK84" s="1222"/>
      <c r="GL84" s="1222"/>
      <c r="GM84" s="1222"/>
      <c r="GN84" s="1222"/>
      <c r="GO84" s="1222"/>
      <c r="GP84" s="1222"/>
      <c r="GQ84" s="1222"/>
      <c r="GR84" s="1222"/>
      <c r="GS84" s="1222"/>
      <c r="GT84" s="1222"/>
      <c r="GU84" s="1222"/>
      <c r="GV84" s="1222"/>
      <c r="GW84" s="1222"/>
      <c r="GX84" s="1222"/>
      <c r="GY84" s="1222"/>
      <c r="GZ84" s="1222"/>
      <c r="HA84" s="1222"/>
      <c r="HB84" s="1222"/>
      <c r="HC84" s="1222"/>
      <c r="HD84" s="1222"/>
      <c r="HE84" s="1222"/>
      <c r="HF84" s="1222"/>
      <c r="HG84" s="1222"/>
      <c r="HH84" s="1222"/>
      <c r="HI84" s="1222"/>
      <c r="HJ84" s="1222"/>
      <c r="HK84" s="1222"/>
      <c r="HL84" s="1222"/>
      <c r="HM84" s="1222"/>
      <c r="HN84" s="1222"/>
      <c r="HO84" s="1222"/>
      <c r="HP84" s="1222"/>
      <c r="HQ84" s="1222"/>
      <c r="HR84" s="1222"/>
      <c r="HS84" s="1222"/>
      <c r="HT84" s="1222"/>
      <c r="HU84" s="1222"/>
      <c r="HV84" s="1222"/>
      <c r="HW84" s="1222"/>
      <c r="HX84" s="1222"/>
      <c r="HY84" s="1222"/>
      <c r="HZ84" s="1222"/>
      <c r="IA84" s="1222"/>
      <c r="IB84" s="1222"/>
      <c r="IC84" s="1222"/>
      <c r="ID84" s="1222"/>
      <c r="IE84" s="1222"/>
      <c r="IF84" s="1222"/>
      <c r="IG84" s="1222"/>
      <c r="IH84" s="1222"/>
      <c r="II84" s="1222"/>
      <c r="IJ84" s="1222"/>
      <c r="IK84" s="1222"/>
      <c r="IL84" s="1222"/>
      <c r="IM84" s="1222"/>
      <c r="IN84" s="1222"/>
      <c r="IO84" s="1222"/>
      <c r="IP84" s="1222"/>
      <c r="IQ84" s="1222"/>
      <c r="IR84" s="1222"/>
      <c r="IS84" s="1222"/>
      <c r="IT84" s="1222"/>
      <c r="IU84" s="1222"/>
      <c r="IV84" s="1222"/>
    </row>
    <row r="85" spans="1:256" s="598" customFormat="1" ht="20.100000000000001" customHeight="1">
      <c r="A85" s="1240" t="s">
        <v>1571</v>
      </c>
      <c r="B85" s="1241">
        <v>821</v>
      </c>
      <c r="C85" s="1241">
        <v>113</v>
      </c>
      <c r="D85" s="1241">
        <v>1</v>
      </c>
      <c r="E85" s="1228"/>
      <c r="F85" s="2773"/>
      <c r="G85" s="2773"/>
      <c r="H85" s="2773"/>
      <c r="I85" s="2773"/>
      <c r="J85" s="2773"/>
      <c r="K85" s="2773"/>
      <c r="L85" s="2774"/>
      <c r="M85" s="2774"/>
      <c r="N85" s="2774"/>
      <c r="O85" s="2774"/>
      <c r="P85" s="2774"/>
      <c r="Q85" s="2774"/>
      <c r="R85" s="2774"/>
      <c r="S85" s="2774"/>
      <c r="T85" s="2774"/>
      <c r="U85" s="2774"/>
      <c r="V85" s="2774"/>
      <c r="W85" s="2774"/>
      <c r="X85" s="2774"/>
      <c r="Y85" s="2774"/>
      <c r="Z85" s="2774"/>
      <c r="AA85" s="2774"/>
      <c r="AB85" s="2774"/>
      <c r="AC85" s="2774"/>
      <c r="AD85" s="2774"/>
      <c r="AE85" s="2774"/>
      <c r="AF85" s="2774"/>
      <c r="AG85" s="2774"/>
      <c r="AH85" s="2774"/>
      <c r="AI85" s="2774"/>
      <c r="AJ85" s="2774"/>
      <c r="AK85" s="2774"/>
      <c r="AL85" s="2774"/>
      <c r="AM85" s="2774"/>
      <c r="AN85" s="2774"/>
      <c r="AO85" s="2774"/>
      <c r="AP85" s="2774"/>
      <c r="AQ85" s="2774"/>
      <c r="AR85" s="2774"/>
      <c r="AS85" s="2774"/>
      <c r="AT85" s="2774"/>
      <c r="AU85" s="2774"/>
      <c r="AV85" s="2774"/>
      <c r="AW85" s="2774"/>
      <c r="AX85" s="2774"/>
      <c r="AY85" s="2774"/>
      <c r="AZ85" s="1222"/>
      <c r="BA85" s="1222"/>
      <c r="BB85" s="1222"/>
      <c r="BC85" s="1222"/>
      <c r="BD85" s="1222"/>
      <c r="BE85" s="1222"/>
      <c r="BF85" s="1222"/>
      <c r="BG85" s="1222"/>
      <c r="BH85" s="1222"/>
      <c r="BI85" s="1222"/>
      <c r="BJ85" s="1222"/>
      <c r="BK85" s="1222"/>
      <c r="BL85" s="1222"/>
      <c r="BM85" s="1222"/>
      <c r="BN85" s="1222"/>
      <c r="BO85" s="1222"/>
      <c r="BP85" s="1222"/>
      <c r="BQ85" s="1222"/>
      <c r="BR85" s="1222"/>
      <c r="BS85" s="1222"/>
      <c r="BT85" s="1222"/>
      <c r="BU85" s="1222"/>
      <c r="BV85" s="1222"/>
      <c r="BW85" s="1222"/>
      <c r="BX85" s="1222"/>
      <c r="BY85" s="1222"/>
      <c r="BZ85" s="1222"/>
      <c r="CA85" s="1222"/>
      <c r="CB85" s="1222"/>
      <c r="CC85" s="1222"/>
      <c r="CD85" s="1222"/>
      <c r="CE85" s="1222"/>
      <c r="CF85" s="1222"/>
      <c r="CG85" s="1222"/>
      <c r="CH85" s="1222"/>
      <c r="CI85" s="1222"/>
      <c r="CJ85" s="1222"/>
      <c r="CK85" s="1222"/>
      <c r="CL85" s="1222"/>
      <c r="CM85" s="1222"/>
      <c r="CN85" s="1222"/>
      <c r="CO85" s="1222"/>
      <c r="CP85" s="1222"/>
      <c r="CQ85" s="1222"/>
      <c r="CR85" s="1222"/>
      <c r="CS85" s="1222"/>
      <c r="CT85" s="1222"/>
      <c r="CU85" s="1222"/>
      <c r="CV85" s="1222"/>
      <c r="CW85" s="1222"/>
      <c r="CX85" s="1222"/>
      <c r="CY85" s="1222"/>
      <c r="CZ85" s="1222"/>
      <c r="DA85" s="1222"/>
      <c r="DB85" s="1222"/>
      <c r="DC85" s="1222"/>
      <c r="DD85" s="1222"/>
      <c r="DE85" s="1222"/>
      <c r="DF85" s="1222"/>
      <c r="DG85" s="1222"/>
      <c r="DH85" s="1222"/>
      <c r="DI85" s="1222"/>
      <c r="DJ85" s="1222"/>
      <c r="DK85" s="1222"/>
      <c r="DL85" s="1222"/>
      <c r="DM85" s="1222"/>
      <c r="DN85" s="1222"/>
      <c r="DO85" s="1222"/>
      <c r="DP85" s="1222"/>
      <c r="DQ85" s="1222"/>
      <c r="DR85" s="1222"/>
      <c r="DS85" s="1222"/>
      <c r="DT85" s="1222"/>
      <c r="DU85" s="1222"/>
      <c r="DV85" s="1222"/>
      <c r="DW85" s="1222"/>
      <c r="DX85" s="1222"/>
      <c r="DY85" s="1222"/>
      <c r="DZ85" s="1222"/>
      <c r="EA85" s="1222"/>
      <c r="EB85" s="1222"/>
      <c r="EC85" s="1222"/>
      <c r="ED85" s="1222"/>
      <c r="EE85" s="1222"/>
      <c r="EF85" s="1222"/>
      <c r="EG85" s="1222"/>
      <c r="EH85" s="1222"/>
      <c r="EI85" s="1222"/>
      <c r="EJ85" s="1222"/>
      <c r="EK85" s="1222"/>
      <c r="EL85" s="1222"/>
      <c r="EM85" s="1222"/>
      <c r="EN85" s="1222"/>
      <c r="EO85" s="1222"/>
      <c r="EP85" s="1222"/>
      <c r="EQ85" s="1222"/>
      <c r="ER85" s="1222"/>
      <c r="ES85" s="1222"/>
      <c r="ET85" s="1222"/>
      <c r="EU85" s="1222"/>
      <c r="EV85" s="1222"/>
      <c r="EW85" s="1222"/>
      <c r="EX85" s="1222"/>
      <c r="EY85" s="1222"/>
      <c r="EZ85" s="1222"/>
      <c r="FA85" s="1222"/>
      <c r="FB85" s="1222"/>
      <c r="FC85" s="1222"/>
      <c r="FD85" s="1222"/>
      <c r="FE85" s="1222"/>
      <c r="FF85" s="1222"/>
      <c r="FG85" s="1222"/>
      <c r="FH85" s="1222"/>
      <c r="FI85" s="1222"/>
      <c r="FJ85" s="1222"/>
      <c r="FK85" s="1222"/>
      <c r="FL85" s="1222"/>
      <c r="FM85" s="1222"/>
      <c r="FN85" s="1222"/>
      <c r="FO85" s="1222"/>
      <c r="FP85" s="1222"/>
      <c r="FQ85" s="1222"/>
      <c r="FR85" s="1222"/>
      <c r="FS85" s="1222"/>
      <c r="FT85" s="1222"/>
      <c r="FU85" s="1222"/>
      <c r="FV85" s="1222"/>
      <c r="FW85" s="1222"/>
      <c r="FX85" s="1222"/>
      <c r="FY85" s="1222"/>
      <c r="FZ85" s="1222"/>
      <c r="GA85" s="1222"/>
      <c r="GB85" s="1222"/>
      <c r="GC85" s="1222"/>
      <c r="GD85" s="1222"/>
      <c r="GE85" s="1222"/>
      <c r="GF85" s="1222"/>
      <c r="GG85" s="1222"/>
      <c r="GH85" s="1222"/>
      <c r="GI85" s="1222"/>
      <c r="GJ85" s="1222"/>
      <c r="GK85" s="1222"/>
      <c r="GL85" s="1222"/>
      <c r="GM85" s="1222"/>
      <c r="GN85" s="1222"/>
      <c r="GO85" s="1222"/>
      <c r="GP85" s="1222"/>
      <c r="GQ85" s="1222"/>
      <c r="GR85" s="1222"/>
      <c r="GS85" s="1222"/>
      <c r="GT85" s="1222"/>
      <c r="GU85" s="1222"/>
      <c r="GV85" s="1222"/>
      <c r="GW85" s="1222"/>
      <c r="GX85" s="1222"/>
      <c r="GY85" s="1222"/>
      <c r="GZ85" s="1222"/>
      <c r="HA85" s="1222"/>
      <c r="HB85" s="1222"/>
      <c r="HC85" s="1222"/>
      <c r="HD85" s="1222"/>
      <c r="HE85" s="1222"/>
      <c r="HF85" s="1222"/>
      <c r="HG85" s="1222"/>
      <c r="HH85" s="1222"/>
      <c r="HI85" s="1222"/>
      <c r="HJ85" s="1222"/>
      <c r="HK85" s="1222"/>
      <c r="HL85" s="1222"/>
      <c r="HM85" s="1222"/>
      <c r="HN85" s="1222"/>
      <c r="HO85" s="1222"/>
      <c r="HP85" s="1222"/>
      <c r="HQ85" s="1222"/>
      <c r="HR85" s="1222"/>
      <c r="HS85" s="1222"/>
      <c r="HT85" s="1222"/>
      <c r="HU85" s="1222"/>
      <c r="HV85" s="1222"/>
      <c r="HW85" s="1222"/>
      <c r="HX85" s="1222"/>
      <c r="HY85" s="1222"/>
      <c r="HZ85" s="1222"/>
      <c r="IA85" s="1222"/>
      <c r="IB85" s="1222"/>
      <c r="IC85" s="1222"/>
      <c r="ID85" s="1222"/>
      <c r="IE85" s="1222"/>
      <c r="IF85" s="1222"/>
      <c r="IG85" s="1222"/>
      <c r="IH85" s="1222"/>
      <c r="II85" s="1222"/>
      <c r="IJ85" s="1222"/>
      <c r="IK85" s="1222"/>
      <c r="IL85" s="1222"/>
      <c r="IM85" s="1222"/>
      <c r="IN85" s="1222"/>
      <c r="IO85" s="1222"/>
      <c r="IP85" s="1222"/>
      <c r="IQ85" s="1222"/>
      <c r="IR85" s="1222"/>
      <c r="IS85" s="1222"/>
      <c r="IT85" s="1222"/>
      <c r="IU85" s="1222"/>
      <c r="IV85" s="1222"/>
    </row>
    <row r="86" spans="1:256" s="595" customFormat="1" ht="15" customHeight="1">
      <c r="A86" s="1233" t="s">
        <v>1572</v>
      </c>
      <c r="B86" s="1233"/>
      <c r="C86" s="1233"/>
      <c r="D86" s="1233"/>
      <c r="E86" s="1228"/>
      <c r="F86" s="2773"/>
      <c r="G86" s="2773"/>
      <c r="H86" s="2773"/>
      <c r="I86" s="2773"/>
      <c r="J86" s="2773"/>
      <c r="K86" s="2773"/>
      <c r="L86" s="2774"/>
      <c r="M86" s="2774"/>
      <c r="N86" s="2774"/>
      <c r="O86" s="2774"/>
      <c r="P86" s="2774"/>
      <c r="Q86" s="2774"/>
      <c r="R86" s="2774"/>
      <c r="S86" s="2774"/>
      <c r="T86" s="2774"/>
      <c r="U86" s="2774"/>
      <c r="V86" s="2774"/>
      <c r="W86" s="2774"/>
      <c r="X86" s="2774"/>
      <c r="Y86" s="2774"/>
      <c r="Z86" s="2774"/>
      <c r="AA86" s="2774"/>
      <c r="AB86" s="2774"/>
      <c r="AC86" s="2774"/>
      <c r="AD86" s="2774"/>
      <c r="AE86" s="2774"/>
      <c r="AF86" s="2774"/>
      <c r="AG86" s="2774"/>
      <c r="AH86" s="2774"/>
      <c r="AI86" s="2774"/>
      <c r="AJ86" s="2774"/>
      <c r="AK86" s="2774"/>
      <c r="AL86" s="2774"/>
      <c r="AM86" s="2774"/>
      <c r="AN86" s="2774"/>
      <c r="AO86" s="2774"/>
      <c r="AP86" s="2774"/>
      <c r="AQ86" s="2774"/>
      <c r="AR86" s="2774"/>
      <c r="AS86" s="2774"/>
      <c r="AT86" s="2774"/>
      <c r="AU86" s="2774"/>
      <c r="AV86" s="2774"/>
      <c r="AW86" s="2774"/>
      <c r="AX86" s="2774"/>
      <c r="AY86" s="2774"/>
      <c r="AZ86" s="1222"/>
      <c r="BA86" s="1222"/>
      <c r="BB86" s="1222"/>
      <c r="BC86" s="1222"/>
      <c r="BD86" s="1222"/>
      <c r="BE86" s="1222"/>
      <c r="BF86" s="1222"/>
      <c r="BG86" s="1222"/>
      <c r="BH86" s="1222"/>
      <c r="BI86" s="1222"/>
      <c r="BJ86" s="1222"/>
      <c r="BK86" s="1222"/>
      <c r="BL86" s="1222"/>
      <c r="BM86" s="1222"/>
      <c r="BN86" s="1222"/>
      <c r="BO86" s="1222"/>
      <c r="BP86" s="1222"/>
      <c r="BQ86" s="1222"/>
      <c r="BR86" s="1222"/>
      <c r="BS86" s="1222"/>
      <c r="BT86" s="1222"/>
      <c r="BU86" s="1222"/>
      <c r="BV86" s="1222"/>
      <c r="BW86" s="1222"/>
      <c r="BX86" s="1222"/>
      <c r="BY86" s="1222"/>
      <c r="BZ86" s="1222"/>
      <c r="CA86" s="1222"/>
      <c r="CB86" s="1222"/>
      <c r="CC86" s="1222"/>
      <c r="CD86" s="1222"/>
      <c r="CE86" s="1222"/>
      <c r="CF86" s="1222"/>
      <c r="CG86" s="1222"/>
      <c r="CH86" s="1222"/>
      <c r="CI86" s="1222"/>
      <c r="CJ86" s="1222"/>
      <c r="CK86" s="1222"/>
      <c r="CL86" s="1222"/>
      <c r="CM86" s="1222"/>
      <c r="CN86" s="1222"/>
      <c r="CO86" s="1222"/>
      <c r="CP86" s="1222"/>
      <c r="CQ86" s="1222"/>
      <c r="CR86" s="1222"/>
      <c r="CS86" s="1222"/>
      <c r="CT86" s="1222"/>
      <c r="CU86" s="1222"/>
      <c r="CV86" s="1222"/>
      <c r="CW86" s="1222"/>
      <c r="CX86" s="1222"/>
      <c r="CY86" s="1222"/>
      <c r="CZ86" s="1222"/>
      <c r="DA86" s="1222"/>
      <c r="DB86" s="1222"/>
      <c r="DC86" s="1222"/>
      <c r="DD86" s="1222"/>
      <c r="DE86" s="1222"/>
      <c r="DF86" s="1222"/>
      <c r="DG86" s="1222"/>
      <c r="DH86" s="1222"/>
      <c r="DI86" s="1222"/>
      <c r="DJ86" s="1222"/>
      <c r="DK86" s="1222"/>
      <c r="DL86" s="1222"/>
      <c r="DM86" s="1222"/>
      <c r="DN86" s="1222"/>
      <c r="DO86" s="1222"/>
      <c r="DP86" s="1222"/>
      <c r="DQ86" s="1222"/>
      <c r="DR86" s="1222"/>
      <c r="DS86" s="1222"/>
      <c r="DT86" s="1222"/>
      <c r="DU86" s="1222"/>
      <c r="DV86" s="1222"/>
      <c r="DW86" s="1222"/>
      <c r="DX86" s="1222"/>
      <c r="DY86" s="1222"/>
      <c r="DZ86" s="1222"/>
      <c r="EA86" s="1222"/>
      <c r="EB86" s="1222"/>
      <c r="EC86" s="1222"/>
      <c r="ED86" s="1222"/>
      <c r="EE86" s="1222"/>
      <c r="EF86" s="1222"/>
      <c r="EG86" s="1222"/>
      <c r="EH86" s="1222"/>
      <c r="EI86" s="1222"/>
      <c r="EJ86" s="1222"/>
      <c r="EK86" s="1222"/>
      <c r="EL86" s="1222"/>
      <c r="EM86" s="1222"/>
      <c r="EN86" s="1222"/>
      <c r="EO86" s="1222"/>
      <c r="EP86" s="1222"/>
      <c r="EQ86" s="1222"/>
      <c r="ER86" s="1222"/>
      <c r="ES86" s="1222"/>
      <c r="ET86" s="1222"/>
      <c r="EU86" s="1222"/>
      <c r="EV86" s="1222"/>
      <c r="EW86" s="1222"/>
      <c r="EX86" s="1222"/>
      <c r="EY86" s="1222"/>
      <c r="EZ86" s="1222"/>
      <c r="FA86" s="1222"/>
      <c r="FB86" s="1222"/>
      <c r="FC86" s="1222"/>
      <c r="FD86" s="1222"/>
      <c r="FE86" s="1222"/>
      <c r="FF86" s="1222"/>
      <c r="FG86" s="1222"/>
      <c r="FH86" s="1222"/>
      <c r="FI86" s="1222"/>
      <c r="FJ86" s="1222"/>
      <c r="FK86" s="1222"/>
      <c r="FL86" s="1222"/>
      <c r="FM86" s="1222"/>
      <c r="FN86" s="1222"/>
      <c r="FO86" s="1222"/>
      <c r="FP86" s="1222"/>
      <c r="FQ86" s="1222"/>
      <c r="FR86" s="1222"/>
      <c r="FS86" s="1222"/>
      <c r="FT86" s="1222"/>
      <c r="FU86" s="1222"/>
      <c r="FV86" s="1222"/>
      <c r="FW86" s="1222"/>
      <c r="FX86" s="1222"/>
      <c r="FY86" s="1222"/>
      <c r="FZ86" s="1222"/>
      <c r="GA86" s="1222"/>
      <c r="GB86" s="1222"/>
      <c r="GC86" s="1222"/>
      <c r="GD86" s="1222"/>
      <c r="GE86" s="1222"/>
      <c r="GF86" s="1222"/>
      <c r="GG86" s="1222"/>
      <c r="GH86" s="1222"/>
      <c r="GI86" s="1222"/>
      <c r="GJ86" s="1222"/>
      <c r="GK86" s="1222"/>
      <c r="GL86" s="1222"/>
      <c r="GM86" s="1222"/>
      <c r="GN86" s="1222"/>
      <c r="GO86" s="1222"/>
      <c r="GP86" s="1222"/>
      <c r="GQ86" s="1222"/>
      <c r="GR86" s="1222"/>
      <c r="GS86" s="1222"/>
      <c r="GT86" s="1222"/>
      <c r="GU86" s="1222"/>
      <c r="GV86" s="1222"/>
      <c r="GW86" s="1222"/>
      <c r="GX86" s="1222"/>
      <c r="GY86" s="1222"/>
      <c r="GZ86" s="1222"/>
      <c r="HA86" s="1222"/>
      <c r="HB86" s="1222"/>
      <c r="HC86" s="1222"/>
      <c r="HD86" s="1222"/>
      <c r="HE86" s="1222"/>
      <c r="HF86" s="1222"/>
      <c r="HG86" s="1222"/>
      <c r="HH86" s="1222"/>
      <c r="HI86" s="1222"/>
      <c r="HJ86" s="1222"/>
      <c r="HK86" s="1222"/>
      <c r="HL86" s="1222"/>
      <c r="HM86" s="1222"/>
      <c r="HN86" s="1222"/>
      <c r="HO86" s="1222"/>
      <c r="HP86" s="1222"/>
      <c r="HQ86" s="1222"/>
      <c r="HR86" s="1222"/>
      <c r="HS86" s="1222"/>
      <c r="HT86" s="1222"/>
      <c r="HU86" s="1222"/>
      <c r="HV86" s="1222"/>
      <c r="HW86" s="1222"/>
      <c r="HX86" s="1222"/>
      <c r="HY86" s="1222"/>
      <c r="HZ86" s="1222"/>
      <c r="IA86" s="1222"/>
      <c r="IB86" s="1222"/>
      <c r="IC86" s="1222"/>
      <c r="ID86" s="1222"/>
      <c r="IE86" s="1222"/>
      <c r="IF86" s="1222"/>
      <c r="IG86" s="1222"/>
      <c r="IH86" s="1222"/>
      <c r="II86" s="1222"/>
      <c r="IJ86" s="1222"/>
      <c r="IK86" s="1222"/>
      <c r="IL86" s="1222"/>
      <c r="IM86" s="1222"/>
      <c r="IN86" s="1222"/>
      <c r="IO86" s="1222"/>
      <c r="IP86" s="1222"/>
      <c r="IQ86" s="1222"/>
      <c r="IR86" s="1222"/>
      <c r="IS86" s="1222"/>
      <c r="IT86" s="1222"/>
      <c r="IU86" s="1222"/>
      <c r="IV86" s="1222"/>
    </row>
    <row r="87" spans="1:256">
      <c r="A87" s="1228"/>
      <c r="B87" s="1228"/>
      <c r="C87" s="1228"/>
      <c r="D87" s="1228"/>
      <c r="E87" s="1228"/>
    </row>
    <row r="88" spans="1:256" ht="20.100000000000001" customHeight="1">
      <c r="A88" s="1235" t="s">
        <v>1584</v>
      </c>
      <c r="B88" s="1246"/>
      <c r="C88" s="1246"/>
      <c r="D88" s="1246"/>
      <c r="E88" s="1228"/>
    </row>
    <row r="89" spans="1:256" s="598" customFormat="1" ht="15" customHeight="1">
      <c r="A89" s="1237" t="s">
        <v>1577</v>
      </c>
      <c r="B89" s="1247" t="s">
        <v>1562</v>
      </c>
      <c r="C89" s="1247" t="s">
        <v>1563</v>
      </c>
      <c r="D89" s="1247" t="s">
        <v>18</v>
      </c>
      <c r="E89" s="1228"/>
      <c r="F89" s="2773"/>
      <c r="G89" s="2773"/>
      <c r="H89" s="2773"/>
      <c r="I89" s="2773"/>
      <c r="J89" s="2773"/>
      <c r="K89" s="2773"/>
      <c r="L89" s="2774"/>
      <c r="M89" s="2774"/>
      <c r="N89" s="2774"/>
      <c r="O89" s="2774"/>
      <c r="P89" s="2774"/>
      <c r="Q89" s="2774"/>
      <c r="R89" s="2774"/>
      <c r="S89" s="2774"/>
      <c r="T89" s="2774"/>
      <c r="U89" s="2774"/>
      <c r="V89" s="2774"/>
      <c r="W89" s="2774"/>
      <c r="X89" s="2774"/>
      <c r="Y89" s="2774"/>
      <c r="Z89" s="2774"/>
      <c r="AA89" s="2774"/>
      <c r="AB89" s="2774"/>
      <c r="AC89" s="2774"/>
      <c r="AD89" s="2774"/>
      <c r="AE89" s="2774"/>
      <c r="AF89" s="2774"/>
      <c r="AG89" s="2774"/>
      <c r="AH89" s="2774"/>
      <c r="AI89" s="2774"/>
      <c r="AJ89" s="2774"/>
      <c r="AK89" s="2774"/>
      <c r="AL89" s="2774"/>
      <c r="AM89" s="2774"/>
      <c r="AN89" s="2774"/>
      <c r="AO89" s="2774"/>
      <c r="AP89" s="2774"/>
      <c r="AQ89" s="2774"/>
      <c r="AR89" s="2774"/>
      <c r="AS89" s="2774"/>
      <c r="AT89" s="2774"/>
      <c r="AU89" s="2774"/>
      <c r="AV89" s="2774"/>
      <c r="AW89" s="2774"/>
      <c r="AX89" s="2774"/>
      <c r="AY89" s="2774"/>
      <c r="AZ89" s="1222"/>
      <c r="BA89" s="1222"/>
      <c r="BB89" s="1222"/>
      <c r="BC89" s="1222"/>
      <c r="BD89" s="1222"/>
      <c r="BE89" s="1222"/>
      <c r="BF89" s="1222"/>
      <c r="BG89" s="1222"/>
      <c r="BH89" s="1222"/>
      <c r="BI89" s="1222"/>
      <c r="BJ89" s="1222"/>
      <c r="BK89" s="1222"/>
      <c r="BL89" s="1222"/>
      <c r="BM89" s="1222"/>
      <c r="BN89" s="1222"/>
      <c r="BO89" s="1222"/>
      <c r="BP89" s="1222"/>
      <c r="BQ89" s="1222"/>
      <c r="BR89" s="1222"/>
      <c r="BS89" s="1222"/>
      <c r="BT89" s="1222"/>
      <c r="BU89" s="1222"/>
      <c r="BV89" s="1222"/>
      <c r="BW89" s="1222"/>
      <c r="BX89" s="1222"/>
      <c r="BY89" s="1222"/>
      <c r="BZ89" s="1222"/>
      <c r="CA89" s="1222"/>
      <c r="CB89" s="1222"/>
      <c r="CC89" s="1222"/>
      <c r="CD89" s="1222"/>
      <c r="CE89" s="1222"/>
      <c r="CF89" s="1222"/>
      <c r="CG89" s="1222"/>
      <c r="CH89" s="1222"/>
      <c r="CI89" s="1222"/>
      <c r="CJ89" s="1222"/>
      <c r="CK89" s="1222"/>
      <c r="CL89" s="1222"/>
      <c r="CM89" s="1222"/>
      <c r="CN89" s="1222"/>
      <c r="CO89" s="1222"/>
      <c r="CP89" s="1222"/>
      <c r="CQ89" s="1222"/>
      <c r="CR89" s="1222"/>
      <c r="CS89" s="1222"/>
      <c r="CT89" s="1222"/>
      <c r="CU89" s="1222"/>
      <c r="CV89" s="1222"/>
      <c r="CW89" s="1222"/>
      <c r="CX89" s="1222"/>
      <c r="CY89" s="1222"/>
      <c r="CZ89" s="1222"/>
      <c r="DA89" s="1222"/>
      <c r="DB89" s="1222"/>
      <c r="DC89" s="1222"/>
      <c r="DD89" s="1222"/>
      <c r="DE89" s="1222"/>
      <c r="DF89" s="1222"/>
      <c r="DG89" s="1222"/>
      <c r="DH89" s="1222"/>
      <c r="DI89" s="1222"/>
      <c r="DJ89" s="1222"/>
      <c r="DK89" s="1222"/>
      <c r="DL89" s="1222"/>
      <c r="DM89" s="1222"/>
      <c r="DN89" s="1222"/>
      <c r="DO89" s="1222"/>
      <c r="DP89" s="1222"/>
      <c r="DQ89" s="1222"/>
      <c r="DR89" s="1222"/>
      <c r="DS89" s="1222"/>
      <c r="DT89" s="1222"/>
      <c r="DU89" s="1222"/>
      <c r="DV89" s="1222"/>
      <c r="DW89" s="1222"/>
      <c r="DX89" s="1222"/>
      <c r="DY89" s="1222"/>
      <c r="DZ89" s="1222"/>
      <c r="EA89" s="1222"/>
      <c r="EB89" s="1222"/>
      <c r="EC89" s="1222"/>
      <c r="ED89" s="1222"/>
      <c r="EE89" s="1222"/>
      <c r="EF89" s="1222"/>
      <c r="EG89" s="1222"/>
      <c r="EH89" s="1222"/>
      <c r="EI89" s="1222"/>
      <c r="EJ89" s="1222"/>
      <c r="EK89" s="1222"/>
      <c r="EL89" s="1222"/>
      <c r="EM89" s="1222"/>
      <c r="EN89" s="1222"/>
      <c r="EO89" s="1222"/>
      <c r="EP89" s="1222"/>
      <c r="EQ89" s="1222"/>
      <c r="ER89" s="1222"/>
      <c r="ES89" s="1222"/>
      <c r="ET89" s="1222"/>
      <c r="EU89" s="1222"/>
      <c r="EV89" s="1222"/>
      <c r="EW89" s="1222"/>
      <c r="EX89" s="1222"/>
      <c r="EY89" s="1222"/>
      <c r="EZ89" s="1222"/>
      <c r="FA89" s="1222"/>
      <c r="FB89" s="1222"/>
      <c r="FC89" s="1222"/>
      <c r="FD89" s="1222"/>
      <c r="FE89" s="1222"/>
      <c r="FF89" s="1222"/>
      <c r="FG89" s="1222"/>
      <c r="FH89" s="1222"/>
      <c r="FI89" s="1222"/>
      <c r="FJ89" s="1222"/>
      <c r="FK89" s="1222"/>
      <c r="FL89" s="1222"/>
      <c r="FM89" s="1222"/>
      <c r="FN89" s="1222"/>
      <c r="FO89" s="1222"/>
      <c r="FP89" s="1222"/>
      <c r="FQ89" s="1222"/>
      <c r="FR89" s="1222"/>
      <c r="FS89" s="1222"/>
      <c r="FT89" s="1222"/>
      <c r="FU89" s="1222"/>
      <c r="FV89" s="1222"/>
      <c r="FW89" s="1222"/>
      <c r="FX89" s="1222"/>
      <c r="FY89" s="1222"/>
      <c r="FZ89" s="1222"/>
      <c r="GA89" s="1222"/>
      <c r="GB89" s="1222"/>
      <c r="GC89" s="1222"/>
      <c r="GD89" s="1222"/>
      <c r="GE89" s="1222"/>
      <c r="GF89" s="1222"/>
      <c r="GG89" s="1222"/>
      <c r="GH89" s="1222"/>
      <c r="GI89" s="1222"/>
      <c r="GJ89" s="1222"/>
      <c r="GK89" s="1222"/>
      <c r="GL89" s="1222"/>
      <c r="GM89" s="1222"/>
      <c r="GN89" s="1222"/>
      <c r="GO89" s="1222"/>
      <c r="GP89" s="1222"/>
      <c r="GQ89" s="1222"/>
      <c r="GR89" s="1222"/>
      <c r="GS89" s="1222"/>
      <c r="GT89" s="1222"/>
      <c r="GU89" s="1222"/>
      <c r="GV89" s="1222"/>
      <c r="GW89" s="1222"/>
      <c r="GX89" s="1222"/>
      <c r="GY89" s="1222"/>
      <c r="GZ89" s="1222"/>
      <c r="HA89" s="1222"/>
      <c r="HB89" s="1222"/>
      <c r="HC89" s="1222"/>
      <c r="HD89" s="1222"/>
      <c r="HE89" s="1222"/>
      <c r="HF89" s="1222"/>
      <c r="HG89" s="1222"/>
      <c r="HH89" s="1222"/>
      <c r="HI89" s="1222"/>
      <c r="HJ89" s="1222"/>
      <c r="HK89" s="1222"/>
      <c r="HL89" s="1222"/>
      <c r="HM89" s="1222"/>
      <c r="HN89" s="1222"/>
      <c r="HO89" s="1222"/>
      <c r="HP89" s="1222"/>
      <c r="HQ89" s="1222"/>
      <c r="HR89" s="1222"/>
      <c r="HS89" s="1222"/>
      <c r="HT89" s="1222"/>
      <c r="HU89" s="1222"/>
      <c r="HV89" s="1222"/>
      <c r="HW89" s="1222"/>
      <c r="HX89" s="1222"/>
      <c r="HY89" s="1222"/>
      <c r="HZ89" s="1222"/>
      <c r="IA89" s="1222"/>
      <c r="IB89" s="1222"/>
      <c r="IC89" s="1222"/>
      <c r="ID89" s="1222"/>
      <c r="IE89" s="1222"/>
      <c r="IF89" s="1222"/>
      <c r="IG89" s="1222"/>
      <c r="IH89" s="1222"/>
      <c r="II89" s="1222"/>
      <c r="IJ89" s="1222"/>
      <c r="IK89" s="1222"/>
      <c r="IL89" s="1222"/>
      <c r="IM89" s="1222"/>
      <c r="IN89" s="1222"/>
      <c r="IO89" s="1222"/>
      <c r="IP89" s="1222"/>
      <c r="IQ89" s="1222"/>
      <c r="IR89" s="1222"/>
      <c r="IS89" s="1222"/>
      <c r="IT89" s="1222"/>
      <c r="IU89" s="1222"/>
      <c r="IV89" s="1222"/>
    </row>
    <row r="90" spans="1:256" s="598" customFormat="1" ht="20.100000000000001" customHeight="1">
      <c r="A90" s="1237" t="s">
        <v>0</v>
      </c>
      <c r="B90" s="1239">
        <v>11293</v>
      </c>
      <c r="C90" s="1239">
        <v>3439</v>
      </c>
      <c r="D90" s="1239">
        <v>1001</v>
      </c>
      <c r="E90" s="1228"/>
      <c r="F90" s="2773"/>
      <c r="G90" s="2773"/>
      <c r="H90" s="2773"/>
      <c r="I90" s="2773"/>
      <c r="J90" s="2773"/>
      <c r="K90" s="2773"/>
      <c r="L90" s="2774"/>
      <c r="M90" s="2774"/>
      <c r="N90" s="2774"/>
      <c r="O90" s="2774"/>
      <c r="P90" s="2774"/>
      <c r="Q90" s="2774"/>
      <c r="R90" s="2774"/>
      <c r="S90" s="2774"/>
      <c r="T90" s="2774"/>
      <c r="U90" s="2774"/>
      <c r="V90" s="2774"/>
      <c r="W90" s="2774"/>
      <c r="X90" s="2774"/>
      <c r="Y90" s="2774"/>
      <c r="Z90" s="2774"/>
      <c r="AA90" s="2774"/>
      <c r="AB90" s="2774"/>
      <c r="AC90" s="2774"/>
      <c r="AD90" s="2774"/>
      <c r="AE90" s="2774"/>
      <c r="AF90" s="2774"/>
      <c r="AG90" s="2774"/>
      <c r="AH90" s="2774"/>
      <c r="AI90" s="2774"/>
      <c r="AJ90" s="2774"/>
      <c r="AK90" s="2774"/>
      <c r="AL90" s="2774"/>
      <c r="AM90" s="2774"/>
      <c r="AN90" s="2774"/>
      <c r="AO90" s="2774"/>
      <c r="AP90" s="2774"/>
      <c r="AQ90" s="2774"/>
      <c r="AR90" s="2774"/>
      <c r="AS90" s="2774"/>
      <c r="AT90" s="2774"/>
      <c r="AU90" s="2774"/>
      <c r="AV90" s="2774"/>
      <c r="AW90" s="2774"/>
      <c r="AX90" s="2774"/>
      <c r="AY90" s="2774"/>
      <c r="AZ90" s="1222"/>
      <c r="BA90" s="1222"/>
      <c r="BB90" s="1222"/>
      <c r="BC90" s="1222"/>
      <c r="BD90" s="1222"/>
      <c r="BE90" s="1222"/>
      <c r="BF90" s="1222"/>
      <c r="BG90" s="1222"/>
      <c r="BH90" s="1222"/>
      <c r="BI90" s="1222"/>
      <c r="BJ90" s="1222"/>
      <c r="BK90" s="1222"/>
      <c r="BL90" s="1222"/>
      <c r="BM90" s="1222"/>
      <c r="BN90" s="1222"/>
      <c r="BO90" s="1222"/>
      <c r="BP90" s="1222"/>
      <c r="BQ90" s="1222"/>
      <c r="BR90" s="1222"/>
      <c r="BS90" s="1222"/>
      <c r="BT90" s="1222"/>
      <c r="BU90" s="1222"/>
      <c r="BV90" s="1222"/>
      <c r="BW90" s="1222"/>
      <c r="BX90" s="1222"/>
      <c r="BY90" s="1222"/>
      <c r="BZ90" s="1222"/>
      <c r="CA90" s="1222"/>
      <c r="CB90" s="1222"/>
      <c r="CC90" s="1222"/>
      <c r="CD90" s="1222"/>
      <c r="CE90" s="1222"/>
      <c r="CF90" s="1222"/>
      <c r="CG90" s="1222"/>
      <c r="CH90" s="1222"/>
      <c r="CI90" s="1222"/>
      <c r="CJ90" s="1222"/>
      <c r="CK90" s="1222"/>
      <c r="CL90" s="1222"/>
      <c r="CM90" s="1222"/>
      <c r="CN90" s="1222"/>
      <c r="CO90" s="1222"/>
      <c r="CP90" s="1222"/>
      <c r="CQ90" s="1222"/>
      <c r="CR90" s="1222"/>
      <c r="CS90" s="1222"/>
      <c r="CT90" s="1222"/>
      <c r="CU90" s="1222"/>
      <c r="CV90" s="1222"/>
      <c r="CW90" s="1222"/>
      <c r="CX90" s="1222"/>
      <c r="CY90" s="1222"/>
      <c r="CZ90" s="1222"/>
      <c r="DA90" s="1222"/>
      <c r="DB90" s="1222"/>
      <c r="DC90" s="1222"/>
      <c r="DD90" s="1222"/>
      <c r="DE90" s="1222"/>
      <c r="DF90" s="1222"/>
      <c r="DG90" s="1222"/>
      <c r="DH90" s="1222"/>
      <c r="DI90" s="1222"/>
      <c r="DJ90" s="1222"/>
      <c r="DK90" s="1222"/>
      <c r="DL90" s="1222"/>
      <c r="DM90" s="1222"/>
      <c r="DN90" s="1222"/>
      <c r="DO90" s="1222"/>
      <c r="DP90" s="1222"/>
      <c r="DQ90" s="1222"/>
      <c r="DR90" s="1222"/>
      <c r="DS90" s="1222"/>
      <c r="DT90" s="1222"/>
      <c r="DU90" s="1222"/>
      <c r="DV90" s="1222"/>
      <c r="DW90" s="1222"/>
      <c r="DX90" s="1222"/>
      <c r="DY90" s="1222"/>
      <c r="DZ90" s="1222"/>
      <c r="EA90" s="1222"/>
      <c r="EB90" s="1222"/>
      <c r="EC90" s="1222"/>
      <c r="ED90" s="1222"/>
      <c r="EE90" s="1222"/>
      <c r="EF90" s="1222"/>
      <c r="EG90" s="1222"/>
      <c r="EH90" s="1222"/>
      <c r="EI90" s="1222"/>
      <c r="EJ90" s="1222"/>
      <c r="EK90" s="1222"/>
      <c r="EL90" s="1222"/>
      <c r="EM90" s="1222"/>
      <c r="EN90" s="1222"/>
      <c r="EO90" s="1222"/>
      <c r="EP90" s="1222"/>
      <c r="EQ90" s="1222"/>
      <c r="ER90" s="1222"/>
      <c r="ES90" s="1222"/>
      <c r="ET90" s="1222"/>
      <c r="EU90" s="1222"/>
      <c r="EV90" s="1222"/>
      <c r="EW90" s="1222"/>
      <c r="EX90" s="1222"/>
      <c r="EY90" s="1222"/>
      <c r="EZ90" s="1222"/>
      <c r="FA90" s="1222"/>
      <c r="FB90" s="1222"/>
      <c r="FC90" s="1222"/>
      <c r="FD90" s="1222"/>
      <c r="FE90" s="1222"/>
      <c r="FF90" s="1222"/>
      <c r="FG90" s="1222"/>
      <c r="FH90" s="1222"/>
      <c r="FI90" s="1222"/>
      <c r="FJ90" s="1222"/>
      <c r="FK90" s="1222"/>
      <c r="FL90" s="1222"/>
      <c r="FM90" s="1222"/>
      <c r="FN90" s="1222"/>
      <c r="FO90" s="1222"/>
      <c r="FP90" s="1222"/>
      <c r="FQ90" s="1222"/>
      <c r="FR90" s="1222"/>
      <c r="FS90" s="1222"/>
      <c r="FT90" s="1222"/>
      <c r="FU90" s="1222"/>
      <c r="FV90" s="1222"/>
      <c r="FW90" s="1222"/>
      <c r="FX90" s="1222"/>
      <c r="FY90" s="1222"/>
      <c r="FZ90" s="1222"/>
      <c r="GA90" s="1222"/>
      <c r="GB90" s="1222"/>
      <c r="GC90" s="1222"/>
      <c r="GD90" s="1222"/>
      <c r="GE90" s="1222"/>
      <c r="GF90" s="1222"/>
      <c r="GG90" s="1222"/>
      <c r="GH90" s="1222"/>
      <c r="GI90" s="1222"/>
      <c r="GJ90" s="1222"/>
      <c r="GK90" s="1222"/>
      <c r="GL90" s="1222"/>
      <c r="GM90" s="1222"/>
      <c r="GN90" s="1222"/>
      <c r="GO90" s="1222"/>
      <c r="GP90" s="1222"/>
      <c r="GQ90" s="1222"/>
      <c r="GR90" s="1222"/>
      <c r="GS90" s="1222"/>
      <c r="GT90" s="1222"/>
      <c r="GU90" s="1222"/>
      <c r="GV90" s="1222"/>
      <c r="GW90" s="1222"/>
      <c r="GX90" s="1222"/>
      <c r="GY90" s="1222"/>
      <c r="GZ90" s="1222"/>
      <c r="HA90" s="1222"/>
      <c r="HB90" s="1222"/>
      <c r="HC90" s="1222"/>
      <c r="HD90" s="1222"/>
      <c r="HE90" s="1222"/>
      <c r="HF90" s="1222"/>
      <c r="HG90" s="1222"/>
      <c r="HH90" s="1222"/>
      <c r="HI90" s="1222"/>
      <c r="HJ90" s="1222"/>
      <c r="HK90" s="1222"/>
      <c r="HL90" s="1222"/>
      <c r="HM90" s="1222"/>
      <c r="HN90" s="1222"/>
      <c r="HO90" s="1222"/>
      <c r="HP90" s="1222"/>
      <c r="HQ90" s="1222"/>
      <c r="HR90" s="1222"/>
      <c r="HS90" s="1222"/>
      <c r="HT90" s="1222"/>
      <c r="HU90" s="1222"/>
      <c r="HV90" s="1222"/>
      <c r="HW90" s="1222"/>
      <c r="HX90" s="1222"/>
      <c r="HY90" s="1222"/>
      <c r="HZ90" s="1222"/>
      <c r="IA90" s="1222"/>
      <c r="IB90" s="1222"/>
      <c r="IC90" s="1222"/>
      <c r="ID90" s="1222"/>
      <c r="IE90" s="1222"/>
      <c r="IF90" s="1222"/>
      <c r="IG90" s="1222"/>
      <c r="IH90" s="1222"/>
      <c r="II90" s="1222"/>
      <c r="IJ90" s="1222"/>
      <c r="IK90" s="1222"/>
      <c r="IL90" s="1222"/>
      <c r="IM90" s="1222"/>
      <c r="IN90" s="1222"/>
      <c r="IO90" s="1222"/>
      <c r="IP90" s="1222"/>
      <c r="IQ90" s="1222"/>
      <c r="IR90" s="1222"/>
      <c r="IS90" s="1222"/>
      <c r="IT90" s="1222"/>
      <c r="IU90" s="1222"/>
      <c r="IV90" s="1222"/>
    </row>
    <row r="91" spans="1:256" s="598" customFormat="1" ht="20.100000000000001" customHeight="1">
      <c r="A91" s="1240" t="s">
        <v>1578</v>
      </c>
      <c r="B91" s="1241">
        <v>6267</v>
      </c>
      <c r="C91" s="1241">
        <v>2386</v>
      </c>
      <c r="D91" s="1241">
        <v>622</v>
      </c>
      <c r="E91" s="1228"/>
      <c r="F91" s="2773"/>
      <c r="G91" s="2773"/>
      <c r="H91" s="2773"/>
      <c r="I91" s="2773"/>
      <c r="J91" s="2773"/>
      <c r="K91" s="2773"/>
      <c r="L91" s="2774"/>
      <c r="M91" s="2774"/>
      <c r="N91" s="2774"/>
      <c r="O91" s="2774"/>
      <c r="P91" s="2774"/>
      <c r="Q91" s="2774"/>
      <c r="R91" s="2774"/>
      <c r="S91" s="2774"/>
      <c r="T91" s="2774"/>
      <c r="U91" s="2774"/>
      <c r="V91" s="2774"/>
      <c r="W91" s="2774"/>
      <c r="X91" s="2774"/>
      <c r="Y91" s="2774"/>
      <c r="Z91" s="2774"/>
      <c r="AA91" s="2774"/>
      <c r="AB91" s="2774"/>
      <c r="AC91" s="2774"/>
      <c r="AD91" s="2774"/>
      <c r="AE91" s="2774"/>
      <c r="AF91" s="2774"/>
      <c r="AG91" s="2774"/>
      <c r="AH91" s="2774"/>
      <c r="AI91" s="2774"/>
      <c r="AJ91" s="2774"/>
      <c r="AK91" s="2774"/>
      <c r="AL91" s="2774"/>
      <c r="AM91" s="2774"/>
      <c r="AN91" s="2774"/>
      <c r="AO91" s="2774"/>
      <c r="AP91" s="2774"/>
      <c r="AQ91" s="2774"/>
      <c r="AR91" s="2774"/>
      <c r="AS91" s="2774"/>
      <c r="AT91" s="2774"/>
      <c r="AU91" s="2774"/>
      <c r="AV91" s="2774"/>
      <c r="AW91" s="2774"/>
      <c r="AX91" s="2774"/>
      <c r="AY91" s="2774"/>
      <c r="AZ91" s="1222"/>
      <c r="BA91" s="1222"/>
      <c r="BB91" s="1222"/>
      <c r="BC91" s="1222"/>
      <c r="BD91" s="1222"/>
      <c r="BE91" s="1222"/>
      <c r="BF91" s="1222"/>
      <c r="BG91" s="1222"/>
      <c r="BH91" s="1222"/>
      <c r="BI91" s="1222"/>
      <c r="BJ91" s="1222"/>
      <c r="BK91" s="1222"/>
      <c r="BL91" s="1222"/>
      <c r="BM91" s="1222"/>
      <c r="BN91" s="1222"/>
      <c r="BO91" s="1222"/>
      <c r="BP91" s="1222"/>
      <c r="BQ91" s="1222"/>
      <c r="BR91" s="1222"/>
      <c r="BS91" s="1222"/>
      <c r="BT91" s="1222"/>
      <c r="BU91" s="1222"/>
      <c r="BV91" s="1222"/>
      <c r="BW91" s="1222"/>
      <c r="BX91" s="1222"/>
      <c r="BY91" s="1222"/>
      <c r="BZ91" s="1222"/>
      <c r="CA91" s="1222"/>
      <c r="CB91" s="1222"/>
      <c r="CC91" s="1222"/>
      <c r="CD91" s="1222"/>
      <c r="CE91" s="1222"/>
      <c r="CF91" s="1222"/>
      <c r="CG91" s="1222"/>
      <c r="CH91" s="1222"/>
      <c r="CI91" s="1222"/>
      <c r="CJ91" s="1222"/>
      <c r="CK91" s="1222"/>
      <c r="CL91" s="1222"/>
      <c r="CM91" s="1222"/>
      <c r="CN91" s="1222"/>
      <c r="CO91" s="1222"/>
      <c r="CP91" s="1222"/>
      <c r="CQ91" s="1222"/>
      <c r="CR91" s="1222"/>
      <c r="CS91" s="1222"/>
      <c r="CT91" s="1222"/>
      <c r="CU91" s="1222"/>
      <c r="CV91" s="1222"/>
      <c r="CW91" s="1222"/>
      <c r="CX91" s="1222"/>
      <c r="CY91" s="1222"/>
      <c r="CZ91" s="1222"/>
      <c r="DA91" s="1222"/>
      <c r="DB91" s="1222"/>
      <c r="DC91" s="1222"/>
      <c r="DD91" s="1222"/>
      <c r="DE91" s="1222"/>
      <c r="DF91" s="1222"/>
      <c r="DG91" s="1222"/>
      <c r="DH91" s="1222"/>
      <c r="DI91" s="1222"/>
      <c r="DJ91" s="1222"/>
      <c r="DK91" s="1222"/>
      <c r="DL91" s="1222"/>
      <c r="DM91" s="1222"/>
      <c r="DN91" s="1222"/>
      <c r="DO91" s="1222"/>
      <c r="DP91" s="1222"/>
      <c r="DQ91" s="1222"/>
      <c r="DR91" s="1222"/>
      <c r="DS91" s="1222"/>
      <c r="DT91" s="1222"/>
      <c r="DU91" s="1222"/>
      <c r="DV91" s="1222"/>
      <c r="DW91" s="1222"/>
      <c r="DX91" s="1222"/>
      <c r="DY91" s="1222"/>
      <c r="DZ91" s="1222"/>
      <c r="EA91" s="1222"/>
      <c r="EB91" s="1222"/>
      <c r="EC91" s="1222"/>
      <c r="ED91" s="1222"/>
      <c r="EE91" s="1222"/>
      <c r="EF91" s="1222"/>
      <c r="EG91" s="1222"/>
      <c r="EH91" s="1222"/>
      <c r="EI91" s="1222"/>
      <c r="EJ91" s="1222"/>
      <c r="EK91" s="1222"/>
      <c r="EL91" s="1222"/>
      <c r="EM91" s="1222"/>
      <c r="EN91" s="1222"/>
      <c r="EO91" s="1222"/>
      <c r="EP91" s="1222"/>
      <c r="EQ91" s="1222"/>
      <c r="ER91" s="1222"/>
      <c r="ES91" s="1222"/>
      <c r="ET91" s="1222"/>
      <c r="EU91" s="1222"/>
      <c r="EV91" s="1222"/>
      <c r="EW91" s="1222"/>
      <c r="EX91" s="1222"/>
      <c r="EY91" s="1222"/>
      <c r="EZ91" s="1222"/>
      <c r="FA91" s="1222"/>
      <c r="FB91" s="1222"/>
      <c r="FC91" s="1222"/>
      <c r="FD91" s="1222"/>
      <c r="FE91" s="1222"/>
      <c r="FF91" s="1222"/>
      <c r="FG91" s="1222"/>
      <c r="FH91" s="1222"/>
      <c r="FI91" s="1222"/>
      <c r="FJ91" s="1222"/>
      <c r="FK91" s="1222"/>
      <c r="FL91" s="1222"/>
      <c r="FM91" s="1222"/>
      <c r="FN91" s="1222"/>
      <c r="FO91" s="1222"/>
      <c r="FP91" s="1222"/>
      <c r="FQ91" s="1222"/>
      <c r="FR91" s="1222"/>
      <c r="FS91" s="1222"/>
      <c r="FT91" s="1222"/>
      <c r="FU91" s="1222"/>
      <c r="FV91" s="1222"/>
      <c r="FW91" s="1222"/>
      <c r="FX91" s="1222"/>
      <c r="FY91" s="1222"/>
      <c r="FZ91" s="1222"/>
      <c r="GA91" s="1222"/>
      <c r="GB91" s="1222"/>
      <c r="GC91" s="1222"/>
      <c r="GD91" s="1222"/>
      <c r="GE91" s="1222"/>
      <c r="GF91" s="1222"/>
      <c r="GG91" s="1222"/>
      <c r="GH91" s="1222"/>
      <c r="GI91" s="1222"/>
      <c r="GJ91" s="1222"/>
      <c r="GK91" s="1222"/>
      <c r="GL91" s="1222"/>
      <c r="GM91" s="1222"/>
      <c r="GN91" s="1222"/>
      <c r="GO91" s="1222"/>
      <c r="GP91" s="1222"/>
      <c r="GQ91" s="1222"/>
      <c r="GR91" s="1222"/>
      <c r="GS91" s="1222"/>
      <c r="GT91" s="1222"/>
      <c r="GU91" s="1222"/>
      <c r="GV91" s="1222"/>
      <c r="GW91" s="1222"/>
      <c r="GX91" s="1222"/>
      <c r="GY91" s="1222"/>
      <c r="GZ91" s="1222"/>
      <c r="HA91" s="1222"/>
      <c r="HB91" s="1222"/>
      <c r="HC91" s="1222"/>
      <c r="HD91" s="1222"/>
      <c r="HE91" s="1222"/>
      <c r="HF91" s="1222"/>
      <c r="HG91" s="1222"/>
      <c r="HH91" s="1222"/>
      <c r="HI91" s="1222"/>
      <c r="HJ91" s="1222"/>
      <c r="HK91" s="1222"/>
      <c r="HL91" s="1222"/>
      <c r="HM91" s="1222"/>
      <c r="HN91" s="1222"/>
      <c r="HO91" s="1222"/>
      <c r="HP91" s="1222"/>
      <c r="HQ91" s="1222"/>
      <c r="HR91" s="1222"/>
      <c r="HS91" s="1222"/>
      <c r="HT91" s="1222"/>
      <c r="HU91" s="1222"/>
      <c r="HV91" s="1222"/>
      <c r="HW91" s="1222"/>
      <c r="HX91" s="1222"/>
      <c r="HY91" s="1222"/>
      <c r="HZ91" s="1222"/>
      <c r="IA91" s="1222"/>
      <c r="IB91" s="1222"/>
      <c r="IC91" s="1222"/>
      <c r="ID91" s="1222"/>
      <c r="IE91" s="1222"/>
      <c r="IF91" s="1222"/>
      <c r="IG91" s="1222"/>
      <c r="IH91" s="1222"/>
      <c r="II91" s="1222"/>
      <c r="IJ91" s="1222"/>
      <c r="IK91" s="1222"/>
      <c r="IL91" s="1222"/>
      <c r="IM91" s="1222"/>
      <c r="IN91" s="1222"/>
      <c r="IO91" s="1222"/>
      <c r="IP91" s="1222"/>
      <c r="IQ91" s="1222"/>
      <c r="IR91" s="1222"/>
      <c r="IS91" s="1222"/>
      <c r="IT91" s="1222"/>
      <c r="IU91" s="1222"/>
      <c r="IV91" s="1222"/>
    </row>
    <row r="92" spans="1:256" s="598" customFormat="1" ht="20.100000000000001" customHeight="1">
      <c r="A92" s="1240" t="s">
        <v>635</v>
      </c>
      <c r="B92" s="1241">
        <v>2272</v>
      </c>
      <c r="C92" s="1241">
        <v>342</v>
      </c>
      <c r="D92" s="1241">
        <v>95</v>
      </c>
      <c r="E92" s="1228"/>
      <c r="F92" s="2773"/>
      <c r="G92" s="2773"/>
      <c r="H92" s="2773"/>
      <c r="I92" s="2773"/>
      <c r="J92" s="2773"/>
      <c r="K92" s="2773"/>
      <c r="L92" s="2774"/>
      <c r="M92" s="2774"/>
      <c r="N92" s="2774"/>
      <c r="O92" s="2774"/>
      <c r="P92" s="2774"/>
      <c r="Q92" s="2774"/>
      <c r="R92" s="2774"/>
      <c r="S92" s="2774"/>
      <c r="T92" s="2774"/>
      <c r="U92" s="2774"/>
      <c r="V92" s="2774"/>
      <c r="W92" s="2774"/>
      <c r="X92" s="2774"/>
      <c r="Y92" s="2774"/>
      <c r="Z92" s="2774"/>
      <c r="AA92" s="2774"/>
      <c r="AB92" s="2774"/>
      <c r="AC92" s="2774"/>
      <c r="AD92" s="2774"/>
      <c r="AE92" s="2774"/>
      <c r="AF92" s="2774"/>
      <c r="AG92" s="2774"/>
      <c r="AH92" s="2774"/>
      <c r="AI92" s="2774"/>
      <c r="AJ92" s="2774"/>
      <c r="AK92" s="2774"/>
      <c r="AL92" s="2774"/>
      <c r="AM92" s="2774"/>
      <c r="AN92" s="2774"/>
      <c r="AO92" s="2774"/>
      <c r="AP92" s="2774"/>
      <c r="AQ92" s="2774"/>
      <c r="AR92" s="2774"/>
      <c r="AS92" s="2774"/>
      <c r="AT92" s="2774"/>
      <c r="AU92" s="2774"/>
      <c r="AV92" s="2774"/>
      <c r="AW92" s="2774"/>
      <c r="AX92" s="2774"/>
      <c r="AY92" s="2774"/>
      <c r="AZ92" s="1222"/>
      <c r="BA92" s="1222"/>
      <c r="BB92" s="1222"/>
      <c r="BC92" s="1222"/>
      <c r="BD92" s="1222"/>
      <c r="BE92" s="1222"/>
      <c r="BF92" s="1222"/>
      <c r="BG92" s="1222"/>
      <c r="BH92" s="1222"/>
      <c r="BI92" s="1222"/>
      <c r="BJ92" s="1222"/>
      <c r="BK92" s="1222"/>
      <c r="BL92" s="1222"/>
      <c r="BM92" s="1222"/>
      <c r="BN92" s="1222"/>
      <c r="BO92" s="1222"/>
      <c r="BP92" s="1222"/>
      <c r="BQ92" s="1222"/>
      <c r="BR92" s="1222"/>
      <c r="BS92" s="1222"/>
      <c r="BT92" s="1222"/>
      <c r="BU92" s="1222"/>
      <c r="BV92" s="1222"/>
      <c r="BW92" s="1222"/>
      <c r="BX92" s="1222"/>
      <c r="BY92" s="1222"/>
      <c r="BZ92" s="1222"/>
      <c r="CA92" s="1222"/>
      <c r="CB92" s="1222"/>
      <c r="CC92" s="1222"/>
      <c r="CD92" s="1222"/>
      <c r="CE92" s="1222"/>
      <c r="CF92" s="1222"/>
      <c r="CG92" s="1222"/>
      <c r="CH92" s="1222"/>
      <c r="CI92" s="1222"/>
      <c r="CJ92" s="1222"/>
      <c r="CK92" s="1222"/>
      <c r="CL92" s="1222"/>
      <c r="CM92" s="1222"/>
      <c r="CN92" s="1222"/>
      <c r="CO92" s="1222"/>
      <c r="CP92" s="1222"/>
      <c r="CQ92" s="1222"/>
      <c r="CR92" s="1222"/>
      <c r="CS92" s="1222"/>
      <c r="CT92" s="1222"/>
      <c r="CU92" s="1222"/>
      <c r="CV92" s="1222"/>
      <c r="CW92" s="1222"/>
      <c r="CX92" s="1222"/>
      <c r="CY92" s="1222"/>
      <c r="CZ92" s="1222"/>
      <c r="DA92" s="1222"/>
      <c r="DB92" s="1222"/>
      <c r="DC92" s="1222"/>
      <c r="DD92" s="1222"/>
      <c r="DE92" s="1222"/>
      <c r="DF92" s="1222"/>
      <c r="DG92" s="1222"/>
      <c r="DH92" s="1222"/>
      <c r="DI92" s="1222"/>
      <c r="DJ92" s="1222"/>
      <c r="DK92" s="1222"/>
      <c r="DL92" s="1222"/>
      <c r="DM92" s="1222"/>
      <c r="DN92" s="1222"/>
      <c r="DO92" s="1222"/>
      <c r="DP92" s="1222"/>
      <c r="DQ92" s="1222"/>
      <c r="DR92" s="1222"/>
      <c r="DS92" s="1222"/>
      <c r="DT92" s="1222"/>
      <c r="DU92" s="1222"/>
      <c r="DV92" s="1222"/>
      <c r="DW92" s="1222"/>
      <c r="DX92" s="1222"/>
      <c r="DY92" s="1222"/>
      <c r="DZ92" s="1222"/>
      <c r="EA92" s="1222"/>
      <c r="EB92" s="1222"/>
      <c r="EC92" s="1222"/>
      <c r="ED92" s="1222"/>
      <c r="EE92" s="1222"/>
      <c r="EF92" s="1222"/>
      <c r="EG92" s="1222"/>
      <c r="EH92" s="1222"/>
      <c r="EI92" s="1222"/>
      <c r="EJ92" s="1222"/>
      <c r="EK92" s="1222"/>
      <c r="EL92" s="1222"/>
      <c r="EM92" s="1222"/>
      <c r="EN92" s="1222"/>
      <c r="EO92" s="1222"/>
      <c r="EP92" s="1222"/>
      <c r="EQ92" s="1222"/>
      <c r="ER92" s="1222"/>
      <c r="ES92" s="1222"/>
      <c r="ET92" s="1222"/>
      <c r="EU92" s="1222"/>
      <c r="EV92" s="1222"/>
      <c r="EW92" s="1222"/>
      <c r="EX92" s="1222"/>
      <c r="EY92" s="1222"/>
      <c r="EZ92" s="1222"/>
      <c r="FA92" s="1222"/>
      <c r="FB92" s="1222"/>
      <c r="FC92" s="1222"/>
      <c r="FD92" s="1222"/>
      <c r="FE92" s="1222"/>
      <c r="FF92" s="1222"/>
      <c r="FG92" s="1222"/>
      <c r="FH92" s="1222"/>
      <c r="FI92" s="1222"/>
      <c r="FJ92" s="1222"/>
      <c r="FK92" s="1222"/>
      <c r="FL92" s="1222"/>
      <c r="FM92" s="1222"/>
      <c r="FN92" s="1222"/>
      <c r="FO92" s="1222"/>
      <c r="FP92" s="1222"/>
      <c r="FQ92" s="1222"/>
      <c r="FR92" s="1222"/>
      <c r="FS92" s="1222"/>
      <c r="FT92" s="1222"/>
      <c r="FU92" s="1222"/>
      <c r="FV92" s="1222"/>
      <c r="FW92" s="1222"/>
      <c r="FX92" s="1222"/>
      <c r="FY92" s="1222"/>
      <c r="FZ92" s="1222"/>
      <c r="GA92" s="1222"/>
      <c r="GB92" s="1222"/>
      <c r="GC92" s="1222"/>
      <c r="GD92" s="1222"/>
      <c r="GE92" s="1222"/>
      <c r="GF92" s="1222"/>
      <c r="GG92" s="1222"/>
      <c r="GH92" s="1222"/>
      <c r="GI92" s="1222"/>
      <c r="GJ92" s="1222"/>
      <c r="GK92" s="1222"/>
      <c r="GL92" s="1222"/>
      <c r="GM92" s="1222"/>
      <c r="GN92" s="1222"/>
      <c r="GO92" s="1222"/>
      <c r="GP92" s="1222"/>
      <c r="GQ92" s="1222"/>
      <c r="GR92" s="1222"/>
      <c r="GS92" s="1222"/>
      <c r="GT92" s="1222"/>
      <c r="GU92" s="1222"/>
      <c r="GV92" s="1222"/>
      <c r="GW92" s="1222"/>
      <c r="GX92" s="1222"/>
      <c r="GY92" s="1222"/>
      <c r="GZ92" s="1222"/>
      <c r="HA92" s="1222"/>
      <c r="HB92" s="1222"/>
      <c r="HC92" s="1222"/>
      <c r="HD92" s="1222"/>
      <c r="HE92" s="1222"/>
      <c r="HF92" s="1222"/>
      <c r="HG92" s="1222"/>
      <c r="HH92" s="1222"/>
      <c r="HI92" s="1222"/>
      <c r="HJ92" s="1222"/>
      <c r="HK92" s="1222"/>
      <c r="HL92" s="1222"/>
      <c r="HM92" s="1222"/>
      <c r="HN92" s="1222"/>
      <c r="HO92" s="1222"/>
      <c r="HP92" s="1222"/>
      <c r="HQ92" s="1222"/>
      <c r="HR92" s="1222"/>
      <c r="HS92" s="1222"/>
      <c r="HT92" s="1222"/>
      <c r="HU92" s="1222"/>
      <c r="HV92" s="1222"/>
      <c r="HW92" s="1222"/>
      <c r="HX92" s="1222"/>
      <c r="HY92" s="1222"/>
      <c r="HZ92" s="1222"/>
      <c r="IA92" s="1222"/>
      <c r="IB92" s="1222"/>
      <c r="IC92" s="1222"/>
      <c r="ID92" s="1222"/>
      <c r="IE92" s="1222"/>
      <c r="IF92" s="1222"/>
      <c r="IG92" s="1222"/>
      <c r="IH92" s="1222"/>
      <c r="II92" s="1222"/>
      <c r="IJ92" s="1222"/>
      <c r="IK92" s="1222"/>
      <c r="IL92" s="1222"/>
      <c r="IM92" s="1222"/>
      <c r="IN92" s="1222"/>
      <c r="IO92" s="1222"/>
      <c r="IP92" s="1222"/>
      <c r="IQ92" s="1222"/>
      <c r="IR92" s="1222"/>
      <c r="IS92" s="1222"/>
      <c r="IT92" s="1222"/>
      <c r="IU92" s="1222"/>
      <c r="IV92" s="1222"/>
    </row>
    <row r="93" spans="1:256" s="598" customFormat="1" ht="20.100000000000001" customHeight="1">
      <c r="A93" s="1240" t="s">
        <v>1579</v>
      </c>
      <c r="B93" s="1241">
        <v>1095</v>
      </c>
      <c r="C93" s="1241">
        <v>166</v>
      </c>
      <c r="D93" s="1241">
        <v>107</v>
      </c>
      <c r="E93" s="1228"/>
      <c r="F93" s="2773"/>
      <c r="G93" s="2773"/>
      <c r="H93" s="2773"/>
      <c r="I93" s="2773"/>
      <c r="J93" s="2773"/>
      <c r="K93" s="2773"/>
      <c r="L93" s="2774"/>
      <c r="M93" s="2774"/>
      <c r="N93" s="2774"/>
      <c r="O93" s="2774"/>
      <c r="P93" s="2774"/>
      <c r="Q93" s="2774"/>
      <c r="R93" s="2774"/>
      <c r="S93" s="2774"/>
      <c r="T93" s="2774"/>
      <c r="U93" s="2774"/>
      <c r="V93" s="2774"/>
      <c r="W93" s="2774"/>
      <c r="X93" s="2774"/>
      <c r="Y93" s="2774"/>
      <c r="Z93" s="2774"/>
      <c r="AA93" s="2774"/>
      <c r="AB93" s="2774"/>
      <c r="AC93" s="2774"/>
      <c r="AD93" s="2774"/>
      <c r="AE93" s="2774"/>
      <c r="AF93" s="2774"/>
      <c r="AG93" s="2774"/>
      <c r="AH93" s="2774"/>
      <c r="AI93" s="2774"/>
      <c r="AJ93" s="2774"/>
      <c r="AK93" s="2774"/>
      <c r="AL93" s="2774"/>
      <c r="AM93" s="2774"/>
      <c r="AN93" s="2774"/>
      <c r="AO93" s="2774"/>
      <c r="AP93" s="2774"/>
      <c r="AQ93" s="2774"/>
      <c r="AR93" s="2774"/>
      <c r="AS93" s="2774"/>
      <c r="AT93" s="2774"/>
      <c r="AU93" s="2774"/>
      <c r="AV93" s="2774"/>
      <c r="AW93" s="2774"/>
      <c r="AX93" s="2774"/>
      <c r="AY93" s="2774"/>
      <c r="AZ93" s="1222"/>
      <c r="BA93" s="1222"/>
      <c r="BB93" s="1222"/>
      <c r="BC93" s="1222"/>
      <c r="BD93" s="1222"/>
      <c r="BE93" s="1222"/>
      <c r="BF93" s="1222"/>
      <c r="BG93" s="1222"/>
      <c r="BH93" s="1222"/>
      <c r="BI93" s="1222"/>
      <c r="BJ93" s="1222"/>
      <c r="BK93" s="1222"/>
      <c r="BL93" s="1222"/>
      <c r="BM93" s="1222"/>
      <c r="BN93" s="1222"/>
      <c r="BO93" s="1222"/>
      <c r="BP93" s="1222"/>
      <c r="BQ93" s="1222"/>
      <c r="BR93" s="1222"/>
      <c r="BS93" s="1222"/>
      <c r="BT93" s="1222"/>
      <c r="BU93" s="1222"/>
      <c r="BV93" s="1222"/>
      <c r="BW93" s="1222"/>
      <c r="BX93" s="1222"/>
      <c r="BY93" s="1222"/>
      <c r="BZ93" s="1222"/>
      <c r="CA93" s="1222"/>
      <c r="CB93" s="1222"/>
      <c r="CC93" s="1222"/>
      <c r="CD93" s="1222"/>
      <c r="CE93" s="1222"/>
      <c r="CF93" s="1222"/>
      <c r="CG93" s="1222"/>
      <c r="CH93" s="1222"/>
      <c r="CI93" s="1222"/>
      <c r="CJ93" s="1222"/>
      <c r="CK93" s="1222"/>
      <c r="CL93" s="1222"/>
      <c r="CM93" s="1222"/>
      <c r="CN93" s="1222"/>
      <c r="CO93" s="1222"/>
      <c r="CP93" s="1222"/>
      <c r="CQ93" s="1222"/>
      <c r="CR93" s="1222"/>
      <c r="CS93" s="1222"/>
      <c r="CT93" s="1222"/>
      <c r="CU93" s="1222"/>
      <c r="CV93" s="1222"/>
      <c r="CW93" s="1222"/>
      <c r="CX93" s="1222"/>
      <c r="CY93" s="1222"/>
      <c r="CZ93" s="1222"/>
      <c r="DA93" s="1222"/>
      <c r="DB93" s="1222"/>
      <c r="DC93" s="1222"/>
      <c r="DD93" s="1222"/>
      <c r="DE93" s="1222"/>
      <c r="DF93" s="1222"/>
      <c r="DG93" s="1222"/>
      <c r="DH93" s="1222"/>
      <c r="DI93" s="1222"/>
      <c r="DJ93" s="1222"/>
      <c r="DK93" s="1222"/>
      <c r="DL93" s="1222"/>
      <c r="DM93" s="1222"/>
      <c r="DN93" s="1222"/>
      <c r="DO93" s="1222"/>
      <c r="DP93" s="1222"/>
      <c r="DQ93" s="1222"/>
      <c r="DR93" s="1222"/>
      <c r="DS93" s="1222"/>
      <c r="DT93" s="1222"/>
      <c r="DU93" s="1222"/>
      <c r="DV93" s="1222"/>
      <c r="DW93" s="1222"/>
      <c r="DX93" s="1222"/>
      <c r="DY93" s="1222"/>
      <c r="DZ93" s="1222"/>
      <c r="EA93" s="1222"/>
      <c r="EB93" s="1222"/>
      <c r="EC93" s="1222"/>
      <c r="ED93" s="1222"/>
      <c r="EE93" s="1222"/>
      <c r="EF93" s="1222"/>
      <c r="EG93" s="1222"/>
      <c r="EH93" s="1222"/>
      <c r="EI93" s="1222"/>
      <c r="EJ93" s="1222"/>
      <c r="EK93" s="1222"/>
      <c r="EL93" s="1222"/>
      <c r="EM93" s="1222"/>
      <c r="EN93" s="1222"/>
      <c r="EO93" s="1222"/>
      <c r="EP93" s="1222"/>
      <c r="EQ93" s="1222"/>
      <c r="ER93" s="1222"/>
      <c r="ES93" s="1222"/>
      <c r="ET93" s="1222"/>
      <c r="EU93" s="1222"/>
      <c r="EV93" s="1222"/>
      <c r="EW93" s="1222"/>
      <c r="EX93" s="1222"/>
      <c r="EY93" s="1222"/>
      <c r="EZ93" s="1222"/>
      <c r="FA93" s="1222"/>
      <c r="FB93" s="1222"/>
      <c r="FC93" s="1222"/>
      <c r="FD93" s="1222"/>
      <c r="FE93" s="1222"/>
      <c r="FF93" s="1222"/>
      <c r="FG93" s="1222"/>
      <c r="FH93" s="1222"/>
      <c r="FI93" s="1222"/>
      <c r="FJ93" s="1222"/>
      <c r="FK93" s="1222"/>
      <c r="FL93" s="1222"/>
      <c r="FM93" s="1222"/>
      <c r="FN93" s="1222"/>
      <c r="FO93" s="1222"/>
      <c r="FP93" s="1222"/>
      <c r="FQ93" s="1222"/>
      <c r="FR93" s="1222"/>
      <c r="FS93" s="1222"/>
      <c r="FT93" s="1222"/>
      <c r="FU93" s="1222"/>
      <c r="FV93" s="1222"/>
      <c r="FW93" s="1222"/>
      <c r="FX93" s="1222"/>
      <c r="FY93" s="1222"/>
      <c r="FZ93" s="1222"/>
      <c r="GA93" s="1222"/>
      <c r="GB93" s="1222"/>
      <c r="GC93" s="1222"/>
      <c r="GD93" s="1222"/>
      <c r="GE93" s="1222"/>
      <c r="GF93" s="1222"/>
      <c r="GG93" s="1222"/>
      <c r="GH93" s="1222"/>
      <c r="GI93" s="1222"/>
      <c r="GJ93" s="1222"/>
      <c r="GK93" s="1222"/>
      <c r="GL93" s="1222"/>
      <c r="GM93" s="1222"/>
      <c r="GN93" s="1222"/>
      <c r="GO93" s="1222"/>
      <c r="GP93" s="1222"/>
      <c r="GQ93" s="1222"/>
      <c r="GR93" s="1222"/>
      <c r="GS93" s="1222"/>
      <c r="GT93" s="1222"/>
      <c r="GU93" s="1222"/>
      <c r="GV93" s="1222"/>
      <c r="GW93" s="1222"/>
      <c r="GX93" s="1222"/>
      <c r="GY93" s="1222"/>
      <c r="GZ93" s="1222"/>
      <c r="HA93" s="1222"/>
      <c r="HB93" s="1222"/>
      <c r="HC93" s="1222"/>
      <c r="HD93" s="1222"/>
      <c r="HE93" s="1222"/>
      <c r="HF93" s="1222"/>
      <c r="HG93" s="1222"/>
      <c r="HH93" s="1222"/>
      <c r="HI93" s="1222"/>
      <c r="HJ93" s="1222"/>
      <c r="HK93" s="1222"/>
      <c r="HL93" s="1222"/>
      <c r="HM93" s="1222"/>
      <c r="HN93" s="1222"/>
      <c r="HO93" s="1222"/>
      <c r="HP93" s="1222"/>
      <c r="HQ93" s="1222"/>
      <c r="HR93" s="1222"/>
      <c r="HS93" s="1222"/>
      <c r="HT93" s="1222"/>
      <c r="HU93" s="1222"/>
      <c r="HV93" s="1222"/>
      <c r="HW93" s="1222"/>
      <c r="HX93" s="1222"/>
      <c r="HY93" s="1222"/>
      <c r="HZ93" s="1222"/>
      <c r="IA93" s="1222"/>
      <c r="IB93" s="1222"/>
      <c r="IC93" s="1222"/>
      <c r="ID93" s="1222"/>
      <c r="IE93" s="1222"/>
      <c r="IF93" s="1222"/>
      <c r="IG93" s="1222"/>
      <c r="IH93" s="1222"/>
      <c r="II93" s="1222"/>
      <c r="IJ93" s="1222"/>
      <c r="IK93" s="1222"/>
      <c r="IL93" s="1222"/>
      <c r="IM93" s="1222"/>
      <c r="IN93" s="1222"/>
      <c r="IO93" s="1222"/>
      <c r="IP93" s="1222"/>
      <c r="IQ93" s="1222"/>
      <c r="IR93" s="1222"/>
      <c r="IS93" s="1222"/>
      <c r="IT93" s="1222"/>
      <c r="IU93" s="1222"/>
      <c r="IV93" s="1222"/>
    </row>
    <row r="94" spans="1:256" s="598" customFormat="1" ht="20.100000000000001" customHeight="1">
      <c r="A94" s="1240" t="s">
        <v>1580</v>
      </c>
      <c r="B94" s="1241">
        <v>11</v>
      </c>
      <c r="C94" s="1241">
        <v>98</v>
      </c>
      <c r="D94" s="1241">
        <v>98</v>
      </c>
      <c r="E94" s="1228"/>
      <c r="F94" s="2773"/>
      <c r="G94" s="2773"/>
      <c r="H94" s="2773"/>
      <c r="I94" s="2773"/>
      <c r="J94" s="2773"/>
      <c r="K94" s="2773"/>
      <c r="L94" s="2774"/>
      <c r="M94" s="2774"/>
      <c r="N94" s="2774"/>
      <c r="O94" s="2774"/>
      <c r="P94" s="2774"/>
      <c r="Q94" s="2774"/>
      <c r="R94" s="2774"/>
      <c r="S94" s="2774"/>
      <c r="T94" s="2774"/>
      <c r="U94" s="2774"/>
      <c r="V94" s="2774"/>
      <c r="W94" s="2774"/>
      <c r="X94" s="2774"/>
      <c r="Y94" s="2774"/>
      <c r="Z94" s="2774"/>
      <c r="AA94" s="2774"/>
      <c r="AB94" s="2774"/>
      <c r="AC94" s="2774"/>
      <c r="AD94" s="2774"/>
      <c r="AE94" s="2774"/>
      <c r="AF94" s="2774"/>
      <c r="AG94" s="2774"/>
      <c r="AH94" s="2774"/>
      <c r="AI94" s="2774"/>
      <c r="AJ94" s="2774"/>
      <c r="AK94" s="2774"/>
      <c r="AL94" s="2774"/>
      <c r="AM94" s="2774"/>
      <c r="AN94" s="2774"/>
      <c r="AO94" s="2774"/>
      <c r="AP94" s="2774"/>
      <c r="AQ94" s="2774"/>
      <c r="AR94" s="2774"/>
      <c r="AS94" s="2774"/>
      <c r="AT94" s="2774"/>
      <c r="AU94" s="2774"/>
      <c r="AV94" s="2774"/>
      <c r="AW94" s="2774"/>
      <c r="AX94" s="2774"/>
      <c r="AY94" s="2774"/>
      <c r="AZ94" s="1222"/>
      <c r="BA94" s="1222"/>
      <c r="BB94" s="1222"/>
      <c r="BC94" s="1222"/>
      <c r="BD94" s="1222"/>
      <c r="BE94" s="1222"/>
      <c r="BF94" s="1222"/>
      <c r="BG94" s="1222"/>
      <c r="BH94" s="1222"/>
      <c r="BI94" s="1222"/>
      <c r="BJ94" s="1222"/>
      <c r="BK94" s="1222"/>
      <c r="BL94" s="1222"/>
      <c r="BM94" s="1222"/>
      <c r="BN94" s="1222"/>
      <c r="BO94" s="1222"/>
      <c r="BP94" s="1222"/>
      <c r="BQ94" s="1222"/>
      <c r="BR94" s="1222"/>
      <c r="BS94" s="1222"/>
      <c r="BT94" s="1222"/>
      <c r="BU94" s="1222"/>
      <c r="BV94" s="1222"/>
      <c r="BW94" s="1222"/>
      <c r="BX94" s="1222"/>
      <c r="BY94" s="1222"/>
      <c r="BZ94" s="1222"/>
      <c r="CA94" s="1222"/>
      <c r="CB94" s="1222"/>
      <c r="CC94" s="1222"/>
      <c r="CD94" s="1222"/>
      <c r="CE94" s="1222"/>
      <c r="CF94" s="1222"/>
      <c r="CG94" s="1222"/>
      <c r="CH94" s="1222"/>
      <c r="CI94" s="1222"/>
      <c r="CJ94" s="1222"/>
      <c r="CK94" s="1222"/>
      <c r="CL94" s="1222"/>
      <c r="CM94" s="1222"/>
      <c r="CN94" s="1222"/>
      <c r="CO94" s="1222"/>
      <c r="CP94" s="1222"/>
      <c r="CQ94" s="1222"/>
      <c r="CR94" s="1222"/>
      <c r="CS94" s="1222"/>
      <c r="CT94" s="1222"/>
      <c r="CU94" s="1222"/>
      <c r="CV94" s="1222"/>
      <c r="CW94" s="1222"/>
      <c r="CX94" s="1222"/>
      <c r="CY94" s="1222"/>
      <c r="CZ94" s="1222"/>
      <c r="DA94" s="1222"/>
      <c r="DB94" s="1222"/>
      <c r="DC94" s="1222"/>
      <c r="DD94" s="1222"/>
      <c r="DE94" s="1222"/>
      <c r="DF94" s="1222"/>
      <c r="DG94" s="1222"/>
      <c r="DH94" s="1222"/>
      <c r="DI94" s="1222"/>
      <c r="DJ94" s="1222"/>
      <c r="DK94" s="1222"/>
      <c r="DL94" s="1222"/>
      <c r="DM94" s="1222"/>
      <c r="DN94" s="1222"/>
      <c r="DO94" s="1222"/>
      <c r="DP94" s="1222"/>
      <c r="DQ94" s="1222"/>
      <c r="DR94" s="1222"/>
      <c r="DS94" s="1222"/>
      <c r="DT94" s="1222"/>
      <c r="DU94" s="1222"/>
      <c r="DV94" s="1222"/>
      <c r="DW94" s="1222"/>
      <c r="DX94" s="1222"/>
      <c r="DY94" s="1222"/>
      <c r="DZ94" s="1222"/>
      <c r="EA94" s="1222"/>
      <c r="EB94" s="1222"/>
      <c r="EC94" s="1222"/>
      <c r="ED94" s="1222"/>
      <c r="EE94" s="1222"/>
      <c r="EF94" s="1222"/>
      <c r="EG94" s="1222"/>
      <c r="EH94" s="1222"/>
      <c r="EI94" s="1222"/>
      <c r="EJ94" s="1222"/>
      <c r="EK94" s="1222"/>
      <c r="EL94" s="1222"/>
      <c r="EM94" s="1222"/>
      <c r="EN94" s="1222"/>
      <c r="EO94" s="1222"/>
      <c r="EP94" s="1222"/>
      <c r="EQ94" s="1222"/>
      <c r="ER94" s="1222"/>
      <c r="ES94" s="1222"/>
      <c r="ET94" s="1222"/>
      <c r="EU94" s="1222"/>
      <c r="EV94" s="1222"/>
      <c r="EW94" s="1222"/>
      <c r="EX94" s="1222"/>
      <c r="EY94" s="1222"/>
      <c r="EZ94" s="1222"/>
      <c r="FA94" s="1222"/>
      <c r="FB94" s="1222"/>
      <c r="FC94" s="1222"/>
      <c r="FD94" s="1222"/>
      <c r="FE94" s="1222"/>
      <c r="FF94" s="1222"/>
      <c r="FG94" s="1222"/>
      <c r="FH94" s="1222"/>
      <c r="FI94" s="1222"/>
      <c r="FJ94" s="1222"/>
      <c r="FK94" s="1222"/>
      <c r="FL94" s="1222"/>
      <c r="FM94" s="1222"/>
      <c r="FN94" s="1222"/>
      <c r="FO94" s="1222"/>
      <c r="FP94" s="1222"/>
      <c r="FQ94" s="1222"/>
      <c r="FR94" s="1222"/>
      <c r="FS94" s="1222"/>
      <c r="FT94" s="1222"/>
      <c r="FU94" s="1222"/>
      <c r="FV94" s="1222"/>
      <c r="FW94" s="1222"/>
      <c r="FX94" s="1222"/>
      <c r="FY94" s="1222"/>
      <c r="FZ94" s="1222"/>
      <c r="GA94" s="1222"/>
      <c r="GB94" s="1222"/>
      <c r="GC94" s="1222"/>
      <c r="GD94" s="1222"/>
      <c r="GE94" s="1222"/>
      <c r="GF94" s="1222"/>
      <c r="GG94" s="1222"/>
      <c r="GH94" s="1222"/>
      <c r="GI94" s="1222"/>
      <c r="GJ94" s="1222"/>
      <c r="GK94" s="1222"/>
      <c r="GL94" s="1222"/>
      <c r="GM94" s="1222"/>
      <c r="GN94" s="1222"/>
      <c r="GO94" s="1222"/>
      <c r="GP94" s="1222"/>
      <c r="GQ94" s="1222"/>
      <c r="GR94" s="1222"/>
      <c r="GS94" s="1222"/>
      <c r="GT94" s="1222"/>
      <c r="GU94" s="1222"/>
      <c r="GV94" s="1222"/>
      <c r="GW94" s="1222"/>
      <c r="GX94" s="1222"/>
      <c r="GY94" s="1222"/>
      <c r="GZ94" s="1222"/>
      <c r="HA94" s="1222"/>
      <c r="HB94" s="1222"/>
      <c r="HC94" s="1222"/>
      <c r="HD94" s="1222"/>
      <c r="HE94" s="1222"/>
      <c r="HF94" s="1222"/>
      <c r="HG94" s="1222"/>
      <c r="HH94" s="1222"/>
      <c r="HI94" s="1222"/>
      <c r="HJ94" s="1222"/>
      <c r="HK94" s="1222"/>
      <c r="HL94" s="1222"/>
      <c r="HM94" s="1222"/>
      <c r="HN94" s="1222"/>
      <c r="HO94" s="1222"/>
      <c r="HP94" s="1222"/>
      <c r="HQ94" s="1222"/>
      <c r="HR94" s="1222"/>
      <c r="HS94" s="1222"/>
      <c r="HT94" s="1222"/>
      <c r="HU94" s="1222"/>
      <c r="HV94" s="1222"/>
      <c r="HW94" s="1222"/>
      <c r="HX94" s="1222"/>
      <c r="HY94" s="1222"/>
      <c r="HZ94" s="1222"/>
      <c r="IA94" s="1222"/>
      <c r="IB94" s="1222"/>
      <c r="IC94" s="1222"/>
      <c r="ID94" s="1222"/>
      <c r="IE94" s="1222"/>
      <c r="IF94" s="1222"/>
      <c r="IG94" s="1222"/>
      <c r="IH94" s="1222"/>
      <c r="II94" s="1222"/>
      <c r="IJ94" s="1222"/>
      <c r="IK94" s="1222"/>
      <c r="IL94" s="1222"/>
      <c r="IM94" s="1222"/>
      <c r="IN94" s="1222"/>
      <c r="IO94" s="1222"/>
      <c r="IP94" s="1222"/>
      <c r="IQ94" s="1222"/>
      <c r="IR94" s="1222"/>
      <c r="IS94" s="1222"/>
      <c r="IT94" s="1222"/>
      <c r="IU94" s="1222"/>
      <c r="IV94" s="1222"/>
    </row>
    <row r="95" spans="1:256" s="598" customFormat="1" ht="20.100000000000001" customHeight="1">
      <c r="A95" s="1240" t="s">
        <v>1581</v>
      </c>
      <c r="B95" s="1241">
        <v>84</v>
      </c>
      <c r="C95" s="1241">
        <v>0</v>
      </c>
      <c r="D95" s="1241">
        <v>46</v>
      </c>
      <c r="E95" s="1228"/>
      <c r="F95" s="2773"/>
      <c r="G95" s="2773"/>
      <c r="H95" s="2773"/>
      <c r="I95" s="2773"/>
      <c r="J95" s="2773"/>
      <c r="K95" s="2773"/>
      <c r="L95" s="2774"/>
      <c r="M95" s="2774"/>
      <c r="N95" s="2774"/>
      <c r="O95" s="2774"/>
      <c r="P95" s="2774"/>
      <c r="Q95" s="2774"/>
      <c r="R95" s="2774"/>
      <c r="S95" s="2774"/>
      <c r="T95" s="2774"/>
      <c r="U95" s="2774"/>
      <c r="V95" s="2774"/>
      <c r="W95" s="2774"/>
      <c r="X95" s="2774"/>
      <c r="Y95" s="2774"/>
      <c r="Z95" s="2774"/>
      <c r="AA95" s="2774"/>
      <c r="AB95" s="2774"/>
      <c r="AC95" s="2774"/>
      <c r="AD95" s="2774"/>
      <c r="AE95" s="2774"/>
      <c r="AF95" s="2774"/>
      <c r="AG95" s="2774"/>
      <c r="AH95" s="2774"/>
      <c r="AI95" s="2774"/>
      <c r="AJ95" s="2774"/>
      <c r="AK95" s="2774"/>
      <c r="AL95" s="2774"/>
      <c r="AM95" s="2774"/>
      <c r="AN95" s="2774"/>
      <c r="AO95" s="2774"/>
      <c r="AP95" s="2774"/>
      <c r="AQ95" s="2774"/>
      <c r="AR95" s="2774"/>
      <c r="AS95" s="2774"/>
      <c r="AT95" s="2774"/>
      <c r="AU95" s="2774"/>
      <c r="AV95" s="2774"/>
      <c r="AW95" s="2774"/>
      <c r="AX95" s="2774"/>
      <c r="AY95" s="2774"/>
      <c r="AZ95" s="1222"/>
      <c r="BA95" s="1222"/>
      <c r="BB95" s="1222"/>
      <c r="BC95" s="1222"/>
      <c r="BD95" s="1222"/>
      <c r="BE95" s="1222"/>
      <c r="BF95" s="1222"/>
      <c r="BG95" s="1222"/>
      <c r="BH95" s="1222"/>
      <c r="BI95" s="1222"/>
      <c r="BJ95" s="1222"/>
      <c r="BK95" s="1222"/>
      <c r="BL95" s="1222"/>
      <c r="BM95" s="1222"/>
      <c r="BN95" s="1222"/>
      <c r="BO95" s="1222"/>
      <c r="BP95" s="1222"/>
      <c r="BQ95" s="1222"/>
      <c r="BR95" s="1222"/>
      <c r="BS95" s="1222"/>
      <c r="BT95" s="1222"/>
      <c r="BU95" s="1222"/>
      <c r="BV95" s="1222"/>
      <c r="BW95" s="1222"/>
      <c r="BX95" s="1222"/>
      <c r="BY95" s="1222"/>
      <c r="BZ95" s="1222"/>
      <c r="CA95" s="1222"/>
      <c r="CB95" s="1222"/>
      <c r="CC95" s="1222"/>
      <c r="CD95" s="1222"/>
      <c r="CE95" s="1222"/>
      <c r="CF95" s="1222"/>
      <c r="CG95" s="1222"/>
      <c r="CH95" s="1222"/>
      <c r="CI95" s="1222"/>
      <c r="CJ95" s="1222"/>
      <c r="CK95" s="1222"/>
      <c r="CL95" s="1222"/>
      <c r="CM95" s="1222"/>
      <c r="CN95" s="1222"/>
      <c r="CO95" s="1222"/>
      <c r="CP95" s="1222"/>
      <c r="CQ95" s="1222"/>
      <c r="CR95" s="1222"/>
      <c r="CS95" s="1222"/>
      <c r="CT95" s="1222"/>
      <c r="CU95" s="1222"/>
      <c r="CV95" s="1222"/>
      <c r="CW95" s="1222"/>
      <c r="CX95" s="1222"/>
      <c r="CY95" s="1222"/>
      <c r="CZ95" s="1222"/>
      <c r="DA95" s="1222"/>
      <c r="DB95" s="1222"/>
      <c r="DC95" s="1222"/>
      <c r="DD95" s="1222"/>
      <c r="DE95" s="1222"/>
      <c r="DF95" s="1222"/>
      <c r="DG95" s="1222"/>
      <c r="DH95" s="1222"/>
      <c r="DI95" s="1222"/>
      <c r="DJ95" s="1222"/>
      <c r="DK95" s="1222"/>
      <c r="DL95" s="1222"/>
      <c r="DM95" s="1222"/>
      <c r="DN95" s="1222"/>
      <c r="DO95" s="1222"/>
      <c r="DP95" s="1222"/>
      <c r="DQ95" s="1222"/>
      <c r="DR95" s="1222"/>
      <c r="DS95" s="1222"/>
      <c r="DT95" s="1222"/>
      <c r="DU95" s="1222"/>
      <c r="DV95" s="1222"/>
      <c r="DW95" s="1222"/>
      <c r="DX95" s="1222"/>
      <c r="DY95" s="1222"/>
      <c r="DZ95" s="1222"/>
      <c r="EA95" s="1222"/>
      <c r="EB95" s="1222"/>
      <c r="EC95" s="1222"/>
      <c r="ED95" s="1222"/>
      <c r="EE95" s="1222"/>
      <c r="EF95" s="1222"/>
      <c r="EG95" s="1222"/>
      <c r="EH95" s="1222"/>
      <c r="EI95" s="1222"/>
      <c r="EJ95" s="1222"/>
      <c r="EK95" s="1222"/>
      <c r="EL95" s="1222"/>
      <c r="EM95" s="1222"/>
      <c r="EN95" s="1222"/>
      <c r="EO95" s="1222"/>
      <c r="EP95" s="1222"/>
      <c r="EQ95" s="1222"/>
      <c r="ER95" s="1222"/>
      <c r="ES95" s="1222"/>
      <c r="ET95" s="1222"/>
      <c r="EU95" s="1222"/>
      <c r="EV95" s="1222"/>
      <c r="EW95" s="1222"/>
      <c r="EX95" s="1222"/>
      <c r="EY95" s="1222"/>
      <c r="EZ95" s="1222"/>
      <c r="FA95" s="1222"/>
      <c r="FB95" s="1222"/>
      <c r="FC95" s="1222"/>
      <c r="FD95" s="1222"/>
      <c r="FE95" s="1222"/>
      <c r="FF95" s="1222"/>
      <c r="FG95" s="1222"/>
      <c r="FH95" s="1222"/>
      <c r="FI95" s="1222"/>
      <c r="FJ95" s="1222"/>
      <c r="FK95" s="1222"/>
      <c r="FL95" s="1222"/>
      <c r="FM95" s="1222"/>
      <c r="FN95" s="1222"/>
      <c r="FO95" s="1222"/>
      <c r="FP95" s="1222"/>
      <c r="FQ95" s="1222"/>
      <c r="FR95" s="1222"/>
      <c r="FS95" s="1222"/>
      <c r="FT95" s="1222"/>
      <c r="FU95" s="1222"/>
      <c r="FV95" s="1222"/>
      <c r="FW95" s="1222"/>
      <c r="FX95" s="1222"/>
      <c r="FY95" s="1222"/>
      <c r="FZ95" s="1222"/>
      <c r="GA95" s="1222"/>
      <c r="GB95" s="1222"/>
      <c r="GC95" s="1222"/>
      <c r="GD95" s="1222"/>
      <c r="GE95" s="1222"/>
      <c r="GF95" s="1222"/>
      <c r="GG95" s="1222"/>
      <c r="GH95" s="1222"/>
      <c r="GI95" s="1222"/>
      <c r="GJ95" s="1222"/>
      <c r="GK95" s="1222"/>
      <c r="GL95" s="1222"/>
      <c r="GM95" s="1222"/>
      <c r="GN95" s="1222"/>
      <c r="GO95" s="1222"/>
      <c r="GP95" s="1222"/>
      <c r="GQ95" s="1222"/>
      <c r="GR95" s="1222"/>
      <c r="GS95" s="1222"/>
      <c r="GT95" s="1222"/>
      <c r="GU95" s="1222"/>
      <c r="GV95" s="1222"/>
      <c r="GW95" s="1222"/>
      <c r="GX95" s="1222"/>
      <c r="GY95" s="1222"/>
      <c r="GZ95" s="1222"/>
      <c r="HA95" s="1222"/>
      <c r="HB95" s="1222"/>
      <c r="HC95" s="1222"/>
      <c r="HD95" s="1222"/>
      <c r="HE95" s="1222"/>
      <c r="HF95" s="1222"/>
      <c r="HG95" s="1222"/>
      <c r="HH95" s="1222"/>
      <c r="HI95" s="1222"/>
      <c r="HJ95" s="1222"/>
      <c r="HK95" s="1222"/>
      <c r="HL95" s="1222"/>
      <c r="HM95" s="1222"/>
      <c r="HN95" s="1222"/>
      <c r="HO95" s="1222"/>
      <c r="HP95" s="1222"/>
      <c r="HQ95" s="1222"/>
      <c r="HR95" s="1222"/>
      <c r="HS95" s="1222"/>
      <c r="HT95" s="1222"/>
      <c r="HU95" s="1222"/>
      <c r="HV95" s="1222"/>
      <c r="HW95" s="1222"/>
      <c r="HX95" s="1222"/>
      <c r="HY95" s="1222"/>
      <c r="HZ95" s="1222"/>
      <c r="IA95" s="1222"/>
      <c r="IB95" s="1222"/>
      <c r="IC95" s="1222"/>
      <c r="ID95" s="1222"/>
      <c r="IE95" s="1222"/>
      <c r="IF95" s="1222"/>
      <c r="IG95" s="1222"/>
      <c r="IH95" s="1222"/>
      <c r="II95" s="1222"/>
      <c r="IJ95" s="1222"/>
      <c r="IK95" s="1222"/>
      <c r="IL95" s="1222"/>
      <c r="IM95" s="1222"/>
      <c r="IN95" s="1222"/>
      <c r="IO95" s="1222"/>
      <c r="IP95" s="1222"/>
      <c r="IQ95" s="1222"/>
      <c r="IR95" s="1222"/>
      <c r="IS95" s="1222"/>
      <c r="IT95" s="1222"/>
      <c r="IU95" s="1222"/>
      <c r="IV95" s="1222"/>
    </row>
    <row r="96" spans="1:256" s="598" customFormat="1" ht="20.100000000000001" customHeight="1">
      <c r="A96" s="1240" t="s">
        <v>1569</v>
      </c>
      <c r="B96" s="1241">
        <v>0</v>
      </c>
      <c r="C96" s="1241">
        <v>45</v>
      </c>
      <c r="D96" s="1241">
        <v>33</v>
      </c>
      <c r="E96" s="1228"/>
      <c r="F96" s="2773"/>
      <c r="G96" s="2773"/>
      <c r="H96" s="2773"/>
      <c r="I96" s="2773"/>
      <c r="J96" s="2773"/>
      <c r="K96" s="2773"/>
      <c r="L96" s="2774"/>
      <c r="M96" s="2774"/>
      <c r="N96" s="2774"/>
      <c r="O96" s="2774"/>
      <c r="P96" s="2774"/>
      <c r="Q96" s="2774"/>
      <c r="R96" s="2774"/>
      <c r="S96" s="2774"/>
      <c r="T96" s="2774"/>
      <c r="U96" s="2774"/>
      <c r="V96" s="2774"/>
      <c r="W96" s="2774"/>
      <c r="X96" s="2774"/>
      <c r="Y96" s="2774"/>
      <c r="Z96" s="2774"/>
      <c r="AA96" s="2774"/>
      <c r="AB96" s="2774"/>
      <c r="AC96" s="2774"/>
      <c r="AD96" s="2774"/>
      <c r="AE96" s="2774"/>
      <c r="AF96" s="2774"/>
      <c r="AG96" s="2774"/>
      <c r="AH96" s="2774"/>
      <c r="AI96" s="2774"/>
      <c r="AJ96" s="2774"/>
      <c r="AK96" s="2774"/>
      <c r="AL96" s="2774"/>
      <c r="AM96" s="2774"/>
      <c r="AN96" s="2774"/>
      <c r="AO96" s="2774"/>
      <c r="AP96" s="2774"/>
      <c r="AQ96" s="2774"/>
      <c r="AR96" s="2774"/>
      <c r="AS96" s="2774"/>
      <c r="AT96" s="2774"/>
      <c r="AU96" s="2774"/>
      <c r="AV96" s="2774"/>
      <c r="AW96" s="2774"/>
      <c r="AX96" s="2774"/>
      <c r="AY96" s="2774"/>
      <c r="AZ96" s="1222"/>
      <c r="BA96" s="1222"/>
      <c r="BB96" s="1222"/>
      <c r="BC96" s="1222"/>
      <c r="BD96" s="1222"/>
      <c r="BE96" s="1222"/>
      <c r="BF96" s="1222"/>
      <c r="BG96" s="1222"/>
      <c r="BH96" s="1222"/>
      <c r="BI96" s="1222"/>
      <c r="BJ96" s="1222"/>
      <c r="BK96" s="1222"/>
      <c r="BL96" s="1222"/>
      <c r="BM96" s="1222"/>
      <c r="BN96" s="1222"/>
      <c r="BO96" s="1222"/>
      <c r="BP96" s="1222"/>
      <c r="BQ96" s="1222"/>
      <c r="BR96" s="1222"/>
      <c r="BS96" s="1222"/>
      <c r="BT96" s="1222"/>
      <c r="BU96" s="1222"/>
      <c r="BV96" s="1222"/>
      <c r="BW96" s="1222"/>
      <c r="BX96" s="1222"/>
      <c r="BY96" s="1222"/>
      <c r="BZ96" s="1222"/>
      <c r="CA96" s="1222"/>
      <c r="CB96" s="1222"/>
      <c r="CC96" s="1222"/>
      <c r="CD96" s="1222"/>
      <c r="CE96" s="1222"/>
      <c r="CF96" s="1222"/>
      <c r="CG96" s="1222"/>
      <c r="CH96" s="1222"/>
      <c r="CI96" s="1222"/>
      <c r="CJ96" s="1222"/>
      <c r="CK96" s="1222"/>
      <c r="CL96" s="1222"/>
      <c r="CM96" s="1222"/>
      <c r="CN96" s="1222"/>
      <c r="CO96" s="1222"/>
      <c r="CP96" s="1222"/>
      <c r="CQ96" s="1222"/>
      <c r="CR96" s="1222"/>
      <c r="CS96" s="1222"/>
      <c r="CT96" s="1222"/>
      <c r="CU96" s="1222"/>
      <c r="CV96" s="1222"/>
      <c r="CW96" s="1222"/>
      <c r="CX96" s="1222"/>
      <c r="CY96" s="1222"/>
      <c r="CZ96" s="1222"/>
      <c r="DA96" s="1222"/>
      <c r="DB96" s="1222"/>
      <c r="DC96" s="1222"/>
      <c r="DD96" s="1222"/>
      <c r="DE96" s="1222"/>
      <c r="DF96" s="1222"/>
      <c r="DG96" s="1222"/>
      <c r="DH96" s="1222"/>
      <c r="DI96" s="1222"/>
      <c r="DJ96" s="1222"/>
      <c r="DK96" s="1222"/>
      <c r="DL96" s="1222"/>
      <c r="DM96" s="1222"/>
      <c r="DN96" s="1222"/>
      <c r="DO96" s="1222"/>
      <c r="DP96" s="1222"/>
      <c r="DQ96" s="1222"/>
      <c r="DR96" s="1222"/>
      <c r="DS96" s="1222"/>
      <c r="DT96" s="1222"/>
      <c r="DU96" s="1222"/>
      <c r="DV96" s="1222"/>
      <c r="DW96" s="1222"/>
      <c r="DX96" s="1222"/>
      <c r="DY96" s="1222"/>
      <c r="DZ96" s="1222"/>
      <c r="EA96" s="1222"/>
      <c r="EB96" s="1222"/>
      <c r="EC96" s="1222"/>
      <c r="ED96" s="1222"/>
      <c r="EE96" s="1222"/>
      <c r="EF96" s="1222"/>
      <c r="EG96" s="1222"/>
      <c r="EH96" s="1222"/>
      <c r="EI96" s="1222"/>
      <c r="EJ96" s="1222"/>
      <c r="EK96" s="1222"/>
      <c r="EL96" s="1222"/>
      <c r="EM96" s="1222"/>
      <c r="EN96" s="1222"/>
      <c r="EO96" s="1222"/>
      <c r="EP96" s="1222"/>
      <c r="EQ96" s="1222"/>
      <c r="ER96" s="1222"/>
      <c r="ES96" s="1222"/>
      <c r="ET96" s="1222"/>
      <c r="EU96" s="1222"/>
      <c r="EV96" s="1222"/>
      <c r="EW96" s="1222"/>
      <c r="EX96" s="1222"/>
      <c r="EY96" s="1222"/>
      <c r="EZ96" s="1222"/>
      <c r="FA96" s="1222"/>
      <c r="FB96" s="1222"/>
      <c r="FC96" s="1222"/>
      <c r="FD96" s="1222"/>
      <c r="FE96" s="1222"/>
      <c r="FF96" s="1222"/>
      <c r="FG96" s="1222"/>
      <c r="FH96" s="1222"/>
      <c r="FI96" s="1222"/>
      <c r="FJ96" s="1222"/>
      <c r="FK96" s="1222"/>
      <c r="FL96" s="1222"/>
      <c r="FM96" s="1222"/>
      <c r="FN96" s="1222"/>
      <c r="FO96" s="1222"/>
      <c r="FP96" s="1222"/>
      <c r="FQ96" s="1222"/>
      <c r="FR96" s="1222"/>
      <c r="FS96" s="1222"/>
      <c r="FT96" s="1222"/>
      <c r="FU96" s="1222"/>
      <c r="FV96" s="1222"/>
      <c r="FW96" s="1222"/>
      <c r="FX96" s="1222"/>
      <c r="FY96" s="1222"/>
      <c r="FZ96" s="1222"/>
      <c r="GA96" s="1222"/>
      <c r="GB96" s="1222"/>
      <c r="GC96" s="1222"/>
      <c r="GD96" s="1222"/>
      <c r="GE96" s="1222"/>
      <c r="GF96" s="1222"/>
      <c r="GG96" s="1222"/>
      <c r="GH96" s="1222"/>
      <c r="GI96" s="1222"/>
      <c r="GJ96" s="1222"/>
      <c r="GK96" s="1222"/>
      <c r="GL96" s="1222"/>
      <c r="GM96" s="1222"/>
      <c r="GN96" s="1222"/>
      <c r="GO96" s="1222"/>
      <c r="GP96" s="1222"/>
      <c r="GQ96" s="1222"/>
      <c r="GR96" s="1222"/>
      <c r="GS96" s="1222"/>
      <c r="GT96" s="1222"/>
      <c r="GU96" s="1222"/>
      <c r="GV96" s="1222"/>
      <c r="GW96" s="1222"/>
      <c r="GX96" s="1222"/>
      <c r="GY96" s="1222"/>
      <c r="GZ96" s="1222"/>
      <c r="HA96" s="1222"/>
      <c r="HB96" s="1222"/>
      <c r="HC96" s="1222"/>
      <c r="HD96" s="1222"/>
      <c r="HE96" s="1222"/>
      <c r="HF96" s="1222"/>
      <c r="HG96" s="1222"/>
      <c r="HH96" s="1222"/>
      <c r="HI96" s="1222"/>
      <c r="HJ96" s="1222"/>
      <c r="HK96" s="1222"/>
      <c r="HL96" s="1222"/>
      <c r="HM96" s="1222"/>
      <c r="HN96" s="1222"/>
      <c r="HO96" s="1222"/>
      <c r="HP96" s="1222"/>
      <c r="HQ96" s="1222"/>
      <c r="HR96" s="1222"/>
      <c r="HS96" s="1222"/>
      <c r="HT96" s="1222"/>
      <c r="HU96" s="1222"/>
      <c r="HV96" s="1222"/>
      <c r="HW96" s="1222"/>
      <c r="HX96" s="1222"/>
      <c r="HY96" s="1222"/>
      <c r="HZ96" s="1222"/>
      <c r="IA96" s="1222"/>
      <c r="IB96" s="1222"/>
      <c r="IC96" s="1222"/>
      <c r="ID96" s="1222"/>
      <c r="IE96" s="1222"/>
      <c r="IF96" s="1222"/>
      <c r="IG96" s="1222"/>
      <c r="IH96" s="1222"/>
      <c r="II96" s="1222"/>
      <c r="IJ96" s="1222"/>
      <c r="IK96" s="1222"/>
      <c r="IL96" s="1222"/>
      <c r="IM96" s="1222"/>
      <c r="IN96" s="1222"/>
      <c r="IO96" s="1222"/>
      <c r="IP96" s="1222"/>
      <c r="IQ96" s="1222"/>
      <c r="IR96" s="1222"/>
      <c r="IS96" s="1222"/>
      <c r="IT96" s="1222"/>
      <c r="IU96" s="1222"/>
      <c r="IV96" s="1222"/>
    </row>
    <row r="97" spans="1:256" ht="20.100000000000001" customHeight="1">
      <c r="A97" s="1240" t="s">
        <v>1571</v>
      </c>
      <c r="B97" s="1241">
        <v>1564</v>
      </c>
      <c r="C97" s="1241">
        <v>402</v>
      </c>
      <c r="D97" s="1241">
        <v>0</v>
      </c>
      <c r="E97" s="1228"/>
    </row>
    <row r="98" spans="1:256" ht="15" customHeight="1">
      <c r="A98" s="1233" t="s">
        <v>1572</v>
      </c>
      <c r="B98" s="1233"/>
      <c r="C98" s="1233"/>
      <c r="D98" s="1233"/>
      <c r="E98" s="1228"/>
    </row>
    <row r="99" spans="1:256" ht="15" customHeight="1">
      <c r="A99" s="1228"/>
      <c r="B99" s="1228"/>
      <c r="C99" s="1228"/>
      <c r="D99" s="1228"/>
      <c r="E99" s="1228"/>
    </row>
    <row r="100" spans="1:256" ht="20.100000000000001" customHeight="1">
      <c r="A100" s="1235" t="s">
        <v>1585</v>
      </c>
      <c r="B100" s="1246"/>
      <c r="C100" s="1246"/>
      <c r="D100" s="1246"/>
      <c r="E100" s="1228"/>
    </row>
    <row r="101" spans="1:256" s="598" customFormat="1" ht="15" customHeight="1">
      <c r="A101" s="1237" t="s">
        <v>1577</v>
      </c>
      <c r="B101" s="1247" t="s">
        <v>1562</v>
      </c>
      <c r="C101" s="1247" t="s">
        <v>1563</v>
      </c>
      <c r="D101" s="1247" t="s">
        <v>18</v>
      </c>
      <c r="E101" s="1228"/>
      <c r="F101" s="2773"/>
      <c r="G101" s="2773"/>
      <c r="H101" s="2773"/>
      <c r="I101" s="2773"/>
      <c r="J101" s="2773"/>
      <c r="K101" s="2773"/>
      <c r="L101" s="2774"/>
      <c r="M101" s="2774"/>
      <c r="N101" s="2774"/>
      <c r="O101" s="2774"/>
      <c r="P101" s="2774"/>
      <c r="Q101" s="2774"/>
      <c r="R101" s="2774"/>
      <c r="S101" s="2774"/>
      <c r="T101" s="2774"/>
      <c r="U101" s="2774"/>
      <c r="V101" s="2774"/>
      <c r="W101" s="2774"/>
      <c r="X101" s="2774"/>
      <c r="Y101" s="2774"/>
      <c r="Z101" s="2774"/>
      <c r="AA101" s="2774"/>
      <c r="AB101" s="2774"/>
      <c r="AC101" s="2774"/>
      <c r="AD101" s="2774"/>
      <c r="AE101" s="2774"/>
      <c r="AF101" s="2774"/>
      <c r="AG101" s="2774"/>
      <c r="AH101" s="2774"/>
      <c r="AI101" s="2774"/>
      <c r="AJ101" s="2774"/>
      <c r="AK101" s="2774"/>
      <c r="AL101" s="2774"/>
      <c r="AM101" s="2774"/>
      <c r="AN101" s="2774"/>
      <c r="AO101" s="2774"/>
      <c r="AP101" s="2774"/>
      <c r="AQ101" s="2774"/>
      <c r="AR101" s="2774"/>
      <c r="AS101" s="2774"/>
      <c r="AT101" s="2774"/>
      <c r="AU101" s="2774"/>
      <c r="AV101" s="2774"/>
      <c r="AW101" s="2774"/>
      <c r="AX101" s="2774"/>
      <c r="AY101" s="2774"/>
      <c r="AZ101" s="1222"/>
      <c r="BA101" s="1222"/>
      <c r="BB101" s="1222"/>
      <c r="BC101" s="1222"/>
      <c r="BD101" s="1222"/>
      <c r="BE101" s="1222"/>
      <c r="BF101" s="1222"/>
      <c r="BG101" s="1222"/>
      <c r="BH101" s="1222"/>
      <c r="BI101" s="1222"/>
      <c r="BJ101" s="1222"/>
      <c r="BK101" s="1222"/>
      <c r="BL101" s="1222"/>
      <c r="BM101" s="1222"/>
      <c r="BN101" s="1222"/>
      <c r="BO101" s="1222"/>
      <c r="BP101" s="1222"/>
      <c r="BQ101" s="1222"/>
      <c r="BR101" s="1222"/>
      <c r="BS101" s="1222"/>
      <c r="BT101" s="1222"/>
      <c r="BU101" s="1222"/>
      <c r="BV101" s="1222"/>
      <c r="BW101" s="1222"/>
      <c r="BX101" s="1222"/>
      <c r="BY101" s="1222"/>
      <c r="BZ101" s="1222"/>
      <c r="CA101" s="1222"/>
      <c r="CB101" s="1222"/>
      <c r="CC101" s="1222"/>
      <c r="CD101" s="1222"/>
      <c r="CE101" s="1222"/>
      <c r="CF101" s="1222"/>
      <c r="CG101" s="1222"/>
      <c r="CH101" s="1222"/>
      <c r="CI101" s="1222"/>
      <c r="CJ101" s="1222"/>
      <c r="CK101" s="1222"/>
      <c r="CL101" s="1222"/>
      <c r="CM101" s="1222"/>
      <c r="CN101" s="1222"/>
      <c r="CO101" s="1222"/>
      <c r="CP101" s="1222"/>
      <c r="CQ101" s="1222"/>
      <c r="CR101" s="1222"/>
      <c r="CS101" s="1222"/>
      <c r="CT101" s="1222"/>
      <c r="CU101" s="1222"/>
      <c r="CV101" s="1222"/>
      <c r="CW101" s="1222"/>
      <c r="CX101" s="1222"/>
      <c r="CY101" s="1222"/>
      <c r="CZ101" s="1222"/>
      <c r="DA101" s="1222"/>
      <c r="DB101" s="1222"/>
      <c r="DC101" s="1222"/>
      <c r="DD101" s="1222"/>
      <c r="DE101" s="1222"/>
      <c r="DF101" s="1222"/>
      <c r="DG101" s="1222"/>
      <c r="DH101" s="1222"/>
      <c r="DI101" s="1222"/>
      <c r="DJ101" s="1222"/>
      <c r="DK101" s="1222"/>
      <c r="DL101" s="1222"/>
      <c r="DM101" s="1222"/>
      <c r="DN101" s="1222"/>
      <c r="DO101" s="1222"/>
      <c r="DP101" s="1222"/>
      <c r="DQ101" s="1222"/>
      <c r="DR101" s="1222"/>
      <c r="DS101" s="1222"/>
      <c r="DT101" s="1222"/>
      <c r="DU101" s="1222"/>
      <c r="DV101" s="1222"/>
      <c r="DW101" s="1222"/>
      <c r="DX101" s="1222"/>
      <c r="DY101" s="1222"/>
      <c r="DZ101" s="1222"/>
      <c r="EA101" s="1222"/>
      <c r="EB101" s="1222"/>
      <c r="EC101" s="1222"/>
      <c r="ED101" s="1222"/>
      <c r="EE101" s="1222"/>
      <c r="EF101" s="1222"/>
      <c r="EG101" s="1222"/>
      <c r="EH101" s="1222"/>
      <c r="EI101" s="1222"/>
      <c r="EJ101" s="1222"/>
      <c r="EK101" s="1222"/>
      <c r="EL101" s="1222"/>
      <c r="EM101" s="1222"/>
      <c r="EN101" s="1222"/>
      <c r="EO101" s="1222"/>
      <c r="EP101" s="1222"/>
      <c r="EQ101" s="1222"/>
      <c r="ER101" s="1222"/>
      <c r="ES101" s="1222"/>
      <c r="ET101" s="1222"/>
      <c r="EU101" s="1222"/>
      <c r="EV101" s="1222"/>
      <c r="EW101" s="1222"/>
      <c r="EX101" s="1222"/>
      <c r="EY101" s="1222"/>
      <c r="EZ101" s="1222"/>
      <c r="FA101" s="1222"/>
      <c r="FB101" s="1222"/>
      <c r="FC101" s="1222"/>
      <c r="FD101" s="1222"/>
      <c r="FE101" s="1222"/>
      <c r="FF101" s="1222"/>
      <c r="FG101" s="1222"/>
      <c r="FH101" s="1222"/>
      <c r="FI101" s="1222"/>
      <c r="FJ101" s="1222"/>
      <c r="FK101" s="1222"/>
      <c r="FL101" s="1222"/>
      <c r="FM101" s="1222"/>
      <c r="FN101" s="1222"/>
      <c r="FO101" s="1222"/>
      <c r="FP101" s="1222"/>
      <c r="FQ101" s="1222"/>
      <c r="FR101" s="1222"/>
      <c r="FS101" s="1222"/>
      <c r="FT101" s="1222"/>
      <c r="FU101" s="1222"/>
      <c r="FV101" s="1222"/>
      <c r="FW101" s="1222"/>
      <c r="FX101" s="1222"/>
      <c r="FY101" s="1222"/>
      <c r="FZ101" s="1222"/>
      <c r="GA101" s="1222"/>
      <c r="GB101" s="1222"/>
      <c r="GC101" s="1222"/>
      <c r="GD101" s="1222"/>
      <c r="GE101" s="1222"/>
      <c r="GF101" s="1222"/>
      <c r="GG101" s="1222"/>
      <c r="GH101" s="1222"/>
      <c r="GI101" s="1222"/>
      <c r="GJ101" s="1222"/>
      <c r="GK101" s="1222"/>
      <c r="GL101" s="1222"/>
      <c r="GM101" s="1222"/>
      <c r="GN101" s="1222"/>
      <c r="GO101" s="1222"/>
      <c r="GP101" s="1222"/>
      <c r="GQ101" s="1222"/>
      <c r="GR101" s="1222"/>
      <c r="GS101" s="1222"/>
      <c r="GT101" s="1222"/>
      <c r="GU101" s="1222"/>
      <c r="GV101" s="1222"/>
      <c r="GW101" s="1222"/>
      <c r="GX101" s="1222"/>
      <c r="GY101" s="1222"/>
      <c r="GZ101" s="1222"/>
      <c r="HA101" s="1222"/>
      <c r="HB101" s="1222"/>
      <c r="HC101" s="1222"/>
      <c r="HD101" s="1222"/>
      <c r="HE101" s="1222"/>
      <c r="HF101" s="1222"/>
      <c r="HG101" s="1222"/>
      <c r="HH101" s="1222"/>
      <c r="HI101" s="1222"/>
      <c r="HJ101" s="1222"/>
      <c r="HK101" s="1222"/>
      <c r="HL101" s="1222"/>
      <c r="HM101" s="1222"/>
      <c r="HN101" s="1222"/>
      <c r="HO101" s="1222"/>
      <c r="HP101" s="1222"/>
      <c r="HQ101" s="1222"/>
      <c r="HR101" s="1222"/>
      <c r="HS101" s="1222"/>
      <c r="HT101" s="1222"/>
      <c r="HU101" s="1222"/>
      <c r="HV101" s="1222"/>
      <c r="HW101" s="1222"/>
      <c r="HX101" s="1222"/>
      <c r="HY101" s="1222"/>
      <c r="HZ101" s="1222"/>
      <c r="IA101" s="1222"/>
      <c r="IB101" s="1222"/>
      <c r="IC101" s="1222"/>
      <c r="ID101" s="1222"/>
      <c r="IE101" s="1222"/>
      <c r="IF101" s="1222"/>
      <c r="IG101" s="1222"/>
      <c r="IH101" s="1222"/>
      <c r="II101" s="1222"/>
      <c r="IJ101" s="1222"/>
      <c r="IK101" s="1222"/>
      <c r="IL101" s="1222"/>
      <c r="IM101" s="1222"/>
      <c r="IN101" s="1222"/>
      <c r="IO101" s="1222"/>
      <c r="IP101" s="1222"/>
      <c r="IQ101" s="1222"/>
      <c r="IR101" s="1222"/>
      <c r="IS101" s="1222"/>
      <c r="IT101" s="1222"/>
      <c r="IU101" s="1222"/>
      <c r="IV101" s="1222"/>
    </row>
    <row r="102" spans="1:256" s="598" customFormat="1" ht="20.100000000000001" customHeight="1">
      <c r="A102" s="1237" t="s">
        <v>0</v>
      </c>
      <c r="B102" s="1239">
        <f>SUM(B103:B109)</f>
        <v>14096</v>
      </c>
      <c r="C102" s="1239">
        <f>SUM(C103:C109)</f>
        <v>4100</v>
      </c>
      <c r="D102" s="1239">
        <f>SUM(D103:D109)</f>
        <v>862</v>
      </c>
      <c r="E102" s="1228"/>
      <c r="F102" s="2773"/>
      <c r="G102" s="2773"/>
      <c r="H102" s="2773"/>
      <c r="I102" s="2773"/>
      <c r="J102" s="2773"/>
      <c r="K102" s="2773"/>
      <c r="L102" s="2774"/>
      <c r="M102" s="2774"/>
      <c r="N102" s="2774"/>
      <c r="O102" s="2774"/>
      <c r="P102" s="2774"/>
      <c r="Q102" s="2774"/>
      <c r="R102" s="2774"/>
      <c r="S102" s="2774"/>
      <c r="T102" s="2774"/>
      <c r="U102" s="2774"/>
      <c r="V102" s="2774"/>
      <c r="W102" s="2774"/>
      <c r="X102" s="2774"/>
      <c r="Y102" s="2774"/>
      <c r="Z102" s="2774"/>
      <c r="AA102" s="2774"/>
      <c r="AB102" s="2774"/>
      <c r="AC102" s="2774"/>
      <c r="AD102" s="2774"/>
      <c r="AE102" s="2774"/>
      <c r="AF102" s="2774"/>
      <c r="AG102" s="2774"/>
      <c r="AH102" s="2774"/>
      <c r="AI102" s="2774"/>
      <c r="AJ102" s="2774"/>
      <c r="AK102" s="2774"/>
      <c r="AL102" s="2774"/>
      <c r="AM102" s="2774"/>
      <c r="AN102" s="2774"/>
      <c r="AO102" s="2774"/>
      <c r="AP102" s="2774"/>
      <c r="AQ102" s="2774"/>
      <c r="AR102" s="2774"/>
      <c r="AS102" s="2774"/>
      <c r="AT102" s="2774"/>
      <c r="AU102" s="2774"/>
      <c r="AV102" s="2774"/>
      <c r="AW102" s="2774"/>
      <c r="AX102" s="2774"/>
      <c r="AY102" s="2774"/>
      <c r="AZ102" s="1222"/>
      <c r="BA102" s="1222"/>
      <c r="BB102" s="1222"/>
      <c r="BC102" s="1222"/>
      <c r="BD102" s="1222"/>
      <c r="BE102" s="1222"/>
      <c r="BF102" s="1222"/>
      <c r="BG102" s="1222"/>
      <c r="BH102" s="1222"/>
      <c r="BI102" s="1222"/>
      <c r="BJ102" s="1222"/>
      <c r="BK102" s="1222"/>
      <c r="BL102" s="1222"/>
      <c r="BM102" s="1222"/>
      <c r="BN102" s="1222"/>
      <c r="BO102" s="1222"/>
      <c r="BP102" s="1222"/>
      <c r="BQ102" s="1222"/>
      <c r="BR102" s="1222"/>
      <c r="BS102" s="1222"/>
      <c r="BT102" s="1222"/>
      <c r="BU102" s="1222"/>
      <c r="BV102" s="1222"/>
      <c r="BW102" s="1222"/>
      <c r="BX102" s="1222"/>
      <c r="BY102" s="1222"/>
      <c r="BZ102" s="1222"/>
      <c r="CA102" s="1222"/>
      <c r="CB102" s="1222"/>
      <c r="CC102" s="1222"/>
      <c r="CD102" s="1222"/>
      <c r="CE102" s="1222"/>
      <c r="CF102" s="1222"/>
      <c r="CG102" s="1222"/>
      <c r="CH102" s="1222"/>
      <c r="CI102" s="1222"/>
      <c r="CJ102" s="1222"/>
      <c r="CK102" s="1222"/>
      <c r="CL102" s="1222"/>
      <c r="CM102" s="1222"/>
      <c r="CN102" s="1222"/>
      <c r="CO102" s="1222"/>
      <c r="CP102" s="1222"/>
      <c r="CQ102" s="1222"/>
      <c r="CR102" s="1222"/>
      <c r="CS102" s="1222"/>
      <c r="CT102" s="1222"/>
      <c r="CU102" s="1222"/>
      <c r="CV102" s="1222"/>
      <c r="CW102" s="1222"/>
      <c r="CX102" s="1222"/>
      <c r="CY102" s="1222"/>
      <c r="CZ102" s="1222"/>
      <c r="DA102" s="1222"/>
      <c r="DB102" s="1222"/>
      <c r="DC102" s="1222"/>
      <c r="DD102" s="1222"/>
      <c r="DE102" s="1222"/>
      <c r="DF102" s="1222"/>
      <c r="DG102" s="1222"/>
      <c r="DH102" s="1222"/>
      <c r="DI102" s="1222"/>
      <c r="DJ102" s="1222"/>
      <c r="DK102" s="1222"/>
      <c r="DL102" s="1222"/>
      <c r="DM102" s="1222"/>
      <c r="DN102" s="1222"/>
      <c r="DO102" s="1222"/>
      <c r="DP102" s="1222"/>
      <c r="DQ102" s="1222"/>
      <c r="DR102" s="1222"/>
      <c r="DS102" s="1222"/>
      <c r="DT102" s="1222"/>
      <c r="DU102" s="1222"/>
      <c r="DV102" s="1222"/>
      <c r="DW102" s="1222"/>
      <c r="DX102" s="1222"/>
      <c r="DY102" s="1222"/>
      <c r="DZ102" s="1222"/>
      <c r="EA102" s="1222"/>
      <c r="EB102" s="1222"/>
      <c r="EC102" s="1222"/>
      <c r="ED102" s="1222"/>
      <c r="EE102" s="1222"/>
      <c r="EF102" s="1222"/>
      <c r="EG102" s="1222"/>
      <c r="EH102" s="1222"/>
      <c r="EI102" s="1222"/>
      <c r="EJ102" s="1222"/>
      <c r="EK102" s="1222"/>
      <c r="EL102" s="1222"/>
      <c r="EM102" s="1222"/>
      <c r="EN102" s="1222"/>
      <c r="EO102" s="1222"/>
      <c r="EP102" s="1222"/>
      <c r="EQ102" s="1222"/>
      <c r="ER102" s="1222"/>
      <c r="ES102" s="1222"/>
      <c r="ET102" s="1222"/>
      <c r="EU102" s="1222"/>
      <c r="EV102" s="1222"/>
      <c r="EW102" s="1222"/>
      <c r="EX102" s="1222"/>
      <c r="EY102" s="1222"/>
      <c r="EZ102" s="1222"/>
      <c r="FA102" s="1222"/>
      <c r="FB102" s="1222"/>
      <c r="FC102" s="1222"/>
      <c r="FD102" s="1222"/>
      <c r="FE102" s="1222"/>
      <c r="FF102" s="1222"/>
      <c r="FG102" s="1222"/>
      <c r="FH102" s="1222"/>
      <c r="FI102" s="1222"/>
      <c r="FJ102" s="1222"/>
      <c r="FK102" s="1222"/>
      <c r="FL102" s="1222"/>
      <c r="FM102" s="1222"/>
      <c r="FN102" s="1222"/>
      <c r="FO102" s="1222"/>
      <c r="FP102" s="1222"/>
      <c r="FQ102" s="1222"/>
      <c r="FR102" s="1222"/>
      <c r="FS102" s="1222"/>
      <c r="FT102" s="1222"/>
      <c r="FU102" s="1222"/>
      <c r="FV102" s="1222"/>
      <c r="FW102" s="1222"/>
      <c r="FX102" s="1222"/>
      <c r="FY102" s="1222"/>
      <c r="FZ102" s="1222"/>
      <c r="GA102" s="1222"/>
      <c r="GB102" s="1222"/>
      <c r="GC102" s="1222"/>
      <c r="GD102" s="1222"/>
      <c r="GE102" s="1222"/>
      <c r="GF102" s="1222"/>
      <c r="GG102" s="1222"/>
      <c r="GH102" s="1222"/>
      <c r="GI102" s="1222"/>
      <c r="GJ102" s="1222"/>
      <c r="GK102" s="1222"/>
      <c r="GL102" s="1222"/>
      <c r="GM102" s="1222"/>
      <c r="GN102" s="1222"/>
      <c r="GO102" s="1222"/>
      <c r="GP102" s="1222"/>
      <c r="GQ102" s="1222"/>
      <c r="GR102" s="1222"/>
      <c r="GS102" s="1222"/>
      <c r="GT102" s="1222"/>
      <c r="GU102" s="1222"/>
      <c r="GV102" s="1222"/>
      <c r="GW102" s="1222"/>
      <c r="GX102" s="1222"/>
      <c r="GY102" s="1222"/>
      <c r="GZ102" s="1222"/>
      <c r="HA102" s="1222"/>
      <c r="HB102" s="1222"/>
      <c r="HC102" s="1222"/>
      <c r="HD102" s="1222"/>
      <c r="HE102" s="1222"/>
      <c r="HF102" s="1222"/>
      <c r="HG102" s="1222"/>
      <c r="HH102" s="1222"/>
      <c r="HI102" s="1222"/>
      <c r="HJ102" s="1222"/>
      <c r="HK102" s="1222"/>
      <c r="HL102" s="1222"/>
      <c r="HM102" s="1222"/>
      <c r="HN102" s="1222"/>
      <c r="HO102" s="1222"/>
      <c r="HP102" s="1222"/>
      <c r="HQ102" s="1222"/>
      <c r="HR102" s="1222"/>
      <c r="HS102" s="1222"/>
      <c r="HT102" s="1222"/>
      <c r="HU102" s="1222"/>
      <c r="HV102" s="1222"/>
      <c r="HW102" s="1222"/>
      <c r="HX102" s="1222"/>
      <c r="HY102" s="1222"/>
      <c r="HZ102" s="1222"/>
      <c r="IA102" s="1222"/>
      <c r="IB102" s="1222"/>
      <c r="IC102" s="1222"/>
      <c r="ID102" s="1222"/>
      <c r="IE102" s="1222"/>
      <c r="IF102" s="1222"/>
      <c r="IG102" s="1222"/>
      <c r="IH102" s="1222"/>
      <c r="II102" s="1222"/>
      <c r="IJ102" s="1222"/>
      <c r="IK102" s="1222"/>
      <c r="IL102" s="1222"/>
      <c r="IM102" s="1222"/>
      <c r="IN102" s="1222"/>
      <c r="IO102" s="1222"/>
      <c r="IP102" s="1222"/>
      <c r="IQ102" s="1222"/>
      <c r="IR102" s="1222"/>
      <c r="IS102" s="1222"/>
      <c r="IT102" s="1222"/>
      <c r="IU102" s="1222"/>
      <c r="IV102" s="1222"/>
    </row>
    <row r="103" spans="1:256" s="598" customFormat="1" ht="20.100000000000001" customHeight="1">
      <c r="A103" s="1240" t="s">
        <v>1578</v>
      </c>
      <c r="B103" s="1241">
        <v>7875</v>
      </c>
      <c r="C103" s="1241">
        <v>3050</v>
      </c>
      <c r="D103" s="1241">
        <v>541</v>
      </c>
      <c r="E103" s="1228"/>
      <c r="F103" s="2773"/>
      <c r="G103" s="2773"/>
      <c r="H103" s="2773"/>
      <c r="I103" s="2773"/>
      <c r="J103" s="2773"/>
      <c r="K103" s="2773"/>
      <c r="L103" s="2774"/>
      <c r="M103" s="2774"/>
      <c r="N103" s="2774"/>
      <c r="O103" s="2774"/>
      <c r="P103" s="2774"/>
      <c r="Q103" s="2774"/>
      <c r="R103" s="2774"/>
      <c r="S103" s="2774"/>
      <c r="T103" s="2774"/>
      <c r="U103" s="2774"/>
      <c r="V103" s="2774"/>
      <c r="W103" s="2774"/>
      <c r="X103" s="2774"/>
      <c r="Y103" s="2774"/>
      <c r="Z103" s="2774"/>
      <c r="AA103" s="2774"/>
      <c r="AB103" s="2774"/>
      <c r="AC103" s="2774"/>
      <c r="AD103" s="2774"/>
      <c r="AE103" s="2774"/>
      <c r="AF103" s="2774"/>
      <c r="AG103" s="2774"/>
      <c r="AH103" s="2774"/>
      <c r="AI103" s="2774"/>
      <c r="AJ103" s="2774"/>
      <c r="AK103" s="2774"/>
      <c r="AL103" s="2774"/>
      <c r="AM103" s="2774"/>
      <c r="AN103" s="2774"/>
      <c r="AO103" s="2774"/>
      <c r="AP103" s="2774"/>
      <c r="AQ103" s="2774"/>
      <c r="AR103" s="2774"/>
      <c r="AS103" s="2774"/>
      <c r="AT103" s="2774"/>
      <c r="AU103" s="2774"/>
      <c r="AV103" s="2774"/>
      <c r="AW103" s="2774"/>
      <c r="AX103" s="2774"/>
      <c r="AY103" s="2774"/>
      <c r="AZ103" s="1222"/>
      <c r="BA103" s="1222"/>
      <c r="BB103" s="1222"/>
      <c r="BC103" s="1222"/>
      <c r="BD103" s="1222"/>
      <c r="BE103" s="1222"/>
      <c r="BF103" s="1222"/>
      <c r="BG103" s="1222"/>
      <c r="BH103" s="1222"/>
      <c r="BI103" s="1222"/>
      <c r="BJ103" s="1222"/>
      <c r="BK103" s="1222"/>
      <c r="BL103" s="1222"/>
      <c r="BM103" s="1222"/>
      <c r="BN103" s="1222"/>
      <c r="BO103" s="1222"/>
      <c r="BP103" s="1222"/>
      <c r="BQ103" s="1222"/>
      <c r="BR103" s="1222"/>
      <c r="BS103" s="1222"/>
      <c r="BT103" s="1222"/>
      <c r="BU103" s="1222"/>
      <c r="BV103" s="1222"/>
      <c r="BW103" s="1222"/>
      <c r="BX103" s="1222"/>
      <c r="BY103" s="1222"/>
      <c r="BZ103" s="1222"/>
      <c r="CA103" s="1222"/>
      <c r="CB103" s="1222"/>
      <c r="CC103" s="1222"/>
      <c r="CD103" s="1222"/>
      <c r="CE103" s="1222"/>
      <c r="CF103" s="1222"/>
      <c r="CG103" s="1222"/>
      <c r="CH103" s="1222"/>
      <c r="CI103" s="1222"/>
      <c r="CJ103" s="1222"/>
      <c r="CK103" s="1222"/>
      <c r="CL103" s="1222"/>
      <c r="CM103" s="1222"/>
      <c r="CN103" s="1222"/>
      <c r="CO103" s="1222"/>
      <c r="CP103" s="1222"/>
      <c r="CQ103" s="1222"/>
      <c r="CR103" s="1222"/>
      <c r="CS103" s="1222"/>
      <c r="CT103" s="1222"/>
      <c r="CU103" s="1222"/>
      <c r="CV103" s="1222"/>
      <c r="CW103" s="1222"/>
      <c r="CX103" s="1222"/>
      <c r="CY103" s="1222"/>
      <c r="CZ103" s="1222"/>
      <c r="DA103" s="1222"/>
      <c r="DB103" s="1222"/>
      <c r="DC103" s="1222"/>
      <c r="DD103" s="1222"/>
      <c r="DE103" s="1222"/>
      <c r="DF103" s="1222"/>
      <c r="DG103" s="1222"/>
      <c r="DH103" s="1222"/>
      <c r="DI103" s="1222"/>
      <c r="DJ103" s="1222"/>
      <c r="DK103" s="1222"/>
      <c r="DL103" s="1222"/>
      <c r="DM103" s="1222"/>
      <c r="DN103" s="1222"/>
      <c r="DO103" s="1222"/>
      <c r="DP103" s="1222"/>
      <c r="DQ103" s="1222"/>
      <c r="DR103" s="1222"/>
      <c r="DS103" s="1222"/>
      <c r="DT103" s="1222"/>
      <c r="DU103" s="1222"/>
      <c r="DV103" s="1222"/>
      <c r="DW103" s="1222"/>
      <c r="DX103" s="1222"/>
      <c r="DY103" s="1222"/>
      <c r="DZ103" s="1222"/>
      <c r="EA103" s="1222"/>
      <c r="EB103" s="1222"/>
      <c r="EC103" s="1222"/>
      <c r="ED103" s="1222"/>
      <c r="EE103" s="1222"/>
      <c r="EF103" s="1222"/>
      <c r="EG103" s="1222"/>
      <c r="EH103" s="1222"/>
      <c r="EI103" s="1222"/>
      <c r="EJ103" s="1222"/>
      <c r="EK103" s="1222"/>
      <c r="EL103" s="1222"/>
      <c r="EM103" s="1222"/>
      <c r="EN103" s="1222"/>
      <c r="EO103" s="1222"/>
      <c r="EP103" s="1222"/>
      <c r="EQ103" s="1222"/>
      <c r="ER103" s="1222"/>
      <c r="ES103" s="1222"/>
      <c r="ET103" s="1222"/>
      <c r="EU103" s="1222"/>
      <c r="EV103" s="1222"/>
      <c r="EW103" s="1222"/>
      <c r="EX103" s="1222"/>
      <c r="EY103" s="1222"/>
      <c r="EZ103" s="1222"/>
      <c r="FA103" s="1222"/>
      <c r="FB103" s="1222"/>
      <c r="FC103" s="1222"/>
      <c r="FD103" s="1222"/>
      <c r="FE103" s="1222"/>
      <c r="FF103" s="1222"/>
      <c r="FG103" s="1222"/>
      <c r="FH103" s="1222"/>
      <c r="FI103" s="1222"/>
      <c r="FJ103" s="1222"/>
      <c r="FK103" s="1222"/>
      <c r="FL103" s="1222"/>
      <c r="FM103" s="1222"/>
      <c r="FN103" s="1222"/>
      <c r="FO103" s="1222"/>
      <c r="FP103" s="1222"/>
      <c r="FQ103" s="1222"/>
      <c r="FR103" s="1222"/>
      <c r="FS103" s="1222"/>
      <c r="FT103" s="1222"/>
      <c r="FU103" s="1222"/>
      <c r="FV103" s="1222"/>
      <c r="FW103" s="1222"/>
      <c r="FX103" s="1222"/>
      <c r="FY103" s="1222"/>
      <c r="FZ103" s="1222"/>
      <c r="GA103" s="1222"/>
      <c r="GB103" s="1222"/>
      <c r="GC103" s="1222"/>
      <c r="GD103" s="1222"/>
      <c r="GE103" s="1222"/>
      <c r="GF103" s="1222"/>
      <c r="GG103" s="1222"/>
      <c r="GH103" s="1222"/>
      <c r="GI103" s="1222"/>
      <c r="GJ103" s="1222"/>
      <c r="GK103" s="1222"/>
      <c r="GL103" s="1222"/>
      <c r="GM103" s="1222"/>
      <c r="GN103" s="1222"/>
      <c r="GO103" s="1222"/>
      <c r="GP103" s="1222"/>
      <c r="GQ103" s="1222"/>
      <c r="GR103" s="1222"/>
      <c r="GS103" s="1222"/>
      <c r="GT103" s="1222"/>
      <c r="GU103" s="1222"/>
      <c r="GV103" s="1222"/>
      <c r="GW103" s="1222"/>
      <c r="GX103" s="1222"/>
      <c r="GY103" s="1222"/>
      <c r="GZ103" s="1222"/>
      <c r="HA103" s="1222"/>
      <c r="HB103" s="1222"/>
      <c r="HC103" s="1222"/>
      <c r="HD103" s="1222"/>
      <c r="HE103" s="1222"/>
      <c r="HF103" s="1222"/>
      <c r="HG103" s="1222"/>
      <c r="HH103" s="1222"/>
      <c r="HI103" s="1222"/>
      <c r="HJ103" s="1222"/>
      <c r="HK103" s="1222"/>
      <c r="HL103" s="1222"/>
      <c r="HM103" s="1222"/>
      <c r="HN103" s="1222"/>
      <c r="HO103" s="1222"/>
      <c r="HP103" s="1222"/>
      <c r="HQ103" s="1222"/>
      <c r="HR103" s="1222"/>
      <c r="HS103" s="1222"/>
      <c r="HT103" s="1222"/>
      <c r="HU103" s="1222"/>
      <c r="HV103" s="1222"/>
      <c r="HW103" s="1222"/>
      <c r="HX103" s="1222"/>
      <c r="HY103" s="1222"/>
      <c r="HZ103" s="1222"/>
      <c r="IA103" s="1222"/>
      <c r="IB103" s="1222"/>
      <c r="IC103" s="1222"/>
      <c r="ID103" s="1222"/>
      <c r="IE103" s="1222"/>
      <c r="IF103" s="1222"/>
      <c r="IG103" s="1222"/>
      <c r="IH103" s="1222"/>
      <c r="II103" s="1222"/>
      <c r="IJ103" s="1222"/>
      <c r="IK103" s="1222"/>
      <c r="IL103" s="1222"/>
      <c r="IM103" s="1222"/>
      <c r="IN103" s="1222"/>
      <c r="IO103" s="1222"/>
      <c r="IP103" s="1222"/>
      <c r="IQ103" s="1222"/>
      <c r="IR103" s="1222"/>
      <c r="IS103" s="1222"/>
      <c r="IT103" s="1222"/>
      <c r="IU103" s="1222"/>
      <c r="IV103" s="1222"/>
    </row>
    <row r="104" spans="1:256" s="598" customFormat="1" ht="20.100000000000001" customHeight="1">
      <c r="A104" s="1240" t="s">
        <v>635</v>
      </c>
      <c r="B104" s="1241">
        <v>1917</v>
      </c>
      <c r="C104" s="1241">
        <v>361</v>
      </c>
      <c r="D104" s="1241">
        <v>34</v>
      </c>
      <c r="E104" s="1228"/>
      <c r="F104" s="2773"/>
      <c r="G104" s="2773"/>
      <c r="H104" s="2773"/>
      <c r="I104" s="2773"/>
      <c r="J104" s="2773"/>
      <c r="K104" s="2773"/>
      <c r="L104" s="2774"/>
      <c r="M104" s="2774"/>
      <c r="N104" s="2774"/>
      <c r="O104" s="2774"/>
      <c r="P104" s="2774"/>
      <c r="Q104" s="2774"/>
      <c r="R104" s="2774"/>
      <c r="S104" s="2774"/>
      <c r="T104" s="2774"/>
      <c r="U104" s="2774"/>
      <c r="V104" s="2774"/>
      <c r="W104" s="2774"/>
      <c r="X104" s="2774"/>
      <c r="Y104" s="2774"/>
      <c r="Z104" s="2774"/>
      <c r="AA104" s="2774"/>
      <c r="AB104" s="2774"/>
      <c r="AC104" s="2774"/>
      <c r="AD104" s="2774"/>
      <c r="AE104" s="2774"/>
      <c r="AF104" s="2774"/>
      <c r="AG104" s="2774"/>
      <c r="AH104" s="2774"/>
      <c r="AI104" s="2774"/>
      <c r="AJ104" s="2774"/>
      <c r="AK104" s="2774"/>
      <c r="AL104" s="2774"/>
      <c r="AM104" s="2774"/>
      <c r="AN104" s="2774"/>
      <c r="AO104" s="2774"/>
      <c r="AP104" s="2774"/>
      <c r="AQ104" s="2774"/>
      <c r="AR104" s="2774"/>
      <c r="AS104" s="2774"/>
      <c r="AT104" s="2774"/>
      <c r="AU104" s="2774"/>
      <c r="AV104" s="2774"/>
      <c r="AW104" s="2774"/>
      <c r="AX104" s="2774"/>
      <c r="AY104" s="2774"/>
      <c r="AZ104" s="1222"/>
      <c r="BA104" s="1222"/>
      <c r="BB104" s="1222"/>
      <c r="BC104" s="1222"/>
      <c r="BD104" s="1222"/>
      <c r="BE104" s="1222"/>
      <c r="BF104" s="1222"/>
      <c r="BG104" s="1222"/>
      <c r="BH104" s="1222"/>
      <c r="BI104" s="1222"/>
      <c r="BJ104" s="1222"/>
      <c r="BK104" s="1222"/>
      <c r="BL104" s="1222"/>
      <c r="BM104" s="1222"/>
      <c r="BN104" s="1222"/>
      <c r="BO104" s="1222"/>
      <c r="BP104" s="1222"/>
      <c r="BQ104" s="1222"/>
      <c r="BR104" s="1222"/>
      <c r="BS104" s="1222"/>
      <c r="BT104" s="1222"/>
      <c r="BU104" s="1222"/>
      <c r="BV104" s="1222"/>
      <c r="BW104" s="1222"/>
      <c r="BX104" s="1222"/>
      <c r="BY104" s="1222"/>
      <c r="BZ104" s="1222"/>
      <c r="CA104" s="1222"/>
      <c r="CB104" s="1222"/>
      <c r="CC104" s="1222"/>
      <c r="CD104" s="1222"/>
      <c r="CE104" s="1222"/>
      <c r="CF104" s="1222"/>
      <c r="CG104" s="1222"/>
      <c r="CH104" s="1222"/>
      <c r="CI104" s="1222"/>
      <c r="CJ104" s="1222"/>
      <c r="CK104" s="1222"/>
      <c r="CL104" s="1222"/>
      <c r="CM104" s="1222"/>
      <c r="CN104" s="1222"/>
      <c r="CO104" s="1222"/>
      <c r="CP104" s="1222"/>
      <c r="CQ104" s="1222"/>
      <c r="CR104" s="1222"/>
      <c r="CS104" s="1222"/>
      <c r="CT104" s="1222"/>
      <c r="CU104" s="1222"/>
      <c r="CV104" s="1222"/>
      <c r="CW104" s="1222"/>
      <c r="CX104" s="1222"/>
      <c r="CY104" s="1222"/>
      <c r="CZ104" s="1222"/>
      <c r="DA104" s="1222"/>
      <c r="DB104" s="1222"/>
      <c r="DC104" s="1222"/>
      <c r="DD104" s="1222"/>
      <c r="DE104" s="1222"/>
      <c r="DF104" s="1222"/>
      <c r="DG104" s="1222"/>
      <c r="DH104" s="1222"/>
      <c r="DI104" s="1222"/>
      <c r="DJ104" s="1222"/>
      <c r="DK104" s="1222"/>
      <c r="DL104" s="1222"/>
      <c r="DM104" s="1222"/>
      <c r="DN104" s="1222"/>
      <c r="DO104" s="1222"/>
      <c r="DP104" s="1222"/>
      <c r="DQ104" s="1222"/>
      <c r="DR104" s="1222"/>
      <c r="DS104" s="1222"/>
      <c r="DT104" s="1222"/>
      <c r="DU104" s="1222"/>
      <c r="DV104" s="1222"/>
      <c r="DW104" s="1222"/>
      <c r="DX104" s="1222"/>
      <c r="DY104" s="1222"/>
      <c r="DZ104" s="1222"/>
      <c r="EA104" s="1222"/>
      <c r="EB104" s="1222"/>
      <c r="EC104" s="1222"/>
      <c r="ED104" s="1222"/>
      <c r="EE104" s="1222"/>
      <c r="EF104" s="1222"/>
      <c r="EG104" s="1222"/>
      <c r="EH104" s="1222"/>
      <c r="EI104" s="1222"/>
      <c r="EJ104" s="1222"/>
      <c r="EK104" s="1222"/>
      <c r="EL104" s="1222"/>
      <c r="EM104" s="1222"/>
      <c r="EN104" s="1222"/>
      <c r="EO104" s="1222"/>
      <c r="EP104" s="1222"/>
      <c r="EQ104" s="1222"/>
      <c r="ER104" s="1222"/>
      <c r="ES104" s="1222"/>
      <c r="ET104" s="1222"/>
      <c r="EU104" s="1222"/>
      <c r="EV104" s="1222"/>
      <c r="EW104" s="1222"/>
      <c r="EX104" s="1222"/>
      <c r="EY104" s="1222"/>
      <c r="EZ104" s="1222"/>
      <c r="FA104" s="1222"/>
      <c r="FB104" s="1222"/>
      <c r="FC104" s="1222"/>
      <c r="FD104" s="1222"/>
      <c r="FE104" s="1222"/>
      <c r="FF104" s="1222"/>
      <c r="FG104" s="1222"/>
      <c r="FH104" s="1222"/>
      <c r="FI104" s="1222"/>
      <c r="FJ104" s="1222"/>
      <c r="FK104" s="1222"/>
      <c r="FL104" s="1222"/>
      <c r="FM104" s="1222"/>
      <c r="FN104" s="1222"/>
      <c r="FO104" s="1222"/>
      <c r="FP104" s="1222"/>
      <c r="FQ104" s="1222"/>
      <c r="FR104" s="1222"/>
      <c r="FS104" s="1222"/>
      <c r="FT104" s="1222"/>
      <c r="FU104" s="1222"/>
      <c r="FV104" s="1222"/>
      <c r="FW104" s="1222"/>
      <c r="FX104" s="1222"/>
      <c r="FY104" s="1222"/>
      <c r="FZ104" s="1222"/>
      <c r="GA104" s="1222"/>
      <c r="GB104" s="1222"/>
      <c r="GC104" s="1222"/>
      <c r="GD104" s="1222"/>
      <c r="GE104" s="1222"/>
      <c r="GF104" s="1222"/>
      <c r="GG104" s="1222"/>
      <c r="GH104" s="1222"/>
      <c r="GI104" s="1222"/>
      <c r="GJ104" s="1222"/>
      <c r="GK104" s="1222"/>
      <c r="GL104" s="1222"/>
      <c r="GM104" s="1222"/>
      <c r="GN104" s="1222"/>
      <c r="GO104" s="1222"/>
      <c r="GP104" s="1222"/>
      <c r="GQ104" s="1222"/>
      <c r="GR104" s="1222"/>
      <c r="GS104" s="1222"/>
      <c r="GT104" s="1222"/>
      <c r="GU104" s="1222"/>
      <c r="GV104" s="1222"/>
      <c r="GW104" s="1222"/>
      <c r="GX104" s="1222"/>
      <c r="GY104" s="1222"/>
      <c r="GZ104" s="1222"/>
      <c r="HA104" s="1222"/>
      <c r="HB104" s="1222"/>
      <c r="HC104" s="1222"/>
      <c r="HD104" s="1222"/>
      <c r="HE104" s="1222"/>
      <c r="HF104" s="1222"/>
      <c r="HG104" s="1222"/>
      <c r="HH104" s="1222"/>
      <c r="HI104" s="1222"/>
      <c r="HJ104" s="1222"/>
      <c r="HK104" s="1222"/>
      <c r="HL104" s="1222"/>
      <c r="HM104" s="1222"/>
      <c r="HN104" s="1222"/>
      <c r="HO104" s="1222"/>
      <c r="HP104" s="1222"/>
      <c r="HQ104" s="1222"/>
      <c r="HR104" s="1222"/>
      <c r="HS104" s="1222"/>
      <c r="HT104" s="1222"/>
      <c r="HU104" s="1222"/>
      <c r="HV104" s="1222"/>
      <c r="HW104" s="1222"/>
      <c r="HX104" s="1222"/>
      <c r="HY104" s="1222"/>
      <c r="HZ104" s="1222"/>
      <c r="IA104" s="1222"/>
      <c r="IB104" s="1222"/>
      <c r="IC104" s="1222"/>
      <c r="ID104" s="1222"/>
      <c r="IE104" s="1222"/>
      <c r="IF104" s="1222"/>
      <c r="IG104" s="1222"/>
      <c r="IH104" s="1222"/>
      <c r="II104" s="1222"/>
      <c r="IJ104" s="1222"/>
      <c r="IK104" s="1222"/>
      <c r="IL104" s="1222"/>
      <c r="IM104" s="1222"/>
      <c r="IN104" s="1222"/>
      <c r="IO104" s="1222"/>
      <c r="IP104" s="1222"/>
      <c r="IQ104" s="1222"/>
      <c r="IR104" s="1222"/>
      <c r="IS104" s="1222"/>
      <c r="IT104" s="1222"/>
      <c r="IU104" s="1222"/>
      <c r="IV104" s="1222"/>
    </row>
    <row r="105" spans="1:256" s="598" customFormat="1" ht="20.100000000000001" customHeight="1">
      <c r="A105" s="1240" t="s">
        <v>1579</v>
      </c>
      <c r="B105" s="1241">
        <v>1096</v>
      </c>
      <c r="C105" s="1241">
        <v>175</v>
      </c>
      <c r="D105" s="1241">
        <v>76</v>
      </c>
      <c r="E105" s="1228"/>
      <c r="F105" s="2773"/>
      <c r="G105" s="2773"/>
      <c r="H105" s="2773"/>
      <c r="I105" s="2773"/>
      <c r="J105" s="2773"/>
      <c r="K105" s="2773"/>
      <c r="L105" s="2774"/>
      <c r="M105" s="2774"/>
      <c r="N105" s="2774"/>
      <c r="O105" s="2774"/>
      <c r="P105" s="2774"/>
      <c r="Q105" s="2774"/>
      <c r="R105" s="2774"/>
      <c r="S105" s="2774"/>
      <c r="T105" s="2774"/>
      <c r="U105" s="2774"/>
      <c r="V105" s="2774"/>
      <c r="W105" s="2774"/>
      <c r="X105" s="2774"/>
      <c r="Y105" s="2774"/>
      <c r="Z105" s="2774"/>
      <c r="AA105" s="2774"/>
      <c r="AB105" s="2774"/>
      <c r="AC105" s="2774"/>
      <c r="AD105" s="2774"/>
      <c r="AE105" s="2774"/>
      <c r="AF105" s="2774"/>
      <c r="AG105" s="2774"/>
      <c r="AH105" s="2774"/>
      <c r="AI105" s="2774"/>
      <c r="AJ105" s="2774"/>
      <c r="AK105" s="2774"/>
      <c r="AL105" s="2774"/>
      <c r="AM105" s="2774"/>
      <c r="AN105" s="2774"/>
      <c r="AO105" s="2774"/>
      <c r="AP105" s="2774"/>
      <c r="AQ105" s="2774"/>
      <c r="AR105" s="2774"/>
      <c r="AS105" s="2774"/>
      <c r="AT105" s="2774"/>
      <c r="AU105" s="2774"/>
      <c r="AV105" s="2774"/>
      <c r="AW105" s="2774"/>
      <c r="AX105" s="2774"/>
      <c r="AY105" s="2774"/>
      <c r="AZ105" s="1222"/>
      <c r="BA105" s="1222"/>
      <c r="BB105" s="1222"/>
      <c r="BC105" s="1222"/>
      <c r="BD105" s="1222"/>
      <c r="BE105" s="1222"/>
      <c r="BF105" s="1222"/>
      <c r="BG105" s="1222"/>
      <c r="BH105" s="1222"/>
      <c r="BI105" s="1222"/>
      <c r="BJ105" s="1222"/>
      <c r="BK105" s="1222"/>
      <c r="BL105" s="1222"/>
      <c r="BM105" s="1222"/>
      <c r="BN105" s="1222"/>
      <c r="BO105" s="1222"/>
      <c r="BP105" s="1222"/>
      <c r="BQ105" s="1222"/>
      <c r="BR105" s="1222"/>
      <c r="BS105" s="1222"/>
      <c r="BT105" s="1222"/>
      <c r="BU105" s="1222"/>
      <c r="BV105" s="1222"/>
      <c r="BW105" s="1222"/>
      <c r="BX105" s="1222"/>
      <c r="BY105" s="1222"/>
      <c r="BZ105" s="1222"/>
      <c r="CA105" s="1222"/>
      <c r="CB105" s="1222"/>
      <c r="CC105" s="1222"/>
      <c r="CD105" s="1222"/>
      <c r="CE105" s="1222"/>
      <c r="CF105" s="1222"/>
      <c r="CG105" s="1222"/>
      <c r="CH105" s="1222"/>
      <c r="CI105" s="1222"/>
      <c r="CJ105" s="1222"/>
      <c r="CK105" s="1222"/>
      <c r="CL105" s="1222"/>
      <c r="CM105" s="1222"/>
      <c r="CN105" s="1222"/>
      <c r="CO105" s="1222"/>
      <c r="CP105" s="1222"/>
      <c r="CQ105" s="1222"/>
      <c r="CR105" s="1222"/>
      <c r="CS105" s="1222"/>
      <c r="CT105" s="1222"/>
      <c r="CU105" s="1222"/>
      <c r="CV105" s="1222"/>
      <c r="CW105" s="1222"/>
      <c r="CX105" s="1222"/>
      <c r="CY105" s="1222"/>
      <c r="CZ105" s="1222"/>
      <c r="DA105" s="1222"/>
      <c r="DB105" s="1222"/>
      <c r="DC105" s="1222"/>
      <c r="DD105" s="1222"/>
      <c r="DE105" s="1222"/>
      <c r="DF105" s="1222"/>
      <c r="DG105" s="1222"/>
      <c r="DH105" s="1222"/>
      <c r="DI105" s="1222"/>
      <c r="DJ105" s="1222"/>
      <c r="DK105" s="1222"/>
      <c r="DL105" s="1222"/>
      <c r="DM105" s="1222"/>
      <c r="DN105" s="1222"/>
      <c r="DO105" s="1222"/>
      <c r="DP105" s="1222"/>
      <c r="DQ105" s="1222"/>
      <c r="DR105" s="1222"/>
      <c r="DS105" s="1222"/>
      <c r="DT105" s="1222"/>
      <c r="DU105" s="1222"/>
      <c r="DV105" s="1222"/>
      <c r="DW105" s="1222"/>
      <c r="DX105" s="1222"/>
      <c r="DY105" s="1222"/>
      <c r="DZ105" s="1222"/>
      <c r="EA105" s="1222"/>
      <c r="EB105" s="1222"/>
      <c r="EC105" s="1222"/>
      <c r="ED105" s="1222"/>
      <c r="EE105" s="1222"/>
      <c r="EF105" s="1222"/>
      <c r="EG105" s="1222"/>
      <c r="EH105" s="1222"/>
      <c r="EI105" s="1222"/>
      <c r="EJ105" s="1222"/>
      <c r="EK105" s="1222"/>
      <c r="EL105" s="1222"/>
      <c r="EM105" s="1222"/>
      <c r="EN105" s="1222"/>
      <c r="EO105" s="1222"/>
      <c r="EP105" s="1222"/>
      <c r="EQ105" s="1222"/>
      <c r="ER105" s="1222"/>
      <c r="ES105" s="1222"/>
      <c r="ET105" s="1222"/>
      <c r="EU105" s="1222"/>
      <c r="EV105" s="1222"/>
      <c r="EW105" s="1222"/>
      <c r="EX105" s="1222"/>
      <c r="EY105" s="1222"/>
      <c r="EZ105" s="1222"/>
      <c r="FA105" s="1222"/>
      <c r="FB105" s="1222"/>
      <c r="FC105" s="1222"/>
      <c r="FD105" s="1222"/>
      <c r="FE105" s="1222"/>
      <c r="FF105" s="1222"/>
      <c r="FG105" s="1222"/>
      <c r="FH105" s="1222"/>
      <c r="FI105" s="1222"/>
      <c r="FJ105" s="1222"/>
      <c r="FK105" s="1222"/>
      <c r="FL105" s="1222"/>
      <c r="FM105" s="1222"/>
      <c r="FN105" s="1222"/>
      <c r="FO105" s="1222"/>
      <c r="FP105" s="1222"/>
      <c r="FQ105" s="1222"/>
      <c r="FR105" s="1222"/>
      <c r="FS105" s="1222"/>
      <c r="FT105" s="1222"/>
      <c r="FU105" s="1222"/>
      <c r="FV105" s="1222"/>
      <c r="FW105" s="1222"/>
      <c r="FX105" s="1222"/>
      <c r="FY105" s="1222"/>
      <c r="FZ105" s="1222"/>
      <c r="GA105" s="1222"/>
      <c r="GB105" s="1222"/>
      <c r="GC105" s="1222"/>
      <c r="GD105" s="1222"/>
      <c r="GE105" s="1222"/>
      <c r="GF105" s="1222"/>
      <c r="GG105" s="1222"/>
      <c r="GH105" s="1222"/>
      <c r="GI105" s="1222"/>
      <c r="GJ105" s="1222"/>
      <c r="GK105" s="1222"/>
      <c r="GL105" s="1222"/>
      <c r="GM105" s="1222"/>
      <c r="GN105" s="1222"/>
      <c r="GO105" s="1222"/>
      <c r="GP105" s="1222"/>
      <c r="GQ105" s="1222"/>
      <c r="GR105" s="1222"/>
      <c r="GS105" s="1222"/>
      <c r="GT105" s="1222"/>
      <c r="GU105" s="1222"/>
      <c r="GV105" s="1222"/>
      <c r="GW105" s="1222"/>
      <c r="GX105" s="1222"/>
      <c r="GY105" s="1222"/>
      <c r="GZ105" s="1222"/>
      <c r="HA105" s="1222"/>
      <c r="HB105" s="1222"/>
      <c r="HC105" s="1222"/>
      <c r="HD105" s="1222"/>
      <c r="HE105" s="1222"/>
      <c r="HF105" s="1222"/>
      <c r="HG105" s="1222"/>
      <c r="HH105" s="1222"/>
      <c r="HI105" s="1222"/>
      <c r="HJ105" s="1222"/>
      <c r="HK105" s="1222"/>
      <c r="HL105" s="1222"/>
      <c r="HM105" s="1222"/>
      <c r="HN105" s="1222"/>
      <c r="HO105" s="1222"/>
      <c r="HP105" s="1222"/>
      <c r="HQ105" s="1222"/>
      <c r="HR105" s="1222"/>
      <c r="HS105" s="1222"/>
      <c r="HT105" s="1222"/>
      <c r="HU105" s="1222"/>
      <c r="HV105" s="1222"/>
      <c r="HW105" s="1222"/>
      <c r="HX105" s="1222"/>
      <c r="HY105" s="1222"/>
      <c r="HZ105" s="1222"/>
      <c r="IA105" s="1222"/>
      <c r="IB105" s="1222"/>
      <c r="IC105" s="1222"/>
      <c r="ID105" s="1222"/>
      <c r="IE105" s="1222"/>
      <c r="IF105" s="1222"/>
      <c r="IG105" s="1222"/>
      <c r="IH105" s="1222"/>
      <c r="II105" s="1222"/>
      <c r="IJ105" s="1222"/>
      <c r="IK105" s="1222"/>
      <c r="IL105" s="1222"/>
      <c r="IM105" s="1222"/>
      <c r="IN105" s="1222"/>
      <c r="IO105" s="1222"/>
      <c r="IP105" s="1222"/>
      <c r="IQ105" s="1222"/>
      <c r="IR105" s="1222"/>
      <c r="IS105" s="1222"/>
      <c r="IT105" s="1222"/>
      <c r="IU105" s="1222"/>
      <c r="IV105" s="1222"/>
    </row>
    <row r="106" spans="1:256" s="598" customFormat="1" ht="20.100000000000001" customHeight="1">
      <c r="A106" s="1240" t="s">
        <v>1580</v>
      </c>
      <c r="B106" s="1241">
        <v>8</v>
      </c>
      <c r="C106" s="1241">
        <v>138</v>
      </c>
      <c r="D106" s="1241">
        <v>47</v>
      </c>
      <c r="E106" s="1228"/>
      <c r="F106" s="2773"/>
      <c r="G106" s="2773"/>
      <c r="H106" s="2773"/>
      <c r="I106" s="2773"/>
      <c r="J106" s="2773"/>
      <c r="K106" s="2773"/>
      <c r="L106" s="2774"/>
      <c r="M106" s="2774"/>
      <c r="N106" s="2774"/>
      <c r="O106" s="2774"/>
      <c r="P106" s="2774"/>
      <c r="Q106" s="2774"/>
      <c r="R106" s="2774"/>
      <c r="S106" s="2774"/>
      <c r="T106" s="2774"/>
      <c r="U106" s="2774"/>
      <c r="V106" s="2774"/>
      <c r="W106" s="2774"/>
      <c r="X106" s="2774"/>
      <c r="Y106" s="2774"/>
      <c r="Z106" s="2774"/>
      <c r="AA106" s="2774"/>
      <c r="AB106" s="2774"/>
      <c r="AC106" s="2774"/>
      <c r="AD106" s="2774"/>
      <c r="AE106" s="2774"/>
      <c r="AF106" s="2774"/>
      <c r="AG106" s="2774"/>
      <c r="AH106" s="2774"/>
      <c r="AI106" s="2774"/>
      <c r="AJ106" s="2774"/>
      <c r="AK106" s="2774"/>
      <c r="AL106" s="2774"/>
      <c r="AM106" s="2774"/>
      <c r="AN106" s="2774"/>
      <c r="AO106" s="2774"/>
      <c r="AP106" s="2774"/>
      <c r="AQ106" s="2774"/>
      <c r="AR106" s="2774"/>
      <c r="AS106" s="2774"/>
      <c r="AT106" s="2774"/>
      <c r="AU106" s="2774"/>
      <c r="AV106" s="2774"/>
      <c r="AW106" s="2774"/>
      <c r="AX106" s="2774"/>
      <c r="AY106" s="2774"/>
      <c r="AZ106" s="1222"/>
      <c r="BA106" s="1222"/>
      <c r="BB106" s="1222"/>
      <c r="BC106" s="1222"/>
      <c r="BD106" s="1222"/>
      <c r="BE106" s="1222"/>
      <c r="BF106" s="1222"/>
      <c r="BG106" s="1222"/>
      <c r="BH106" s="1222"/>
      <c r="BI106" s="1222"/>
      <c r="BJ106" s="1222"/>
      <c r="BK106" s="1222"/>
      <c r="BL106" s="1222"/>
      <c r="BM106" s="1222"/>
      <c r="BN106" s="1222"/>
      <c r="BO106" s="1222"/>
      <c r="BP106" s="1222"/>
      <c r="BQ106" s="1222"/>
      <c r="BR106" s="1222"/>
      <c r="BS106" s="1222"/>
      <c r="BT106" s="1222"/>
      <c r="BU106" s="1222"/>
      <c r="BV106" s="1222"/>
      <c r="BW106" s="1222"/>
      <c r="BX106" s="1222"/>
      <c r="BY106" s="1222"/>
      <c r="BZ106" s="1222"/>
      <c r="CA106" s="1222"/>
      <c r="CB106" s="1222"/>
      <c r="CC106" s="1222"/>
      <c r="CD106" s="1222"/>
      <c r="CE106" s="1222"/>
      <c r="CF106" s="1222"/>
      <c r="CG106" s="1222"/>
      <c r="CH106" s="1222"/>
      <c r="CI106" s="1222"/>
      <c r="CJ106" s="1222"/>
      <c r="CK106" s="1222"/>
      <c r="CL106" s="1222"/>
      <c r="CM106" s="1222"/>
      <c r="CN106" s="1222"/>
      <c r="CO106" s="1222"/>
      <c r="CP106" s="1222"/>
      <c r="CQ106" s="1222"/>
      <c r="CR106" s="1222"/>
      <c r="CS106" s="1222"/>
      <c r="CT106" s="1222"/>
      <c r="CU106" s="1222"/>
      <c r="CV106" s="1222"/>
      <c r="CW106" s="1222"/>
      <c r="CX106" s="1222"/>
      <c r="CY106" s="1222"/>
      <c r="CZ106" s="1222"/>
      <c r="DA106" s="1222"/>
      <c r="DB106" s="1222"/>
      <c r="DC106" s="1222"/>
      <c r="DD106" s="1222"/>
      <c r="DE106" s="1222"/>
      <c r="DF106" s="1222"/>
      <c r="DG106" s="1222"/>
      <c r="DH106" s="1222"/>
      <c r="DI106" s="1222"/>
      <c r="DJ106" s="1222"/>
      <c r="DK106" s="1222"/>
      <c r="DL106" s="1222"/>
      <c r="DM106" s="1222"/>
      <c r="DN106" s="1222"/>
      <c r="DO106" s="1222"/>
      <c r="DP106" s="1222"/>
      <c r="DQ106" s="1222"/>
      <c r="DR106" s="1222"/>
      <c r="DS106" s="1222"/>
      <c r="DT106" s="1222"/>
      <c r="DU106" s="1222"/>
      <c r="DV106" s="1222"/>
      <c r="DW106" s="1222"/>
      <c r="DX106" s="1222"/>
      <c r="DY106" s="1222"/>
      <c r="DZ106" s="1222"/>
      <c r="EA106" s="1222"/>
      <c r="EB106" s="1222"/>
      <c r="EC106" s="1222"/>
      <c r="ED106" s="1222"/>
      <c r="EE106" s="1222"/>
      <c r="EF106" s="1222"/>
      <c r="EG106" s="1222"/>
      <c r="EH106" s="1222"/>
      <c r="EI106" s="1222"/>
      <c r="EJ106" s="1222"/>
      <c r="EK106" s="1222"/>
      <c r="EL106" s="1222"/>
      <c r="EM106" s="1222"/>
      <c r="EN106" s="1222"/>
      <c r="EO106" s="1222"/>
      <c r="EP106" s="1222"/>
      <c r="EQ106" s="1222"/>
      <c r="ER106" s="1222"/>
      <c r="ES106" s="1222"/>
      <c r="ET106" s="1222"/>
      <c r="EU106" s="1222"/>
      <c r="EV106" s="1222"/>
      <c r="EW106" s="1222"/>
      <c r="EX106" s="1222"/>
      <c r="EY106" s="1222"/>
      <c r="EZ106" s="1222"/>
      <c r="FA106" s="1222"/>
      <c r="FB106" s="1222"/>
      <c r="FC106" s="1222"/>
      <c r="FD106" s="1222"/>
      <c r="FE106" s="1222"/>
      <c r="FF106" s="1222"/>
      <c r="FG106" s="1222"/>
      <c r="FH106" s="1222"/>
      <c r="FI106" s="1222"/>
      <c r="FJ106" s="1222"/>
      <c r="FK106" s="1222"/>
      <c r="FL106" s="1222"/>
      <c r="FM106" s="1222"/>
      <c r="FN106" s="1222"/>
      <c r="FO106" s="1222"/>
      <c r="FP106" s="1222"/>
      <c r="FQ106" s="1222"/>
      <c r="FR106" s="1222"/>
      <c r="FS106" s="1222"/>
      <c r="FT106" s="1222"/>
      <c r="FU106" s="1222"/>
      <c r="FV106" s="1222"/>
      <c r="FW106" s="1222"/>
      <c r="FX106" s="1222"/>
      <c r="FY106" s="1222"/>
      <c r="FZ106" s="1222"/>
      <c r="GA106" s="1222"/>
      <c r="GB106" s="1222"/>
      <c r="GC106" s="1222"/>
      <c r="GD106" s="1222"/>
      <c r="GE106" s="1222"/>
      <c r="GF106" s="1222"/>
      <c r="GG106" s="1222"/>
      <c r="GH106" s="1222"/>
      <c r="GI106" s="1222"/>
      <c r="GJ106" s="1222"/>
      <c r="GK106" s="1222"/>
      <c r="GL106" s="1222"/>
      <c r="GM106" s="1222"/>
      <c r="GN106" s="1222"/>
      <c r="GO106" s="1222"/>
      <c r="GP106" s="1222"/>
      <c r="GQ106" s="1222"/>
      <c r="GR106" s="1222"/>
      <c r="GS106" s="1222"/>
      <c r="GT106" s="1222"/>
      <c r="GU106" s="1222"/>
      <c r="GV106" s="1222"/>
      <c r="GW106" s="1222"/>
      <c r="GX106" s="1222"/>
      <c r="GY106" s="1222"/>
      <c r="GZ106" s="1222"/>
      <c r="HA106" s="1222"/>
      <c r="HB106" s="1222"/>
      <c r="HC106" s="1222"/>
      <c r="HD106" s="1222"/>
      <c r="HE106" s="1222"/>
      <c r="HF106" s="1222"/>
      <c r="HG106" s="1222"/>
      <c r="HH106" s="1222"/>
      <c r="HI106" s="1222"/>
      <c r="HJ106" s="1222"/>
      <c r="HK106" s="1222"/>
      <c r="HL106" s="1222"/>
      <c r="HM106" s="1222"/>
      <c r="HN106" s="1222"/>
      <c r="HO106" s="1222"/>
      <c r="HP106" s="1222"/>
      <c r="HQ106" s="1222"/>
      <c r="HR106" s="1222"/>
      <c r="HS106" s="1222"/>
      <c r="HT106" s="1222"/>
      <c r="HU106" s="1222"/>
      <c r="HV106" s="1222"/>
      <c r="HW106" s="1222"/>
      <c r="HX106" s="1222"/>
      <c r="HY106" s="1222"/>
      <c r="HZ106" s="1222"/>
      <c r="IA106" s="1222"/>
      <c r="IB106" s="1222"/>
      <c r="IC106" s="1222"/>
      <c r="ID106" s="1222"/>
      <c r="IE106" s="1222"/>
      <c r="IF106" s="1222"/>
      <c r="IG106" s="1222"/>
      <c r="IH106" s="1222"/>
      <c r="II106" s="1222"/>
      <c r="IJ106" s="1222"/>
      <c r="IK106" s="1222"/>
      <c r="IL106" s="1222"/>
      <c r="IM106" s="1222"/>
      <c r="IN106" s="1222"/>
      <c r="IO106" s="1222"/>
      <c r="IP106" s="1222"/>
      <c r="IQ106" s="1222"/>
      <c r="IR106" s="1222"/>
      <c r="IS106" s="1222"/>
      <c r="IT106" s="1222"/>
      <c r="IU106" s="1222"/>
      <c r="IV106" s="1222"/>
    </row>
    <row r="107" spans="1:256" s="598" customFormat="1" ht="20.100000000000001" customHeight="1">
      <c r="A107" s="1240" t="s">
        <v>1581</v>
      </c>
      <c r="B107" s="1241">
        <v>85</v>
      </c>
      <c r="C107" s="1241">
        <v>36</v>
      </c>
      <c r="D107" s="1241">
        <v>72</v>
      </c>
      <c r="E107" s="1228"/>
      <c r="F107" s="2773"/>
      <c r="G107" s="2773"/>
      <c r="H107" s="2773"/>
      <c r="I107" s="2773"/>
      <c r="J107" s="2773"/>
      <c r="K107" s="2773"/>
      <c r="L107" s="2774"/>
      <c r="M107" s="2774"/>
      <c r="N107" s="2774"/>
      <c r="O107" s="2774"/>
      <c r="P107" s="2774"/>
      <c r="Q107" s="2774"/>
      <c r="R107" s="2774"/>
      <c r="S107" s="2774"/>
      <c r="T107" s="2774"/>
      <c r="U107" s="2774"/>
      <c r="V107" s="2774"/>
      <c r="W107" s="2774"/>
      <c r="X107" s="2774"/>
      <c r="Y107" s="2774"/>
      <c r="Z107" s="2774"/>
      <c r="AA107" s="2774"/>
      <c r="AB107" s="2774"/>
      <c r="AC107" s="2774"/>
      <c r="AD107" s="2774"/>
      <c r="AE107" s="2774"/>
      <c r="AF107" s="2774"/>
      <c r="AG107" s="2774"/>
      <c r="AH107" s="2774"/>
      <c r="AI107" s="2774"/>
      <c r="AJ107" s="2774"/>
      <c r="AK107" s="2774"/>
      <c r="AL107" s="2774"/>
      <c r="AM107" s="2774"/>
      <c r="AN107" s="2774"/>
      <c r="AO107" s="2774"/>
      <c r="AP107" s="2774"/>
      <c r="AQ107" s="2774"/>
      <c r="AR107" s="2774"/>
      <c r="AS107" s="2774"/>
      <c r="AT107" s="2774"/>
      <c r="AU107" s="2774"/>
      <c r="AV107" s="2774"/>
      <c r="AW107" s="2774"/>
      <c r="AX107" s="2774"/>
      <c r="AY107" s="2774"/>
      <c r="AZ107" s="1222"/>
      <c r="BA107" s="1222"/>
      <c r="BB107" s="1222"/>
      <c r="BC107" s="1222"/>
      <c r="BD107" s="1222"/>
      <c r="BE107" s="1222"/>
      <c r="BF107" s="1222"/>
      <c r="BG107" s="1222"/>
      <c r="BH107" s="1222"/>
      <c r="BI107" s="1222"/>
      <c r="BJ107" s="1222"/>
      <c r="BK107" s="1222"/>
      <c r="BL107" s="1222"/>
      <c r="BM107" s="1222"/>
      <c r="BN107" s="1222"/>
      <c r="BO107" s="1222"/>
      <c r="BP107" s="1222"/>
      <c r="BQ107" s="1222"/>
      <c r="BR107" s="1222"/>
      <c r="BS107" s="1222"/>
      <c r="BT107" s="1222"/>
      <c r="BU107" s="1222"/>
      <c r="BV107" s="1222"/>
      <c r="BW107" s="1222"/>
      <c r="BX107" s="1222"/>
      <c r="BY107" s="1222"/>
      <c r="BZ107" s="1222"/>
      <c r="CA107" s="1222"/>
      <c r="CB107" s="1222"/>
      <c r="CC107" s="1222"/>
      <c r="CD107" s="1222"/>
      <c r="CE107" s="1222"/>
      <c r="CF107" s="1222"/>
      <c r="CG107" s="1222"/>
      <c r="CH107" s="1222"/>
      <c r="CI107" s="1222"/>
      <c r="CJ107" s="1222"/>
      <c r="CK107" s="1222"/>
      <c r="CL107" s="1222"/>
      <c r="CM107" s="1222"/>
      <c r="CN107" s="1222"/>
      <c r="CO107" s="1222"/>
      <c r="CP107" s="1222"/>
      <c r="CQ107" s="1222"/>
      <c r="CR107" s="1222"/>
      <c r="CS107" s="1222"/>
      <c r="CT107" s="1222"/>
      <c r="CU107" s="1222"/>
      <c r="CV107" s="1222"/>
      <c r="CW107" s="1222"/>
      <c r="CX107" s="1222"/>
      <c r="CY107" s="1222"/>
      <c r="CZ107" s="1222"/>
      <c r="DA107" s="1222"/>
      <c r="DB107" s="1222"/>
      <c r="DC107" s="1222"/>
      <c r="DD107" s="1222"/>
      <c r="DE107" s="1222"/>
      <c r="DF107" s="1222"/>
      <c r="DG107" s="1222"/>
      <c r="DH107" s="1222"/>
      <c r="DI107" s="1222"/>
      <c r="DJ107" s="1222"/>
      <c r="DK107" s="1222"/>
      <c r="DL107" s="1222"/>
      <c r="DM107" s="1222"/>
      <c r="DN107" s="1222"/>
      <c r="DO107" s="1222"/>
      <c r="DP107" s="1222"/>
      <c r="DQ107" s="1222"/>
      <c r="DR107" s="1222"/>
      <c r="DS107" s="1222"/>
      <c r="DT107" s="1222"/>
      <c r="DU107" s="1222"/>
      <c r="DV107" s="1222"/>
      <c r="DW107" s="1222"/>
      <c r="DX107" s="1222"/>
      <c r="DY107" s="1222"/>
      <c r="DZ107" s="1222"/>
      <c r="EA107" s="1222"/>
      <c r="EB107" s="1222"/>
      <c r="EC107" s="1222"/>
      <c r="ED107" s="1222"/>
      <c r="EE107" s="1222"/>
      <c r="EF107" s="1222"/>
      <c r="EG107" s="1222"/>
      <c r="EH107" s="1222"/>
      <c r="EI107" s="1222"/>
      <c r="EJ107" s="1222"/>
      <c r="EK107" s="1222"/>
      <c r="EL107" s="1222"/>
      <c r="EM107" s="1222"/>
      <c r="EN107" s="1222"/>
      <c r="EO107" s="1222"/>
      <c r="EP107" s="1222"/>
      <c r="EQ107" s="1222"/>
      <c r="ER107" s="1222"/>
      <c r="ES107" s="1222"/>
      <c r="ET107" s="1222"/>
      <c r="EU107" s="1222"/>
      <c r="EV107" s="1222"/>
      <c r="EW107" s="1222"/>
      <c r="EX107" s="1222"/>
      <c r="EY107" s="1222"/>
      <c r="EZ107" s="1222"/>
      <c r="FA107" s="1222"/>
      <c r="FB107" s="1222"/>
      <c r="FC107" s="1222"/>
      <c r="FD107" s="1222"/>
      <c r="FE107" s="1222"/>
      <c r="FF107" s="1222"/>
      <c r="FG107" s="1222"/>
      <c r="FH107" s="1222"/>
      <c r="FI107" s="1222"/>
      <c r="FJ107" s="1222"/>
      <c r="FK107" s="1222"/>
      <c r="FL107" s="1222"/>
      <c r="FM107" s="1222"/>
      <c r="FN107" s="1222"/>
      <c r="FO107" s="1222"/>
      <c r="FP107" s="1222"/>
      <c r="FQ107" s="1222"/>
      <c r="FR107" s="1222"/>
      <c r="FS107" s="1222"/>
      <c r="FT107" s="1222"/>
      <c r="FU107" s="1222"/>
      <c r="FV107" s="1222"/>
      <c r="FW107" s="1222"/>
      <c r="FX107" s="1222"/>
      <c r="FY107" s="1222"/>
      <c r="FZ107" s="1222"/>
      <c r="GA107" s="1222"/>
      <c r="GB107" s="1222"/>
      <c r="GC107" s="1222"/>
      <c r="GD107" s="1222"/>
      <c r="GE107" s="1222"/>
      <c r="GF107" s="1222"/>
      <c r="GG107" s="1222"/>
      <c r="GH107" s="1222"/>
      <c r="GI107" s="1222"/>
      <c r="GJ107" s="1222"/>
      <c r="GK107" s="1222"/>
      <c r="GL107" s="1222"/>
      <c r="GM107" s="1222"/>
      <c r="GN107" s="1222"/>
      <c r="GO107" s="1222"/>
      <c r="GP107" s="1222"/>
      <c r="GQ107" s="1222"/>
      <c r="GR107" s="1222"/>
      <c r="GS107" s="1222"/>
      <c r="GT107" s="1222"/>
      <c r="GU107" s="1222"/>
      <c r="GV107" s="1222"/>
      <c r="GW107" s="1222"/>
      <c r="GX107" s="1222"/>
      <c r="GY107" s="1222"/>
      <c r="GZ107" s="1222"/>
      <c r="HA107" s="1222"/>
      <c r="HB107" s="1222"/>
      <c r="HC107" s="1222"/>
      <c r="HD107" s="1222"/>
      <c r="HE107" s="1222"/>
      <c r="HF107" s="1222"/>
      <c r="HG107" s="1222"/>
      <c r="HH107" s="1222"/>
      <c r="HI107" s="1222"/>
      <c r="HJ107" s="1222"/>
      <c r="HK107" s="1222"/>
      <c r="HL107" s="1222"/>
      <c r="HM107" s="1222"/>
      <c r="HN107" s="1222"/>
      <c r="HO107" s="1222"/>
      <c r="HP107" s="1222"/>
      <c r="HQ107" s="1222"/>
      <c r="HR107" s="1222"/>
      <c r="HS107" s="1222"/>
      <c r="HT107" s="1222"/>
      <c r="HU107" s="1222"/>
      <c r="HV107" s="1222"/>
      <c r="HW107" s="1222"/>
      <c r="HX107" s="1222"/>
      <c r="HY107" s="1222"/>
      <c r="HZ107" s="1222"/>
      <c r="IA107" s="1222"/>
      <c r="IB107" s="1222"/>
      <c r="IC107" s="1222"/>
      <c r="ID107" s="1222"/>
      <c r="IE107" s="1222"/>
      <c r="IF107" s="1222"/>
      <c r="IG107" s="1222"/>
      <c r="IH107" s="1222"/>
      <c r="II107" s="1222"/>
      <c r="IJ107" s="1222"/>
      <c r="IK107" s="1222"/>
      <c r="IL107" s="1222"/>
      <c r="IM107" s="1222"/>
      <c r="IN107" s="1222"/>
      <c r="IO107" s="1222"/>
      <c r="IP107" s="1222"/>
      <c r="IQ107" s="1222"/>
      <c r="IR107" s="1222"/>
      <c r="IS107" s="1222"/>
      <c r="IT107" s="1222"/>
      <c r="IU107" s="1222"/>
      <c r="IV107" s="1222"/>
    </row>
    <row r="108" spans="1:256" s="598" customFormat="1" ht="20.100000000000001" customHeight="1">
      <c r="A108" s="1240" t="s">
        <v>1569</v>
      </c>
      <c r="B108" s="1241">
        <v>0</v>
      </c>
      <c r="C108" s="1241">
        <v>23</v>
      </c>
      <c r="D108" s="1241">
        <v>9</v>
      </c>
      <c r="E108" s="1228"/>
      <c r="F108" s="2773"/>
      <c r="G108" s="2773"/>
      <c r="H108" s="2773"/>
      <c r="I108" s="2773"/>
      <c r="J108" s="2773"/>
      <c r="K108" s="2773"/>
      <c r="L108" s="2774"/>
      <c r="M108" s="2774"/>
      <c r="N108" s="2774"/>
      <c r="O108" s="2774"/>
      <c r="P108" s="2774"/>
      <c r="Q108" s="2774"/>
      <c r="R108" s="2774"/>
      <c r="S108" s="2774"/>
      <c r="T108" s="2774"/>
      <c r="U108" s="2774"/>
      <c r="V108" s="2774"/>
      <c r="W108" s="2774"/>
      <c r="X108" s="2774"/>
      <c r="Y108" s="2774"/>
      <c r="Z108" s="2774"/>
      <c r="AA108" s="2774"/>
      <c r="AB108" s="2774"/>
      <c r="AC108" s="2774"/>
      <c r="AD108" s="2774"/>
      <c r="AE108" s="2774"/>
      <c r="AF108" s="2774"/>
      <c r="AG108" s="2774"/>
      <c r="AH108" s="2774"/>
      <c r="AI108" s="2774"/>
      <c r="AJ108" s="2774"/>
      <c r="AK108" s="2774"/>
      <c r="AL108" s="2774"/>
      <c r="AM108" s="2774"/>
      <c r="AN108" s="2774"/>
      <c r="AO108" s="2774"/>
      <c r="AP108" s="2774"/>
      <c r="AQ108" s="2774"/>
      <c r="AR108" s="2774"/>
      <c r="AS108" s="2774"/>
      <c r="AT108" s="2774"/>
      <c r="AU108" s="2774"/>
      <c r="AV108" s="2774"/>
      <c r="AW108" s="2774"/>
      <c r="AX108" s="2774"/>
      <c r="AY108" s="2774"/>
      <c r="AZ108" s="1222"/>
      <c r="BA108" s="1222"/>
      <c r="BB108" s="1222"/>
      <c r="BC108" s="1222"/>
      <c r="BD108" s="1222"/>
      <c r="BE108" s="1222"/>
      <c r="BF108" s="1222"/>
      <c r="BG108" s="1222"/>
      <c r="BH108" s="1222"/>
      <c r="BI108" s="1222"/>
      <c r="BJ108" s="1222"/>
      <c r="BK108" s="1222"/>
      <c r="BL108" s="1222"/>
      <c r="BM108" s="1222"/>
      <c r="BN108" s="1222"/>
      <c r="BO108" s="1222"/>
      <c r="BP108" s="1222"/>
      <c r="BQ108" s="1222"/>
      <c r="BR108" s="1222"/>
      <c r="BS108" s="1222"/>
      <c r="BT108" s="1222"/>
      <c r="BU108" s="1222"/>
      <c r="BV108" s="1222"/>
      <c r="BW108" s="1222"/>
      <c r="BX108" s="1222"/>
      <c r="BY108" s="1222"/>
      <c r="BZ108" s="1222"/>
      <c r="CA108" s="1222"/>
      <c r="CB108" s="1222"/>
      <c r="CC108" s="1222"/>
      <c r="CD108" s="1222"/>
      <c r="CE108" s="1222"/>
      <c r="CF108" s="1222"/>
      <c r="CG108" s="1222"/>
      <c r="CH108" s="1222"/>
      <c r="CI108" s="1222"/>
      <c r="CJ108" s="1222"/>
      <c r="CK108" s="1222"/>
      <c r="CL108" s="1222"/>
      <c r="CM108" s="1222"/>
      <c r="CN108" s="1222"/>
      <c r="CO108" s="1222"/>
      <c r="CP108" s="1222"/>
      <c r="CQ108" s="1222"/>
      <c r="CR108" s="1222"/>
      <c r="CS108" s="1222"/>
      <c r="CT108" s="1222"/>
      <c r="CU108" s="1222"/>
      <c r="CV108" s="1222"/>
      <c r="CW108" s="1222"/>
      <c r="CX108" s="1222"/>
      <c r="CY108" s="1222"/>
      <c r="CZ108" s="1222"/>
      <c r="DA108" s="1222"/>
      <c r="DB108" s="1222"/>
      <c r="DC108" s="1222"/>
      <c r="DD108" s="1222"/>
      <c r="DE108" s="1222"/>
      <c r="DF108" s="1222"/>
      <c r="DG108" s="1222"/>
      <c r="DH108" s="1222"/>
      <c r="DI108" s="1222"/>
      <c r="DJ108" s="1222"/>
      <c r="DK108" s="1222"/>
      <c r="DL108" s="1222"/>
      <c r="DM108" s="1222"/>
      <c r="DN108" s="1222"/>
      <c r="DO108" s="1222"/>
      <c r="DP108" s="1222"/>
      <c r="DQ108" s="1222"/>
      <c r="DR108" s="1222"/>
      <c r="DS108" s="1222"/>
      <c r="DT108" s="1222"/>
      <c r="DU108" s="1222"/>
      <c r="DV108" s="1222"/>
      <c r="DW108" s="1222"/>
      <c r="DX108" s="1222"/>
      <c r="DY108" s="1222"/>
      <c r="DZ108" s="1222"/>
      <c r="EA108" s="1222"/>
      <c r="EB108" s="1222"/>
      <c r="EC108" s="1222"/>
      <c r="ED108" s="1222"/>
      <c r="EE108" s="1222"/>
      <c r="EF108" s="1222"/>
      <c r="EG108" s="1222"/>
      <c r="EH108" s="1222"/>
      <c r="EI108" s="1222"/>
      <c r="EJ108" s="1222"/>
      <c r="EK108" s="1222"/>
      <c r="EL108" s="1222"/>
      <c r="EM108" s="1222"/>
      <c r="EN108" s="1222"/>
      <c r="EO108" s="1222"/>
      <c r="EP108" s="1222"/>
      <c r="EQ108" s="1222"/>
      <c r="ER108" s="1222"/>
      <c r="ES108" s="1222"/>
      <c r="ET108" s="1222"/>
      <c r="EU108" s="1222"/>
      <c r="EV108" s="1222"/>
      <c r="EW108" s="1222"/>
      <c r="EX108" s="1222"/>
      <c r="EY108" s="1222"/>
      <c r="EZ108" s="1222"/>
      <c r="FA108" s="1222"/>
      <c r="FB108" s="1222"/>
      <c r="FC108" s="1222"/>
      <c r="FD108" s="1222"/>
      <c r="FE108" s="1222"/>
      <c r="FF108" s="1222"/>
      <c r="FG108" s="1222"/>
      <c r="FH108" s="1222"/>
      <c r="FI108" s="1222"/>
      <c r="FJ108" s="1222"/>
      <c r="FK108" s="1222"/>
      <c r="FL108" s="1222"/>
      <c r="FM108" s="1222"/>
      <c r="FN108" s="1222"/>
      <c r="FO108" s="1222"/>
      <c r="FP108" s="1222"/>
      <c r="FQ108" s="1222"/>
      <c r="FR108" s="1222"/>
      <c r="FS108" s="1222"/>
      <c r="FT108" s="1222"/>
      <c r="FU108" s="1222"/>
      <c r="FV108" s="1222"/>
      <c r="FW108" s="1222"/>
      <c r="FX108" s="1222"/>
      <c r="FY108" s="1222"/>
      <c r="FZ108" s="1222"/>
      <c r="GA108" s="1222"/>
      <c r="GB108" s="1222"/>
      <c r="GC108" s="1222"/>
      <c r="GD108" s="1222"/>
      <c r="GE108" s="1222"/>
      <c r="GF108" s="1222"/>
      <c r="GG108" s="1222"/>
      <c r="GH108" s="1222"/>
      <c r="GI108" s="1222"/>
      <c r="GJ108" s="1222"/>
      <c r="GK108" s="1222"/>
      <c r="GL108" s="1222"/>
      <c r="GM108" s="1222"/>
      <c r="GN108" s="1222"/>
      <c r="GO108" s="1222"/>
      <c r="GP108" s="1222"/>
      <c r="GQ108" s="1222"/>
      <c r="GR108" s="1222"/>
      <c r="GS108" s="1222"/>
      <c r="GT108" s="1222"/>
      <c r="GU108" s="1222"/>
      <c r="GV108" s="1222"/>
      <c r="GW108" s="1222"/>
      <c r="GX108" s="1222"/>
      <c r="GY108" s="1222"/>
      <c r="GZ108" s="1222"/>
      <c r="HA108" s="1222"/>
      <c r="HB108" s="1222"/>
      <c r="HC108" s="1222"/>
      <c r="HD108" s="1222"/>
      <c r="HE108" s="1222"/>
      <c r="HF108" s="1222"/>
      <c r="HG108" s="1222"/>
      <c r="HH108" s="1222"/>
      <c r="HI108" s="1222"/>
      <c r="HJ108" s="1222"/>
      <c r="HK108" s="1222"/>
      <c r="HL108" s="1222"/>
      <c r="HM108" s="1222"/>
      <c r="HN108" s="1222"/>
      <c r="HO108" s="1222"/>
      <c r="HP108" s="1222"/>
      <c r="HQ108" s="1222"/>
      <c r="HR108" s="1222"/>
      <c r="HS108" s="1222"/>
      <c r="HT108" s="1222"/>
      <c r="HU108" s="1222"/>
      <c r="HV108" s="1222"/>
      <c r="HW108" s="1222"/>
      <c r="HX108" s="1222"/>
      <c r="HY108" s="1222"/>
      <c r="HZ108" s="1222"/>
      <c r="IA108" s="1222"/>
      <c r="IB108" s="1222"/>
      <c r="IC108" s="1222"/>
      <c r="ID108" s="1222"/>
      <c r="IE108" s="1222"/>
      <c r="IF108" s="1222"/>
      <c r="IG108" s="1222"/>
      <c r="IH108" s="1222"/>
      <c r="II108" s="1222"/>
      <c r="IJ108" s="1222"/>
      <c r="IK108" s="1222"/>
      <c r="IL108" s="1222"/>
      <c r="IM108" s="1222"/>
      <c r="IN108" s="1222"/>
      <c r="IO108" s="1222"/>
      <c r="IP108" s="1222"/>
      <c r="IQ108" s="1222"/>
      <c r="IR108" s="1222"/>
      <c r="IS108" s="1222"/>
      <c r="IT108" s="1222"/>
      <c r="IU108" s="1222"/>
      <c r="IV108" s="1222"/>
    </row>
    <row r="109" spans="1:256" s="595" customFormat="1" ht="20.100000000000001" customHeight="1">
      <c r="A109" s="1240" t="s">
        <v>1571</v>
      </c>
      <c r="B109" s="1241">
        <v>3115</v>
      </c>
      <c r="C109" s="1241">
        <v>317</v>
      </c>
      <c r="D109" s="1241">
        <v>83</v>
      </c>
      <c r="E109" s="1228"/>
      <c r="F109" s="2773"/>
      <c r="G109" s="2773"/>
      <c r="H109" s="2773"/>
      <c r="I109" s="2773"/>
      <c r="J109" s="2773"/>
      <c r="K109" s="2773"/>
      <c r="L109" s="2774"/>
      <c r="M109" s="2774"/>
      <c r="N109" s="2774"/>
      <c r="O109" s="2774"/>
      <c r="P109" s="2774"/>
      <c r="Q109" s="2774"/>
      <c r="R109" s="2774"/>
      <c r="S109" s="2774"/>
      <c r="T109" s="2774"/>
      <c r="U109" s="2774"/>
      <c r="V109" s="2774"/>
      <c r="W109" s="2774"/>
      <c r="X109" s="2774"/>
      <c r="Y109" s="2774"/>
      <c r="Z109" s="2774"/>
      <c r="AA109" s="2774"/>
      <c r="AB109" s="2774"/>
      <c r="AC109" s="2774"/>
      <c r="AD109" s="2774"/>
      <c r="AE109" s="2774"/>
      <c r="AF109" s="2774"/>
      <c r="AG109" s="2774"/>
      <c r="AH109" s="2774"/>
      <c r="AI109" s="2774"/>
      <c r="AJ109" s="2774"/>
      <c r="AK109" s="2774"/>
      <c r="AL109" s="2774"/>
      <c r="AM109" s="2774"/>
      <c r="AN109" s="2774"/>
      <c r="AO109" s="2774"/>
      <c r="AP109" s="2774"/>
      <c r="AQ109" s="2774"/>
      <c r="AR109" s="2774"/>
      <c r="AS109" s="2774"/>
      <c r="AT109" s="2774"/>
      <c r="AU109" s="2774"/>
      <c r="AV109" s="2774"/>
      <c r="AW109" s="2774"/>
      <c r="AX109" s="2774"/>
      <c r="AY109" s="2774"/>
      <c r="AZ109" s="1222"/>
      <c r="BA109" s="1222"/>
      <c r="BB109" s="1222"/>
      <c r="BC109" s="1222"/>
      <c r="BD109" s="1222"/>
      <c r="BE109" s="1222"/>
      <c r="BF109" s="1222"/>
      <c r="BG109" s="1222"/>
      <c r="BH109" s="1222"/>
      <c r="BI109" s="1222"/>
      <c r="BJ109" s="1222"/>
      <c r="BK109" s="1222"/>
      <c r="BL109" s="1222"/>
      <c r="BM109" s="1222"/>
      <c r="BN109" s="1222"/>
      <c r="BO109" s="1222"/>
      <c r="BP109" s="1222"/>
      <c r="BQ109" s="1222"/>
      <c r="BR109" s="1222"/>
      <c r="BS109" s="1222"/>
      <c r="BT109" s="1222"/>
      <c r="BU109" s="1222"/>
      <c r="BV109" s="1222"/>
      <c r="BW109" s="1222"/>
      <c r="BX109" s="1222"/>
      <c r="BY109" s="1222"/>
      <c r="BZ109" s="1222"/>
      <c r="CA109" s="1222"/>
      <c r="CB109" s="1222"/>
      <c r="CC109" s="1222"/>
      <c r="CD109" s="1222"/>
      <c r="CE109" s="1222"/>
      <c r="CF109" s="1222"/>
      <c r="CG109" s="1222"/>
      <c r="CH109" s="1222"/>
      <c r="CI109" s="1222"/>
      <c r="CJ109" s="1222"/>
      <c r="CK109" s="1222"/>
      <c r="CL109" s="1222"/>
      <c r="CM109" s="1222"/>
      <c r="CN109" s="1222"/>
      <c r="CO109" s="1222"/>
      <c r="CP109" s="1222"/>
      <c r="CQ109" s="1222"/>
      <c r="CR109" s="1222"/>
      <c r="CS109" s="1222"/>
      <c r="CT109" s="1222"/>
      <c r="CU109" s="1222"/>
      <c r="CV109" s="1222"/>
      <c r="CW109" s="1222"/>
      <c r="CX109" s="1222"/>
      <c r="CY109" s="1222"/>
      <c r="CZ109" s="1222"/>
      <c r="DA109" s="1222"/>
      <c r="DB109" s="1222"/>
      <c r="DC109" s="1222"/>
      <c r="DD109" s="1222"/>
      <c r="DE109" s="1222"/>
      <c r="DF109" s="1222"/>
      <c r="DG109" s="1222"/>
      <c r="DH109" s="1222"/>
      <c r="DI109" s="1222"/>
      <c r="DJ109" s="1222"/>
      <c r="DK109" s="1222"/>
      <c r="DL109" s="1222"/>
      <c r="DM109" s="1222"/>
      <c r="DN109" s="1222"/>
      <c r="DO109" s="1222"/>
      <c r="DP109" s="1222"/>
      <c r="DQ109" s="1222"/>
      <c r="DR109" s="1222"/>
      <c r="DS109" s="1222"/>
      <c r="DT109" s="1222"/>
      <c r="DU109" s="1222"/>
      <c r="DV109" s="1222"/>
      <c r="DW109" s="1222"/>
      <c r="DX109" s="1222"/>
      <c r="DY109" s="1222"/>
      <c r="DZ109" s="1222"/>
      <c r="EA109" s="1222"/>
      <c r="EB109" s="1222"/>
      <c r="EC109" s="1222"/>
      <c r="ED109" s="1222"/>
      <c r="EE109" s="1222"/>
      <c r="EF109" s="1222"/>
      <c r="EG109" s="1222"/>
      <c r="EH109" s="1222"/>
      <c r="EI109" s="1222"/>
      <c r="EJ109" s="1222"/>
      <c r="EK109" s="1222"/>
      <c r="EL109" s="1222"/>
      <c r="EM109" s="1222"/>
      <c r="EN109" s="1222"/>
      <c r="EO109" s="1222"/>
      <c r="EP109" s="1222"/>
      <c r="EQ109" s="1222"/>
      <c r="ER109" s="1222"/>
      <c r="ES109" s="1222"/>
      <c r="ET109" s="1222"/>
      <c r="EU109" s="1222"/>
      <c r="EV109" s="1222"/>
      <c r="EW109" s="1222"/>
      <c r="EX109" s="1222"/>
      <c r="EY109" s="1222"/>
      <c r="EZ109" s="1222"/>
      <c r="FA109" s="1222"/>
      <c r="FB109" s="1222"/>
      <c r="FC109" s="1222"/>
      <c r="FD109" s="1222"/>
      <c r="FE109" s="1222"/>
      <c r="FF109" s="1222"/>
      <c r="FG109" s="1222"/>
      <c r="FH109" s="1222"/>
      <c r="FI109" s="1222"/>
      <c r="FJ109" s="1222"/>
      <c r="FK109" s="1222"/>
      <c r="FL109" s="1222"/>
      <c r="FM109" s="1222"/>
      <c r="FN109" s="1222"/>
      <c r="FO109" s="1222"/>
      <c r="FP109" s="1222"/>
      <c r="FQ109" s="1222"/>
      <c r="FR109" s="1222"/>
      <c r="FS109" s="1222"/>
      <c r="FT109" s="1222"/>
      <c r="FU109" s="1222"/>
      <c r="FV109" s="1222"/>
      <c r="FW109" s="1222"/>
      <c r="FX109" s="1222"/>
      <c r="FY109" s="1222"/>
      <c r="FZ109" s="1222"/>
      <c r="GA109" s="1222"/>
      <c r="GB109" s="1222"/>
      <c r="GC109" s="1222"/>
      <c r="GD109" s="1222"/>
      <c r="GE109" s="1222"/>
      <c r="GF109" s="1222"/>
      <c r="GG109" s="1222"/>
      <c r="GH109" s="1222"/>
      <c r="GI109" s="1222"/>
      <c r="GJ109" s="1222"/>
      <c r="GK109" s="1222"/>
      <c r="GL109" s="1222"/>
      <c r="GM109" s="1222"/>
      <c r="GN109" s="1222"/>
      <c r="GO109" s="1222"/>
      <c r="GP109" s="1222"/>
      <c r="GQ109" s="1222"/>
      <c r="GR109" s="1222"/>
      <c r="GS109" s="1222"/>
      <c r="GT109" s="1222"/>
      <c r="GU109" s="1222"/>
      <c r="GV109" s="1222"/>
      <c r="GW109" s="1222"/>
      <c r="GX109" s="1222"/>
      <c r="GY109" s="1222"/>
      <c r="GZ109" s="1222"/>
      <c r="HA109" s="1222"/>
      <c r="HB109" s="1222"/>
      <c r="HC109" s="1222"/>
      <c r="HD109" s="1222"/>
      <c r="HE109" s="1222"/>
      <c r="HF109" s="1222"/>
      <c r="HG109" s="1222"/>
      <c r="HH109" s="1222"/>
      <c r="HI109" s="1222"/>
      <c r="HJ109" s="1222"/>
      <c r="HK109" s="1222"/>
      <c r="HL109" s="1222"/>
      <c r="HM109" s="1222"/>
      <c r="HN109" s="1222"/>
      <c r="HO109" s="1222"/>
      <c r="HP109" s="1222"/>
      <c r="HQ109" s="1222"/>
      <c r="HR109" s="1222"/>
      <c r="HS109" s="1222"/>
      <c r="HT109" s="1222"/>
      <c r="HU109" s="1222"/>
      <c r="HV109" s="1222"/>
      <c r="HW109" s="1222"/>
      <c r="HX109" s="1222"/>
      <c r="HY109" s="1222"/>
      <c r="HZ109" s="1222"/>
      <c r="IA109" s="1222"/>
      <c r="IB109" s="1222"/>
      <c r="IC109" s="1222"/>
      <c r="ID109" s="1222"/>
      <c r="IE109" s="1222"/>
      <c r="IF109" s="1222"/>
      <c r="IG109" s="1222"/>
      <c r="IH109" s="1222"/>
      <c r="II109" s="1222"/>
      <c r="IJ109" s="1222"/>
      <c r="IK109" s="1222"/>
      <c r="IL109" s="1222"/>
      <c r="IM109" s="1222"/>
      <c r="IN109" s="1222"/>
      <c r="IO109" s="1222"/>
      <c r="IP109" s="1222"/>
      <c r="IQ109" s="1222"/>
      <c r="IR109" s="1222"/>
      <c r="IS109" s="1222"/>
      <c r="IT109" s="1222"/>
      <c r="IU109" s="1222"/>
      <c r="IV109" s="1222"/>
    </row>
    <row r="110" spans="1:256" s="595" customFormat="1" ht="15" customHeight="1">
      <c r="A110" s="1233" t="s">
        <v>1572</v>
      </c>
      <c r="B110" s="1233"/>
      <c r="C110" s="1233"/>
      <c r="D110" s="1233"/>
      <c r="E110" s="1228"/>
      <c r="F110" s="2773"/>
      <c r="G110" s="2773"/>
      <c r="H110" s="2773"/>
      <c r="I110" s="2773"/>
      <c r="J110" s="2773"/>
      <c r="K110" s="2773"/>
      <c r="L110" s="2774"/>
      <c r="M110" s="2774"/>
      <c r="N110" s="2774"/>
      <c r="O110" s="2774"/>
      <c r="P110" s="2774"/>
      <c r="Q110" s="2774"/>
      <c r="R110" s="2774"/>
      <c r="S110" s="2774"/>
      <c r="T110" s="2774"/>
      <c r="U110" s="2774"/>
      <c r="V110" s="2774"/>
      <c r="W110" s="2774"/>
      <c r="X110" s="2774"/>
      <c r="Y110" s="2774"/>
      <c r="Z110" s="2774"/>
      <c r="AA110" s="2774"/>
      <c r="AB110" s="2774"/>
      <c r="AC110" s="2774"/>
      <c r="AD110" s="2774"/>
      <c r="AE110" s="2774"/>
      <c r="AF110" s="2774"/>
      <c r="AG110" s="2774"/>
      <c r="AH110" s="2774"/>
      <c r="AI110" s="2774"/>
      <c r="AJ110" s="2774"/>
      <c r="AK110" s="2774"/>
      <c r="AL110" s="2774"/>
      <c r="AM110" s="2774"/>
      <c r="AN110" s="2774"/>
      <c r="AO110" s="2774"/>
      <c r="AP110" s="2774"/>
      <c r="AQ110" s="2774"/>
      <c r="AR110" s="2774"/>
      <c r="AS110" s="2774"/>
      <c r="AT110" s="2774"/>
      <c r="AU110" s="2774"/>
      <c r="AV110" s="2774"/>
      <c r="AW110" s="2774"/>
      <c r="AX110" s="2774"/>
      <c r="AY110" s="2774"/>
      <c r="AZ110" s="1222"/>
      <c r="BA110" s="1222"/>
      <c r="BB110" s="1222"/>
      <c r="BC110" s="1222"/>
      <c r="BD110" s="1222"/>
      <c r="BE110" s="1222"/>
      <c r="BF110" s="1222"/>
      <c r="BG110" s="1222"/>
      <c r="BH110" s="1222"/>
      <c r="BI110" s="1222"/>
      <c r="BJ110" s="1222"/>
      <c r="BK110" s="1222"/>
      <c r="BL110" s="1222"/>
      <c r="BM110" s="1222"/>
      <c r="BN110" s="1222"/>
      <c r="BO110" s="1222"/>
      <c r="BP110" s="1222"/>
      <c r="BQ110" s="1222"/>
      <c r="BR110" s="1222"/>
      <c r="BS110" s="1222"/>
      <c r="BT110" s="1222"/>
      <c r="BU110" s="1222"/>
      <c r="BV110" s="1222"/>
      <c r="BW110" s="1222"/>
      <c r="BX110" s="1222"/>
      <c r="BY110" s="1222"/>
      <c r="BZ110" s="1222"/>
      <c r="CA110" s="1222"/>
      <c r="CB110" s="1222"/>
      <c r="CC110" s="1222"/>
      <c r="CD110" s="1222"/>
      <c r="CE110" s="1222"/>
      <c r="CF110" s="1222"/>
      <c r="CG110" s="1222"/>
      <c r="CH110" s="1222"/>
      <c r="CI110" s="1222"/>
      <c r="CJ110" s="1222"/>
      <c r="CK110" s="1222"/>
      <c r="CL110" s="1222"/>
      <c r="CM110" s="1222"/>
      <c r="CN110" s="1222"/>
      <c r="CO110" s="1222"/>
      <c r="CP110" s="1222"/>
      <c r="CQ110" s="1222"/>
      <c r="CR110" s="1222"/>
      <c r="CS110" s="1222"/>
      <c r="CT110" s="1222"/>
      <c r="CU110" s="1222"/>
      <c r="CV110" s="1222"/>
      <c r="CW110" s="1222"/>
      <c r="CX110" s="1222"/>
      <c r="CY110" s="1222"/>
      <c r="CZ110" s="1222"/>
      <c r="DA110" s="1222"/>
      <c r="DB110" s="1222"/>
      <c r="DC110" s="1222"/>
      <c r="DD110" s="1222"/>
      <c r="DE110" s="1222"/>
      <c r="DF110" s="1222"/>
      <c r="DG110" s="1222"/>
      <c r="DH110" s="1222"/>
      <c r="DI110" s="1222"/>
      <c r="DJ110" s="1222"/>
      <c r="DK110" s="1222"/>
      <c r="DL110" s="1222"/>
      <c r="DM110" s="1222"/>
      <c r="DN110" s="1222"/>
      <c r="DO110" s="1222"/>
      <c r="DP110" s="1222"/>
      <c r="DQ110" s="1222"/>
      <c r="DR110" s="1222"/>
      <c r="DS110" s="1222"/>
      <c r="DT110" s="1222"/>
      <c r="DU110" s="1222"/>
      <c r="DV110" s="1222"/>
      <c r="DW110" s="1222"/>
      <c r="DX110" s="1222"/>
      <c r="DY110" s="1222"/>
      <c r="DZ110" s="1222"/>
      <c r="EA110" s="1222"/>
      <c r="EB110" s="1222"/>
      <c r="EC110" s="1222"/>
      <c r="ED110" s="1222"/>
      <c r="EE110" s="1222"/>
      <c r="EF110" s="1222"/>
      <c r="EG110" s="1222"/>
      <c r="EH110" s="1222"/>
      <c r="EI110" s="1222"/>
      <c r="EJ110" s="1222"/>
      <c r="EK110" s="1222"/>
      <c r="EL110" s="1222"/>
      <c r="EM110" s="1222"/>
      <c r="EN110" s="1222"/>
      <c r="EO110" s="1222"/>
      <c r="EP110" s="1222"/>
      <c r="EQ110" s="1222"/>
      <c r="ER110" s="1222"/>
      <c r="ES110" s="1222"/>
      <c r="ET110" s="1222"/>
      <c r="EU110" s="1222"/>
      <c r="EV110" s="1222"/>
      <c r="EW110" s="1222"/>
      <c r="EX110" s="1222"/>
      <c r="EY110" s="1222"/>
      <c r="EZ110" s="1222"/>
      <c r="FA110" s="1222"/>
      <c r="FB110" s="1222"/>
      <c r="FC110" s="1222"/>
      <c r="FD110" s="1222"/>
      <c r="FE110" s="1222"/>
      <c r="FF110" s="1222"/>
      <c r="FG110" s="1222"/>
      <c r="FH110" s="1222"/>
      <c r="FI110" s="1222"/>
      <c r="FJ110" s="1222"/>
      <c r="FK110" s="1222"/>
      <c r="FL110" s="1222"/>
      <c r="FM110" s="1222"/>
      <c r="FN110" s="1222"/>
      <c r="FO110" s="1222"/>
      <c r="FP110" s="1222"/>
      <c r="FQ110" s="1222"/>
      <c r="FR110" s="1222"/>
      <c r="FS110" s="1222"/>
      <c r="FT110" s="1222"/>
      <c r="FU110" s="1222"/>
      <c r="FV110" s="1222"/>
      <c r="FW110" s="1222"/>
      <c r="FX110" s="1222"/>
      <c r="FY110" s="1222"/>
      <c r="FZ110" s="1222"/>
      <c r="GA110" s="1222"/>
      <c r="GB110" s="1222"/>
      <c r="GC110" s="1222"/>
      <c r="GD110" s="1222"/>
      <c r="GE110" s="1222"/>
      <c r="GF110" s="1222"/>
      <c r="GG110" s="1222"/>
      <c r="GH110" s="1222"/>
      <c r="GI110" s="1222"/>
      <c r="GJ110" s="1222"/>
      <c r="GK110" s="1222"/>
      <c r="GL110" s="1222"/>
      <c r="GM110" s="1222"/>
      <c r="GN110" s="1222"/>
      <c r="GO110" s="1222"/>
      <c r="GP110" s="1222"/>
      <c r="GQ110" s="1222"/>
      <c r="GR110" s="1222"/>
      <c r="GS110" s="1222"/>
      <c r="GT110" s="1222"/>
      <c r="GU110" s="1222"/>
      <c r="GV110" s="1222"/>
      <c r="GW110" s="1222"/>
      <c r="GX110" s="1222"/>
      <c r="GY110" s="1222"/>
      <c r="GZ110" s="1222"/>
      <c r="HA110" s="1222"/>
      <c r="HB110" s="1222"/>
      <c r="HC110" s="1222"/>
      <c r="HD110" s="1222"/>
      <c r="HE110" s="1222"/>
      <c r="HF110" s="1222"/>
      <c r="HG110" s="1222"/>
      <c r="HH110" s="1222"/>
      <c r="HI110" s="1222"/>
      <c r="HJ110" s="1222"/>
      <c r="HK110" s="1222"/>
      <c r="HL110" s="1222"/>
      <c r="HM110" s="1222"/>
      <c r="HN110" s="1222"/>
      <c r="HO110" s="1222"/>
      <c r="HP110" s="1222"/>
      <c r="HQ110" s="1222"/>
      <c r="HR110" s="1222"/>
      <c r="HS110" s="1222"/>
      <c r="HT110" s="1222"/>
      <c r="HU110" s="1222"/>
      <c r="HV110" s="1222"/>
      <c r="HW110" s="1222"/>
      <c r="HX110" s="1222"/>
      <c r="HY110" s="1222"/>
      <c r="HZ110" s="1222"/>
      <c r="IA110" s="1222"/>
      <c r="IB110" s="1222"/>
      <c r="IC110" s="1222"/>
      <c r="ID110" s="1222"/>
      <c r="IE110" s="1222"/>
      <c r="IF110" s="1222"/>
      <c r="IG110" s="1222"/>
      <c r="IH110" s="1222"/>
      <c r="II110" s="1222"/>
      <c r="IJ110" s="1222"/>
      <c r="IK110" s="1222"/>
      <c r="IL110" s="1222"/>
      <c r="IM110" s="1222"/>
      <c r="IN110" s="1222"/>
      <c r="IO110" s="1222"/>
      <c r="IP110" s="1222"/>
      <c r="IQ110" s="1222"/>
      <c r="IR110" s="1222"/>
      <c r="IS110" s="1222"/>
      <c r="IT110" s="1222"/>
      <c r="IU110" s="1222"/>
      <c r="IV110" s="1222"/>
    </row>
    <row r="111" spans="1:256">
      <c r="A111" s="1228"/>
      <c r="B111" s="1228"/>
      <c r="C111" s="1228"/>
      <c r="D111" s="1228"/>
      <c r="E111" s="1228"/>
    </row>
    <row r="112" spans="1:256" ht="20.100000000000001" customHeight="1">
      <c r="A112" s="1235" t="s">
        <v>1586</v>
      </c>
      <c r="B112" s="1235"/>
      <c r="C112" s="1235"/>
      <c r="D112" s="1235"/>
      <c r="E112" s="1235"/>
      <c r="F112" s="2777"/>
    </row>
    <row r="113" spans="1:256" s="598" customFormat="1" ht="15" customHeight="1">
      <c r="A113" s="2092" t="s">
        <v>1577</v>
      </c>
      <c r="B113" s="2094" t="s">
        <v>1587</v>
      </c>
      <c r="C113" s="2094"/>
      <c r="D113" s="1249"/>
      <c r="E113" s="1249"/>
      <c r="F113" s="2778"/>
      <c r="G113" s="2773"/>
      <c r="H113" s="2773"/>
      <c r="I113" s="2773"/>
      <c r="J113" s="2773"/>
      <c r="K113" s="2773"/>
      <c r="L113" s="2774"/>
      <c r="M113" s="2774"/>
      <c r="N113" s="2774"/>
      <c r="O113" s="2774"/>
      <c r="P113" s="2774"/>
      <c r="Q113" s="2774"/>
      <c r="R113" s="2774"/>
      <c r="S113" s="2774"/>
      <c r="T113" s="2774"/>
      <c r="U113" s="2774"/>
      <c r="V113" s="2774"/>
      <c r="W113" s="2774"/>
      <c r="X113" s="2774"/>
      <c r="Y113" s="2774"/>
      <c r="Z113" s="2774"/>
      <c r="AA113" s="2774"/>
      <c r="AB113" s="2774"/>
      <c r="AC113" s="2774"/>
      <c r="AD113" s="2774"/>
      <c r="AE113" s="2774"/>
      <c r="AF113" s="2774"/>
      <c r="AG113" s="2774"/>
      <c r="AH113" s="2774"/>
      <c r="AI113" s="2774"/>
      <c r="AJ113" s="2774"/>
      <c r="AK113" s="2774"/>
      <c r="AL113" s="2774"/>
      <c r="AM113" s="2774"/>
      <c r="AN113" s="2774"/>
      <c r="AO113" s="2774"/>
      <c r="AP113" s="2774"/>
      <c r="AQ113" s="2774"/>
      <c r="AR113" s="2774"/>
      <c r="AS113" s="2774"/>
      <c r="AT113" s="2774"/>
      <c r="AU113" s="2774"/>
      <c r="AV113" s="2774"/>
      <c r="AW113" s="2774"/>
      <c r="AX113" s="2774"/>
      <c r="AY113" s="2774"/>
      <c r="AZ113" s="1222"/>
      <c r="BA113" s="1222"/>
      <c r="BB113" s="1222"/>
      <c r="BC113" s="1222"/>
      <c r="BD113" s="1222"/>
      <c r="BE113" s="1222"/>
      <c r="BF113" s="1222"/>
      <c r="BG113" s="1222"/>
      <c r="BH113" s="1222"/>
      <c r="BI113" s="1222"/>
      <c r="BJ113" s="1222"/>
      <c r="BK113" s="1222"/>
      <c r="BL113" s="1222"/>
      <c r="BM113" s="1222"/>
      <c r="BN113" s="1222"/>
      <c r="BO113" s="1222"/>
      <c r="BP113" s="1222"/>
      <c r="BQ113" s="1222"/>
      <c r="BR113" s="1222"/>
      <c r="BS113" s="1222"/>
      <c r="BT113" s="1222"/>
      <c r="BU113" s="1222"/>
      <c r="BV113" s="1222"/>
      <c r="BW113" s="1222"/>
      <c r="BX113" s="1222"/>
      <c r="BY113" s="1222"/>
      <c r="BZ113" s="1222"/>
      <c r="CA113" s="1222"/>
      <c r="CB113" s="1222"/>
      <c r="CC113" s="1222"/>
      <c r="CD113" s="1222"/>
      <c r="CE113" s="1222"/>
      <c r="CF113" s="1222"/>
      <c r="CG113" s="1222"/>
      <c r="CH113" s="1222"/>
      <c r="CI113" s="1222"/>
      <c r="CJ113" s="1222"/>
      <c r="CK113" s="1222"/>
      <c r="CL113" s="1222"/>
      <c r="CM113" s="1222"/>
      <c r="CN113" s="1222"/>
      <c r="CO113" s="1222"/>
      <c r="CP113" s="1222"/>
      <c r="CQ113" s="1222"/>
      <c r="CR113" s="1222"/>
      <c r="CS113" s="1222"/>
      <c r="CT113" s="1222"/>
      <c r="CU113" s="1222"/>
      <c r="CV113" s="1222"/>
      <c r="CW113" s="1222"/>
      <c r="CX113" s="1222"/>
      <c r="CY113" s="1222"/>
      <c r="CZ113" s="1222"/>
      <c r="DA113" s="1222"/>
      <c r="DB113" s="1222"/>
      <c r="DC113" s="1222"/>
      <c r="DD113" s="1222"/>
      <c r="DE113" s="1222"/>
      <c r="DF113" s="1222"/>
      <c r="DG113" s="1222"/>
      <c r="DH113" s="1222"/>
      <c r="DI113" s="1222"/>
      <c r="DJ113" s="1222"/>
      <c r="DK113" s="1222"/>
      <c r="DL113" s="1222"/>
      <c r="DM113" s="1222"/>
      <c r="DN113" s="1222"/>
      <c r="DO113" s="1222"/>
      <c r="DP113" s="1222"/>
      <c r="DQ113" s="1222"/>
      <c r="DR113" s="1222"/>
      <c r="DS113" s="1222"/>
      <c r="DT113" s="1222"/>
      <c r="DU113" s="1222"/>
      <c r="DV113" s="1222"/>
      <c r="DW113" s="1222"/>
      <c r="DX113" s="1222"/>
      <c r="DY113" s="1222"/>
      <c r="DZ113" s="1222"/>
      <c r="EA113" s="1222"/>
      <c r="EB113" s="1222"/>
      <c r="EC113" s="1222"/>
      <c r="ED113" s="1222"/>
      <c r="EE113" s="1222"/>
      <c r="EF113" s="1222"/>
      <c r="EG113" s="1222"/>
      <c r="EH113" s="1222"/>
      <c r="EI113" s="1222"/>
      <c r="EJ113" s="1222"/>
      <c r="EK113" s="1222"/>
      <c r="EL113" s="1222"/>
      <c r="EM113" s="1222"/>
      <c r="EN113" s="1222"/>
      <c r="EO113" s="1222"/>
      <c r="EP113" s="1222"/>
      <c r="EQ113" s="1222"/>
      <c r="ER113" s="1222"/>
      <c r="ES113" s="1222"/>
      <c r="ET113" s="1222"/>
      <c r="EU113" s="1222"/>
      <c r="EV113" s="1222"/>
      <c r="EW113" s="1222"/>
      <c r="EX113" s="1222"/>
      <c r="EY113" s="1222"/>
      <c r="EZ113" s="1222"/>
      <c r="FA113" s="1222"/>
      <c r="FB113" s="1222"/>
      <c r="FC113" s="1222"/>
      <c r="FD113" s="1222"/>
      <c r="FE113" s="1222"/>
      <c r="FF113" s="1222"/>
      <c r="FG113" s="1222"/>
      <c r="FH113" s="1222"/>
      <c r="FI113" s="1222"/>
      <c r="FJ113" s="1222"/>
      <c r="FK113" s="1222"/>
      <c r="FL113" s="1222"/>
      <c r="FM113" s="1222"/>
      <c r="FN113" s="1222"/>
      <c r="FO113" s="1222"/>
      <c r="FP113" s="1222"/>
      <c r="FQ113" s="1222"/>
      <c r="FR113" s="1222"/>
      <c r="FS113" s="1222"/>
      <c r="FT113" s="1222"/>
      <c r="FU113" s="1222"/>
      <c r="FV113" s="1222"/>
      <c r="FW113" s="1222"/>
      <c r="FX113" s="1222"/>
      <c r="FY113" s="1222"/>
      <c r="FZ113" s="1222"/>
      <c r="GA113" s="1222"/>
      <c r="GB113" s="1222"/>
      <c r="GC113" s="1222"/>
      <c r="GD113" s="1222"/>
      <c r="GE113" s="1222"/>
      <c r="GF113" s="1222"/>
      <c r="GG113" s="1222"/>
      <c r="GH113" s="1222"/>
      <c r="GI113" s="1222"/>
      <c r="GJ113" s="1222"/>
      <c r="GK113" s="1222"/>
      <c r="GL113" s="1222"/>
      <c r="GM113" s="1222"/>
      <c r="GN113" s="1222"/>
      <c r="GO113" s="1222"/>
      <c r="GP113" s="1222"/>
      <c r="GQ113" s="1222"/>
      <c r="GR113" s="1222"/>
      <c r="GS113" s="1222"/>
      <c r="GT113" s="1222"/>
      <c r="GU113" s="1222"/>
      <c r="GV113" s="1222"/>
      <c r="GW113" s="1222"/>
      <c r="GX113" s="1222"/>
      <c r="GY113" s="1222"/>
      <c r="GZ113" s="1222"/>
      <c r="HA113" s="1222"/>
      <c r="HB113" s="1222"/>
      <c r="HC113" s="1222"/>
      <c r="HD113" s="1222"/>
      <c r="HE113" s="1222"/>
      <c r="HF113" s="1222"/>
      <c r="HG113" s="1222"/>
      <c r="HH113" s="1222"/>
      <c r="HI113" s="1222"/>
      <c r="HJ113" s="1222"/>
      <c r="HK113" s="1222"/>
      <c r="HL113" s="1222"/>
      <c r="HM113" s="1222"/>
      <c r="HN113" s="1222"/>
      <c r="HO113" s="1222"/>
      <c r="HP113" s="1222"/>
      <c r="HQ113" s="1222"/>
      <c r="HR113" s="1222"/>
      <c r="HS113" s="1222"/>
      <c r="HT113" s="1222"/>
      <c r="HU113" s="1222"/>
      <c r="HV113" s="1222"/>
      <c r="HW113" s="1222"/>
      <c r="HX113" s="1222"/>
      <c r="HY113" s="1222"/>
      <c r="HZ113" s="1222"/>
      <c r="IA113" s="1222"/>
      <c r="IB113" s="1222"/>
      <c r="IC113" s="1222"/>
      <c r="ID113" s="1222"/>
      <c r="IE113" s="1222"/>
      <c r="IF113" s="1222"/>
      <c r="IG113" s="1222"/>
      <c r="IH113" s="1222"/>
      <c r="II113" s="1222"/>
      <c r="IJ113" s="1222"/>
      <c r="IK113" s="1222"/>
      <c r="IL113" s="1222"/>
      <c r="IM113" s="1222"/>
      <c r="IN113" s="1222"/>
      <c r="IO113" s="1222"/>
      <c r="IP113" s="1222"/>
      <c r="IQ113" s="1222"/>
      <c r="IR113" s="1222"/>
      <c r="IS113" s="1222"/>
      <c r="IT113" s="1222"/>
      <c r="IU113" s="1222"/>
      <c r="IV113" s="1222"/>
    </row>
    <row r="114" spans="1:256" s="598" customFormat="1" ht="39.950000000000003" customHeight="1">
      <c r="A114" s="2093"/>
      <c r="B114" s="1250" t="s">
        <v>1588</v>
      </c>
      <c r="C114" s="1251" t="s">
        <v>1567</v>
      </c>
      <c r="D114" s="1252"/>
      <c r="E114" s="1253"/>
      <c r="F114" s="2773"/>
      <c r="G114" s="2773"/>
      <c r="H114" s="2773"/>
      <c r="I114" s="2773"/>
      <c r="J114" s="2774"/>
      <c r="K114" s="2774"/>
      <c r="L114" s="2774"/>
      <c r="M114" s="2774"/>
      <c r="N114" s="2774"/>
      <c r="O114" s="2774"/>
      <c r="P114" s="2774"/>
      <c r="Q114" s="2774"/>
      <c r="R114" s="2774"/>
      <c r="S114" s="2774"/>
      <c r="T114" s="2774"/>
      <c r="U114" s="2774"/>
      <c r="V114" s="2774"/>
      <c r="W114" s="2774"/>
      <c r="X114" s="2774"/>
      <c r="Y114" s="2774"/>
      <c r="Z114" s="2774"/>
      <c r="AA114" s="2774"/>
      <c r="AB114" s="2774"/>
      <c r="AC114" s="2774"/>
      <c r="AD114" s="2774"/>
      <c r="AE114" s="2774"/>
      <c r="AF114" s="2774"/>
      <c r="AG114" s="2774"/>
      <c r="AH114" s="2774"/>
      <c r="AI114" s="2774"/>
      <c r="AJ114" s="2774"/>
      <c r="AK114" s="2774"/>
      <c r="AL114" s="2774"/>
      <c r="AM114" s="2774"/>
      <c r="AN114" s="2774"/>
      <c r="AO114" s="2774"/>
      <c r="AP114" s="2774"/>
      <c r="AQ114" s="2774"/>
      <c r="AR114" s="2774"/>
      <c r="AS114" s="2774"/>
      <c r="AT114" s="2774"/>
      <c r="AU114" s="2774"/>
      <c r="AV114" s="2774"/>
      <c r="AW114" s="2774"/>
      <c r="AX114" s="2774"/>
      <c r="AY114" s="2774"/>
      <c r="AZ114" s="1222"/>
      <c r="BA114" s="1222"/>
      <c r="BB114" s="1222"/>
      <c r="BC114" s="1222"/>
      <c r="BD114" s="1222"/>
      <c r="BE114" s="1222"/>
      <c r="BF114" s="1222"/>
      <c r="BG114" s="1222"/>
      <c r="BH114" s="1222"/>
      <c r="BI114" s="1222"/>
      <c r="BJ114" s="1222"/>
      <c r="BK114" s="1222"/>
      <c r="BL114" s="1222"/>
      <c r="BM114" s="1222"/>
      <c r="BN114" s="1222"/>
      <c r="BO114" s="1222"/>
      <c r="BP114" s="1222"/>
      <c r="BQ114" s="1222"/>
      <c r="BR114" s="1222"/>
      <c r="BS114" s="1222"/>
      <c r="BT114" s="1222"/>
      <c r="BU114" s="1222"/>
      <c r="BV114" s="1222"/>
      <c r="BW114" s="1222"/>
      <c r="BX114" s="1222"/>
      <c r="BY114" s="1222"/>
      <c r="BZ114" s="1222"/>
      <c r="CA114" s="1222"/>
      <c r="CB114" s="1222"/>
      <c r="CC114" s="1222"/>
      <c r="CD114" s="1222"/>
      <c r="CE114" s="1222"/>
      <c r="CF114" s="1222"/>
      <c r="CG114" s="1222"/>
      <c r="CH114" s="1222"/>
      <c r="CI114" s="1222"/>
      <c r="CJ114" s="1222"/>
      <c r="CK114" s="1222"/>
      <c r="CL114" s="1222"/>
      <c r="CM114" s="1222"/>
      <c r="CN114" s="1222"/>
      <c r="CO114" s="1222"/>
      <c r="CP114" s="1222"/>
      <c r="CQ114" s="1222"/>
      <c r="CR114" s="1222"/>
      <c r="CS114" s="1222"/>
      <c r="CT114" s="1222"/>
      <c r="CU114" s="1222"/>
      <c r="CV114" s="1222"/>
      <c r="CW114" s="1222"/>
      <c r="CX114" s="1222"/>
      <c r="CY114" s="1222"/>
      <c r="CZ114" s="1222"/>
      <c r="DA114" s="1222"/>
      <c r="DB114" s="1222"/>
      <c r="DC114" s="1222"/>
      <c r="DD114" s="1222"/>
      <c r="DE114" s="1222"/>
      <c r="DF114" s="1222"/>
      <c r="DG114" s="1222"/>
      <c r="DH114" s="1222"/>
      <c r="DI114" s="1222"/>
      <c r="DJ114" s="1222"/>
      <c r="DK114" s="1222"/>
      <c r="DL114" s="1222"/>
      <c r="DM114" s="1222"/>
      <c r="DN114" s="1222"/>
      <c r="DO114" s="1222"/>
      <c r="DP114" s="1222"/>
      <c r="DQ114" s="1222"/>
      <c r="DR114" s="1222"/>
      <c r="DS114" s="1222"/>
      <c r="DT114" s="1222"/>
      <c r="DU114" s="1222"/>
      <c r="DV114" s="1222"/>
      <c r="DW114" s="1222"/>
      <c r="DX114" s="1222"/>
      <c r="DY114" s="1222"/>
      <c r="DZ114" s="1222"/>
      <c r="EA114" s="1222"/>
      <c r="EB114" s="1222"/>
      <c r="EC114" s="1222"/>
      <c r="ED114" s="1222"/>
      <c r="EE114" s="1222"/>
      <c r="EF114" s="1222"/>
      <c r="EG114" s="1222"/>
      <c r="EH114" s="1222"/>
      <c r="EI114" s="1222"/>
      <c r="EJ114" s="1222"/>
      <c r="EK114" s="1222"/>
      <c r="EL114" s="1222"/>
      <c r="EM114" s="1222"/>
      <c r="EN114" s="1222"/>
      <c r="EO114" s="1222"/>
      <c r="EP114" s="1222"/>
      <c r="EQ114" s="1222"/>
      <c r="ER114" s="1222"/>
      <c r="ES114" s="1222"/>
      <c r="ET114" s="1222"/>
      <c r="EU114" s="1222"/>
      <c r="EV114" s="1222"/>
      <c r="EW114" s="1222"/>
      <c r="EX114" s="1222"/>
      <c r="EY114" s="1222"/>
      <c r="EZ114" s="1222"/>
      <c r="FA114" s="1222"/>
      <c r="FB114" s="1222"/>
      <c r="FC114" s="1222"/>
      <c r="FD114" s="1222"/>
      <c r="FE114" s="1222"/>
      <c r="FF114" s="1222"/>
      <c r="FG114" s="1222"/>
      <c r="FH114" s="1222"/>
      <c r="FI114" s="1222"/>
      <c r="FJ114" s="1222"/>
      <c r="FK114" s="1222"/>
      <c r="FL114" s="1222"/>
      <c r="FM114" s="1222"/>
      <c r="FN114" s="1222"/>
      <c r="FO114" s="1222"/>
      <c r="FP114" s="1222"/>
      <c r="FQ114" s="1222"/>
      <c r="FR114" s="1222"/>
      <c r="FS114" s="1222"/>
      <c r="FT114" s="1222"/>
      <c r="FU114" s="1222"/>
      <c r="FV114" s="1222"/>
      <c r="FW114" s="1222"/>
      <c r="FX114" s="1222"/>
      <c r="FY114" s="1222"/>
      <c r="FZ114" s="1222"/>
      <c r="GA114" s="1222"/>
      <c r="GB114" s="1222"/>
      <c r="GC114" s="1222"/>
      <c r="GD114" s="1222"/>
      <c r="GE114" s="1222"/>
      <c r="GF114" s="1222"/>
      <c r="GG114" s="1222"/>
      <c r="GH114" s="1222"/>
      <c r="GI114" s="1222"/>
      <c r="GJ114" s="1222"/>
      <c r="GK114" s="1222"/>
      <c r="GL114" s="1222"/>
      <c r="GM114" s="1222"/>
      <c r="GN114" s="1222"/>
      <c r="GO114" s="1222"/>
      <c r="GP114" s="1222"/>
      <c r="GQ114" s="1222"/>
      <c r="GR114" s="1222"/>
      <c r="GS114" s="1222"/>
      <c r="GT114" s="1222"/>
      <c r="GU114" s="1222"/>
      <c r="GV114" s="1222"/>
      <c r="GW114" s="1222"/>
      <c r="GX114" s="1222"/>
      <c r="GY114" s="1222"/>
      <c r="GZ114" s="1222"/>
      <c r="HA114" s="1222"/>
      <c r="HB114" s="1222"/>
      <c r="HC114" s="1222"/>
      <c r="HD114" s="1222"/>
      <c r="HE114" s="1222"/>
      <c r="HF114" s="1222"/>
      <c r="HG114" s="1222"/>
      <c r="HH114" s="1222"/>
      <c r="HI114" s="1222"/>
      <c r="HJ114" s="1222"/>
      <c r="HK114" s="1222"/>
      <c r="HL114" s="1222"/>
      <c r="HM114" s="1222"/>
      <c r="HN114" s="1222"/>
      <c r="HO114" s="1222"/>
      <c r="HP114" s="1222"/>
      <c r="HQ114" s="1222"/>
      <c r="HR114" s="1222"/>
      <c r="HS114" s="1222"/>
      <c r="HT114" s="1222"/>
      <c r="HU114" s="1222"/>
      <c r="HV114" s="1222"/>
      <c r="HW114" s="1222"/>
      <c r="HX114" s="1222"/>
      <c r="HY114" s="1222"/>
      <c r="HZ114" s="1222"/>
      <c r="IA114" s="1222"/>
      <c r="IB114" s="1222"/>
      <c r="IC114" s="1222"/>
      <c r="ID114" s="1222"/>
      <c r="IE114" s="1222"/>
      <c r="IF114" s="1222"/>
      <c r="IG114" s="1222"/>
      <c r="IH114" s="1222"/>
      <c r="II114" s="1222"/>
      <c r="IJ114" s="1222"/>
      <c r="IK114" s="1222"/>
      <c r="IL114" s="1222"/>
      <c r="IM114" s="1222"/>
      <c r="IN114" s="1222"/>
      <c r="IO114" s="1222"/>
      <c r="IP114" s="1222"/>
      <c r="IQ114" s="1222"/>
      <c r="IR114" s="1222"/>
      <c r="IS114" s="1222"/>
      <c r="IT114" s="1222"/>
      <c r="IU114" s="1222"/>
      <c r="IV114" s="1222"/>
    </row>
    <row r="115" spans="1:256" s="598" customFormat="1" ht="20.100000000000001" customHeight="1">
      <c r="A115" s="1237" t="s">
        <v>0</v>
      </c>
      <c r="B115" s="1254">
        <f>SUM(B116:B120)</f>
        <v>1429</v>
      </c>
      <c r="C115" s="1254">
        <f>SUM(C116:C120)</f>
        <v>2609</v>
      </c>
      <c r="D115" s="1255"/>
      <c r="E115" s="1253"/>
      <c r="F115" s="2773"/>
      <c r="G115" s="2773"/>
      <c r="H115" s="2773"/>
      <c r="I115" s="2773"/>
      <c r="J115" s="2774"/>
      <c r="K115" s="2774"/>
      <c r="L115" s="2774"/>
      <c r="M115" s="2774"/>
      <c r="N115" s="2774"/>
      <c r="O115" s="2774"/>
      <c r="P115" s="2774"/>
      <c r="Q115" s="2774"/>
      <c r="R115" s="2774"/>
      <c r="S115" s="2774"/>
      <c r="T115" s="2774"/>
      <c r="U115" s="2774"/>
      <c r="V115" s="2774"/>
      <c r="W115" s="2774"/>
      <c r="X115" s="2774"/>
      <c r="Y115" s="2774"/>
      <c r="Z115" s="2774"/>
      <c r="AA115" s="2774"/>
      <c r="AB115" s="2774"/>
      <c r="AC115" s="2774"/>
      <c r="AD115" s="2774"/>
      <c r="AE115" s="2774"/>
      <c r="AF115" s="2774"/>
      <c r="AG115" s="2774"/>
      <c r="AH115" s="2774"/>
      <c r="AI115" s="2774"/>
      <c r="AJ115" s="2774"/>
      <c r="AK115" s="2774"/>
      <c r="AL115" s="2774"/>
      <c r="AM115" s="2774"/>
      <c r="AN115" s="2774"/>
      <c r="AO115" s="2774"/>
      <c r="AP115" s="2774"/>
      <c r="AQ115" s="2774"/>
      <c r="AR115" s="2774"/>
      <c r="AS115" s="2774"/>
      <c r="AT115" s="2774"/>
      <c r="AU115" s="2774"/>
      <c r="AV115" s="2774"/>
      <c r="AW115" s="2774"/>
      <c r="AX115" s="2774"/>
      <c r="AY115" s="2774"/>
      <c r="AZ115" s="1222"/>
      <c r="BA115" s="1222"/>
      <c r="BB115" s="1222"/>
      <c r="BC115" s="1222"/>
      <c r="BD115" s="1222"/>
      <c r="BE115" s="1222"/>
      <c r="BF115" s="1222"/>
      <c r="BG115" s="1222"/>
      <c r="BH115" s="1222"/>
      <c r="BI115" s="1222"/>
      <c r="BJ115" s="1222"/>
      <c r="BK115" s="1222"/>
      <c r="BL115" s="1222"/>
      <c r="BM115" s="1222"/>
      <c r="BN115" s="1222"/>
      <c r="BO115" s="1222"/>
      <c r="BP115" s="1222"/>
      <c r="BQ115" s="1222"/>
      <c r="BR115" s="1222"/>
      <c r="BS115" s="1222"/>
      <c r="BT115" s="1222"/>
      <c r="BU115" s="1222"/>
      <c r="BV115" s="1222"/>
      <c r="BW115" s="1222"/>
      <c r="BX115" s="1222"/>
      <c r="BY115" s="1222"/>
      <c r="BZ115" s="1222"/>
      <c r="CA115" s="1222"/>
      <c r="CB115" s="1222"/>
      <c r="CC115" s="1222"/>
      <c r="CD115" s="1222"/>
      <c r="CE115" s="1222"/>
      <c r="CF115" s="1222"/>
      <c r="CG115" s="1222"/>
      <c r="CH115" s="1222"/>
      <c r="CI115" s="1222"/>
      <c r="CJ115" s="1222"/>
      <c r="CK115" s="1222"/>
      <c r="CL115" s="1222"/>
      <c r="CM115" s="1222"/>
      <c r="CN115" s="1222"/>
      <c r="CO115" s="1222"/>
      <c r="CP115" s="1222"/>
      <c r="CQ115" s="1222"/>
      <c r="CR115" s="1222"/>
      <c r="CS115" s="1222"/>
      <c r="CT115" s="1222"/>
      <c r="CU115" s="1222"/>
      <c r="CV115" s="1222"/>
      <c r="CW115" s="1222"/>
      <c r="CX115" s="1222"/>
      <c r="CY115" s="1222"/>
      <c r="CZ115" s="1222"/>
      <c r="DA115" s="1222"/>
      <c r="DB115" s="1222"/>
      <c r="DC115" s="1222"/>
      <c r="DD115" s="1222"/>
      <c r="DE115" s="1222"/>
      <c r="DF115" s="1222"/>
      <c r="DG115" s="1222"/>
      <c r="DH115" s="1222"/>
      <c r="DI115" s="1222"/>
      <c r="DJ115" s="1222"/>
      <c r="DK115" s="1222"/>
      <c r="DL115" s="1222"/>
      <c r="DM115" s="1222"/>
      <c r="DN115" s="1222"/>
      <c r="DO115" s="1222"/>
      <c r="DP115" s="1222"/>
      <c r="DQ115" s="1222"/>
      <c r="DR115" s="1222"/>
      <c r="DS115" s="1222"/>
      <c r="DT115" s="1222"/>
      <c r="DU115" s="1222"/>
      <c r="DV115" s="1222"/>
      <c r="DW115" s="1222"/>
      <c r="DX115" s="1222"/>
      <c r="DY115" s="1222"/>
      <c r="DZ115" s="1222"/>
      <c r="EA115" s="1222"/>
      <c r="EB115" s="1222"/>
      <c r="EC115" s="1222"/>
      <c r="ED115" s="1222"/>
      <c r="EE115" s="1222"/>
      <c r="EF115" s="1222"/>
      <c r="EG115" s="1222"/>
      <c r="EH115" s="1222"/>
      <c r="EI115" s="1222"/>
      <c r="EJ115" s="1222"/>
      <c r="EK115" s="1222"/>
      <c r="EL115" s="1222"/>
      <c r="EM115" s="1222"/>
      <c r="EN115" s="1222"/>
      <c r="EO115" s="1222"/>
      <c r="EP115" s="1222"/>
      <c r="EQ115" s="1222"/>
      <c r="ER115" s="1222"/>
      <c r="ES115" s="1222"/>
      <c r="ET115" s="1222"/>
      <c r="EU115" s="1222"/>
      <c r="EV115" s="1222"/>
      <c r="EW115" s="1222"/>
      <c r="EX115" s="1222"/>
      <c r="EY115" s="1222"/>
      <c r="EZ115" s="1222"/>
      <c r="FA115" s="1222"/>
      <c r="FB115" s="1222"/>
      <c r="FC115" s="1222"/>
      <c r="FD115" s="1222"/>
      <c r="FE115" s="1222"/>
      <c r="FF115" s="1222"/>
      <c r="FG115" s="1222"/>
      <c r="FH115" s="1222"/>
      <c r="FI115" s="1222"/>
      <c r="FJ115" s="1222"/>
      <c r="FK115" s="1222"/>
      <c r="FL115" s="1222"/>
      <c r="FM115" s="1222"/>
      <c r="FN115" s="1222"/>
      <c r="FO115" s="1222"/>
      <c r="FP115" s="1222"/>
      <c r="FQ115" s="1222"/>
      <c r="FR115" s="1222"/>
      <c r="FS115" s="1222"/>
      <c r="FT115" s="1222"/>
      <c r="FU115" s="1222"/>
      <c r="FV115" s="1222"/>
      <c r="FW115" s="1222"/>
      <c r="FX115" s="1222"/>
      <c r="FY115" s="1222"/>
      <c r="FZ115" s="1222"/>
      <c r="GA115" s="1222"/>
      <c r="GB115" s="1222"/>
      <c r="GC115" s="1222"/>
      <c r="GD115" s="1222"/>
      <c r="GE115" s="1222"/>
      <c r="GF115" s="1222"/>
      <c r="GG115" s="1222"/>
      <c r="GH115" s="1222"/>
      <c r="GI115" s="1222"/>
      <c r="GJ115" s="1222"/>
      <c r="GK115" s="1222"/>
      <c r="GL115" s="1222"/>
      <c r="GM115" s="1222"/>
      <c r="GN115" s="1222"/>
      <c r="GO115" s="1222"/>
      <c r="GP115" s="1222"/>
      <c r="GQ115" s="1222"/>
      <c r="GR115" s="1222"/>
      <c r="GS115" s="1222"/>
      <c r="GT115" s="1222"/>
      <c r="GU115" s="1222"/>
      <c r="GV115" s="1222"/>
      <c r="GW115" s="1222"/>
      <c r="GX115" s="1222"/>
      <c r="GY115" s="1222"/>
      <c r="GZ115" s="1222"/>
      <c r="HA115" s="1222"/>
      <c r="HB115" s="1222"/>
      <c r="HC115" s="1222"/>
      <c r="HD115" s="1222"/>
      <c r="HE115" s="1222"/>
      <c r="HF115" s="1222"/>
      <c r="HG115" s="1222"/>
      <c r="HH115" s="1222"/>
      <c r="HI115" s="1222"/>
      <c r="HJ115" s="1222"/>
      <c r="HK115" s="1222"/>
      <c r="HL115" s="1222"/>
      <c r="HM115" s="1222"/>
      <c r="HN115" s="1222"/>
      <c r="HO115" s="1222"/>
      <c r="HP115" s="1222"/>
      <c r="HQ115" s="1222"/>
      <c r="HR115" s="1222"/>
      <c r="HS115" s="1222"/>
      <c r="HT115" s="1222"/>
      <c r="HU115" s="1222"/>
      <c r="HV115" s="1222"/>
      <c r="HW115" s="1222"/>
      <c r="HX115" s="1222"/>
      <c r="HY115" s="1222"/>
      <c r="HZ115" s="1222"/>
      <c r="IA115" s="1222"/>
      <c r="IB115" s="1222"/>
      <c r="IC115" s="1222"/>
      <c r="ID115" s="1222"/>
      <c r="IE115" s="1222"/>
      <c r="IF115" s="1222"/>
      <c r="IG115" s="1222"/>
      <c r="IH115" s="1222"/>
      <c r="II115" s="1222"/>
      <c r="IJ115" s="1222"/>
      <c r="IK115" s="1222"/>
      <c r="IL115" s="1222"/>
      <c r="IM115" s="1222"/>
      <c r="IN115" s="1222"/>
      <c r="IO115" s="1222"/>
      <c r="IP115" s="1222"/>
      <c r="IQ115" s="1222"/>
      <c r="IR115" s="1222"/>
      <c r="IS115" s="1222"/>
      <c r="IT115" s="1222"/>
      <c r="IU115" s="1222"/>
      <c r="IV115" s="1222"/>
    </row>
    <row r="116" spans="1:256" s="598" customFormat="1" ht="20.100000000000001" customHeight="1">
      <c r="A116" s="1240" t="s">
        <v>1578</v>
      </c>
      <c r="B116" s="834">
        <v>963</v>
      </c>
      <c r="C116" s="834">
        <v>2188</v>
      </c>
      <c r="D116" s="1256"/>
      <c r="E116" s="1253"/>
      <c r="F116" s="2773"/>
      <c r="G116" s="2773"/>
      <c r="H116" s="2773"/>
      <c r="I116" s="2773"/>
      <c r="J116" s="2774"/>
      <c r="K116" s="2774"/>
      <c r="L116" s="2774"/>
      <c r="M116" s="2774"/>
      <c r="N116" s="2774"/>
      <c r="O116" s="2774"/>
      <c r="P116" s="2774"/>
      <c r="Q116" s="2774"/>
      <c r="R116" s="2774"/>
      <c r="S116" s="2774"/>
      <c r="T116" s="2774"/>
      <c r="U116" s="2774"/>
      <c r="V116" s="2774"/>
      <c r="W116" s="2774"/>
      <c r="X116" s="2774"/>
      <c r="Y116" s="2774"/>
      <c r="Z116" s="2774"/>
      <c r="AA116" s="2774"/>
      <c r="AB116" s="2774"/>
      <c r="AC116" s="2774"/>
      <c r="AD116" s="2774"/>
      <c r="AE116" s="2774"/>
      <c r="AF116" s="2774"/>
      <c r="AG116" s="2774"/>
      <c r="AH116" s="2774"/>
      <c r="AI116" s="2774"/>
      <c r="AJ116" s="2774"/>
      <c r="AK116" s="2774"/>
      <c r="AL116" s="2774"/>
      <c r="AM116" s="2774"/>
      <c r="AN116" s="2774"/>
      <c r="AO116" s="2774"/>
      <c r="AP116" s="2774"/>
      <c r="AQ116" s="2774"/>
      <c r="AR116" s="2774"/>
      <c r="AS116" s="2774"/>
      <c r="AT116" s="2774"/>
      <c r="AU116" s="2774"/>
      <c r="AV116" s="2774"/>
      <c r="AW116" s="2774"/>
      <c r="AX116" s="2774"/>
      <c r="AY116" s="2774"/>
      <c r="AZ116" s="1222"/>
      <c r="BA116" s="1222"/>
      <c r="BB116" s="1222"/>
      <c r="BC116" s="1222"/>
      <c r="BD116" s="1222"/>
      <c r="BE116" s="1222"/>
      <c r="BF116" s="1222"/>
      <c r="BG116" s="1222"/>
      <c r="BH116" s="1222"/>
      <c r="BI116" s="1222"/>
      <c r="BJ116" s="1222"/>
      <c r="BK116" s="1222"/>
      <c r="BL116" s="1222"/>
      <c r="BM116" s="1222"/>
      <c r="BN116" s="1222"/>
      <c r="BO116" s="1222"/>
      <c r="BP116" s="1222"/>
      <c r="BQ116" s="1222"/>
      <c r="BR116" s="1222"/>
      <c r="BS116" s="1222"/>
      <c r="BT116" s="1222"/>
      <c r="BU116" s="1222"/>
      <c r="BV116" s="1222"/>
      <c r="BW116" s="1222"/>
      <c r="BX116" s="1222"/>
      <c r="BY116" s="1222"/>
      <c r="BZ116" s="1222"/>
      <c r="CA116" s="1222"/>
      <c r="CB116" s="1222"/>
      <c r="CC116" s="1222"/>
      <c r="CD116" s="1222"/>
      <c r="CE116" s="1222"/>
      <c r="CF116" s="1222"/>
      <c r="CG116" s="1222"/>
      <c r="CH116" s="1222"/>
      <c r="CI116" s="1222"/>
      <c r="CJ116" s="1222"/>
      <c r="CK116" s="1222"/>
      <c r="CL116" s="1222"/>
      <c r="CM116" s="1222"/>
      <c r="CN116" s="1222"/>
      <c r="CO116" s="1222"/>
      <c r="CP116" s="1222"/>
      <c r="CQ116" s="1222"/>
      <c r="CR116" s="1222"/>
      <c r="CS116" s="1222"/>
      <c r="CT116" s="1222"/>
      <c r="CU116" s="1222"/>
      <c r="CV116" s="1222"/>
      <c r="CW116" s="1222"/>
      <c r="CX116" s="1222"/>
      <c r="CY116" s="1222"/>
      <c r="CZ116" s="1222"/>
      <c r="DA116" s="1222"/>
      <c r="DB116" s="1222"/>
      <c r="DC116" s="1222"/>
      <c r="DD116" s="1222"/>
      <c r="DE116" s="1222"/>
      <c r="DF116" s="1222"/>
      <c r="DG116" s="1222"/>
      <c r="DH116" s="1222"/>
      <c r="DI116" s="1222"/>
      <c r="DJ116" s="1222"/>
      <c r="DK116" s="1222"/>
      <c r="DL116" s="1222"/>
      <c r="DM116" s="1222"/>
      <c r="DN116" s="1222"/>
      <c r="DO116" s="1222"/>
      <c r="DP116" s="1222"/>
      <c r="DQ116" s="1222"/>
      <c r="DR116" s="1222"/>
      <c r="DS116" s="1222"/>
      <c r="DT116" s="1222"/>
      <c r="DU116" s="1222"/>
      <c r="DV116" s="1222"/>
      <c r="DW116" s="1222"/>
      <c r="DX116" s="1222"/>
      <c r="DY116" s="1222"/>
      <c r="DZ116" s="1222"/>
      <c r="EA116" s="1222"/>
      <c r="EB116" s="1222"/>
      <c r="EC116" s="1222"/>
      <c r="ED116" s="1222"/>
      <c r="EE116" s="1222"/>
      <c r="EF116" s="1222"/>
      <c r="EG116" s="1222"/>
      <c r="EH116" s="1222"/>
      <c r="EI116" s="1222"/>
      <c r="EJ116" s="1222"/>
      <c r="EK116" s="1222"/>
      <c r="EL116" s="1222"/>
      <c r="EM116" s="1222"/>
      <c r="EN116" s="1222"/>
      <c r="EO116" s="1222"/>
      <c r="EP116" s="1222"/>
      <c r="EQ116" s="1222"/>
      <c r="ER116" s="1222"/>
      <c r="ES116" s="1222"/>
      <c r="ET116" s="1222"/>
      <c r="EU116" s="1222"/>
      <c r="EV116" s="1222"/>
      <c r="EW116" s="1222"/>
      <c r="EX116" s="1222"/>
      <c r="EY116" s="1222"/>
      <c r="EZ116" s="1222"/>
      <c r="FA116" s="1222"/>
      <c r="FB116" s="1222"/>
      <c r="FC116" s="1222"/>
      <c r="FD116" s="1222"/>
      <c r="FE116" s="1222"/>
      <c r="FF116" s="1222"/>
      <c r="FG116" s="1222"/>
      <c r="FH116" s="1222"/>
      <c r="FI116" s="1222"/>
      <c r="FJ116" s="1222"/>
      <c r="FK116" s="1222"/>
      <c r="FL116" s="1222"/>
      <c r="FM116" s="1222"/>
      <c r="FN116" s="1222"/>
      <c r="FO116" s="1222"/>
      <c r="FP116" s="1222"/>
      <c r="FQ116" s="1222"/>
      <c r="FR116" s="1222"/>
      <c r="FS116" s="1222"/>
      <c r="FT116" s="1222"/>
      <c r="FU116" s="1222"/>
      <c r="FV116" s="1222"/>
      <c r="FW116" s="1222"/>
      <c r="FX116" s="1222"/>
      <c r="FY116" s="1222"/>
      <c r="FZ116" s="1222"/>
      <c r="GA116" s="1222"/>
      <c r="GB116" s="1222"/>
      <c r="GC116" s="1222"/>
      <c r="GD116" s="1222"/>
      <c r="GE116" s="1222"/>
      <c r="GF116" s="1222"/>
      <c r="GG116" s="1222"/>
      <c r="GH116" s="1222"/>
      <c r="GI116" s="1222"/>
      <c r="GJ116" s="1222"/>
      <c r="GK116" s="1222"/>
      <c r="GL116" s="1222"/>
      <c r="GM116" s="1222"/>
      <c r="GN116" s="1222"/>
      <c r="GO116" s="1222"/>
      <c r="GP116" s="1222"/>
      <c r="GQ116" s="1222"/>
      <c r="GR116" s="1222"/>
      <c r="GS116" s="1222"/>
      <c r="GT116" s="1222"/>
      <c r="GU116" s="1222"/>
      <c r="GV116" s="1222"/>
      <c r="GW116" s="1222"/>
      <c r="GX116" s="1222"/>
      <c r="GY116" s="1222"/>
      <c r="GZ116" s="1222"/>
      <c r="HA116" s="1222"/>
      <c r="HB116" s="1222"/>
      <c r="HC116" s="1222"/>
      <c r="HD116" s="1222"/>
      <c r="HE116" s="1222"/>
      <c r="HF116" s="1222"/>
      <c r="HG116" s="1222"/>
      <c r="HH116" s="1222"/>
      <c r="HI116" s="1222"/>
      <c r="HJ116" s="1222"/>
      <c r="HK116" s="1222"/>
      <c r="HL116" s="1222"/>
      <c r="HM116" s="1222"/>
      <c r="HN116" s="1222"/>
      <c r="HO116" s="1222"/>
      <c r="HP116" s="1222"/>
      <c r="HQ116" s="1222"/>
      <c r="HR116" s="1222"/>
      <c r="HS116" s="1222"/>
      <c r="HT116" s="1222"/>
      <c r="HU116" s="1222"/>
      <c r="HV116" s="1222"/>
      <c r="HW116" s="1222"/>
      <c r="HX116" s="1222"/>
      <c r="HY116" s="1222"/>
      <c r="HZ116" s="1222"/>
      <c r="IA116" s="1222"/>
      <c r="IB116" s="1222"/>
      <c r="IC116" s="1222"/>
      <c r="ID116" s="1222"/>
      <c r="IE116" s="1222"/>
      <c r="IF116" s="1222"/>
      <c r="IG116" s="1222"/>
      <c r="IH116" s="1222"/>
      <c r="II116" s="1222"/>
      <c r="IJ116" s="1222"/>
      <c r="IK116" s="1222"/>
      <c r="IL116" s="1222"/>
      <c r="IM116" s="1222"/>
      <c r="IN116" s="1222"/>
      <c r="IO116" s="1222"/>
      <c r="IP116" s="1222"/>
      <c r="IQ116" s="1222"/>
      <c r="IR116" s="1222"/>
      <c r="IS116" s="1222"/>
      <c r="IT116" s="1222"/>
      <c r="IU116" s="1222"/>
      <c r="IV116" s="1222"/>
    </row>
    <row r="117" spans="1:256" s="598" customFormat="1" ht="20.100000000000001" customHeight="1">
      <c r="A117" s="1240" t="s">
        <v>635</v>
      </c>
      <c r="B117" s="834">
        <v>78</v>
      </c>
      <c r="C117" s="834">
        <v>141</v>
      </c>
      <c r="D117" s="1256"/>
      <c r="E117" s="1253"/>
      <c r="F117" s="2779"/>
      <c r="G117" s="2773"/>
      <c r="H117" s="2773"/>
      <c r="I117" s="2773"/>
      <c r="J117" s="2774"/>
      <c r="K117" s="2774"/>
      <c r="L117" s="2774"/>
      <c r="M117" s="2774"/>
      <c r="N117" s="2774"/>
      <c r="O117" s="2774"/>
      <c r="P117" s="2774"/>
      <c r="Q117" s="2774"/>
      <c r="R117" s="2774"/>
      <c r="S117" s="2774"/>
      <c r="T117" s="2774"/>
      <c r="U117" s="2774"/>
      <c r="V117" s="2774"/>
      <c r="W117" s="2774"/>
      <c r="X117" s="2774"/>
      <c r="Y117" s="2774"/>
      <c r="Z117" s="2774"/>
      <c r="AA117" s="2774"/>
      <c r="AB117" s="2774"/>
      <c r="AC117" s="2774"/>
      <c r="AD117" s="2774"/>
      <c r="AE117" s="2774"/>
      <c r="AF117" s="2774"/>
      <c r="AG117" s="2774"/>
      <c r="AH117" s="2774"/>
      <c r="AI117" s="2774"/>
      <c r="AJ117" s="2774"/>
      <c r="AK117" s="2774"/>
      <c r="AL117" s="2774"/>
      <c r="AM117" s="2774"/>
      <c r="AN117" s="2774"/>
      <c r="AO117" s="2774"/>
      <c r="AP117" s="2774"/>
      <c r="AQ117" s="2774"/>
      <c r="AR117" s="2774"/>
      <c r="AS117" s="2774"/>
      <c r="AT117" s="2774"/>
      <c r="AU117" s="2774"/>
      <c r="AV117" s="2774"/>
      <c r="AW117" s="2774"/>
      <c r="AX117" s="2774"/>
      <c r="AY117" s="2774"/>
      <c r="AZ117" s="1222"/>
      <c r="BA117" s="1222"/>
      <c r="BB117" s="1222"/>
      <c r="BC117" s="1222"/>
      <c r="BD117" s="1222"/>
      <c r="BE117" s="1222"/>
      <c r="BF117" s="1222"/>
      <c r="BG117" s="1222"/>
      <c r="BH117" s="1222"/>
      <c r="BI117" s="1222"/>
      <c r="BJ117" s="1222"/>
      <c r="BK117" s="1222"/>
      <c r="BL117" s="1222"/>
      <c r="BM117" s="1222"/>
      <c r="BN117" s="1222"/>
      <c r="BO117" s="1222"/>
      <c r="BP117" s="1222"/>
      <c r="BQ117" s="1222"/>
      <c r="BR117" s="1222"/>
      <c r="BS117" s="1222"/>
      <c r="BT117" s="1222"/>
      <c r="BU117" s="1222"/>
      <c r="BV117" s="1222"/>
      <c r="BW117" s="1222"/>
      <c r="BX117" s="1222"/>
      <c r="BY117" s="1222"/>
      <c r="BZ117" s="1222"/>
      <c r="CA117" s="1222"/>
      <c r="CB117" s="1222"/>
      <c r="CC117" s="1222"/>
      <c r="CD117" s="1222"/>
      <c r="CE117" s="1222"/>
      <c r="CF117" s="1222"/>
      <c r="CG117" s="1222"/>
      <c r="CH117" s="1222"/>
      <c r="CI117" s="1222"/>
      <c r="CJ117" s="1222"/>
      <c r="CK117" s="1222"/>
      <c r="CL117" s="1222"/>
      <c r="CM117" s="1222"/>
      <c r="CN117" s="1222"/>
      <c r="CO117" s="1222"/>
      <c r="CP117" s="1222"/>
      <c r="CQ117" s="1222"/>
      <c r="CR117" s="1222"/>
      <c r="CS117" s="1222"/>
      <c r="CT117" s="1222"/>
      <c r="CU117" s="1222"/>
      <c r="CV117" s="1222"/>
      <c r="CW117" s="1222"/>
      <c r="CX117" s="1222"/>
      <c r="CY117" s="1222"/>
      <c r="CZ117" s="1222"/>
      <c r="DA117" s="1222"/>
      <c r="DB117" s="1222"/>
      <c r="DC117" s="1222"/>
      <c r="DD117" s="1222"/>
      <c r="DE117" s="1222"/>
      <c r="DF117" s="1222"/>
      <c r="DG117" s="1222"/>
      <c r="DH117" s="1222"/>
      <c r="DI117" s="1222"/>
      <c r="DJ117" s="1222"/>
      <c r="DK117" s="1222"/>
      <c r="DL117" s="1222"/>
      <c r="DM117" s="1222"/>
      <c r="DN117" s="1222"/>
      <c r="DO117" s="1222"/>
      <c r="DP117" s="1222"/>
      <c r="DQ117" s="1222"/>
      <c r="DR117" s="1222"/>
      <c r="DS117" s="1222"/>
      <c r="DT117" s="1222"/>
      <c r="DU117" s="1222"/>
      <c r="DV117" s="1222"/>
      <c r="DW117" s="1222"/>
      <c r="DX117" s="1222"/>
      <c r="DY117" s="1222"/>
      <c r="DZ117" s="1222"/>
      <c r="EA117" s="1222"/>
      <c r="EB117" s="1222"/>
      <c r="EC117" s="1222"/>
      <c r="ED117" s="1222"/>
      <c r="EE117" s="1222"/>
      <c r="EF117" s="1222"/>
      <c r="EG117" s="1222"/>
      <c r="EH117" s="1222"/>
      <c r="EI117" s="1222"/>
      <c r="EJ117" s="1222"/>
      <c r="EK117" s="1222"/>
      <c r="EL117" s="1222"/>
      <c r="EM117" s="1222"/>
      <c r="EN117" s="1222"/>
      <c r="EO117" s="1222"/>
      <c r="EP117" s="1222"/>
      <c r="EQ117" s="1222"/>
      <c r="ER117" s="1222"/>
      <c r="ES117" s="1222"/>
      <c r="ET117" s="1222"/>
      <c r="EU117" s="1222"/>
      <c r="EV117" s="1222"/>
      <c r="EW117" s="1222"/>
      <c r="EX117" s="1222"/>
      <c r="EY117" s="1222"/>
      <c r="EZ117" s="1222"/>
      <c r="FA117" s="1222"/>
      <c r="FB117" s="1222"/>
      <c r="FC117" s="1222"/>
      <c r="FD117" s="1222"/>
      <c r="FE117" s="1222"/>
      <c r="FF117" s="1222"/>
      <c r="FG117" s="1222"/>
      <c r="FH117" s="1222"/>
      <c r="FI117" s="1222"/>
      <c r="FJ117" s="1222"/>
      <c r="FK117" s="1222"/>
      <c r="FL117" s="1222"/>
      <c r="FM117" s="1222"/>
      <c r="FN117" s="1222"/>
      <c r="FO117" s="1222"/>
      <c r="FP117" s="1222"/>
      <c r="FQ117" s="1222"/>
      <c r="FR117" s="1222"/>
      <c r="FS117" s="1222"/>
      <c r="FT117" s="1222"/>
      <c r="FU117" s="1222"/>
      <c r="FV117" s="1222"/>
      <c r="FW117" s="1222"/>
      <c r="FX117" s="1222"/>
      <c r="FY117" s="1222"/>
      <c r="FZ117" s="1222"/>
      <c r="GA117" s="1222"/>
      <c r="GB117" s="1222"/>
      <c r="GC117" s="1222"/>
      <c r="GD117" s="1222"/>
      <c r="GE117" s="1222"/>
      <c r="GF117" s="1222"/>
      <c r="GG117" s="1222"/>
      <c r="GH117" s="1222"/>
      <c r="GI117" s="1222"/>
      <c r="GJ117" s="1222"/>
      <c r="GK117" s="1222"/>
      <c r="GL117" s="1222"/>
      <c r="GM117" s="1222"/>
      <c r="GN117" s="1222"/>
      <c r="GO117" s="1222"/>
      <c r="GP117" s="1222"/>
      <c r="GQ117" s="1222"/>
      <c r="GR117" s="1222"/>
      <c r="GS117" s="1222"/>
      <c r="GT117" s="1222"/>
      <c r="GU117" s="1222"/>
      <c r="GV117" s="1222"/>
      <c r="GW117" s="1222"/>
      <c r="GX117" s="1222"/>
      <c r="GY117" s="1222"/>
      <c r="GZ117" s="1222"/>
      <c r="HA117" s="1222"/>
      <c r="HB117" s="1222"/>
      <c r="HC117" s="1222"/>
      <c r="HD117" s="1222"/>
      <c r="HE117" s="1222"/>
      <c r="HF117" s="1222"/>
      <c r="HG117" s="1222"/>
      <c r="HH117" s="1222"/>
      <c r="HI117" s="1222"/>
      <c r="HJ117" s="1222"/>
      <c r="HK117" s="1222"/>
      <c r="HL117" s="1222"/>
      <c r="HM117" s="1222"/>
      <c r="HN117" s="1222"/>
      <c r="HO117" s="1222"/>
      <c r="HP117" s="1222"/>
      <c r="HQ117" s="1222"/>
      <c r="HR117" s="1222"/>
      <c r="HS117" s="1222"/>
      <c r="HT117" s="1222"/>
      <c r="HU117" s="1222"/>
      <c r="HV117" s="1222"/>
      <c r="HW117" s="1222"/>
      <c r="HX117" s="1222"/>
      <c r="HY117" s="1222"/>
      <c r="HZ117" s="1222"/>
      <c r="IA117" s="1222"/>
      <c r="IB117" s="1222"/>
      <c r="IC117" s="1222"/>
      <c r="ID117" s="1222"/>
      <c r="IE117" s="1222"/>
      <c r="IF117" s="1222"/>
      <c r="IG117" s="1222"/>
      <c r="IH117" s="1222"/>
      <c r="II117" s="1222"/>
      <c r="IJ117" s="1222"/>
      <c r="IK117" s="1222"/>
      <c r="IL117" s="1222"/>
      <c r="IM117" s="1222"/>
      <c r="IN117" s="1222"/>
      <c r="IO117" s="1222"/>
      <c r="IP117" s="1222"/>
      <c r="IQ117" s="1222"/>
      <c r="IR117" s="1222"/>
      <c r="IS117" s="1222"/>
      <c r="IT117" s="1222"/>
      <c r="IU117" s="1222"/>
      <c r="IV117" s="1222"/>
    </row>
    <row r="118" spans="1:256" s="598" customFormat="1" ht="20.100000000000001" customHeight="1">
      <c r="A118" s="1240" t="s">
        <v>1579</v>
      </c>
      <c r="B118" s="834">
        <v>87</v>
      </c>
      <c r="C118" s="834">
        <v>120</v>
      </c>
      <c r="D118" s="1256"/>
      <c r="E118" s="1253"/>
      <c r="F118" s="2773"/>
      <c r="G118" s="2773"/>
      <c r="H118" s="2773"/>
      <c r="I118" s="2773"/>
      <c r="J118" s="2774"/>
      <c r="K118" s="2774"/>
      <c r="L118" s="2774"/>
      <c r="M118" s="2774"/>
      <c r="N118" s="2774"/>
      <c r="O118" s="2774"/>
      <c r="P118" s="2774"/>
      <c r="Q118" s="2774"/>
      <c r="R118" s="2774"/>
      <c r="S118" s="2774"/>
      <c r="T118" s="2774"/>
      <c r="U118" s="2774"/>
      <c r="V118" s="2774"/>
      <c r="W118" s="2774"/>
      <c r="X118" s="2774"/>
      <c r="Y118" s="2774"/>
      <c r="Z118" s="2774"/>
      <c r="AA118" s="2774"/>
      <c r="AB118" s="2774"/>
      <c r="AC118" s="2774"/>
      <c r="AD118" s="2774"/>
      <c r="AE118" s="2774"/>
      <c r="AF118" s="2774"/>
      <c r="AG118" s="2774"/>
      <c r="AH118" s="2774"/>
      <c r="AI118" s="2774"/>
      <c r="AJ118" s="2774"/>
      <c r="AK118" s="2774"/>
      <c r="AL118" s="2774"/>
      <c r="AM118" s="2774"/>
      <c r="AN118" s="2774"/>
      <c r="AO118" s="2774"/>
      <c r="AP118" s="2774"/>
      <c r="AQ118" s="2774"/>
      <c r="AR118" s="2774"/>
      <c r="AS118" s="2774"/>
      <c r="AT118" s="2774"/>
      <c r="AU118" s="2774"/>
      <c r="AV118" s="2774"/>
      <c r="AW118" s="2774"/>
      <c r="AX118" s="2774"/>
      <c r="AY118" s="2774"/>
      <c r="AZ118" s="1222"/>
      <c r="BA118" s="1222"/>
      <c r="BB118" s="1222"/>
      <c r="BC118" s="1222"/>
      <c r="BD118" s="1222"/>
      <c r="BE118" s="1222"/>
      <c r="BF118" s="1222"/>
      <c r="BG118" s="1222"/>
      <c r="BH118" s="1222"/>
      <c r="BI118" s="1222"/>
      <c r="BJ118" s="1222"/>
      <c r="BK118" s="1222"/>
      <c r="BL118" s="1222"/>
      <c r="BM118" s="1222"/>
      <c r="BN118" s="1222"/>
      <c r="BO118" s="1222"/>
      <c r="BP118" s="1222"/>
      <c r="BQ118" s="1222"/>
      <c r="BR118" s="1222"/>
      <c r="BS118" s="1222"/>
      <c r="BT118" s="1222"/>
      <c r="BU118" s="1222"/>
      <c r="BV118" s="1222"/>
      <c r="BW118" s="1222"/>
      <c r="BX118" s="1222"/>
      <c r="BY118" s="1222"/>
      <c r="BZ118" s="1222"/>
      <c r="CA118" s="1222"/>
      <c r="CB118" s="1222"/>
      <c r="CC118" s="1222"/>
      <c r="CD118" s="1222"/>
      <c r="CE118" s="1222"/>
      <c r="CF118" s="1222"/>
      <c r="CG118" s="1222"/>
      <c r="CH118" s="1222"/>
      <c r="CI118" s="1222"/>
      <c r="CJ118" s="1222"/>
      <c r="CK118" s="1222"/>
      <c r="CL118" s="1222"/>
      <c r="CM118" s="1222"/>
      <c r="CN118" s="1222"/>
      <c r="CO118" s="1222"/>
      <c r="CP118" s="1222"/>
      <c r="CQ118" s="1222"/>
      <c r="CR118" s="1222"/>
      <c r="CS118" s="1222"/>
      <c r="CT118" s="1222"/>
      <c r="CU118" s="1222"/>
      <c r="CV118" s="1222"/>
      <c r="CW118" s="1222"/>
      <c r="CX118" s="1222"/>
      <c r="CY118" s="1222"/>
      <c r="CZ118" s="1222"/>
      <c r="DA118" s="1222"/>
      <c r="DB118" s="1222"/>
      <c r="DC118" s="1222"/>
      <c r="DD118" s="1222"/>
      <c r="DE118" s="1222"/>
      <c r="DF118" s="1222"/>
      <c r="DG118" s="1222"/>
      <c r="DH118" s="1222"/>
      <c r="DI118" s="1222"/>
      <c r="DJ118" s="1222"/>
      <c r="DK118" s="1222"/>
      <c r="DL118" s="1222"/>
      <c r="DM118" s="1222"/>
      <c r="DN118" s="1222"/>
      <c r="DO118" s="1222"/>
      <c r="DP118" s="1222"/>
      <c r="DQ118" s="1222"/>
      <c r="DR118" s="1222"/>
      <c r="DS118" s="1222"/>
      <c r="DT118" s="1222"/>
      <c r="DU118" s="1222"/>
      <c r="DV118" s="1222"/>
      <c r="DW118" s="1222"/>
      <c r="DX118" s="1222"/>
      <c r="DY118" s="1222"/>
      <c r="DZ118" s="1222"/>
      <c r="EA118" s="1222"/>
      <c r="EB118" s="1222"/>
      <c r="EC118" s="1222"/>
      <c r="ED118" s="1222"/>
      <c r="EE118" s="1222"/>
      <c r="EF118" s="1222"/>
      <c r="EG118" s="1222"/>
      <c r="EH118" s="1222"/>
      <c r="EI118" s="1222"/>
      <c r="EJ118" s="1222"/>
      <c r="EK118" s="1222"/>
      <c r="EL118" s="1222"/>
      <c r="EM118" s="1222"/>
      <c r="EN118" s="1222"/>
      <c r="EO118" s="1222"/>
      <c r="EP118" s="1222"/>
      <c r="EQ118" s="1222"/>
      <c r="ER118" s="1222"/>
      <c r="ES118" s="1222"/>
      <c r="ET118" s="1222"/>
      <c r="EU118" s="1222"/>
      <c r="EV118" s="1222"/>
      <c r="EW118" s="1222"/>
      <c r="EX118" s="1222"/>
      <c r="EY118" s="1222"/>
      <c r="EZ118" s="1222"/>
      <c r="FA118" s="1222"/>
      <c r="FB118" s="1222"/>
      <c r="FC118" s="1222"/>
      <c r="FD118" s="1222"/>
      <c r="FE118" s="1222"/>
      <c r="FF118" s="1222"/>
      <c r="FG118" s="1222"/>
      <c r="FH118" s="1222"/>
      <c r="FI118" s="1222"/>
      <c r="FJ118" s="1222"/>
      <c r="FK118" s="1222"/>
      <c r="FL118" s="1222"/>
      <c r="FM118" s="1222"/>
      <c r="FN118" s="1222"/>
      <c r="FO118" s="1222"/>
      <c r="FP118" s="1222"/>
      <c r="FQ118" s="1222"/>
      <c r="FR118" s="1222"/>
      <c r="FS118" s="1222"/>
      <c r="FT118" s="1222"/>
      <c r="FU118" s="1222"/>
      <c r="FV118" s="1222"/>
      <c r="FW118" s="1222"/>
      <c r="FX118" s="1222"/>
      <c r="FY118" s="1222"/>
      <c r="FZ118" s="1222"/>
      <c r="GA118" s="1222"/>
      <c r="GB118" s="1222"/>
      <c r="GC118" s="1222"/>
      <c r="GD118" s="1222"/>
      <c r="GE118" s="1222"/>
      <c r="GF118" s="1222"/>
      <c r="GG118" s="1222"/>
      <c r="GH118" s="1222"/>
      <c r="GI118" s="1222"/>
      <c r="GJ118" s="1222"/>
      <c r="GK118" s="1222"/>
      <c r="GL118" s="1222"/>
      <c r="GM118" s="1222"/>
      <c r="GN118" s="1222"/>
      <c r="GO118" s="1222"/>
      <c r="GP118" s="1222"/>
      <c r="GQ118" s="1222"/>
      <c r="GR118" s="1222"/>
      <c r="GS118" s="1222"/>
      <c r="GT118" s="1222"/>
      <c r="GU118" s="1222"/>
      <c r="GV118" s="1222"/>
      <c r="GW118" s="1222"/>
      <c r="GX118" s="1222"/>
      <c r="GY118" s="1222"/>
      <c r="GZ118" s="1222"/>
      <c r="HA118" s="1222"/>
      <c r="HB118" s="1222"/>
      <c r="HC118" s="1222"/>
      <c r="HD118" s="1222"/>
      <c r="HE118" s="1222"/>
      <c r="HF118" s="1222"/>
      <c r="HG118" s="1222"/>
      <c r="HH118" s="1222"/>
      <c r="HI118" s="1222"/>
      <c r="HJ118" s="1222"/>
      <c r="HK118" s="1222"/>
      <c r="HL118" s="1222"/>
      <c r="HM118" s="1222"/>
      <c r="HN118" s="1222"/>
      <c r="HO118" s="1222"/>
      <c r="HP118" s="1222"/>
      <c r="HQ118" s="1222"/>
      <c r="HR118" s="1222"/>
      <c r="HS118" s="1222"/>
      <c r="HT118" s="1222"/>
      <c r="HU118" s="1222"/>
      <c r="HV118" s="1222"/>
      <c r="HW118" s="1222"/>
      <c r="HX118" s="1222"/>
      <c r="HY118" s="1222"/>
      <c r="HZ118" s="1222"/>
      <c r="IA118" s="1222"/>
      <c r="IB118" s="1222"/>
      <c r="IC118" s="1222"/>
      <c r="ID118" s="1222"/>
      <c r="IE118" s="1222"/>
      <c r="IF118" s="1222"/>
      <c r="IG118" s="1222"/>
      <c r="IH118" s="1222"/>
      <c r="II118" s="1222"/>
      <c r="IJ118" s="1222"/>
      <c r="IK118" s="1222"/>
      <c r="IL118" s="1222"/>
      <c r="IM118" s="1222"/>
      <c r="IN118" s="1222"/>
      <c r="IO118" s="1222"/>
      <c r="IP118" s="1222"/>
      <c r="IQ118" s="1222"/>
      <c r="IR118" s="1222"/>
      <c r="IS118" s="1222"/>
      <c r="IT118" s="1222"/>
      <c r="IU118" s="1222"/>
      <c r="IV118" s="1222"/>
    </row>
    <row r="119" spans="1:256" s="598" customFormat="1" ht="20.100000000000001" customHeight="1">
      <c r="A119" s="1240" t="s">
        <v>1580</v>
      </c>
      <c r="B119" s="834">
        <v>207</v>
      </c>
      <c r="C119" s="834">
        <v>116</v>
      </c>
      <c r="D119" s="1255"/>
      <c r="E119" s="1253"/>
      <c r="F119" s="2773"/>
      <c r="G119" s="2773"/>
      <c r="H119" s="2773"/>
      <c r="I119" s="2773"/>
      <c r="J119" s="2774"/>
      <c r="K119" s="2774"/>
      <c r="L119" s="2774"/>
      <c r="M119" s="2774"/>
      <c r="N119" s="2774"/>
      <c r="O119" s="2774"/>
      <c r="P119" s="2774"/>
      <c r="Q119" s="2774"/>
      <c r="R119" s="2774"/>
      <c r="S119" s="2774"/>
      <c r="T119" s="2774"/>
      <c r="U119" s="2774"/>
      <c r="V119" s="2774"/>
      <c r="W119" s="2774"/>
      <c r="X119" s="2774"/>
      <c r="Y119" s="2774"/>
      <c r="Z119" s="2774"/>
      <c r="AA119" s="2774"/>
      <c r="AB119" s="2774"/>
      <c r="AC119" s="2774"/>
      <c r="AD119" s="2774"/>
      <c r="AE119" s="2774"/>
      <c r="AF119" s="2774"/>
      <c r="AG119" s="2774"/>
      <c r="AH119" s="2774"/>
      <c r="AI119" s="2774"/>
      <c r="AJ119" s="2774"/>
      <c r="AK119" s="2774"/>
      <c r="AL119" s="2774"/>
      <c r="AM119" s="2774"/>
      <c r="AN119" s="2774"/>
      <c r="AO119" s="2774"/>
      <c r="AP119" s="2774"/>
      <c r="AQ119" s="2774"/>
      <c r="AR119" s="2774"/>
      <c r="AS119" s="2774"/>
      <c r="AT119" s="2774"/>
      <c r="AU119" s="2774"/>
      <c r="AV119" s="2774"/>
      <c r="AW119" s="2774"/>
      <c r="AX119" s="2774"/>
      <c r="AY119" s="2774"/>
      <c r="AZ119" s="1222"/>
      <c r="BA119" s="1222"/>
      <c r="BB119" s="1222"/>
      <c r="BC119" s="1222"/>
      <c r="BD119" s="1222"/>
      <c r="BE119" s="1222"/>
      <c r="BF119" s="1222"/>
      <c r="BG119" s="1222"/>
      <c r="BH119" s="1222"/>
      <c r="BI119" s="1222"/>
      <c r="BJ119" s="1222"/>
      <c r="BK119" s="1222"/>
      <c r="BL119" s="1222"/>
      <c r="BM119" s="1222"/>
      <c r="BN119" s="1222"/>
      <c r="BO119" s="1222"/>
      <c r="BP119" s="1222"/>
      <c r="BQ119" s="1222"/>
      <c r="BR119" s="1222"/>
      <c r="BS119" s="1222"/>
      <c r="BT119" s="1222"/>
      <c r="BU119" s="1222"/>
      <c r="BV119" s="1222"/>
      <c r="BW119" s="1222"/>
      <c r="BX119" s="1222"/>
      <c r="BY119" s="1222"/>
      <c r="BZ119" s="1222"/>
      <c r="CA119" s="1222"/>
      <c r="CB119" s="1222"/>
      <c r="CC119" s="1222"/>
      <c r="CD119" s="1222"/>
      <c r="CE119" s="1222"/>
      <c r="CF119" s="1222"/>
      <c r="CG119" s="1222"/>
      <c r="CH119" s="1222"/>
      <c r="CI119" s="1222"/>
      <c r="CJ119" s="1222"/>
      <c r="CK119" s="1222"/>
      <c r="CL119" s="1222"/>
      <c r="CM119" s="1222"/>
      <c r="CN119" s="1222"/>
      <c r="CO119" s="1222"/>
      <c r="CP119" s="1222"/>
      <c r="CQ119" s="1222"/>
      <c r="CR119" s="1222"/>
      <c r="CS119" s="1222"/>
      <c r="CT119" s="1222"/>
      <c r="CU119" s="1222"/>
      <c r="CV119" s="1222"/>
      <c r="CW119" s="1222"/>
      <c r="CX119" s="1222"/>
      <c r="CY119" s="1222"/>
      <c r="CZ119" s="1222"/>
      <c r="DA119" s="1222"/>
      <c r="DB119" s="1222"/>
      <c r="DC119" s="1222"/>
      <c r="DD119" s="1222"/>
      <c r="DE119" s="1222"/>
      <c r="DF119" s="1222"/>
      <c r="DG119" s="1222"/>
      <c r="DH119" s="1222"/>
      <c r="DI119" s="1222"/>
      <c r="DJ119" s="1222"/>
      <c r="DK119" s="1222"/>
      <c r="DL119" s="1222"/>
      <c r="DM119" s="1222"/>
      <c r="DN119" s="1222"/>
      <c r="DO119" s="1222"/>
      <c r="DP119" s="1222"/>
      <c r="DQ119" s="1222"/>
      <c r="DR119" s="1222"/>
      <c r="DS119" s="1222"/>
      <c r="DT119" s="1222"/>
      <c r="DU119" s="1222"/>
      <c r="DV119" s="1222"/>
      <c r="DW119" s="1222"/>
      <c r="DX119" s="1222"/>
      <c r="DY119" s="1222"/>
      <c r="DZ119" s="1222"/>
      <c r="EA119" s="1222"/>
      <c r="EB119" s="1222"/>
      <c r="EC119" s="1222"/>
      <c r="ED119" s="1222"/>
      <c r="EE119" s="1222"/>
      <c r="EF119" s="1222"/>
      <c r="EG119" s="1222"/>
      <c r="EH119" s="1222"/>
      <c r="EI119" s="1222"/>
      <c r="EJ119" s="1222"/>
      <c r="EK119" s="1222"/>
      <c r="EL119" s="1222"/>
      <c r="EM119" s="1222"/>
      <c r="EN119" s="1222"/>
      <c r="EO119" s="1222"/>
      <c r="EP119" s="1222"/>
      <c r="EQ119" s="1222"/>
      <c r="ER119" s="1222"/>
      <c r="ES119" s="1222"/>
      <c r="ET119" s="1222"/>
      <c r="EU119" s="1222"/>
      <c r="EV119" s="1222"/>
      <c r="EW119" s="1222"/>
      <c r="EX119" s="1222"/>
      <c r="EY119" s="1222"/>
      <c r="EZ119" s="1222"/>
      <c r="FA119" s="1222"/>
      <c r="FB119" s="1222"/>
      <c r="FC119" s="1222"/>
      <c r="FD119" s="1222"/>
      <c r="FE119" s="1222"/>
      <c r="FF119" s="1222"/>
      <c r="FG119" s="1222"/>
      <c r="FH119" s="1222"/>
      <c r="FI119" s="1222"/>
      <c r="FJ119" s="1222"/>
      <c r="FK119" s="1222"/>
      <c r="FL119" s="1222"/>
      <c r="FM119" s="1222"/>
      <c r="FN119" s="1222"/>
      <c r="FO119" s="1222"/>
      <c r="FP119" s="1222"/>
      <c r="FQ119" s="1222"/>
      <c r="FR119" s="1222"/>
      <c r="FS119" s="1222"/>
      <c r="FT119" s="1222"/>
      <c r="FU119" s="1222"/>
      <c r="FV119" s="1222"/>
      <c r="FW119" s="1222"/>
      <c r="FX119" s="1222"/>
      <c r="FY119" s="1222"/>
      <c r="FZ119" s="1222"/>
      <c r="GA119" s="1222"/>
      <c r="GB119" s="1222"/>
      <c r="GC119" s="1222"/>
      <c r="GD119" s="1222"/>
      <c r="GE119" s="1222"/>
      <c r="GF119" s="1222"/>
      <c r="GG119" s="1222"/>
      <c r="GH119" s="1222"/>
      <c r="GI119" s="1222"/>
      <c r="GJ119" s="1222"/>
      <c r="GK119" s="1222"/>
      <c r="GL119" s="1222"/>
      <c r="GM119" s="1222"/>
      <c r="GN119" s="1222"/>
      <c r="GO119" s="1222"/>
      <c r="GP119" s="1222"/>
      <c r="GQ119" s="1222"/>
      <c r="GR119" s="1222"/>
      <c r="GS119" s="1222"/>
      <c r="GT119" s="1222"/>
      <c r="GU119" s="1222"/>
      <c r="GV119" s="1222"/>
      <c r="GW119" s="1222"/>
      <c r="GX119" s="1222"/>
      <c r="GY119" s="1222"/>
      <c r="GZ119" s="1222"/>
      <c r="HA119" s="1222"/>
      <c r="HB119" s="1222"/>
      <c r="HC119" s="1222"/>
      <c r="HD119" s="1222"/>
      <c r="HE119" s="1222"/>
      <c r="HF119" s="1222"/>
      <c r="HG119" s="1222"/>
      <c r="HH119" s="1222"/>
      <c r="HI119" s="1222"/>
      <c r="HJ119" s="1222"/>
      <c r="HK119" s="1222"/>
      <c r="HL119" s="1222"/>
      <c r="HM119" s="1222"/>
      <c r="HN119" s="1222"/>
      <c r="HO119" s="1222"/>
      <c r="HP119" s="1222"/>
      <c r="HQ119" s="1222"/>
      <c r="HR119" s="1222"/>
      <c r="HS119" s="1222"/>
      <c r="HT119" s="1222"/>
      <c r="HU119" s="1222"/>
      <c r="HV119" s="1222"/>
      <c r="HW119" s="1222"/>
      <c r="HX119" s="1222"/>
      <c r="HY119" s="1222"/>
      <c r="HZ119" s="1222"/>
      <c r="IA119" s="1222"/>
      <c r="IB119" s="1222"/>
      <c r="IC119" s="1222"/>
      <c r="ID119" s="1222"/>
      <c r="IE119" s="1222"/>
      <c r="IF119" s="1222"/>
      <c r="IG119" s="1222"/>
      <c r="IH119" s="1222"/>
      <c r="II119" s="1222"/>
      <c r="IJ119" s="1222"/>
      <c r="IK119" s="1222"/>
      <c r="IL119" s="1222"/>
      <c r="IM119" s="1222"/>
      <c r="IN119" s="1222"/>
      <c r="IO119" s="1222"/>
      <c r="IP119" s="1222"/>
      <c r="IQ119" s="1222"/>
      <c r="IR119" s="1222"/>
      <c r="IS119" s="1222"/>
      <c r="IT119" s="1222"/>
      <c r="IU119" s="1222"/>
      <c r="IV119" s="1222"/>
    </row>
    <row r="120" spans="1:256" s="598" customFormat="1" ht="20.100000000000001" customHeight="1">
      <c r="A120" s="1240" t="s">
        <v>1582</v>
      </c>
      <c r="B120" s="834">
        <v>94</v>
      </c>
      <c r="C120" s="834">
        <v>44</v>
      </c>
      <c r="D120" s="1256"/>
      <c r="E120" s="1257"/>
      <c r="F120" s="2773"/>
      <c r="G120" s="2773"/>
      <c r="H120" s="2773"/>
      <c r="I120" s="2773"/>
      <c r="J120" s="2774"/>
      <c r="K120" s="2774"/>
      <c r="L120" s="2774"/>
      <c r="M120" s="2774"/>
      <c r="N120" s="2774"/>
      <c r="O120" s="2774"/>
      <c r="P120" s="2774"/>
      <c r="Q120" s="2774"/>
      <c r="R120" s="2774"/>
      <c r="S120" s="2774"/>
      <c r="T120" s="2774"/>
      <c r="U120" s="2774"/>
      <c r="V120" s="2774"/>
      <c r="W120" s="2774"/>
      <c r="X120" s="2774"/>
      <c r="Y120" s="2774"/>
      <c r="Z120" s="2774"/>
      <c r="AA120" s="2774"/>
      <c r="AB120" s="2774"/>
      <c r="AC120" s="2774"/>
      <c r="AD120" s="2774"/>
      <c r="AE120" s="2774"/>
      <c r="AF120" s="2774"/>
      <c r="AG120" s="2774"/>
      <c r="AH120" s="2774"/>
      <c r="AI120" s="2774"/>
      <c r="AJ120" s="2774"/>
      <c r="AK120" s="2774"/>
      <c r="AL120" s="2774"/>
      <c r="AM120" s="2774"/>
      <c r="AN120" s="2774"/>
      <c r="AO120" s="2774"/>
      <c r="AP120" s="2774"/>
      <c r="AQ120" s="2774"/>
      <c r="AR120" s="2774"/>
      <c r="AS120" s="2774"/>
      <c r="AT120" s="2774"/>
      <c r="AU120" s="2774"/>
      <c r="AV120" s="2774"/>
      <c r="AW120" s="2774"/>
      <c r="AX120" s="2774"/>
      <c r="AY120" s="2774"/>
      <c r="AZ120" s="1222"/>
      <c r="BA120" s="1222"/>
      <c r="BB120" s="1222"/>
      <c r="BC120" s="1222"/>
      <c r="BD120" s="1222"/>
      <c r="BE120" s="1222"/>
      <c r="BF120" s="1222"/>
      <c r="BG120" s="1222"/>
      <c r="BH120" s="1222"/>
      <c r="BI120" s="1222"/>
      <c r="BJ120" s="1222"/>
      <c r="BK120" s="1222"/>
      <c r="BL120" s="1222"/>
      <c r="BM120" s="1222"/>
      <c r="BN120" s="1222"/>
      <c r="BO120" s="1222"/>
      <c r="BP120" s="1222"/>
      <c r="BQ120" s="1222"/>
      <c r="BR120" s="1222"/>
      <c r="BS120" s="1222"/>
      <c r="BT120" s="1222"/>
      <c r="BU120" s="1222"/>
      <c r="BV120" s="1222"/>
      <c r="BW120" s="1222"/>
      <c r="BX120" s="1222"/>
      <c r="BY120" s="1222"/>
      <c r="BZ120" s="1222"/>
      <c r="CA120" s="1222"/>
      <c r="CB120" s="1222"/>
      <c r="CC120" s="1222"/>
      <c r="CD120" s="1222"/>
      <c r="CE120" s="1222"/>
      <c r="CF120" s="1222"/>
      <c r="CG120" s="1222"/>
      <c r="CH120" s="1222"/>
      <c r="CI120" s="1222"/>
      <c r="CJ120" s="1222"/>
      <c r="CK120" s="1222"/>
      <c r="CL120" s="1222"/>
      <c r="CM120" s="1222"/>
      <c r="CN120" s="1222"/>
      <c r="CO120" s="1222"/>
      <c r="CP120" s="1222"/>
      <c r="CQ120" s="1222"/>
      <c r="CR120" s="1222"/>
      <c r="CS120" s="1222"/>
      <c r="CT120" s="1222"/>
      <c r="CU120" s="1222"/>
      <c r="CV120" s="1222"/>
      <c r="CW120" s="1222"/>
      <c r="CX120" s="1222"/>
      <c r="CY120" s="1222"/>
      <c r="CZ120" s="1222"/>
      <c r="DA120" s="1222"/>
      <c r="DB120" s="1222"/>
      <c r="DC120" s="1222"/>
      <c r="DD120" s="1222"/>
      <c r="DE120" s="1222"/>
      <c r="DF120" s="1222"/>
      <c r="DG120" s="1222"/>
      <c r="DH120" s="1222"/>
      <c r="DI120" s="1222"/>
      <c r="DJ120" s="1222"/>
      <c r="DK120" s="1222"/>
      <c r="DL120" s="1222"/>
      <c r="DM120" s="1222"/>
      <c r="DN120" s="1222"/>
      <c r="DO120" s="1222"/>
      <c r="DP120" s="1222"/>
      <c r="DQ120" s="1222"/>
      <c r="DR120" s="1222"/>
      <c r="DS120" s="1222"/>
      <c r="DT120" s="1222"/>
      <c r="DU120" s="1222"/>
      <c r="DV120" s="1222"/>
      <c r="DW120" s="1222"/>
      <c r="DX120" s="1222"/>
      <c r="DY120" s="1222"/>
      <c r="DZ120" s="1222"/>
      <c r="EA120" s="1222"/>
      <c r="EB120" s="1222"/>
      <c r="EC120" s="1222"/>
      <c r="ED120" s="1222"/>
      <c r="EE120" s="1222"/>
      <c r="EF120" s="1222"/>
      <c r="EG120" s="1222"/>
      <c r="EH120" s="1222"/>
      <c r="EI120" s="1222"/>
      <c r="EJ120" s="1222"/>
      <c r="EK120" s="1222"/>
      <c r="EL120" s="1222"/>
      <c r="EM120" s="1222"/>
      <c r="EN120" s="1222"/>
      <c r="EO120" s="1222"/>
      <c r="EP120" s="1222"/>
      <c r="EQ120" s="1222"/>
      <c r="ER120" s="1222"/>
      <c r="ES120" s="1222"/>
      <c r="ET120" s="1222"/>
      <c r="EU120" s="1222"/>
      <c r="EV120" s="1222"/>
      <c r="EW120" s="1222"/>
      <c r="EX120" s="1222"/>
      <c r="EY120" s="1222"/>
      <c r="EZ120" s="1222"/>
      <c r="FA120" s="1222"/>
      <c r="FB120" s="1222"/>
      <c r="FC120" s="1222"/>
      <c r="FD120" s="1222"/>
      <c r="FE120" s="1222"/>
      <c r="FF120" s="1222"/>
      <c r="FG120" s="1222"/>
      <c r="FH120" s="1222"/>
      <c r="FI120" s="1222"/>
      <c r="FJ120" s="1222"/>
      <c r="FK120" s="1222"/>
      <c r="FL120" s="1222"/>
      <c r="FM120" s="1222"/>
      <c r="FN120" s="1222"/>
      <c r="FO120" s="1222"/>
      <c r="FP120" s="1222"/>
      <c r="FQ120" s="1222"/>
      <c r="FR120" s="1222"/>
      <c r="FS120" s="1222"/>
      <c r="FT120" s="1222"/>
      <c r="FU120" s="1222"/>
      <c r="FV120" s="1222"/>
      <c r="FW120" s="1222"/>
      <c r="FX120" s="1222"/>
      <c r="FY120" s="1222"/>
      <c r="FZ120" s="1222"/>
      <c r="GA120" s="1222"/>
      <c r="GB120" s="1222"/>
      <c r="GC120" s="1222"/>
      <c r="GD120" s="1222"/>
      <c r="GE120" s="1222"/>
      <c r="GF120" s="1222"/>
      <c r="GG120" s="1222"/>
      <c r="GH120" s="1222"/>
      <c r="GI120" s="1222"/>
      <c r="GJ120" s="1222"/>
      <c r="GK120" s="1222"/>
      <c r="GL120" s="1222"/>
      <c r="GM120" s="1222"/>
      <c r="GN120" s="1222"/>
      <c r="GO120" s="1222"/>
      <c r="GP120" s="1222"/>
      <c r="GQ120" s="1222"/>
      <c r="GR120" s="1222"/>
      <c r="GS120" s="1222"/>
      <c r="GT120" s="1222"/>
      <c r="GU120" s="1222"/>
      <c r="GV120" s="1222"/>
      <c r="GW120" s="1222"/>
      <c r="GX120" s="1222"/>
      <c r="GY120" s="1222"/>
      <c r="GZ120" s="1222"/>
      <c r="HA120" s="1222"/>
      <c r="HB120" s="1222"/>
      <c r="HC120" s="1222"/>
      <c r="HD120" s="1222"/>
      <c r="HE120" s="1222"/>
      <c r="HF120" s="1222"/>
      <c r="HG120" s="1222"/>
      <c r="HH120" s="1222"/>
      <c r="HI120" s="1222"/>
      <c r="HJ120" s="1222"/>
      <c r="HK120" s="1222"/>
      <c r="HL120" s="1222"/>
      <c r="HM120" s="1222"/>
      <c r="HN120" s="1222"/>
      <c r="HO120" s="1222"/>
      <c r="HP120" s="1222"/>
      <c r="HQ120" s="1222"/>
      <c r="HR120" s="1222"/>
      <c r="HS120" s="1222"/>
      <c r="HT120" s="1222"/>
      <c r="HU120" s="1222"/>
      <c r="HV120" s="1222"/>
      <c r="HW120" s="1222"/>
      <c r="HX120" s="1222"/>
      <c r="HY120" s="1222"/>
      <c r="HZ120" s="1222"/>
      <c r="IA120" s="1222"/>
      <c r="IB120" s="1222"/>
      <c r="IC120" s="1222"/>
      <c r="ID120" s="1222"/>
      <c r="IE120" s="1222"/>
      <c r="IF120" s="1222"/>
      <c r="IG120" s="1222"/>
      <c r="IH120" s="1222"/>
      <c r="II120" s="1222"/>
      <c r="IJ120" s="1222"/>
      <c r="IK120" s="1222"/>
      <c r="IL120" s="1222"/>
      <c r="IM120" s="1222"/>
      <c r="IN120" s="1222"/>
      <c r="IO120" s="1222"/>
      <c r="IP120" s="1222"/>
      <c r="IQ120" s="1222"/>
      <c r="IR120" s="1222"/>
      <c r="IS120" s="1222"/>
      <c r="IT120" s="1222"/>
      <c r="IU120" s="1222"/>
      <c r="IV120" s="1222"/>
    </row>
    <row r="121" spans="1:256" ht="15" customHeight="1">
      <c r="A121" s="1233" t="s">
        <v>1589</v>
      </c>
      <c r="B121" s="1258"/>
      <c r="C121" s="1258"/>
      <c r="D121" s="1240"/>
      <c r="E121" s="1240"/>
      <c r="F121" s="2780"/>
      <c r="G121" s="2775"/>
      <c r="H121" s="2775"/>
    </row>
    <row r="122" spans="1:256" ht="15" customHeight="1">
      <c r="A122" s="1228"/>
      <c r="B122" s="1002"/>
      <c r="C122" s="1002"/>
      <c r="D122" s="1002"/>
      <c r="E122" s="1002"/>
      <c r="G122" s="2775"/>
      <c r="H122" s="2775"/>
    </row>
    <row r="123" spans="1:256" ht="20.100000000000001" customHeight="1">
      <c r="A123" s="1235" t="s">
        <v>1590</v>
      </c>
      <c r="B123" s="1235"/>
      <c r="C123" s="1235"/>
      <c r="D123" s="1235"/>
      <c r="E123" s="1235"/>
      <c r="F123" s="2777"/>
    </row>
    <row r="124" spans="1:256" s="598" customFormat="1" ht="15" customHeight="1">
      <c r="A124" s="2092" t="s">
        <v>1577</v>
      </c>
      <c r="B124" s="2094" t="s">
        <v>1591</v>
      </c>
      <c r="C124" s="2094"/>
      <c r="D124" s="1249"/>
      <c r="E124" s="1249"/>
      <c r="F124" s="2778"/>
      <c r="G124" s="2773"/>
      <c r="H124" s="2773"/>
      <c r="I124" s="2773"/>
      <c r="J124" s="2773"/>
      <c r="K124" s="2773"/>
      <c r="L124" s="2774"/>
      <c r="M124" s="2774"/>
      <c r="N124" s="2774"/>
      <c r="O124" s="2774"/>
      <c r="P124" s="2774"/>
      <c r="Q124" s="2774"/>
      <c r="R124" s="2774"/>
      <c r="S124" s="2774"/>
      <c r="T124" s="2774"/>
      <c r="U124" s="2774"/>
      <c r="V124" s="2774"/>
      <c r="W124" s="2774"/>
      <c r="X124" s="2774"/>
      <c r="Y124" s="2774"/>
      <c r="Z124" s="2774"/>
      <c r="AA124" s="2774"/>
      <c r="AB124" s="2774"/>
      <c r="AC124" s="2774"/>
      <c r="AD124" s="2774"/>
      <c r="AE124" s="2774"/>
      <c r="AF124" s="2774"/>
      <c r="AG124" s="2774"/>
      <c r="AH124" s="2774"/>
      <c r="AI124" s="2774"/>
      <c r="AJ124" s="2774"/>
      <c r="AK124" s="2774"/>
      <c r="AL124" s="2774"/>
      <c r="AM124" s="2774"/>
      <c r="AN124" s="2774"/>
      <c r="AO124" s="2774"/>
      <c r="AP124" s="2774"/>
      <c r="AQ124" s="2774"/>
      <c r="AR124" s="2774"/>
      <c r="AS124" s="2774"/>
      <c r="AT124" s="2774"/>
      <c r="AU124" s="2774"/>
      <c r="AV124" s="2774"/>
      <c r="AW124" s="2774"/>
      <c r="AX124" s="2774"/>
      <c r="AY124" s="2774"/>
      <c r="AZ124" s="1222"/>
      <c r="BA124" s="1222"/>
      <c r="BB124" s="1222"/>
      <c r="BC124" s="1222"/>
      <c r="BD124" s="1222"/>
      <c r="BE124" s="1222"/>
      <c r="BF124" s="1222"/>
      <c r="BG124" s="1222"/>
      <c r="BH124" s="1222"/>
      <c r="BI124" s="1222"/>
      <c r="BJ124" s="1222"/>
      <c r="BK124" s="1222"/>
      <c r="BL124" s="1222"/>
      <c r="BM124" s="1222"/>
      <c r="BN124" s="1222"/>
      <c r="BO124" s="1222"/>
      <c r="BP124" s="1222"/>
      <c r="BQ124" s="1222"/>
      <c r="BR124" s="1222"/>
      <c r="BS124" s="1222"/>
      <c r="BT124" s="1222"/>
      <c r="BU124" s="1222"/>
      <c r="BV124" s="1222"/>
      <c r="BW124" s="1222"/>
      <c r="BX124" s="1222"/>
      <c r="BY124" s="1222"/>
      <c r="BZ124" s="1222"/>
      <c r="CA124" s="1222"/>
      <c r="CB124" s="1222"/>
      <c r="CC124" s="1222"/>
      <c r="CD124" s="1222"/>
      <c r="CE124" s="1222"/>
      <c r="CF124" s="1222"/>
      <c r="CG124" s="1222"/>
      <c r="CH124" s="1222"/>
      <c r="CI124" s="1222"/>
      <c r="CJ124" s="1222"/>
      <c r="CK124" s="1222"/>
      <c r="CL124" s="1222"/>
      <c r="CM124" s="1222"/>
      <c r="CN124" s="1222"/>
      <c r="CO124" s="1222"/>
      <c r="CP124" s="1222"/>
      <c r="CQ124" s="1222"/>
      <c r="CR124" s="1222"/>
      <c r="CS124" s="1222"/>
      <c r="CT124" s="1222"/>
      <c r="CU124" s="1222"/>
      <c r="CV124" s="1222"/>
      <c r="CW124" s="1222"/>
      <c r="CX124" s="1222"/>
      <c r="CY124" s="1222"/>
      <c r="CZ124" s="1222"/>
      <c r="DA124" s="1222"/>
      <c r="DB124" s="1222"/>
      <c r="DC124" s="1222"/>
      <c r="DD124" s="1222"/>
      <c r="DE124" s="1222"/>
      <c r="DF124" s="1222"/>
      <c r="DG124" s="1222"/>
      <c r="DH124" s="1222"/>
      <c r="DI124" s="1222"/>
      <c r="DJ124" s="1222"/>
      <c r="DK124" s="1222"/>
      <c r="DL124" s="1222"/>
      <c r="DM124" s="1222"/>
      <c r="DN124" s="1222"/>
      <c r="DO124" s="1222"/>
      <c r="DP124" s="1222"/>
      <c r="DQ124" s="1222"/>
      <c r="DR124" s="1222"/>
      <c r="DS124" s="1222"/>
      <c r="DT124" s="1222"/>
      <c r="DU124" s="1222"/>
      <c r="DV124" s="1222"/>
      <c r="DW124" s="1222"/>
      <c r="DX124" s="1222"/>
      <c r="DY124" s="1222"/>
      <c r="DZ124" s="1222"/>
      <c r="EA124" s="1222"/>
      <c r="EB124" s="1222"/>
      <c r="EC124" s="1222"/>
      <c r="ED124" s="1222"/>
      <c r="EE124" s="1222"/>
      <c r="EF124" s="1222"/>
      <c r="EG124" s="1222"/>
      <c r="EH124" s="1222"/>
      <c r="EI124" s="1222"/>
      <c r="EJ124" s="1222"/>
      <c r="EK124" s="1222"/>
      <c r="EL124" s="1222"/>
      <c r="EM124" s="1222"/>
      <c r="EN124" s="1222"/>
      <c r="EO124" s="1222"/>
      <c r="EP124" s="1222"/>
      <c r="EQ124" s="1222"/>
      <c r="ER124" s="1222"/>
      <c r="ES124" s="1222"/>
      <c r="ET124" s="1222"/>
      <c r="EU124" s="1222"/>
      <c r="EV124" s="1222"/>
      <c r="EW124" s="1222"/>
      <c r="EX124" s="1222"/>
      <c r="EY124" s="1222"/>
      <c r="EZ124" s="1222"/>
      <c r="FA124" s="1222"/>
      <c r="FB124" s="1222"/>
      <c r="FC124" s="1222"/>
      <c r="FD124" s="1222"/>
      <c r="FE124" s="1222"/>
      <c r="FF124" s="1222"/>
      <c r="FG124" s="1222"/>
      <c r="FH124" s="1222"/>
      <c r="FI124" s="1222"/>
      <c r="FJ124" s="1222"/>
      <c r="FK124" s="1222"/>
      <c r="FL124" s="1222"/>
      <c r="FM124" s="1222"/>
      <c r="FN124" s="1222"/>
      <c r="FO124" s="1222"/>
      <c r="FP124" s="1222"/>
      <c r="FQ124" s="1222"/>
      <c r="FR124" s="1222"/>
      <c r="FS124" s="1222"/>
      <c r="FT124" s="1222"/>
      <c r="FU124" s="1222"/>
      <c r="FV124" s="1222"/>
      <c r="FW124" s="1222"/>
      <c r="FX124" s="1222"/>
      <c r="FY124" s="1222"/>
      <c r="FZ124" s="1222"/>
      <c r="GA124" s="1222"/>
      <c r="GB124" s="1222"/>
      <c r="GC124" s="1222"/>
      <c r="GD124" s="1222"/>
      <c r="GE124" s="1222"/>
      <c r="GF124" s="1222"/>
      <c r="GG124" s="1222"/>
      <c r="GH124" s="1222"/>
      <c r="GI124" s="1222"/>
      <c r="GJ124" s="1222"/>
      <c r="GK124" s="1222"/>
      <c r="GL124" s="1222"/>
      <c r="GM124" s="1222"/>
      <c r="GN124" s="1222"/>
      <c r="GO124" s="1222"/>
      <c r="GP124" s="1222"/>
      <c r="GQ124" s="1222"/>
      <c r="GR124" s="1222"/>
      <c r="GS124" s="1222"/>
      <c r="GT124" s="1222"/>
      <c r="GU124" s="1222"/>
      <c r="GV124" s="1222"/>
      <c r="GW124" s="1222"/>
      <c r="GX124" s="1222"/>
      <c r="GY124" s="1222"/>
      <c r="GZ124" s="1222"/>
      <c r="HA124" s="1222"/>
      <c r="HB124" s="1222"/>
      <c r="HC124" s="1222"/>
      <c r="HD124" s="1222"/>
      <c r="HE124" s="1222"/>
      <c r="HF124" s="1222"/>
      <c r="HG124" s="1222"/>
      <c r="HH124" s="1222"/>
      <c r="HI124" s="1222"/>
      <c r="HJ124" s="1222"/>
      <c r="HK124" s="1222"/>
      <c r="HL124" s="1222"/>
      <c r="HM124" s="1222"/>
      <c r="HN124" s="1222"/>
      <c r="HO124" s="1222"/>
      <c r="HP124" s="1222"/>
      <c r="HQ124" s="1222"/>
      <c r="HR124" s="1222"/>
      <c r="HS124" s="1222"/>
      <c r="HT124" s="1222"/>
      <c r="HU124" s="1222"/>
      <c r="HV124" s="1222"/>
      <c r="HW124" s="1222"/>
      <c r="HX124" s="1222"/>
      <c r="HY124" s="1222"/>
      <c r="HZ124" s="1222"/>
      <c r="IA124" s="1222"/>
      <c r="IB124" s="1222"/>
      <c r="IC124" s="1222"/>
      <c r="ID124" s="1222"/>
      <c r="IE124" s="1222"/>
      <c r="IF124" s="1222"/>
      <c r="IG124" s="1222"/>
      <c r="IH124" s="1222"/>
      <c r="II124" s="1222"/>
      <c r="IJ124" s="1222"/>
      <c r="IK124" s="1222"/>
      <c r="IL124" s="1222"/>
      <c r="IM124" s="1222"/>
      <c r="IN124" s="1222"/>
      <c r="IO124" s="1222"/>
      <c r="IP124" s="1222"/>
      <c r="IQ124" s="1222"/>
      <c r="IR124" s="1222"/>
      <c r="IS124" s="1222"/>
      <c r="IT124" s="1222"/>
      <c r="IU124" s="1222"/>
      <c r="IV124" s="1222"/>
    </row>
    <row r="125" spans="1:256" s="598" customFormat="1" ht="39.950000000000003" customHeight="1">
      <c r="A125" s="2093"/>
      <c r="B125" s="1250" t="s">
        <v>1588</v>
      </c>
      <c r="C125" s="1251" t="s">
        <v>1567</v>
      </c>
      <c r="D125" s="1252"/>
      <c r="E125" s="1253"/>
      <c r="F125" s="2773"/>
      <c r="G125" s="2773"/>
      <c r="H125" s="2773"/>
      <c r="I125" s="2773"/>
      <c r="J125" s="2774"/>
      <c r="K125" s="2774"/>
      <c r="L125" s="2774"/>
      <c r="M125" s="2774"/>
      <c r="N125" s="2774"/>
      <c r="O125" s="2774"/>
      <c r="P125" s="2774"/>
      <c r="Q125" s="2774"/>
      <c r="R125" s="2774"/>
      <c r="S125" s="2774"/>
      <c r="T125" s="2774"/>
      <c r="U125" s="2774"/>
      <c r="V125" s="2774"/>
      <c r="W125" s="2774"/>
      <c r="X125" s="2774"/>
      <c r="Y125" s="2774"/>
      <c r="Z125" s="2774"/>
      <c r="AA125" s="2774"/>
      <c r="AB125" s="2774"/>
      <c r="AC125" s="2774"/>
      <c r="AD125" s="2774"/>
      <c r="AE125" s="2774"/>
      <c r="AF125" s="2774"/>
      <c r="AG125" s="2774"/>
      <c r="AH125" s="2774"/>
      <c r="AI125" s="2774"/>
      <c r="AJ125" s="2774"/>
      <c r="AK125" s="2774"/>
      <c r="AL125" s="2774"/>
      <c r="AM125" s="2774"/>
      <c r="AN125" s="2774"/>
      <c r="AO125" s="2774"/>
      <c r="AP125" s="2774"/>
      <c r="AQ125" s="2774"/>
      <c r="AR125" s="2774"/>
      <c r="AS125" s="2774"/>
      <c r="AT125" s="2774"/>
      <c r="AU125" s="2774"/>
      <c r="AV125" s="2774"/>
      <c r="AW125" s="2774"/>
      <c r="AX125" s="2774"/>
      <c r="AY125" s="2774"/>
      <c r="AZ125" s="1222"/>
      <c r="BA125" s="1222"/>
      <c r="BB125" s="1222"/>
      <c r="BC125" s="1222"/>
      <c r="BD125" s="1222"/>
      <c r="BE125" s="1222"/>
      <c r="BF125" s="1222"/>
      <c r="BG125" s="1222"/>
      <c r="BH125" s="1222"/>
      <c r="BI125" s="1222"/>
      <c r="BJ125" s="1222"/>
      <c r="BK125" s="1222"/>
      <c r="BL125" s="1222"/>
      <c r="BM125" s="1222"/>
      <c r="BN125" s="1222"/>
      <c r="BO125" s="1222"/>
      <c r="BP125" s="1222"/>
      <c r="BQ125" s="1222"/>
      <c r="BR125" s="1222"/>
      <c r="BS125" s="1222"/>
      <c r="BT125" s="1222"/>
      <c r="BU125" s="1222"/>
      <c r="BV125" s="1222"/>
      <c r="BW125" s="1222"/>
      <c r="BX125" s="1222"/>
      <c r="BY125" s="1222"/>
      <c r="BZ125" s="1222"/>
      <c r="CA125" s="1222"/>
      <c r="CB125" s="1222"/>
      <c r="CC125" s="1222"/>
      <c r="CD125" s="1222"/>
      <c r="CE125" s="1222"/>
      <c r="CF125" s="1222"/>
      <c r="CG125" s="1222"/>
      <c r="CH125" s="1222"/>
      <c r="CI125" s="1222"/>
      <c r="CJ125" s="1222"/>
      <c r="CK125" s="1222"/>
      <c r="CL125" s="1222"/>
      <c r="CM125" s="1222"/>
      <c r="CN125" s="1222"/>
      <c r="CO125" s="1222"/>
      <c r="CP125" s="1222"/>
      <c r="CQ125" s="1222"/>
      <c r="CR125" s="1222"/>
      <c r="CS125" s="1222"/>
      <c r="CT125" s="1222"/>
      <c r="CU125" s="1222"/>
      <c r="CV125" s="1222"/>
      <c r="CW125" s="1222"/>
      <c r="CX125" s="1222"/>
      <c r="CY125" s="1222"/>
      <c r="CZ125" s="1222"/>
      <c r="DA125" s="1222"/>
      <c r="DB125" s="1222"/>
      <c r="DC125" s="1222"/>
      <c r="DD125" s="1222"/>
      <c r="DE125" s="1222"/>
      <c r="DF125" s="1222"/>
      <c r="DG125" s="1222"/>
      <c r="DH125" s="1222"/>
      <c r="DI125" s="1222"/>
      <c r="DJ125" s="1222"/>
      <c r="DK125" s="1222"/>
      <c r="DL125" s="1222"/>
      <c r="DM125" s="1222"/>
      <c r="DN125" s="1222"/>
      <c r="DO125" s="1222"/>
      <c r="DP125" s="1222"/>
      <c r="DQ125" s="1222"/>
      <c r="DR125" s="1222"/>
      <c r="DS125" s="1222"/>
      <c r="DT125" s="1222"/>
      <c r="DU125" s="1222"/>
      <c r="DV125" s="1222"/>
      <c r="DW125" s="1222"/>
      <c r="DX125" s="1222"/>
      <c r="DY125" s="1222"/>
      <c r="DZ125" s="1222"/>
      <c r="EA125" s="1222"/>
      <c r="EB125" s="1222"/>
      <c r="EC125" s="1222"/>
      <c r="ED125" s="1222"/>
      <c r="EE125" s="1222"/>
      <c r="EF125" s="1222"/>
      <c r="EG125" s="1222"/>
      <c r="EH125" s="1222"/>
      <c r="EI125" s="1222"/>
      <c r="EJ125" s="1222"/>
      <c r="EK125" s="1222"/>
      <c r="EL125" s="1222"/>
      <c r="EM125" s="1222"/>
      <c r="EN125" s="1222"/>
      <c r="EO125" s="1222"/>
      <c r="EP125" s="1222"/>
      <c r="EQ125" s="1222"/>
      <c r="ER125" s="1222"/>
      <c r="ES125" s="1222"/>
      <c r="ET125" s="1222"/>
      <c r="EU125" s="1222"/>
      <c r="EV125" s="1222"/>
      <c r="EW125" s="1222"/>
      <c r="EX125" s="1222"/>
      <c r="EY125" s="1222"/>
      <c r="EZ125" s="1222"/>
      <c r="FA125" s="1222"/>
      <c r="FB125" s="1222"/>
      <c r="FC125" s="1222"/>
      <c r="FD125" s="1222"/>
      <c r="FE125" s="1222"/>
      <c r="FF125" s="1222"/>
      <c r="FG125" s="1222"/>
      <c r="FH125" s="1222"/>
      <c r="FI125" s="1222"/>
      <c r="FJ125" s="1222"/>
      <c r="FK125" s="1222"/>
      <c r="FL125" s="1222"/>
      <c r="FM125" s="1222"/>
      <c r="FN125" s="1222"/>
      <c r="FO125" s="1222"/>
      <c r="FP125" s="1222"/>
      <c r="FQ125" s="1222"/>
      <c r="FR125" s="1222"/>
      <c r="FS125" s="1222"/>
      <c r="FT125" s="1222"/>
      <c r="FU125" s="1222"/>
      <c r="FV125" s="1222"/>
      <c r="FW125" s="1222"/>
      <c r="FX125" s="1222"/>
      <c r="FY125" s="1222"/>
      <c r="FZ125" s="1222"/>
      <c r="GA125" s="1222"/>
      <c r="GB125" s="1222"/>
      <c r="GC125" s="1222"/>
      <c r="GD125" s="1222"/>
      <c r="GE125" s="1222"/>
      <c r="GF125" s="1222"/>
      <c r="GG125" s="1222"/>
      <c r="GH125" s="1222"/>
      <c r="GI125" s="1222"/>
      <c r="GJ125" s="1222"/>
      <c r="GK125" s="1222"/>
      <c r="GL125" s="1222"/>
      <c r="GM125" s="1222"/>
      <c r="GN125" s="1222"/>
      <c r="GO125" s="1222"/>
      <c r="GP125" s="1222"/>
      <c r="GQ125" s="1222"/>
      <c r="GR125" s="1222"/>
      <c r="GS125" s="1222"/>
      <c r="GT125" s="1222"/>
      <c r="GU125" s="1222"/>
      <c r="GV125" s="1222"/>
      <c r="GW125" s="1222"/>
      <c r="GX125" s="1222"/>
      <c r="GY125" s="1222"/>
      <c r="GZ125" s="1222"/>
      <c r="HA125" s="1222"/>
      <c r="HB125" s="1222"/>
      <c r="HC125" s="1222"/>
      <c r="HD125" s="1222"/>
      <c r="HE125" s="1222"/>
      <c r="HF125" s="1222"/>
      <c r="HG125" s="1222"/>
      <c r="HH125" s="1222"/>
      <c r="HI125" s="1222"/>
      <c r="HJ125" s="1222"/>
      <c r="HK125" s="1222"/>
      <c r="HL125" s="1222"/>
      <c r="HM125" s="1222"/>
      <c r="HN125" s="1222"/>
      <c r="HO125" s="1222"/>
      <c r="HP125" s="1222"/>
      <c r="HQ125" s="1222"/>
      <c r="HR125" s="1222"/>
      <c r="HS125" s="1222"/>
      <c r="HT125" s="1222"/>
      <c r="HU125" s="1222"/>
      <c r="HV125" s="1222"/>
      <c r="HW125" s="1222"/>
      <c r="HX125" s="1222"/>
      <c r="HY125" s="1222"/>
      <c r="HZ125" s="1222"/>
      <c r="IA125" s="1222"/>
      <c r="IB125" s="1222"/>
      <c r="IC125" s="1222"/>
      <c r="ID125" s="1222"/>
      <c r="IE125" s="1222"/>
      <c r="IF125" s="1222"/>
      <c r="IG125" s="1222"/>
      <c r="IH125" s="1222"/>
      <c r="II125" s="1222"/>
      <c r="IJ125" s="1222"/>
      <c r="IK125" s="1222"/>
      <c r="IL125" s="1222"/>
      <c r="IM125" s="1222"/>
      <c r="IN125" s="1222"/>
      <c r="IO125" s="1222"/>
      <c r="IP125" s="1222"/>
      <c r="IQ125" s="1222"/>
      <c r="IR125" s="1222"/>
      <c r="IS125" s="1222"/>
      <c r="IT125" s="1222"/>
      <c r="IU125" s="1222"/>
      <c r="IV125" s="1222"/>
    </row>
    <row r="126" spans="1:256" ht="20.100000000000001" customHeight="1">
      <c r="A126" s="1237" t="s">
        <v>0</v>
      </c>
      <c r="B126" s="1254">
        <f>SUM(B127:B131)</f>
        <v>2066</v>
      </c>
      <c r="C126" s="1254">
        <f>SUM(C127:C131)</f>
        <v>1872</v>
      </c>
      <c r="D126" s="1255"/>
      <c r="E126" s="1253"/>
      <c r="J126" s="2774"/>
      <c r="K126" s="2774"/>
    </row>
    <row r="127" spans="1:256" ht="20.100000000000001" customHeight="1">
      <c r="A127" s="1240" t="s">
        <v>1578</v>
      </c>
      <c r="B127" s="834">
        <v>1831</v>
      </c>
      <c r="C127" s="834">
        <v>1477</v>
      </c>
      <c r="D127" s="1256"/>
      <c r="E127" s="1253"/>
      <c r="J127" s="2774"/>
      <c r="K127" s="2774"/>
    </row>
    <row r="128" spans="1:256" ht="20.100000000000001" customHeight="1">
      <c r="A128" s="1240" t="s">
        <v>635</v>
      </c>
      <c r="B128" s="834">
        <v>105</v>
      </c>
      <c r="C128" s="834">
        <v>272</v>
      </c>
      <c r="D128" s="1256"/>
      <c r="E128" s="1253"/>
      <c r="J128" s="2774"/>
      <c r="K128" s="2774"/>
    </row>
    <row r="129" spans="1:256" ht="20.100000000000001" customHeight="1">
      <c r="A129" s="1240" t="s">
        <v>1579</v>
      </c>
      <c r="B129" s="834">
        <v>128</v>
      </c>
      <c r="C129" s="834">
        <v>118</v>
      </c>
      <c r="D129" s="1256"/>
      <c r="E129" s="1253"/>
      <c r="J129" s="2774"/>
      <c r="K129" s="2774"/>
    </row>
    <row r="130" spans="1:256" ht="20.100000000000001" customHeight="1">
      <c r="A130" s="1240" t="s">
        <v>1580</v>
      </c>
      <c r="B130" s="834">
        <v>0</v>
      </c>
      <c r="C130" s="834">
        <v>2</v>
      </c>
      <c r="D130" s="1255"/>
      <c r="E130" s="1253"/>
      <c r="J130" s="2774"/>
      <c r="K130" s="2774"/>
    </row>
    <row r="131" spans="1:256" ht="20.100000000000001" customHeight="1">
      <c r="A131" s="1240" t="s">
        <v>1582</v>
      </c>
      <c r="B131" s="834">
        <v>2</v>
      </c>
      <c r="C131" s="834">
        <v>3</v>
      </c>
      <c r="D131" s="1256"/>
      <c r="E131" s="1257"/>
      <c r="J131" s="2774"/>
      <c r="K131" s="2774"/>
    </row>
    <row r="132" spans="1:256" ht="15" customHeight="1">
      <c r="A132" s="1233" t="s">
        <v>1589</v>
      </c>
      <c r="B132" s="1258"/>
      <c r="C132" s="1258"/>
      <c r="D132" s="1240"/>
      <c r="E132" s="1240"/>
      <c r="F132" s="2780"/>
      <c r="G132" s="2775"/>
      <c r="H132" s="2775"/>
    </row>
    <row r="133" spans="1:256" ht="15" customHeight="1">
      <c r="A133" s="1228"/>
      <c r="B133" s="1002"/>
      <c r="C133" s="1002"/>
      <c r="D133" s="1002"/>
      <c r="E133" s="1002"/>
      <c r="G133" s="2775"/>
      <c r="H133" s="2775"/>
    </row>
    <row r="134" spans="1:256" ht="20.100000000000001" customHeight="1">
      <c r="A134" s="1235" t="s">
        <v>1592</v>
      </c>
      <c r="B134" s="1235"/>
      <c r="C134" s="1235"/>
      <c r="D134" s="1235"/>
      <c r="E134" s="1235"/>
      <c r="G134" s="2775"/>
      <c r="H134" s="2775"/>
    </row>
    <row r="135" spans="1:256" s="598" customFormat="1" ht="15" customHeight="1">
      <c r="A135" s="2092" t="s">
        <v>1577</v>
      </c>
      <c r="B135" s="2094" t="s">
        <v>1591</v>
      </c>
      <c r="C135" s="2094"/>
      <c r="D135" s="1249"/>
      <c r="E135" s="1249"/>
      <c r="F135" s="2773"/>
      <c r="G135" s="2775"/>
      <c r="H135" s="2775"/>
      <c r="I135" s="2773"/>
      <c r="J135" s="2773"/>
      <c r="K135" s="2773"/>
      <c r="L135" s="2774"/>
      <c r="M135" s="2774"/>
      <c r="N135" s="2774"/>
      <c r="O135" s="2774"/>
      <c r="P135" s="2774"/>
      <c r="Q135" s="2774"/>
      <c r="R135" s="2774"/>
      <c r="S135" s="2774"/>
      <c r="T135" s="2774"/>
      <c r="U135" s="2774"/>
      <c r="V135" s="2774"/>
      <c r="W135" s="2774"/>
      <c r="X135" s="2774"/>
      <c r="Y135" s="2774"/>
      <c r="Z135" s="2774"/>
      <c r="AA135" s="2774"/>
      <c r="AB135" s="2774"/>
      <c r="AC135" s="2774"/>
      <c r="AD135" s="2774"/>
      <c r="AE135" s="2774"/>
      <c r="AF135" s="2774"/>
      <c r="AG135" s="2774"/>
      <c r="AH135" s="2774"/>
      <c r="AI135" s="2774"/>
      <c r="AJ135" s="2774"/>
      <c r="AK135" s="2774"/>
      <c r="AL135" s="2774"/>
      <c r="AM135" s="2774"/>
      <c r="AN135" s="2774"/>
      <c r="AO135" s="2774"/>
      <c r="AP135" s="2774"/>
      <c r="AQ135" s="2774"/>
      <c r="AR135" s="2774"/>
      <c r="AS135" s="2774"/>
      <c r="AT135" s="2774"/>
      <c r="AU135" s="2774"/>
      <c r="AV135" s="2774"/>
      <c r="AW135" s="2774"/>
      <c r="AX135" s="2774"/>
      <c r="AY135" s="2774"/>
      <c r="AZ135" s="1222"/>
      <c r="BA135" s="1222"/>
      <c r="BB135" s="1222"/>
      <c r="BC135" s="1222"/>
      <c r="BD135" s="1222"/>
      <c r="BE135" s="1222"/>
      <c r="BF135" s="1222"/>
      <c r="BG135" s="1222"/>
      <c r="BH135" s="1222"/>
      <c r="BI135" s="1222"/>
      <c r="BJ135" s="1222"/>
      <c r="BK135" s="1222"/>
      <c r="BL135" s="1222"/>
      <c r="BM135" s="1222"/>
      <c r="BN135" s="1222"/>
      <c r="BO135" s="1222"/>
      <c r="BP135" s="1222"/>
      <c r="BQ135" s="1222"/>
      <c r="BR135" s="1222"/>
      <c r="BS135" s="1222"/>
      <c r="BT135" s="1222"/>
      <c r="BU135" s="1222"/>
      <c r="BV135" s="1222"/>
      <c r="BW135" s="1222"/>
      <c r="BX135" s="1222"/>
      <c r="BY135" s="1222"/>
      <c r="BZ135" s="1222"/>
      <c r="CA135" s="1222"/>
      <c r="CB135" s="1222"/>
      <c r="CC135" s="1222"/>
      <c r="CD135" s="1222"/>
      <c r="CE135" s="1222"/>
      <c r="CF135" s="1222"/>
      <c r="CG135" s="1222"/>
      <c r="CH135" s="1222"/>
      <c r="CI135" s="1222"/>
      <c r="CJ135" s="1222"/>
      <c r="CK135" s="1222"/>
      <c r="CL135" s="1222"/>
      <c r="CM135" s="1222"/>
      <c r="CN135" s="1222"/>
      <c r="CO135" s="1222"/>
      <c r="CP135" s="1222"/>
      <c r="CQ135" s="1222"/>
      <c r="CR135" s="1222"/>
      <c r="CS135" s="1222"/>
      <c r="CT135" s="1222"/>
      <c r="CU135" s="1222"/>
      <c r="CV135" s="1222"/>
      <c r="CW135" s="1222"/>
      <c r="CX135" s="1222"/>
      <c r="CY135" s="1222"/>
      <c r="CZ135" s="1222"/>
      <c r="DA135" s="1222"/>
      <c r="DB135" s="1222"/>
      <c r="DC135" s="1222"/>
      <c r="DD135" s="1222"/>
      <c r="DE135" s="1222"/>
      <c r="DF135" s="1222"/>
      <c r="DG135" s="1222"/>
      <c r="DH135" s="1222"/>
      <c r="DI135" s="1222"/>
      <c r="DJ135" s="1222"/>
      <c r="DK135" s="1222"/>
      <c r="DL135" s="1222"/>
      <c r="DM135" s="1222"/>
      <c r="DN135" s="1222"/>
      <c r="DO135" s="1222"/>
      <c r="DP135" s="1222"/>
      <c r="DQ135" s="1222"/>
      <c r="DR135" s="1222"/>
      <c r="DS135" s="1222"/>
      <c r="DT135" s="1222"/>
      <c r="DU135" s="1222"/>
      <c r="DV135" s="1222"/>
      <c r="DW135" s="1222"/>
      <c r="DX135" s="1222"/>
      <c r="DY135" s="1222"/>
      <c r="DZ135" s="1222"/>
      <c r="EA135" s="1222"/>
      <c r="EB135" s="1222"/>
      <c r="EC135" s="1222"/>
      <c r="ED135" s="1222"/>
      <c r="EE135" s="1222"/>
      <c r="EF135" s="1222"/>
      <c r="EG135" s="1222"/>
      <c r="EH135" s="1222"/>
      <c r="EI135" s="1222"/>
      <c r="EJ135" s="1222"/>
      <c r="EK135" s="1222"/>
      <c r="EL135" s="1222"/>
      <c r="EM135" s="1222"/>
      <c r="EN135" s="1222"/>
      <c r="EO135" s="1222"/>
      <c r="EP135" s="1222"/>
      <c r="EQ135" s="1222"/>
      <c r="ER135" s="1222"/>
      <c r="ES135" s="1222"/>
      <c r="ET135" s="1222"/>
      <c r="EU135" s="1222"/>
      <c r="EV135" s="1222"/>
      <c r="EW135" s="1222"/>
      <c r="EX135" s="1222"/>
      <c r="EY135" s="1222"/>
      <c r="EZ135" s="1222"/>
      <c r="FA135" s="1222"/>
      <c r="FB135" s="1222"/>
      <c r="FC135" s="1222"/>
      <c r="FD135" s="1222"/>
      <c r="FE135" s="1222"/>
      <c r="FF135" s="1222"/>
      <c r="FG135" s="1222"/>
      <c r="FH135" s="1222"/>
      <c r="FI135" s="1222"/>
      <c r="FJ135" s="1222"/>
      <c r="FK135" s="1222"/>
      <c r="FL135" s="1222"/>
      <c r="FM135" s="1222"/>
      <c r="FN135" s="1222"/>
      <c r="FO135" s="1222"/>
      <c r="FP135" s="1222"/>
      <c r="FQ135" s="1222"/>
      <c r="FR135" s="1222"/>
      <c r="FS135" s="1222"/>
      <c r="FT135" s="1222"/>
      <c r="FU135" s="1222"/>
      <c r="FV135" s="1222"/>
      <c r="FW135" s="1222"/>
      <c r="FX135" s="1222"/>
      <c r="FY135" s="1222"/>
      <c r="FZ135" s="1222"/>
      <c r="GA135" s="1222"/>
      <c r="GB135" s="1222"/>
      <c r="GC135" s="1222"/>
      <c r="GD135" s="1222"/>
      <c r="GE135" s="1222"/>
      <c r="GF135" s="1222"/>
      <c r="GG135" s="1222"/>
      <c r="GH135" s="1222"/>
      <c r="GI135" s="1222"/>
      <c r="GJ135" s="1222"/>
      <c r="GK135" s="1222"/>
      <c r="GL135" s="1222"/>
      <c r="GM135" s="1222"/>
      <c r="GN135" s="1222"/>
      <c r="GO135" s="1222"/>
      <c r="GP135" s="1222"/>
      <c r="GQ135" s="1222"/>
      <c r="GR135" s="1222"/>
      <c r="GS135" s="1222"/>
      <c r="GT135" s="1222"/>
      <c r="GU135" s="1222"/>
      <c r="GV135" s="1222"/>
      <c r="GW135" s="1222"/>
      <c r="GX135" s="1222"/>
      <c r="GY135" s="1222"/>
      <c r="GZ135" s="1222"/>
      <c r="HA135" s="1222"/>
      <c r="HB135" s="1222"/>
      <c r="HC135" s="1222"/>
      <c r="HD135" s="1222"/>
      <c r="HE135" s="1222"/>
      <c r="HF135" s="1222"/>
      <c r="HG135" s="1222"/>
      <c r="HH135" s="1222"/>
      <c r="HI135" s="1222"/>
      <c r="HJ135" s="1222"/>
      <c r="HK135" s="1222"/>
      <c r="HL135" s="1222"/>
      <c r="HM135" s="1222"/>
      <c r="HN135" s="1222"/>
      <c r="HO135" s="1222"/>
      <c r="HP135" s="1222"/>
      <c r="HQ135" s="1222"/>
      <c r="HR135" s="1222"/>
      <c r="HS135" s="1222"/>
      <c r="HT135" s="1222"/>
      <c r="HU135" s="1222"/>
      <c r="HV135" s="1222"/>
      <c r="HW135" s="1222"/>
      <c r="HX135" s="1222"/>
      <c r="HY135" s="1222"/>
      <c r="HZ135" s="1222"/>
      <c r="IA135" s="1222"/>
      <c r="IB135" s="1222"/>
      <c r="IC135" s="1222"/>
      <c r="ID135" s="1222"/>
      <c r="IE135" s="1222"/>
      <c r="IF135" s="1222"/>
      <c r="IG135" s="1222"/>
      <c r="IH135" s="1222"/>
      <c r="II135" s="1222"/>
      <c r="IJ135" s="1222"/>
      <c r="IK135" s="1222"/>
      <c r="IL135" s="1222"/>
      <c r="IM135" s="1222"/>
      <c r="IN135" s="1222"/>
      <c r="IO135" s="1222"/>
      <c r="IP135" s="1222"/>
      <c r="IQ135" s="1222"/>
      <c r="IR135" s="1222"/>
      <c r="IS135" s="1222"/>
      <c r="IT135" s="1222"/>
      <c r="IU135" s="1222"/>
      <c r="IV135" s="1222"/>
    </row>
    <row r="136" spans="1:256" s="598" customFormat="1" ht="39.950000000000003" customHeight="1">
      <c r="A136" s="2093"/>
      <c r="B136" s="1250" t="s">
        <v>1588</v>
      </c>
      <c r="C136" s="1251" t="s">
        <v>1593</v>
      </c>
      <c r="D136" s="1253"/>
      <c r="E136" s="1259"/>
      <c r="F136" s="2775"/>
      <c r="G136" s="2773"/>
      <c r="H136" s="2773"/>
      <c r="I136" s="2773"/>
      <c r="J136" s="2774"/>
      <c r="K136" s="2774"/>
      <c r="L136" s="2774"/>
      <c r="M136" s="2774"/>
      <c r="N136" s="2774"/>
      <c r="O136" s="2774"/>
      <c r="P136" s="2774"/>
      <c r="Q136" s="2774"/>
      <c r="R136" s="2774"/>
      <c r="S136" s="2774"/>
      <c r="T136" s="2774"/>
      <c r="U136" s="2774"/>
      <c r="V136" s="2774"/>
      <c r="W136" s="2774"/>
      <c r="X136" s="2774"/>
      <c r="Y136" s="2774"/>
      <c r="Z136" s="2774"/>
      <c r="AA136" s="2774"/>
      <c r="AB136" s="2774"/>
      <c r="AC136" s="2774"/>
      <c r="AD136" s="2774"/>
      <c r="AE136" s="2774"/>
      <c r="AF136" s="2774"/>
      <c r="AG136" s="2774"/>
      <c r="AH136" s="2774"/>
      <c r="AI136" s="2774"/>
      <c r="AJ136" s="2774"/>
      <c r="AK136" s="2774"/>
      <c r="AL136" s="2774"/>
      <c r="AM136" s="2774"/>
      <c r="AN136" s="2774"/>
      <c r="AO136" s="2774"/>
      <c r="AP136" s="2774"/>
      <c r="AQ136" s="2774"/>
      <c r="AR136" s="2774"/>
      <c r="AS136" s="2774"/>
      <c r="AT136" s="2774"/>
      <c r="AU136" s="2774"/>
      <c r="AV136" s="2774"/>
      <c r="AW136" s="2774"/>
      <c r="AX136" s="2774"/>
      <c r="AY136" s="2774"/>
      <c r="AZ136" s="1222"/>
      <c r="BA136" s="1222"/>
      <c r="BB136" s="1222"/>
      <c r="BC136" s="1222"/>
      <c r="BD136" s="1222"/>
      <c r="BE136" s="1222"/>
      <c r="BF136" s="1222"/>
      <c r="BG136" s="1222"/>
      <c r="BH136" s="1222"/>
      <c r="BI136" s="1222"/>
      <c r="BJ136" s="1222"/>
      <c r="BK136" s="1222"/>
      <c r="BL136" s="1222"/>
      <c r="BM136" s="1222"/>
      <c r="BN136" s="1222"/>
      <c r="BO136" s="1222"/>
      <c r="BP136" s="1222"/>
      <c r="BQ136" s="1222"/>
      <c r="BR136" s="1222"/>
      <c r="BS136" s="1222"/>
      <c r="BT136" s="1222"/>
      <c r="BU136" s="1222"/>
      <c r="BV136" s="1222"/>
      <c r="BW136" s="1222"/>
      <c r="BX136" s="1222"/>
      <c r="BY136" s="1222"/>
      <c r="BZ136" s="1222"/>
      <c r="CA136" s="1222"/>
      <c r="CB136" s="1222"/>
      <c r="CC136" s="1222"/>
      <c r="CD136" s="1222"/>
      <c r="CE136" s="1222"/>
      <c r="CF136" s="1222"/>
      <c r="CG136" s="1222"/>
      <c r="CH136" s="1222"/>
      <c r="CI136" s="1222"/>
      <c r="CJ136" s="1222"/>
      <c r="CK136" s="1222"/>
      <c r="CL136" s="1222"/>
      <c r="CM136" s="1222"/>
      <c r="CN136" s="1222"/>
      <c r="CO136" s="1222"/>
      <c r="CP136" s="1222"/>
      <c r="CQ136" s="1222"/>
      <c r="CR136" s="1222"/>
      <c r="CS136" s="1222"/>
      <c r="CT136" s="1222"/>
      <c r="CU136" s="1222"/>
      <c r="CV136" s="1222"/>
      <c r="CW136" s="1222"/>
      <c r="CX136" s="1222"/>
      <c r="CY136" s="1222"/>
      <c r="CZ136" s="1222"/>
      <c r="DA136" s="1222"/>
      <c r="DB136" s="1222"/>
      <c r="DC136" s="1222"/>
      <c r="DD136" s="1222"/>
      <c r="DE136" s="1222"/>
      <c r="DF136" s="1222"/>
      <c r="DG136" s="1222"/>
      <c r="DH136" s="1222"/>
      <c r="DI136" s="1222"/>
      <c r="DJ136" s="1222"/>
      <c r="DK136" s="1222"/>
      <c r="DL136" s="1222"/>
      <c r="DM136" s="1222"/>
      <c r="DN136" s="1222"/>
      <c r="DO136" s="1222"/>
      <c r="DP136" s="1222"/>
      <c r="DQ136" s="1222"/>
      <c r="DR136" s="1222"/>
      <c r="DS136" s="1222"/>
      <c r="DT136" s="1222"/>
      <c r="DU136" s="1222"/>
      <c r="DV136" s="1222"/>
      <c r="DW136" s="1222"/>
      <c r="DX136" s="1222"/>
      <c r="DY136" s="1222"/>
      <c r="DZ136" s="1222"/>
      <c r="EA136" s="1222"/>
      <c r="EB136" s="1222"/>
      <c r="EC136" s="1222"/>
      <c r="ED136" s="1222"/>
      <c r="EE136" s="1222"/>
      <c r="EF136" s="1222"/>
      <c r="EG136" s="1222"/>
      <c r="EH136" s="1222"/>
      <c r="EI136" s="1222"/>
      <c r="EJ136" s="1222"/>
      <c r="EK136" s="1222"/>
      <c r="EL136" s="1222"/>
      <c r="EM136" s="1222"/>
      <c r="EN136" s="1222"/>
      <c r="EO136" s="1222"/>
      <c r="EP136" s="1222"/>
      <c r="EQ136" s="1222"/>
      <c r="ER136" s="1222"/>
      <c r="ES136" s="1222"/>
      <c r="ET136" s="1222"/>
      <c r="EU136" s="1222"/>
      <c r="EV136" s="1222"/>
      <c r="EW136" s="1222"/>
      <c r="EX136" s="1222"/>
      <c r="EY136" s="1222"/>
      <c r="EZ136" s="1222"/>
      <c r="FA136" s="1222"/>
      <c r="FB136" s="1222"/>
      <c r="FC136" s="1222"/>
      <c r="FD136" s="1222"/>
      <c r="FE136" s="1222"/>
      <c r="FF136" s="1222"/>
      <c r="FG136" s="1222"/>
      <c r="FH136" s="1222"/>
      <c r="FI136" s="1222"/>
      <c r="FJ136" s="1222"/>
      <c r="FK136" s="1222"/>
      <c r="FL136" s="1222"/>
      <c r="FM136" s="1222"/>
      <c r="FN136" s="1222"/>
      <c r="FO136" s="1222"/>
      <c r="FP136" s="1222"/>
      <c r="FQ136" s="1222"/>
      <c r="FR136" s="1222"/>
      <c r="FS136" s="1222"/>
      <c r="FT136" s="1222"/>
      <c r="FU136" s="1222"/>
      <c r="FV136" s="1222"/>
      <c r="FW136" s="1222"/>
      <c r="FX136" s="1222"/>
      <c r="FY136" s="1222"/>
      <c r="FZ136" s="1222"/>
      <c r="GA136" s="1222"/>
      <c r="GB136" s="1222"/>
      <c r="GC136" s="1222"/>
      <c r="GD136" s="1222"/>
      <c r="GE136" s="1222"/>
      <c r="GF136" s="1222"/>
      <c r="GG136" s="1222"/>
      <c r="GH136" s="1222"/>
      <c r="GI136" s="1222"/>
      <c r="GJ136" s="1222"/>
      <c r="GK136" s="1222"/>
      <c r="GL136" s="1222"/>
      <c r="GM136" s="1222"/>
      <c r="GN136" s="1222"/>
      <c r="GO136" s="1222"/>
      <c r="GP136" s="1222"/>
      <c r="GQ136" s="1222"/>
      <c r="GR136" s="1222"/>
      <c r="GS136" s="1222"/>
      <c r="GT136" s="1222"/>
      <c r="GU136" s="1222"/>
      <c r="GV136" s="1222"/>
      <c r="GW136" s="1222"/>
      <c r="GX136" s="1222"/>
      <c r="GY136" s="1222"/>
      <c r="GZ136" s="1222"/>
      <c r="HA136" s="1222"/>
      <c r="HB136" s="1222"/>
      <c r="HC136" s="1222"/>
      <c r="HD136" s="1222"/>
      <c r="HE136" s="1222"/>
      <c r="HF136" s="1222"/>
      <c r="HG136" s="1222"/>
      <c r="HH136" s="1222"/>
      <c r="HI136" s="1222"/>
      <c r="HJ136" s="1222"/>
      <c r="HK136" s="1222"/>
      <c r="HL136" s="1222"/>
      <c r="HM136" s="1222"/>
      <c r="HN136" s="1222"/>
      <c r="HO136" s="1222"/>
      <c r="HP136" s="1222"/>
      <c r="HQ136" s="1222"/>
      <c r="HR136" s="1222"/>
      <c r="HS136" s="1222"/>
      <c r="HT136" s="1222"/>
      <c r="HU136" s="1222"/>
      <c r="HV136" s="1222"/>
      <c r="HW136" s="1222"/>
      <c r="HX136" s="1222"/>
      <c r="HY136" s="1222"/>
      <c r="HZ136" s="1222"/>
      <c r="IA136" s="1222"/>
      <c r="IB136" s="1222"/>
      <c r="IC136" s="1222"/>
      <c r="ID136" s="1222"/>
      <c r="IE136" s="1222"/>
      <c r="IF136" s="1222"/>
      <c r="IG136" s="1222"/>
      <c r="IH136" s="1222"/>
      <c r="II136" s="1222"/>
      <c r="IJ136" s="1222"/>
      <c r="IK136" s="1222"/>
      <c r="IL136" s="1222"/>
      <c r="IM136" s="1222"/>
      <c r="IN136" s="1222"/>
      <c r="IO136" s="1222"/>
      <c r="IP136" s="1222"/>
      <c r="IQ136" s="1222"/>
      <c r="IR136" s="1222"/>
      <c r="IS136" s="1222"/>
      <c r="IT136" s="1222"/>
      <c r="IU136" s="1222"/>
      <c r="IV136" s="1222"/>
    </row>
    <row r="137" spans="1:256" s="598" customFormat="1" ht="20.100000000000001" customHeight="1">
      <c r="A137" s="1237" t="s">
        <v>0</v>
      </c>
      <c r="B137" s="1254">
        <f>SUM(B138:B142)</f>
        <v>1143</v>
      </c>
      <c r="C137" s="1254">
        <f>SUM(C138:C142)</f>
        <v>2180</v>
      </c>
      <c r="D137" s="1253"/>
      <c r="E137" s="1259"/>
      <c r="F137" s="2775"/>
      <c r="G137" s="2773"/>
      <c r="H137" s="2773"/>
      <c r="I137" s="2773"/>
      <c r="J137" s="2774"/>
      <c r="K137" s="2774"/>
      <c r="L137" s="2774"/>
      <c r="M137" s="2774"/>
      <c r="N137" s="2774"/>
      <c r="O137" s="2774"/>
      <c r="P137" s="2774"/>
      <c r="Q137" s="2774"/>
      <c r="R137" s="2774"/>
      <c r="S137" s="2774"/>
      <c r="T137" s="2774"/>
      <c r="U137" s="2774"/>
      <c r="V137" s="2774"/>
      <c r="W137" s="2774"/>
      <c r="X137" s="2774"/>
      <c r="Y137" s="2774"/>
      <c r="Z137" s="2774"/>
      <c r="AA137" s="2774"/>
      <c r="AB137" s="2774"/>
      <c r="AC137" s="2774"/>
      <c r="AD137" s="2774"/>
      <c r="AE137" s="2774"/>
      <c r="AF137" s="2774"/>
      <c r="AG137" s="2774"/>
      <c r="AH137" s="2774"/>
      <c r="AI137" s="2774"/>
      <c r="AJ137" s="2774"/>
      <c r="AK137" s="2774"/>
      <c r="AL137" s="2774"/>
      <c r="AM137" s="2774"/>
      <c r="AN137" s="2774"/>
      <c r="AO137" s="2774"/>
      <c r="AP137" s="2774"/>
      <c r="AQ137" s="2774"/>
      <c r="AR137" s="2774"/>
      <c r="AS137" s="2774"/>
      <c r="AT137" s="2774"/>
      <c r="AU137" s="2774"/>
      <c r="AV137" s="2774"/>
      <c r="AW137" s="2774"/>
      <c r="AX137" s="2774"/>
      <c r="AY137" s="2774"/>
      <c r="AZ137" s="1222"/>
      <c r="BA137" s="1222"/>
      <c r="BB137" s="1222"/>
      <c r="BC137" s="1222"/>
      <c r="BD137" s="1222"/>
      <c r="BE137" s="1222"/>
      <c r="BF137" s="1222"/>
      <c r="BG137" s="1222"/>
      <c r="BH137" s="1222"/>
      <c r="BI137" s="1222"/>
      <c r="BJ137" s="1222"/>
      <c r="BK137" s="1222"/>
      <c r="BL137" s="1222"/>
      <c r="BM137" s="1222"/>
      <c r="BN137" s="1222"/>
      <c r="BO137" s="1222"/>
      <c r="BP137" s="1222"/>
      <c r="BQ137" s="1222"/>
      <c r="BR137" s="1222"/>
      <c r="BS137" s="1222"/>
      <c r="BT137" s="1222"/>
      <c r="BU137" s="1222"/>
      <c r="BV137" s="1222"/>
      <c r="BW137" s="1222"/>
      <c r="BX137" s="1222"/>
      <c r="BY137" s="1222"/>
      <c r="BZ137" s="1222"/>
      <c r="CA137" s="1222"/>
      <c r="CB137" s="1222"/>
      <c r="CC137" s="1222"/>
      <c r="CD137" s="1222"/>
      <c r="CE137" s="1222"/>
      <c r="CF137" s="1222"/>
      <c r="CG137" s="1222"/>
      <c r="CH137" s="1222"/>
      <c r="CI137" s="1222"/>
      <c r="CJ137" s="1222"/>
      <c r="CK137" s="1222"/>
      <c r="CL137" s="1222"/>
      <c r="CM137" s="1222"/>
      <c r="CN137" s="1222"/>
      <c r="CO137" s="1222"/>
      <c r="CP137" s="1222"/>
      <c r="CQ137" s="1222"/>
      <c r="CR137" s="1222"/>
      <c r="CS137" s="1222"/>
      <c r="CT137" s="1222"/>
      <c r="CU137" s="1222"/>
      <c r="CV137" s="1222"/>
      <c r="CW137" s="1222"/>
      <c r="CX137" s="1222"/>
      <c r="CY137" s="1222"/>
      <c r="CZ137" s="1222"/>
      <c r="DA137" s="1222"/>
      <c r="DB137" s="1222"/>
      <c r="DC137" s="1222"/>
      <c r="DD137" s="1222"/>
      <c r="DE137" s="1222"/>
      <c r="DF137" s="1222"/>
      <c r="DG137" s="1222"/>
      <c r="DH137" s="1222"/>
      <c r="DI137" s="1222"/>
      <c r="DJ137" s="1222"/>
      <c r="DK137" s="1222"/>
      <c r="DL137" s="1222"/>
      <c r="DM137" s="1222"/>
      <c r="DN137" s="1222"/>
      <c r="DO137" s="1222"/>
      <c r="DP137" s="1222"/>
      <c r="DQ137" s="1222"/>
      <c r="DR137" s="1222"/>
      <c r="DS137" s="1222"/>
      <c r="DT137" s="1222"/>
      <c r="DU137" s="1222"/>
      <c r="DV137" s="1222"/>
      <c r="DW137" s="1222"/>
      <c r="DX137" s="1222"/>
      <c r="DY137" s="1222"/>
      <c r="DZ137" s="1222"/>
      <c r="EA137" s="1222"/>
      <c r="EB137" s="1222"/>
      <c r="EC137" s="1222"/>
      <c r="ED137" s="1222"/>
      <c r="EE137" s="1222"/>
      <c r="EF137" s="1222"/>
      <c r="EG137" s="1222"/>
      <c r="EH137" s="1222"/>
      <c r="EI137" s="1222"/>
      <c r="EJ137" s="1222"/>
      <c r="EK137" s="1222"/>
      <c r="EL137" s="1222"/>
      <c r="EM137" s="1222"/>
      <c r="EN137" s="1222"/>
      <c r="EO137" s="1222"/>
      <c r="EP137" s="1222"/>
      <c r="EQ137" s="1222"/>
      <c r="ER137" s="1222"/>
      <c r="ES137" s="1222"/>
      <c r="ET137" s="1222"/>
      <c r="EU137" s="1222"/>
      <c r="EV137" s="1222"/>
      <c r="EW137" s="1222"/>
      <c r="EX137" s="1222"/>
      <c r="EY137" s="1222"/>
      <c r="EZ137" s="1222"/>
      <c r="FA137" s="1222"/>
      <c r="FB137" s="1222"/>
      <c r="FC137" s="1222"/>
      <c r="FD137" s="1222"/>
      <c r="FE137" s="1222"/>
      <c r="FF137" s="1222"/>
      <c r="FG137" s="1222"/>
      <c r="FH137" s="1222"/>
      <c r="FI137" s="1222"/>
      <c r="FJ137" s="1222"/>
      <c r="FK137" s="1222"/>
      <c r="FL137" s="1222"/>
      <c r="FM137" s="1222"/>
      <c r="FN137" s="1222"/>
      <c r="FO137" s="1222"/>
      <c r="FP137" s="1222"/>
      <c r="FQ137" s="1222"/>
      <c r="FR137" s="1222"/>
      <c r="FS137" s="1222"/>
      <c r="FT137" s="1222"/>
      <c r="FU137" s="1222"/>
      <c r="FV137" s="1222"/>
      <c r="FW137" s="1222"/>
      <c r="FX137" s="1222"/>
      <c r="FY137" s="1222"/>
      <c r="FZ137" s="1222"/>
      <c r="GA137" s="1222"/>
      <c r="GB137" s="1222"/>
      <c r="GC137" s="1222"/>
      <c r="GD137" s="1222"/>
      <c r="GE137" s="1222"/>
      <c r="GF137" s="1222"/>
      <c r="GG137" s="1222"/>
      <c r="GH137" s="1222"/>
      <c r="GI137" s="1222"/>
      <c r="GJ137" s="1222"/>
      <c r="GK137" s="1222"/>
      <c r="GL137" s="1222"/>
      <c r="GM137" s="1222"/>
      <c r="GN137" s="1222"/>
      <c r="GO137" s="1222"/>
      <c r="GP137" s="1222"/>
      <c r="GQ137" s="1222"/>
      <c r="GR137" s="1222"/>
      <c r="GS137" s="1222"/>
      <c r="GT137" s="1222"/>
      <c r="GU137" s="1222"/>
      <c r="GV137" s="1222"/>
      <c r="GW137" s="1222"/>
      <c r="GX137" s="1222"/>
      <c r="GY137" s="1222"/>
      <c r="GZ137" s="1222"/>
      <c r="HA137" s="1222"/>
      <c r="HB137" s="1222"/>
      <c r="HC137" s="1222"/>
      <c r="HD137" s="1222"/>
      <c r="HE137" s="1222"/>
      <c r="HF137" s="1222"/>
      <c r="HG137" s="1222"/>
      <c r="HH137" s="1222"/>
      <c r="HI137" s="1222"/>
      <c r="HJ137" s="1222"/>
      <c r="HK137" s="1222"/>
      <c r="HL137" s="1222"/>
      <c r="HM137" s="1222"/>
      <c r="HN137" s="1222"/>
      <c r="HO137" s="1222"/>
      <c r="HP137" s="1222"/>
      <c r="HQ137" s="1222"/>
      <c r="HR137" s="1222"/>
      <c r="HS137" s="1222"/>
      <c r="HT137" s="1222"/>
      <c r="HU137" s="1222"/>
      <c r="HV137" s="1222"/>
      <c r="HW137" s="1222"/>
      <c r="HX137" s="1222"/>
      <c r="HY137" s="1222"/>
      <c r="HZ137" s="1222"/>
      <c r="IA137" s="1222"/>
      <c r="IB137" s="1222"/>
      <c r="IC137" s="1222"/>
      <c r="ID137" s="1222"/>
      <c r="IE137" s="1222"/>
      <c r="IF137" s="1222"/>
      <c r="IG137" s="1222"/>
      <c r="IH137" s="1222"/>
      <c r="II137" s="1222"/>
      <c r="IJ137" s="1222"/>
      <c r="IK137" s="1222"/>
      <c r="IL137" s="1222"/>
      <c r="IM137" s="1222"/>
      <c r="IN137" s="1222"/>
      <c r="IO137" s="1222"/>
      <c r="IP137" s="1222"/>
      <c r="IQ137" s="1222"/>
      <c r="IR137" s="1222"/>
      <c r="IS137" s="1222"/>
      <c r="IT137" s="1222"/>
      <c r="IU137" s="1222"/>
      <c r="IV137" s="1222"/>
    </row>
    <row r="138" spans="1:256" s="598" customFormat="1" ht="20.100000000000001" customHeight="1">
      <c r="A138" s="1240" t="s">
        <v>1578</v>
      </c>
      <c r="B138" s="834">
        <v>828</v>
      </c>
      <c r="C138" s="834">
        <v>1065</v>
      </c>
      <c r="D138" s="1253"/>
      <c r="E138" s="1259"/>
      <c r="F138" s="2775"/>
      <c r="G138" s="2773"/>
      <c r="H138" s="2773"/>
      <c r="I138" s="2773"/>
      <c r="J138" s="2774"/>
      <c r="K138" s="2774"/>
      <c r="L138" s="2774"/>
      <c r="M138" s="2774"/>
      <c r="N138" s="2774"/>
      <c r="O138" s="2774"/>
      <c r="P138" s="2774"/>
      <c r="Q138" s="2774"/>
      <c r="R138" s="2774"/>
      <c r="S138" s="2774"/>
      <c r="T138" s="2774"/>
      <c r="U138" s="2774"/>
      <c r="V138" s="2774"/>
      <c r="W138" s="2774"/>
      <c r="X138" s="2774"/>
      <c r="Y138" s="2774"/>
      <c r="Z138" s="2774"/>
      <c r="AA138" s="2774"/>
      <c r="AB138" s="2774"/>
      <c r="AC138" s="2774"/>
      <c r="AD138" s="2774"/>
      <c r="AE138" s="2774"/>
      <c r="AF138" s="2774"/>
      <c r="AG138" s="2774"/>
      <c r="AH138" s="2774"/>
      <c r="AI138" s="2774"/>
      <c r="AJ138" s="2774"/>
      <c r="AK138" s="2774"/>
      <c r="AL138" s="2774"/>
      <c r="AM138" s="2774"/>
      <c r="AN138" s="2774"/>
      <c r="AO138" s="2774"/>
      <c r="AP138" s="2774"/>
      <c r="AQ138" s="2774"/>
      <c r="AR138" s="2774"/>
      <c r="AS138" s="2774"/>
      <c r="AT138" s="2774"/>
      <c r="AU138" s="2774"/>
      <c r="AV138" s="2774"/>
      <c r="AW138" s="2774"/>
      <c r="AX138" s="2774"/>
      <c r="AY138" s="2774"/>
      <c r="AZ138" s="1222"/>
      <c r="BA138" s="1222"/>
      <c r="BB138" s="1222"/>
      <c r="BC138" s="1222"/>
      <c r="BD138" s="1222"/>
      <c r="BE138" s="1222"/>
      <c r="BF138" s="1222"/>
      <c r="BG138" s="1222"/>
      <c r="BH138" s="1222"/>
      <c r="BI138" s="1222"/>
      <c r="BJ138" s="1222"/>
      <c r="BK138" s="1222"/>
      <c r="BL138" s="1222"/>
      <c r="BM138" s="1222"/>
      <c r="BN138" s="1222"/>
      <c r="BO138" s="1222"/>
      <c r="BP138" s="1222"/>
      <c r="BQ138" s="1222"/>
      <c r="BR138" s="1222"/>
      <c r="BS138" s="1222"/>
      <c r="BT138" s="1222"/>
      <c r="BU138" s="1222"/>
      <c r="BV138" s="1222"/>
      <c r="BW138" s="1222"/>
      <c r="BX138" s="1222"/>
      <c r="BY138" s="1222"/>
      <c r="BZ138" s="1222"/>
      <c r="CA138" s="1222"/>
      <c r="CB138" s="1222"/>
      <c r="CC138" s="1222"/>
      <c r="CD138" s="1222"/>
      <c r="CE138" s="1222"/>
      <c r="CF138" s="1222"/>
      <c r="CG138" s="1222"/>
      <c r="CH138" s="1222"/>
      <c r="CI138" s="1222"/>
      <c r="CJ138" s="1222"/>
      <c r="CK138" s="1222"/>
      <c r="CL138" s="1222"/>
      <c r="CM138" s="1222"/>
      <c r="CN138" s="1222"/>
      <c r="CO138" s="1222"/>
      <c r="CP138" s="1222"/>
      <c r="CQ138" s="1222"/>
      <c r="CR138" s="1222"/>
      <c r="CS138" s="1222"/>
      <c r="CT138" s="1222"/>
      <c r="CU138" s="1222"/>
      <c r="CV138" s="1222"/>
      <c r="CW138" s="1222"/>
      <c r="CX138" s="1222"/>
      <c r="CY138" s="1222"/>
      <c r="CZ138" s="1222"/>
      <c r="DA138" s="1222"/>
      <c r="DB138" s="1222"/>
      <c r="DC138" s="1222"/>
      <c r="DD138" s="1222"/>
      <c r="DE138" s="1222"/>
      <c r="DF138" s="1222"/>
      <c r="DG138" s="1222"/>
      <c r="DH138" s="1222"/>
      <c r="DI138" s="1222"/>
      <c r="DJ138" s="1222"/>
      <c r="DK138" s="1222"/>
      <c r="DL138" s="1222"/>
      <c r="DM138" s="1222"/>
      <c r="DN138" s="1222"/>
      <c r="DO138" s="1222"/>
      <c r="DP138" s="1222"/>
      <c r="DQ138" s="1222"/>
      <c r="DR138" s="1222"/>
      <c r="DS138" s="1222"/>
      <c r="DT138" s="1222"/>
      <c r="DU138" s="1222"/>
      <c r="DV138" s="1222"/>
      <c r="DW138" s="1222"/>
      <c r="DX138" s="1222"/>
      <c r="DY138" s="1222"/>
      <c r="DZ138" s="1222"/>
      <c r="EA138" s="1222"/>
      <c r="EB138" s="1222"/>
      <c r="EC138" s="1222"/>
      <c r="ED138" s="1222"/>
      <c r="EE138" s="1222"/>
      <c r="EF138" s="1222"/>
      <c r="EG138" s="1222"/>
      <c r="EH138" s="1222"/>
      <c r="EI138" s="1222"/>
      <c r="EJ138" s="1222"/>
      <c r="EK138" s="1222"/>
      <c r="EL138" s="1222"/>
      <c r="EM138" s="1222"/>
      <c r="EN138" s="1222"/>
      <c r="EO138" s="1222"/>
      <c r="EP138" s="1222"/>
      <c r="EQ138" s="1222"/>
      <c r="ER138" s="1222"/>
      <c r="ES138" s="1222"/>
      <c r="ET138" s="1222"/>
      <c r="EU138" s="1222"/>
      <c r="EV138" s="1222"/>
      <c r="EW138" s="1222"/>
      <c r="EX138" s="1222"/>
      <c r="EY138" s="1222"/>
      <c r="EZ138" s="1222"/>
      <c r="FA138" s="1222"/>
      <c r="FB138" s="1222"/>
      <c r="FC138" s="1222"/>
      <c r="FD138" s="1222"/>
      <c r="FE138" s="1222"/>
      <c r="FF138" s="1222"/>
      <c r="FG138" s="1222"/>
      <c r="FH138" s="1222"/>
      <c r="FI138" s="1222"/>
      <c r="FJ138" s="1222"/>
      <c r="FK138" s="1222"/>
      <c r="FL138" s="1222"/>
      <c r="FM138" s="1222"/>
      <c r="FN138" s="1222"/>
      <c r="FO138" s="1222"/>
      <c r="FP138" s="1222"/>
      <c r="FQ138" s="1222"/>
      <c r="FR138" s="1222"/>
      <c r="FS138" s="1222"/>
      <c r="FT138" s="1222"/>
      <c r="FU138" s="1222"/>
      <c r="FV138" s="1222"/>
      <c r="FW138" s="1222"/>
      <c r="FX138" s="1222"/>
      <c r="FY138" s="1222"/>
      <c r="FZ138" s="1222"/>
      <c r="GA138" s="1222"/>
      <c r="GB138" s="1222"/>
      <c r="GC138" s="1222"/>
      <c r="GD138" s="1222"/>
      <c r="GE138" s="1222"/>
      <c r="GF138" s="1222"/>
      <c r="GG138" s="1222"/>
      <c r="GH138" s="1222"/>
      <c r="GI138" s="1222"/>
      <c r="GJ138" s="1222"/>
      <c r="GK138" s="1222"/>
      <c r="GL138" s="1222"/>
      <c r="GM138" s="1222"/>
      <c r="GN138" s="1222"/>
      <c r="GO138" s="1222"/>
      <c r="GP138" s="1222"/>
      <c r="GQ138" s="1222"/>
      <c r="GR138" s="1222"/>
      <c r="GS138" s="1222"/>
      <c r="GT138" s="1222"/>
      <c r="GU138" s="1222"/>
      <c r="GV138" s="1222"/>
      <c r="GW138" s="1222"/>
      <c r="GX138" s="1222"/>
      <c r="GY138" s="1222"/>
      <c r="GZ138" s="1222"/>
      <c r="HA138" s="1222"/>
      <c r="HB138" s="1222"/>
      <c r="HC138" s="1222"/>
      <c r="HD138" s="1222"/>
      <c r="HE138" s="1222"/>
      <c r="HF138" s="1222"/>
      <c r="HG138" s="1222"/>
      <c r="HH138" s="1222"/>
      <c r="HI138" s="1222"/>
      <c r="HJ138" s="1222"/>
      <c r="HK138" s="1222"/>
      <c r="HL138" s="1222"/>
      <c r="HM138" s="1222"/>
      <c r="HN138" s="1222"/>
      <c r="HO138" s="1222"/>
      <c r="HP138" s="1222"/>
      <c r="HQ138" s="1222"/>
      <c r="HR138" s="1222"/>
      <c r="HS138" s="1222"/>
      <c r="HT138" s="1222"/>
      <c r="HU138" s="1222"/>
      <c r="HV138" s="1222"/>
      <c r="HW138" s="1222"/>
      <c r="HX138" s="1222"/>
      <c r="HY138" s="1222"/>
      <c r="HZ138" s="1222"/>
      <c r="IA138" s="1222"/>
      <c r="IB138" s="1222"/>
      <c r="IC138" s="1222"/>
      <c r="ID138" s="1222"/>
      <c r="IE138" s="1222"/>
      <c r="IF138" s="1222"/>
      <c r="IG138" s="1222"/>
      <c r="IH138" s="1222"/>
      <c r="II138" s="1222"/>
      <c r="IJ138" s="1222"/>
      <c r="IK138" s="1222"/>
      <c r="IL138" s="1222"/>
      <c r="IM138" s="1222"/>
      <c r="IN138" s="1222"/>
      <c r="IO138" s="1222"/>
      <c r="IP138" s="1222"/>
      <c r="IQ138" s="1222"/>
      <c r="IR138" s="1222"/>
      <c r="IS138" s="1222"/>
      <c r="IT138" s="1222"/>
      <c r="IU138" s="1222"/>
      <c r="IV138" s="1222"/>
    </row>
    <row r="139" spans="1:256" s="598" customFormat="1" ht="20.100000000000001" customHeight="1">
      <c r="A139" s="1240" t="s">
        <v>635</v>
      </c>
      <c r="B139" s="834">
        <v>217</v>
      </c>
      <c r="C139" s="834">
        <v>623</v>
      </c>
      <c r="D139" s="1253"/>
      <c r="E139" s="1259"/>
      <c r="F139" s="2775"/>
      <c r="G139" s="2773"/>
      <c r="H139" s="2773"/>
      <c r="I139" s="2773"/>
      <c r="J139" s="2774"/>
      <c r="K139" s="2774"/>
      <c r="L139" s="2774"/>
      <c r="M139" s="2774"/>
      <c r="N139" s="2774"/>
      <c r="O139" s="2774"/>
      <c r="P139" s="2774"/>
      <c r="Q139" s="2774"/>
      <c r="R139" s="2774"/>
      <c r="S139" s="2774"/>
      <c r="T139" s="2774"/>
      <c r="U139" s="2774"/>
      <c r="V139" s="2774"/>
      <c r="W139" s="2774"/>
      <c r="X139" s="2774"/>
      <c r="Y139" s="2774"/>
      <c r="Z139" s="2774"/>
      <c r="AA139" s="2774"/>
      <c r="AB139" s="2774"/>
      <c r="AC139" s="2774"/>
      <c r="AD139" s="2774"/>
      <c r="AE139" s="2774"/>
      <c r="AF139" s="2774"/>
      <c r="AG139" s="2774"/>
      <c r="AH139" s="2774"/>
      <c r="AI139" s="2774"/>
      <c r="AJ139" s="2774"/>
      <c r="AK139" s="2774"/>
      <c r="AL139" s="2774"/>
      <c r="AM139" s="2774"/>
      <c r="AN139" s="2774"/>
      <c r="AO139" s="2774"/>
      <c r="AP139" s="2774"/>
      <c r="AQ139" s="2774"/>
      <c r="AR139" s="2774"/>
      <c r="AS139" s="2774"/>
      <c r="AT139" s="2774"/>
      <c r="AU139" s="2774"/>
      <c r="AV139" s="2774"/>
      <c r="AW139" s="2774"/>
      <c r="AX139" s="2774"/>
      <c r="AY139" s="2774"/>
      <c r="AZ139" s="1222"/>
      <c r="BA139" s="1222"/>
      <c r="BB139" s="1222"/>
      <c r="BC139" s="1222"/>
      <c r="BD139" s="1222"/>
      <c r="BE139" s="1222"/>
      <c r="BF139" s="1222"/>
      <c r="BG139" s="1222"/>
      <c r="BH139" s="1222"/>
      <c r="BI139" s="1222"/>
      <c r="BJ139" s="1222"/>
      <c r="BK139" s="1222"/>
      <c r="BL139" s="1222"/>
      <c r="BM139" s="1222"/>
      <c r="BN139" s="1222"/>
      <c r="BO139" s="1222"/>
      <c r="BP139" s="1222"/>
      <c r="BQ139" s="1222"/>
      <c r="BR139" s="1222"/>
      <c r="BS139" s="1222"/>
      <c r="BT139" s="1222"/>
      <c r="BU139" s="1222"/>
      <c r="BV139" s="1222"/>
      <c r="BW139" s="1222"/>
      <c r="BX139" s="1222"/>
      <c r="BY139" s="1222"/>
      <c r="BZ139" s="1222"/>
      <c r="CA139" s="1222"/>
      <c r="CB139" s="1222"/>
      <c r="CC139" s="1222"/>
      <c r="CD139" s="1222"/>
      <c r="CE139" s="1222"/>
      <c r="CF139" s="1222"/>
      <c r="CG139" s="1222"/>
      <c r="CH139" s="1222"/>
      <c r="CI139" s="1222"/>
      <c r="CJ139" s="1222"/>
      <c r="CK139" s="1222"/>
      <c r="CL139" s="1222"/>
      <c r="CM139" s="1222"/>
      <c r="CN139" s="1222"/>
      <c r="CO139" s="1222"/>
      <c r="CP139" s="1222"/>
      <c r="CQ139" s="1222"/>
      <c r="CR139" s="1222"/>
      <c r="CS139" s="1222"/>
      <c r="CT139" s="1222"/>
      <c r="CU139" s="1222"/>
      <c r="CV139" s="1222"/>
      <c r="CW139" s="1222"/>
      <c r="CX139" s="1222"/>
      <c r="CY139" s="1222"/>
      <c r="CZ139" s="1222"/>
      <c r="DA139" s="1222"/>
      <c r="DB139" s="1222"/>
      <c r="DC139" s="1222"/>
      <c r="DD139" s="1222"/>
      <c r="DE139" s="1222"/>
      <c r="DF139" s="1222"/>
      <c r="DG139" s="1222"/>
      <c r="DH139" s="1222"/>
      <c r="DI139" s="1222"/>
      <c r="DJ139" s="1222"/>
      <c r="DK139" s="1222"/>
      <c r="DL139" s="1222"/>
      <c r="DM139" s="1222"/>
      <c r="DN139" s="1222"/>
      <c r="DO139" s="1222"/>
      <c r="DP139" s="1222"/>
      <c r="DQ139" s="1222"/>
      <c r="DR139" s="1222"/>
      <c r="DS139" s="1222"/>
      <c r="DT139" s="1222"/>
      <c r="DU139" s="1222"/>
      <c r="DV139" s="1222"/>
      <c r="DW139" s="1222"/>
      <c r="DX139" s="1222"/>
      <c r="DY139" s="1222"/>
      <c r="DZ139" s="1222"/>
      <c r="EA139" s="1222"/>
      <c r="EB139" s="1222"/>
      <c r="EC139" s="1222"/>
      <c r="ED139" s="1222"/>
      <c r="EE139" s="1222"/>
      <c r="EF139" s="1222"/>
      <c r="EG139" s="1222"/>
      <c r="EH139" s="1222"/>
      <c r="EI139" s="1222"/>
      <c r="EJ139" s="1222"/>
      <c r="EK139" s="1222"/>
      <c r="EL139" s="1222"/>
      <c r="EM139" s="1222"/>
      <c r="EN139" s="1222"/>
      <c r="EO139" s="1222"/>
      <c r="EP139" s="1222"/>
      <c r="EQ139" s="1222"/>
      <c r="ER139" s="1222"/>
      <c r="ES139" s="1222"/>
      <c r="ET139" s="1222"/>
      <c r="EU139" s="1222"/>
      <c r="EV139" s="1222"/>
      <c r="EW139" s="1222"/>
      <c r="EX139" s="1222"/>
      <c r="EY139" s="1222"/>
      <c r="EZ139" s="1222"/>
      <c r="FA139" s="1222"/>
      <c r="FB139" s="1222"/>
      <c r="FC139" s="1222"/>
      <c r="FD139" s="1222"/>
      <c r="FE139" s="1222"/>
      <c r="FF139" s="1222"/>
      <c r="FG139" s="1222"/>
      <c r="FH139" s="1222"/>
      <c r="FI139" s="1222"/>
      <c r="FJ139" s="1222"/>
      <c r="FK139" s="1222"/>
      <c r="FL139" s="1222"/>
      <c r="FM139" s="1222"/>
      <c r="FN139" s="1222"/>
      <c r="FO139" s="1222"/>
      <c r="FP139" s="1222"/>
      <c r="FQ139" s="1222"/>
      <c r="FR139" s="1222"/>
      <c r="FS139" s="1222"/>
      <c r="FT139" s="1222"/>
      <c r="FU139" s="1222"/>
      <c r="FV139" s="1222"/>
      <c r="FW139" s="1222"/>
      <c r="FX139" s="1222"/>
      <c r="FY139" s="1222"/>
      <c r="FZ139" s="1222"/>
      <c r="GA139" s="1222"/>
      <c r="GB139" s="1222"/>
      <c r="GC139" s="1222"/>
      <c r="GD139" s="1222"/>
      <c r="GE139" s="1222"/>
      <c r="GF139" s="1222"/>
      <c r="GG139" s="1222"/>
      <c r="GH139" s="1222"/>
      <c r="GI139" s="1222"/>
      <c r="GJ139" s="1222"/>
      <c r="GK139" s="1222"/>
      <c r="GL139" s="1222"/>
      <c r="GM139" s="1222"/>
      <c r="GN139" s="1222"/>
      <c r="GO139" s="1222"/>
      <c r="GP139" s="1222"/>
      <c r="GQ139" s="1222"/>
      <c r="GR139" s="1222"/>
      <c r="GS139" s="1222"/>
      <c r="GT139" s="1222"/>
      <c r="GU139" s="1222"/>
      <c r="GV139" s="1222"/>
      <c r="GW139" s="1222"/>
      <c r="GX139" s="1222"/>
      <c r="GY139" s="1222"/>
      <c r="GZ139" s="1222"/>
      <c r="HA139" s="1222"/>
      <c r="HB139" s="1222"/>
      <c r="HC139" s="1222"/>
      <c r="HD139" s="1222"/>
      <c r="HE139" s="1222"/>
      <c r="HF139" s="1222"/>
      <c r="HG139" s="1222"/>
      <c r="HH139" s="1222"/>
      <c r="HI139" s="1222"/>
      <c r="HJ139" s="1222"/>
      <c r="HK139" s="1222"/>
      <c r="HL139" s="1222"/>
      <c r="HM139" s="1222"/>
      <c r="HN139" s="1222"/>
      <c r="HO139" s="1222"/>
      <c r="HP139" s="1222"/>
      <c r="HQ139" s="1222"/>
      <c r="HR139" s="1222"/>
      <c r="HS139" s="1222"/>
      <c r="HT139" s="1222"/>
      <c r="HU139" s="1222"/>
      <c r="HV139" s="1222"/>
      <c r="HW139" s="1222"/>
      <c r="HX139" s="1222"/>
      <c r="HY139" s="1222"/>
      <c r="HZ139" s="1222"/>
      <c r="IA139" s="1222"/>
      <c r="IB139" s="1222"/>
      <c r="IC139" s="1222"/>
      <c r="ID139" s="1222"/>
      <c r="IE139" s="1222"/>
      <c r="IF139" s="1222"/>
      <c r="IG139" s="1222"/>
      <c r="IH139" s="1222"/>
      <c r="II139" s="1222"/>
      <c r="IJ139" s="1222"/>
      <c r="IK139" s="1222"/>
      <c r="IL139" s="1222"/>
      <c r="IM139" s="1222"/>
      <c r="IN139" s="1222"/>
      <c r="IO139" s="1222"/>
      <c r="IP139" s="1222"/>
      <c r="IQ139" s="1222"/>
      <c r="IR139" s="1222"/>
      <c r="IS139" s="1222"/>
      <c r="IT139" s="1222"/>
      <c r="IU139" s="1222"/>
      <c r="IV139" s="1222"/>
    </row>
    <row r="140" spans="1:256" s="598" customFormat="1" ht="20.100000000000001" customHeight="1">
      <c r="A140" s="1240" t="s">
        <v>1579</v>
      </c>
      <c r="B140" s="834">
        <v>72</v>
      </c>
      <c r="C140" s="834">
        <v>447</v>
      </c>
      <c r="D140" s="1253"/>
      <c r="E140" s="1259"/>
      <c r="F140" s="2775"/>
      <c r="G140" s="2773"/>
      <c r="H140" s="2773"/>
      <c r="I140" s="2773"/>
      <c r="J140" s="2774"/>
      <c r="K140" s="2774"/>
      <c r="L140" s="2774"/>
      <c r="M140" s="2774"/>
      <c r="N140" s="2774"/>
      <c r="O140" s="2774"/>
      <c r="P140" s="2774"/>
      <c r="Q140" s="2774"/>
      <c r="R140" s="2774"/>
      <c r="S140" s="2774"/>
      <c r="T140" s="2774"/>
      <c r="U140" s="2774"/>
      <c r="V140" s="2774"/>
      <c r="W140" s="2774"/>
      <c r="X140" s="2774"/>
      <c r="Y140" s="2774"/>
      <c r="Z140" s="2774"/>
      <c r="AA140" s="2774"/>
      <c r="AB140" s="2774"/>
      <c r="AC140" s="2774"/>
      <c r="AD140" s="2774"/>
      <c r="AE140" s="2774"/>
      <c r="AF140" s="2774"/>
      <c r="AG140" s="2774"/>
      <c r="AH140" s="2774"/>
      <c r="AI140" s="2774"/>
      <c r="AJ140" s="2774"/>
      <c r="AK140" s="2774"/>
      <c r="AL140" s="2774"/>
      <c r="AM140" s="2774"/>
      <c r="AN140" s="2774"/>
      <c r="AO140" s="2774"/>
      <c r="AP140" s="2774"/>
      <c r="AQ140" s="2774"/>
      <c r="AR140" s="2774"/>
      <c r="AS140" s="2774"/>
      <c r="AT140" s="2774"/>
      <c r="AU140" s="2774"/>
      <c r="AV140" s="2774"/>
      <c r="AW140" s="2774"/>
      <c r="AX140" s="2774"/>
      <c r="AY140" s="2774"/>
      <c r="AZ140" s="1222"/>
      <c r="BA140" s="1222"/>
      <c r="BB140" s="1222"/>
      <c r="BC140" s="1222"/>
      <c r="BD140" s="1222"/>
      <c r="BE140" s="1222"/>
      <c r="BF140" s="1222"/>
      <c r="BG140" s="1222"/>
      <c r="BH140" s="1222"/>
      <c r="BI140" s="1222"/>
      <c r="BJ140" s="1222"/>
      <c r="BK140" s="1222"/>
      <c r="BL140" s="1222"/>
      <c r="BM140" s="1222"/>
      <c r="BN140" s="1222"/>
      <c r="BO140" s="1222"/>
      <c r="BP140" s="1222"/>
      <c r="BQ140" s="1222"/>
      <c r="BR140" s="1222"/>
      <c r="BS140" s="1222"/>
      <c r="BT140" s="1222"/>
      <c r="BU140" s="1222"/>
      <c r="BV140" s="1222"/>
      <c r="BW140" s="1222"/>
      <c r="BX140" s="1222"/>
      <c r="BY140" s="1222"/>
      <c r="BZ140" s="1222"/>
      <c r="CA140" s="1222"/>
      <c r="CB140" s="1222"/>
      <c r="CC140" s="1222"/>
      <c r="CD140" s="1222"/>
      <c r="CE140" s="1222"/>
      <c r="CF140" s="1222"/>
      <c r="CG140" s="1222"/>
      <c r="CH140" s="1222"/>
      <c r="CI140" s="1222"/>
      <c r="CJ140" s="1222"/>
      <c r="CK140" s="1222"/>
      <c r="CL140" s="1222"/>
      <c r="CM140" s="1222"/>
      <c r="CN140" s="1222"/>
      <c r="CO140" s="1222"/>
      <c r="CP140" s="1222"/>
      <c r="CQ140" s="1222"/>
      <c r="CR140" s="1222"/>
      <c r="CS140" s="1222"/>
      <c r="CT140" s="1222"/>
      <c r="CU140" s="1222"/>
      <c r="CV140" s="1222"/>
      <c r="CW140" s="1222"/>
      <c r="CX140" s="1222"/>
      <c r="CY140" s="1222"/>
      <c r="CZ140" s="1222"/>
      <c r="DA140" s="1222"/>
      <c r="DB140" s="1222"/>
      <c r="DC140" s="1222"/>
      <c r="DD140" s="1222"/>
      <c r="DE140" s="1222"/>
      <c r="DF140" s="1222"/>
      <c r="DG140" s="1222"/>
      <c r="DH140" s="1222"/>
      <c r="DI140" s="1222"/>
      <c r="DJ140" s="1222"/>
      <c r="DK140" s="1222"/>
      <c r="DL140" s="1222"/>
      <c r="DM140" s="1222"/>
      <c r="DN140" s="1222"/>
      <c r="DO140" s="1222"/>
      <c r="DP140" s="1222"/>
      <c r="DQ140" s="1222"/>
      <c r="DR140" s="1222"/>
      <c r="DS140" s="1222"/>
      <c r="DT140" s="1222"/>
      <c r="DU140" s="1222"/>
      <c r="DV140" s="1222"/>
      <c r="DW140" s="1222"/>
      <c r="DX140" s="1222"/>
      <c r="DY140" s="1222"/>
      <c r="DZ140" s="1222"/>
      <c r="EA140" s="1222"/>
      <c r="EB140" s="1222"/>
      <c r="EC140" s="1222"/>
      <c r="ED140" s="1222"/>
      <c r="EE140" s="1222"/>
      <c r="EF140" s="1222"/>
      <c r="EG140" s="1222"/>
      <c r="EH140" s="1222"/>
      <c r="EI140" s="1222"/>
      <c r="EJ140" s="1222"/>
      <c r="EK140" s="1222"/>
      <c r="EL140" s="1222"/>
      <c r="EM140" s="1222"/>
      <c r="EN140" s="1222"/>
      <c r="EO140" s="1222"/>
      <c r="EP140" s="1222"/>
      <c r="EQ140" s="1222"/>
      <c r="ER140" s="1222"/>
      <c r="ES140" s="1222"/>
      <c r="ET140" s="1222"/>
      <c r="EU140" s="1222"/>
      <c r="EV140" s="1222"/>
      <c r="EW140" s="1222"/>
      <c r="EX140" s="1222"/>
      <c r="EY140" s="1222"/>
      <c r="EZ140" s="1222"/>
      <c r="FA140" s="1222"/>
      <c r="FB140" s="1222"/>
      <c r="FC140" s="1222"/>
      <c r="FD140" s="1222"/>
      <c r="FE140" s="1222"/>
      <c r="FF140" s="1222"/>
      <c r="FG140" s="1222"/>
      <c r="FH140" s="1222"/>
      <c r="FI140" s="1222"/>
      <c r="FJ140" s="1222"/>
      <c r="FK140" s="1222"/>
      <c r="FL140" s="1222"/>
      <c r="FM140" s="1222"/>
      <c r="FN140" s="1222"/>
      <c r="FO140" s="1222"/>
      <c r="FP140" s="1222"/>
      <c r="FQ140" s="1222"/>
      <c r="FR140" s="1222"/>
      <c r="FS140" s="1222"/>
      <c r="FT140" s="1222"/>
      <c r="FU140" s="1222"/>
      <c r="FV140" s="1222"/>
      <c r="FW140" s="1222"/>
      <c r="FX140" s="1222"/>
      <c r="FY140" s="1222"/>
      <c r="FZ140" s="1222"/>
      <c r="GA140" s="1222"/>
      <c r="GB140" s="1222"/>
      <c r="GC140" s="1222"/>
      <c r="GD140" s="1222"/>
      <c r="GE140" s="1222"/>
      <c r="GF140" s="1222"/>
      <c r="GG140" s="1222"/>
      <c r="GH140" s="1222"/>
      <c r="GI140" s="1222"/>
      <c r="GJ140" s="1222"/>
      <c r="GK140" s="1222"/>
      <c r="GL140" s="1222"/>
      <c r="GM140" s="1222"/>
      <c r="GN140" s="1222"/>
      <c r="GO140" s="1222"/>
      <c r="GP140" s="1222"/>
      <c r="GQ140" s="1222"/>
      <c r="GR140" s="1222"/>
      <c r="GS140" s="1222"/>
      <c r="GT140" s="1222"/>
      <c r="GU140" s="1222"/>
      <c r="GV140" s="1222"/>
      <c r="GW140" s="1222"/>
      <c r="GX140" s="1222"/>
      <c r="GY140" s="1222"/>
      <c r="GZ140" s="1222"/>
      <c r="HA140" s="1222"/>
      <c r="HB140" s="1222"/>
      <c r="HC140" s="1222"/>
      <c r="HD140" s="1222"/>
      <c r="HE140" s="1222"/>
      <c r="HF140" s="1222"/>
      <c r="HG140" s="1222"/>
      <c r="HH140" s="1222"/>
      <c r="HI140" s="1222"/>
      <c r="HJ140" s="1222"/>
      <c r="HK140" s="1222"/>
      <c r="HL140" s="1222"/>
      <c r="HM140" s="1222"/>
      <c r="HN140" s="1222"/>
      <c r="HO140" s="1222"/>
      <c r="HP140" s="1222"/>
      <c r="HQ140" s="1222"/>
      <c r="HR140" s="1222"/>
      <c r="HS140" s="1222"/>
      <c r="HT140" s="1222"/>
      <c r="HU140" s="1222"/>
      <c r="HV140" s="1222"/>
      <c r="HW140" s="1222"/>
      <c r="HX140" s="1222"/>
      <c r="HY140" s="1222"/>
      <c r="HZ140" s="1222"/>
      <c r="IA140" s="1222"/>
      <c r="IB140" s="1222"/>
      <c r="IC140" s="1222"/>
      <c r="ID140" s="1222"/>
      <c r="IE140" s="1222"/>
      <c r="IF140" s="1222"/>
      <c r="IG140" s="1222"/>
      <c r="IH140" s="1222"/>
      <c r="II140" s="1222"/>
      <c r="IJ140" s="1222"/>
      <c r="IK140" s="1222"/>
      <c r="IL140" s="1222"/>
      <c r="IM140" s="1222"/>
      <c r="IN140" s="1222"/>
      <c r="IO140" s="1222"/>
      <c r="IP140" s="1222"/>
      <c r="IQ140" s="1222"/>
      <c r="IR140" s="1222"/>
      <c r="IS140" s="1222"/>
      <c r="IT140" s="1222"/>
      <c r="IU140" s="1222"/>
      <c r="IV140" s="1222"/>
    </row>
    <row r="141" spans="1:256" s="598" customFormat="1" ht="20.100000000000001" customHeight="1">
      <c r="A141" s="1240" t="s">
        <v>1580</v>
      </c>
      <c r="B141" s="834">
        <v>0</v>
      </c>
      <c r="C141" s="834">
        <v>6</v>
      </c>
      <c r="D141" s="1253"/>
      <c r="E141" s="1259"/>
      <c r="F141" s="2775"/>
      <c r="G141" s="2773"/>
      <c r="H141" s="2773"/>
      <c r="I141" s="2773"/>
      <c r="J141" s="2774"/>
      <c r="K141" s="2774"/>
      <c r="L141" s="2774"/>
      <c r="M141" s="2774"/>
      <c r="N141" s="2774"/>
      <c r="O141" s="2774"/>
      <c r="P141" s="2774"/>
      <c r="Q141" s="2774"/>
      <c r="R141" s="2774"/>
      <c r="S141" s="2774"/>
      <c r="T141" s="2774"/>
      <c r="U141" s="2774"/>
      <c r="V141" s="2774"/>
      <c r="W141" s="2774"/>
      <c r="X141" s="2774"/>
      <c r="Y141" s="2774"/>
      <c r="Z141" s="2774"/>
      <c r="AA141" s="2774"/>
      <c r="AB141" s="2774"/>
      <c r="AC141" s="2774"/>
      <c r="AD141" s="2774"/>
      <c r="AE141" s="2774"/>
      <c r="AF141" s="2774"/>
      <c r="AG141" s="2774"/>
      <c r="AH141" s="2774"/>
      <c r="AI141" s="2774"/>
      <c r="AJ141" s="2774"/>
      <c r="AK141" s="2774"/>
      <c r="AL141" s="2774"/>
      <c r="AM141" s="2774"/>
      <c r="AN141" s="2774"/>
      <c r="AO141" s="2774"/>
      <c r="AP141" s="2774"/>
      <c r="AQ141" s="2774"/>
      <c r="AR141" s="2774"/>
      <c r="AS141" s="2774"/>
      <c r="AT141" s="2774"/>
      <c r="AU141" s="2774"/>
      <c r="AV141" s="2774"/>
      <c r="AW141" s="2774"/>
      <c r="AX141" s="2774"/>
      <c r="AY141" s="2774"/>
      <c r="AZ141" s="1222"/>
      <c r="BA141" s="1222"/>
      <c r="BB141" s="1222"/>
      <c r="BC141" s="1222"/>
      <c r="BD141" s="1222"/>
      <c r="BE141" s="1222"/>
      <c r="BF141" s="1222"/>
      <c r="BG141" s="1222"/>
      <c r="BH141" s="1222"/>
      <c r="BI141" s="1222"/>
      <c r="BJ141" s="1222"/>
      <c r="BK141" s="1222"/>
      <c r="BL141" s="1222"/>
      <c r="BM141" s="1222"/>
      <c r="BN141" s="1222"/>
      <c r="BO141" s="1222"/>
      <c r="BP141" s="1222"/>
      <c r="BQ141" s="1222"/>
      <c r="BR141" s="1222"/>
      <c r="BS141" s="1222"/>
      <c r="BT141" s="1222"/>
      <c r="BU141" s="1222"/>
      <c r="BV141" s="1222"/>
      <c r="BW141" s="1222"/>
      <c r="BX141" s="1222"/>
      <c r="BY141" s="1222"/>
      <c r="BZ141" s="1222"/>
      <c r="CA141" s="1222"/>
      <c r="CB141" s="1222"/>
      <c r="CC141" s="1222"/>
      <c r="CD141" s="1222"/>
      <c r="CE141" s="1222"/>
      <c r="CF141" s="1222"/>
      <c r="CG141" s="1222"/>
      <c r="CH141" s="1222"/>
      <c r="CI141" s="1222"/>
      <c r="CJ141" s="1222"/>
      <c r="CK141" s="1222"/>
      <c r="CL141" s="1222"/>
      <c r="CM141" s="1222"/>
      <c r="CN141" s="1222"/>
      <c r="CO141" s="1222"/>
      <c r="CP141" s="1222"/>
      <c r="CQ141" s="1222"/>
      <c r="CR141" s="1222"/>
      <c r="CS141" s="1222"/>
      <c r="CT141" s="1222"/>
      <c r="CU141" s="1222"/>
      <c r="CV141" s="1222"/>
      <c r="CW141" s="1222"/>
      <c r="CX141" s="1222"/>
      <c r="CY141" s="1222"/>
      <c r="CZ141" s="1222"/>
      <c r="DA141" s="1222"/>
      <c r="DB141" s="1222"/>
      <c r="DC141" s="1222"/>
      <c r="DD141" s="1222"/>
      <c r="DE141" s="1222"/>
      <c r="DF141" s="1222"/>
      <c r="DG141" s="1222"/>
      <c r="DH141" s="1222"/>
      <c r="DI141" s="1222"/>
      <c r="DJ141" s="1222"/>
      <c r="DK141" s="1222"/>
      <c r="DL141" s="1222"/>
      <c r="DM141" s="1222"/>
      <c r="DN141" s="1222"/>
      <c r="DO141" s="1222"/>
      <c r="DP141" s="1222"/>
      <c r="DQ141" s="1222"/>
      <c r="DR141" s="1222"/>
      <c r="DS141" s="1222"/>
      <c r="DT141" s="1222"/>
      <c r="DU141" s="1222"/>
      <c r="DV141" s="1222"/>
      <c r="DW141" s="1222"/>
      <c r="DX141" s="1222"/>
      <c r="DY141" s="1222"/>
      <c r="DZ141" s="1222"/>
      <c r="EA141" s="1222"/>
      <c r="EB141" s="1222"/>
      <c r="EC141" s="1222"/>
      <c r="ED141" s="1222"/>
      <c r="EE141" s="1222"/>
      <c r="EF141" s="1222"/>
      <c r="EG141" s="1222"/>
      <c r="EH141" s="1222"/>
      <c r="EI141" s="1222"/>
      <c r="EJ141" s="1222"/>
      <c r="EK141" s="1222"/>
      <c r="EL141" s="1222"/>
      <c r="EM141" s="1222"/>
      <c r="EN141" s="1222"/>
      <c r="EO141" s="1222"/>
      <c r="EP141" s="1222"/>
      <c r="EQ141" s="1222"/>
      <c r="ER141" s="1222"/>
      <c r="ES141" s="1222"/>
      <c r="ET141" s="1222"/>
      <c r="EU141" s="1222"/>
      <c r="EV141" s="1222"/>
      <c r="EW141" s="1222"/>
      <c r="EX141" s="1222"/>
      <c r="EY141" s="1222"/>
      <c r="EZ141" s="1222"/>
      <c r="FA141" s="1222"/>
      <c r="FB141" s="1222"/>
      <c r="FC141" s="1222"/>
      <c r="FD141" s="1222"/>
      <c r="FE141" s="1222"/>
      <c r="FF141" s="1222"/>
      <c r="FG141" s="1222"/>
      <c r="FH141" s="1222"/>
      <c r="FI141" s="1222"/>
      <c r="FJ141" s="1222"/>
      <c r="FK141" s="1222"/>
      <c r="FL141" s="1222"/>
      <c r="FM141" s="1222"/>
      <c r="FN141" s="1222"/>
      <c r="FO141" s="1222"/>
      <c r="FP141" s="1222"/>
      <c r="FQ141" s="1222"/>
      <c r="FR141" s="1222"/>
      <c r="FS141" s="1222"/>
      <c r="FT141" s="1222"/>
      <c r="FU141" s="1222"/>
      <c r="FV141" s="1222"/>
      <c r="FW141" s="1222"/>
      <c r="FX141" s="1222"/>
      <c r="FY141" s="1222"/>
      <c r="FZ141" s="1222"/>
      <c r="GA141" s="1222"/>
      <c r="GB141" s="1222"/>
      <c r="GC141" s="1222"/>
      <c r="GD141" s="1222"/>
      <c r="GE141" s="1222"/>
      <c r="GF141" s="1222"/>
      <c r="GG141" s="1222"/>
      <c r="GH141" s="1222"/>
      <c r="GI141" s="1222"/>
      <c r="GJ141" s="1222"/>
      <c r="GK141" s="1222"/>
      <c r="GL141" s="1222"/>
      <c r="GM141" s="1222"/>
      <c r="GN141" s="1222"/>
      <c r="GO141" s="1222"/>
      <c r="GP141" s="1222"/>
      <c r="GQ141" s="1222"/>
      <c r="GR141" s="1222"/>
      <c r="GS141" s="1222"/>
      <c r="GT141" s="1222"/>
      <c r="GU141" s="1222"/>
      <c r="GV141" s="1222"/>
      <c r="GW141" s="1222"/>
      <c r="GX141" s="1222"/>
      <c r="GY141" s="1222"/>
      <c r="GZ141" s="1222"/>
      <c r="HA141" s="1222"/>
      <c r="HB141" s="1222"/>
      <c r="HC141" s="1222"/>
      <c r="HD141" s="1222"/>
      <c r="HE141" s="1222"/>
      <c r="HF141" s="1222"/>
      <c r="HG141" s="1222"/>
      <c r="HH141" s="1222"/>
      <c r="HI141" s="1222"/>
      <c r="HJ141" s="1222"/>
      <c r="HK141" s="1222"/>
      <c r="HL141" s="1222"/>
      <c r="HM141" s="1222"/>
      <c r="HN141" s="1222"/>
      <c r="HO141" s="1222"/>
      <c r="HP141" s="1222"/>
      <c r="HQ141" s="1222"/>
      <c r="HR141" s="1222"/>
      <c r="HS141" s="1222"/>
      <c r="HT141" s="1222"/>
      <c r="HU141" s="1222"/>
      <c r="HV141" s="1222"/>
      <c r="HW141" s="1222"/>
      <c r="HX141" s="1222"/>
      <c r="HY141" s="1222"/>
      <c r="HZ141" s="1222"/>
      <c r="IA141" s="1222"/>
      <c r="IB141" s="1222"/>
      <c r="IC141" s="1222"/>
      <c r="ID141" s="1222"/>
      <c r="IE141" s="1222"/>
      <c r="IF141" s="1222"/>
      <c r="IG141" s="1222"/>
      <c r="IH141" s="1222"/>
      <c r="II141" s="1222"/>
      <c r="IJ141" s="1222"/>
      <c r="IK141" s="1222"/>
      <c r="IL141" s="1222"/>
      <c r="IM141" s="1222"/>
      <c r="IN141" s="1222"/>
      <c r="IO141" s="1222"/>
      <c r="IP141" s="1222"/>
      <c r="IQ141" s="1222"/>
      <c r="IR141" s="1222"/>
      <c r="IS141" s="1222"/>
      <c r="IT141" s="1222"/>
      <c r="IU141" s="1222"/>
      <c r="IV141" s="1222"/>
    </row>
    <row r="142" spans="1:256" s="598" customFormat="1" ht="20.100000000000001" customHeight="1">
      <c r="A142" s="1240" t="s">
        <v>1581</v>
      </c>
      <c r="B142" s="834">
        <v>26</v>
      </c>
      <c r="C142" s="834">
        <v>39</v>
      </c>
      <c r="D142" s="1257"/>
      <c r="E142" s="1259"/>
      <c r="F142" s="2775"/>
      <c r="G142" s="2773"/>
      <c r="H142" s="2773"/>
      <c r="I142" s="2773"/>
      <c r="J142" s="2774"/>
      <c r="K142" s="2774"/>
      <c r="L142" s="2774"/>
      <c r="M142" s="2774"/>
      <c r="N142" s="2774"/>
      <c r="O142" s="2774"/>
      <c r="P142" s="2774"/>
      <c r="Q142" s="2774"/>
      <c r="R142" s="2774"/>
      <c r="S142" s="2774"/>
      <c r="T142" s="2774"/>
      <c r="U142" s="2774"/>
      <c r="V142" s="2774"/>
      <c r="W142" s="2774"/>
      <c r="X142" s="2774"/>
      <c r="Y142" s="2774"/>
      <c r="Z142" s="2774"/>
      <c r="AA142" s="2774"/>
      <c r="AB142" s="2774"/>
      <c r="AC142" s="2774"/>
      <c r="AD142" s="2774"/>
      <c r="AE142" s="2774"/>
      <c r="AF142" s="2774"/>
      <c r="AG142" s="2774"/>
      <c r="AH142" s="2774"/>
      <c r="AI142" s="2774"/>
      <c r="AJ142" s="2774"/>
      <c r="AK142" s="2774"/>
      <c r="AL142" s="2774"/>
      <c r="AM142" s="2774"/>
      <c r="AN142" s="2774"/>
      <c r="AO142" s="2774"/>
      <c r="AP142" s="2774"/>
      <c r="AQ142" s="2774"/>
      <c r="AR142" s="2774"/>
      <c r="AS142" s="2774"/>
      <c r="AT142" s="2774"/>
      <c r="AU142" s="2774"/>
      <c r="AV142" s="2774"/>
      <c r="AW142" s="2774"/>
      <c r="AX142" s="2774"/>
      <c r="AY142" s="2774"/>
      <c r="AZ142" s="1222"/>
      <c r="BA142" s="1222"/>
      <c r="BB142" s="1222"/>
      <c r="BC142" s="1222"/>
      <c r="BD142" s="1222"/>
      <c r="BE142" s="1222"/>
      <c r="BF142" s="1222"/>
      <c r="BG142" s="1222"/>
      <c r="BH142" s="1222"/>
      <c r="BI142" s="1222"/>
      <c r="BJ142" s="1222"/>
      <c r="BK142" s="1222"/>
      <c r="BL142" s="1222"/>
      <c r="BM142" s="1222"/>
      <c r="BN142" s="1222"/>
      <c r="BO142" s="1222"/>
      <c r="BP142" s="1222"/>
      <c r="BQ142" s="1222"/>
      <c r="BR142" s="1222"/>
      <c r="BS142" s="1222"/>
      <c r="BT142" s="1222"/>
      <c r="BU142" s="1222"/>
      <c r="BV142" s="1222"/>
      <c r="BW142" s="1222"/>
      <c r="BX142" s="1222"/>
      <c r="BY142" s="1222"/>
      <c r="BZ142" s="1222"/>
      <c r="CA142" s="1222"/>
      <c r="CB142" s="1222"/>
      <c r="CC142" s="1222"/>
      <c r="CD142" s="1222"/>
      <c r="CE142" s="1222"/>
      <c r="CF142" s="1222"/>
      <c r="CG142" s="1222"/>
      <c r="CH142" s="1222"/>
      <c r="CI142" s="1222"/>
      <c r="CJ142" s="1222"/>
      <c r="CK142" s="1222"/>
      <c r="CL142" s="1222"/>
      <c r="CM142" s="1222"/>
      <c r="CN142" s="1222"/>
      <c r="CO142" s="1222"/>
      <c r="CP142" s="1222"/>
      <c r="CQ142" s="1222"/>
      <c r="CR142" s="1222"/>
      <c r="CS142" s="1222"/>
      <c r="CT142" s="1222"/>
      <c r="CU142" s="1222"/>
      <c r="CV142" s="1222"/>
      <c r="CW142" s="1222"/>
      <c r="CX142" s="1222"/>
      <c r="CY142" s="1222"/>
      <c r="CZ142" s="1222"/>
      <c r="DA142" s="1222"/>
      <c r="DB142" s="1222"/>
      <c r="DC142" s="1222"/>
      <c r="DD142" s="1222"/>
      <c r="DE142" s="1222"/>
      <c r="DF142" s="1222"/>
      <c r="DG142" s="1222"/>
      <c r="DH142" s="1222"/>
      <c r="DI142" s="1222"/>
      <c r="DJ142" s="1222"/>
      <c r="DK142" s="1222"/>
      <c r="DL142" s="1222"/>
      <c r="DM142" s="1222"/>
      <c r="DN142" s="1222"/>
      <c r="DO142" s="1222"/>
      <c r="DP142" s="1222"/>
      <c r="DQ142" s="1222"/>
      <c r="DR142" s="1222"/>
      <c r="DS142" s="1222"/>
      <c r="DT142" s="1222"/>
      <c r="DU142" s="1222"/>
      <c r="DV142" s="1222"/>
      <c r="DW142" s="1222"/>
      <c r="DX142" s="1222"/>
      <c r="DY142" s="1222"/>
      <c r="DZ142" s="1222"/>
      <c r="EA142" s="1222"/>
      <c r="EB142" s="1222"/>
      <c r="EC142" s="1222"/>
      <c r="ED142" s="1222"/>
      <c r="EE142" s="1222"/>
      <c r="EF142" s="1222"/>
      <c r="EG142" s="1222"/>
      <c r="EH142" s="1222"/>
      <c r="EI142" s="1222"/>
      <c r="EJ142" s="1222"/>
      <c r="EK142" s="1222"/>
      <c r="EL142" s="1222"/>
      <c r="EM142" s="1222"/>
      <c r="EN142" s="1222"/>
      <c r="EO142" s="1222"/>
      <c r="EP142" s="1222"/>
      <c r="EQ142" s="1222"/>
      <c r="ER142" s="1222"/>
      <c r="ES142" s="1222"/>
      <c r="ET142" s="1222"/>
      <c r="EU142" s="1222"/>
      <c r="EV142" s="1222"/>
      <c r="EW142" s="1222"/>
      <c r="EX142" s="1222"/>
      <c r="EY142" s="1222"/>
      <c r="EZ142" s="1222"/>
      <c r="FA142" s="1222"/>
      <c r="FB142" s="1222"/>
      <c r="FC142" s="1222"/>
      <c r="FD142" s="1222"/>
      <c r="FE142" s="1222"/>
      <c r="FF142" s="1222"/>
      <c r="FG142" s="1222"/>
      <c r="FH142" s="1222"/>
      <c r="FI142" s="1222"/>
      <c r="FJ142" s="1222"/>
      <c r="FK142" s="1222"/>
      <c r="FL142" s="1222"/>
      <c r="FM142" s="1222"/>
      <c r="FN142" s="1222"/>
      <c r="FO142" s="1222"/>
      <c r="FP142" s="1222"/>
      <c r="FQ142" s="1222"/>
      <c r="FR142" s="1222"/>
      <c r="FS142" s="1222"/>
      <c r="FT142" s="1222"/>
      <c r="FU142" s="1222"/>
      <c r="FV142" s="1222"/>
      <c r="FW142" s="1222"/>
      <c r="FX142" s="1222"/>
      <c r="FY142" s="1222"/>
      <c r="FZ142" s="1222"/>
      <c r="GA142" s="1222"/>
      <c r="GB142" s="1222"/>
      <c r="GC142" s="1222"/>
      <c r="GD142" s="1222"/>
      <c r="GE142" s="1222"/>
      <c r="GF142" s="1222"/>
      <c r="GG142" s="1222"/>
      <c r="GH142" s="1222"/>
      <c r="GI142" s="1222"/>
      <c r="GJ142" s="1222"/>
      <c r="GK142" s="1222"/>
      <c r="GL142" s="1222"/>
      <c r="GM142" s="1222"/>
      <c r="GN142" s="1222"/>
      <c r="GO142" s="1222"/>
      <c r="GP142" s="1222"/>
      <c r="GQ142" s="1222"/>
      <c r="GR142" s="1222"/>
      <c r="GS142" s="1222"/>
      <c r="GT142" s="1222"/>
      <c r="GU142" s="1222"/>
      <c r="GV142" s="1222"/>
      <c r="GW142" s="1222"/>
      <c r="GX142" s="1222"/>
      <c r="GY142" s="1222"/>
      <c r="GZ142" s="1222"/>
      <c r="HA142" s="1222"/>
      <c r="HB142" s="1222"/>
      <c r="HC142" s="1222"/>
      <c r="HD142" s="1222"/>
      <c r="HE142" s="1222"/>
      <c r="HF142" s="1222"/>
      <c r="HG142" s="1222"/>
      <c r="HH142" s="1222"/>
      <c r="HI142" s="1222"/>
      <c r="HJ142" s="1222"/>
      <c r="HK142" s="1222"/>
      <c r="HL142" s="1222"/>
      <c r="HM142" s="1222"/>
      <c r="HN142" s="1222"/>
      <c r="HO142" s="1222"/>
      <c r="HP142" s="1222"/>
      <c r="HQ142" s="1222"/>
      <c r="HR142" s="1222"/>
      <c r="HS142" s="1222"/>
      <c r="HT142" s="1222"/>
      <c r="HU142" s="1222"/>
      <c r="HV142" s="1222"/>
      <c r="HW142" s="1222"/>
      <c r="HX142" s="1222"/>
      <c r="HY142" s="1222"/>
      <c r="HZ142" s="1222"/>
      <c r="IA142" s="1222"/>
      <c r="IB142" s="1222"/>
      <c r="IC142" s="1222"/>
      <c r="ID142" s="1222"/>
      <c r="IE142" s="1222"/>
      <c r="IF142" s="1222"/>
      <c r="IG142" s="1222"/>
      <c r="IH142" s="1222"/>
      <c r="II142" s="1222"/>
      <c r="IJ142" s="1222"/>
      <c r="IK142" s="1222"/>
      <c r="IL142" s="1222"/>
      <c r="IM142" s="1222"/>
      <c r="IN142" s="1222"/>
      <c r="IO142" s="1222"/>
      <c r="IP142" s="1222"/>
      <c r="IQ142" s="1222"/>
      <c r="IR142" s="1222"/>
      <c r="IS142" s="1222"/>
      <c r="IT142" s="1222"/>
      <c r="IU142" s="1222"/>
      <c r="IV142" s="1222"/>
    </row>
    <row r="143" spans="1:256" s="598" customFormat="1" ht="20.100000000000001" customHeight="1">
      <c r="A143" s="1233" t="s">
        <v>1589</v>
      </c>
      <c r="B143" s="1258"/>
      <c r="C143" s="1258"/>
      <c r="D143" s="1240"/>
      <c r="E143" s="1240"/>
      <c r="F143" s="2773"/>
      <c r="G143" s="2775"/>
      <c r="H143" s="2775"/>
      <c r="I143" s="2773"/>
      <c r="J143" s="2773"/>
      <c r="K143" s="2773"/>
      <c r="L143" s="2774"/>
      <c r="M143" s="2774"/>
      <c r="N143" s="2774"/>
      <c r="O143" s="2774"/>
      <c r="P143" s="2774"/>
      <c r="Q143" s="2774"/>
      <c r="R143" s="2774"/>
      <c r="S143" s="2774"/>
      <c r="T143" s="2774"/>
      <c r="U143" s="2774"/>
      <c r="V143" s="2774"/>
      <c r="W143" s="2774"/>
      <c r="X143" s="2774"/>
      <c r="Y143" s="2774"/>
      <c r="Z143" s="2774"/>
      <c r="AA143" s="2774"/>
      <c r="AB143" s="2774"/>
      <c r="AC143" s="2774"/>
      <c r="AD143" s="2774"/>
      <c r="AE143" s="2774"/>
      <c r="AF143" s="2774"/>
      <c r="AG143" s="2774"/>
      <c r="AH143" s="2774"/>
      <c r="AI143" s="2774"/>
      <c r="AJ143" s="2774"/>
      <c r="AK143" s="2774"/>
      <c r="AL143" s="2774"/>
      <c r="AM143" s="2774"/>
      <c r="AN143" s="2774"/>
      <c r="AO143" s="2774"/>
      <c r="AP143" s="2774"/>
      <c r="AQ143" s="2774"/>
      <c r="AR143" s="2774"/>
      <c r="AS143" s="2774"/>
      <c r="AT143" s="2774"/>
      <c r="AU143" s="2774"/>
      <c r="AV143" s="2774"/>
      <c r="AW143" s="2774"/>
      <c r="AX143" s="2774"/>
      <c r="AY143" s="2774"/>
      <c r="AZ143" s="1222"/>
      <c r="BA143" s="1222"/>
      <c r="BB143" s="1222"/>
      <c r="BC143" s="1222"/>
      <c r="BD143" s="1222"/>
      <c r="BE143" s="1222"/>
      <c r="BF143" s="1222"/>
      <c r="BG143" s="1222"/>
      <c r="BH143" s="1222"/>
      <c r="BI143" s="1222"/>
      <c r="BJ143" s="1222"/>
      <c r="BK143" s="1222"/>
      <c r="BL143" s="1222"/>
      <c r="BM143" s="1222"/>
      <c r="BN143" s="1222"/>
      <c r="BO143" s="1222"/>
      <c r="BP143" s="1222"/>
      <c r="BQ143" s="1222"/>
      <c r="BR143" s="1222"/>
      <c r="BS143" s="1222"/>
      <c r="BT143" s="1222"/>
      <c r="BU143" s="1222"/>
      <c r="BV143" s="1222"/>
      <c r="BW143" s="1222"/>
      <c r="BX143" s="1222"/>
      <c r="BY143" s="1222"/>
      <c r="BZ143" s="1222"/>
      <c r="CA143" s="1222"/>
      <c r="CB143" s="1222"/>
      <c r="CC143" s="1222"/>
      <c r="CD143" s="1222"/>
      <c r="CE143" s="1222"/>
      <c r="CF143" s="1222"/>
      <c r="CG143" s="1222"/>
      <c r="CH143" s="1222"/>
      <c r="CI143" s="1222"/>
      <c r="CJ143" s="1222"/>
      <c r="CK143" s="1222"/>
      <c r="CL143" s="1222"/>
      <c r="CM143" s="1222"/>
      <c r="CN143" s="1222"/>
      <c r="CO143" s="1222"/>
      <c r="CP143" s="1222"/>
      <c r="CQ143" s="1222"/>
      <c r="CR143" s="1222"/>
      <c r="CS143" s="1222"/>
      <c r="CT143" s="1222"/>
      <c r="CU143" s="1222"/>
      <c r="CV143" s="1222"/>
      <c r="CW143" s="1222"/>
      <c r="CX143" s="1222"/>
      <c r="CY143" s="1222"/>
      <c r="CZ143" s="1222"/>
      <c r="DA143" s="1222"/>
      <c r="DB143" s="1222"/>
      <c r="DC143" s="1222"/>
      <c r="DD143" s="1222"/>
      <c r="DE143" s="1222"/>
      <c r="DF143" s="1222"/>
      <c r="DG143" s="1222"/>
      <c r="DH143" s="1222"/>
      <c r="DI143" s="1222"/>
      <c r="DJ143" s="1222"/>
      <c r="DK143" s="1222"/>
      <c r="DL143" s="1222"/>
      <c r="DM143" s="1222"/>
      <c r="DN143" s="1222"/>
      <c r="DO143" s="1222"/>
      <c r="DP143" s="1222"/>
      <c r="DQ143" s="1222"/>
      <c r="DR143" s="1222"/>
      <c r="DS143" s="1222"/>
      <c r="DT143" s="1222"/>
      <c r="DU143" s="1222"/>
      <c r="DV143" s="1222"/>
      <c r="DW143" s="1222"/>
      <c r="DX143" s="1222"/>
      <c r="DY143" s="1222"/>
      <c r="DZ143" s="1222"/>
      <c r="EA143" s="1222"/>
      <c r="EB143" s="1222"/>
      <c r="EC143" s="1222"/>
      <c r="ED143" s="1222"/>
      <c r="EE143" s="1222"/>
      <c r="EF143" s="1222"/>
      <c r="EG143" s="1222"/>
      <c r="EH143" s="1222"/>
      <c r="EI143" s="1222"/>
      <c r="EJ143" s="1222"/>
      <c r="EK143" s="1222"/>
      <c r="EL143" s="1222"/>
      <c r="EM143" s="1222"/>
      <c r="EN143" s="1222"/>
      <c r="EO143" s="1222"/>
      <c r="EP143" s="1222"/>
      <c r="EQ143" s="1222"/>
      <c r="ER143" s="1222"/>
      <c r="ES143" s="1222"/>
      <c r="ET143" s="1222"/>
      <c r="EU143" s="1222"/>
      <c r="EV143" s="1222"/>
      <c r="EW143" s="1222"/>
      <c r="EX143" s="1222"/>
      <c r="EY143" s="1222"/>
      <c r="EZ143" s="1222"/>
      <c r="FA143" s="1222"/>
      <c r="FB143" s="1222"/>
      <c r="FC143" s="1222"/>
      <c r="FD143" s="1222"/>
      <c r="FE143" s="1222"/>
      <c r="FF143" s="1222"/>
      <c r="FG143" s="1222"/>
      <c r="FH143" s="1222"/>
      <c r="FI143" s="1222"/>
      <c r="FJ143" s="1222"/>
      <c r="FK143" s="1222"/>
      <c r="FL143" s="1222"/>
      <c r="FM143" s="1222"/>
      <c r="FN143" s="1222"/>
      <c r="FO143" s="1222"/>
      <c r="FP143" s="1222"/>
      <c r="FQ143" s="1222"/>
      <c r="FR143" s="1222"/>
      <c r="FS143" s="1222"/>
      <c r="FT143" s="1222"/>
      <c r="FU143" s="1222"/>
      <c r="FV143" s="1222"/>
      <c r="FW143" s="1222"/>
      <c r="FX143" s="1222"/>
      <c r="FY143" s="1222"/>
      <c r="FZ143" s="1222"/>
      <c r="GA143" s="1222"/>
      <c r="GB143" s="1222"/>
      <c r="GC143" s="1222"/>
      <c r="GD143" s="1222"/>
      <c r="GE143" s="1222"/>
      <c r="GF143" s="1222"/>
      <c r="GG143" s="1222"/>
      <c r="GH143" s="1222"/>
      <c r="GI143" s="1222"/>
      <c r="GJ143" s="1222"/>
      <c r="GK143" s="1222"/>
      <c r="GL143" s="1222"/>
      <c r="GM143" s="1222"/>
      <c r="GN143" s="1222"/>
      <c r="GO143" s="1222"/>
      <c r="GP143" s="1222"/>
      <c r="GQ143" s="1222"/>
      <c r="GR143" s="1222"/>
      <c r="GS143" s="1222"/>
      <c r="GT143" s="1222"/>
      <c r="GU143" s="1222"/>
      <c r="GV143" s="1222"/>
      <c r="GW143" s="1222"/>
      <c r="GX143" s="1222"/>
      <c r="GY143" s="1222"/>
      <c r="GZ143" s="1222"/>
      <c r="HA143" s="1222"/>
      <c r="HB143" s="1222"/>
      <c r="HC143" s="1222"/>
      <c r="HD143" s="1222"/>
      <c r="HE143" s="1222"/>
      <c r="HF143" s="1222"/>
      <c r="HG143" s="1222"/>
      <c r="HH143" s="1222"/>
      <c r="HI143" s="1222"/>
      <c r="HJ143" s="1222"/>
      <c r="HK143" s="1222"/>
      <c r="HL143" s="1222"/>
      <c r="HM143" s="1222"/>
      <c r="HN143" s="1222"/>
      <c r="HO143" s="1222"/>
      <c r="HP143" s="1222"/>
      <c r="HQ143" s="1222"/>
      <c r="HR143" s="1222"/>
      <c r="HS143" s="1222"/>
      <c r="HT143" s="1222"/>
      <c r="HU143" s="1222"/>
      <c r="HV143" s="1222"/>
      <c r="HW143" s="1222"/>
      <c r="HX143" s="1222"/>
      <c r="HY143" s="1222"/>
      <c r="HZ143" s="1222"/>
      <c r="IA143" s="1222"/>
      <c r="IB143" s="1222"/>
      <c r="IC143" s="1222"/>
      <c r="ID143" s="1222"/>
      <c r="IE143" s="1222"/>
      <c r="IF143" s="1222"/>
      <c r="IG143" s="1222"/>
      <c r="IH143" s="1222"/>
      <c r="II143" s="1222"/>
      <c r="IJ143" s="1222"/>
      <c r="IK143" s="1222"/>
      <c r="IL143" s="1222"/>
      <c r="IM143" s="1222"/>
      <c r="IN143" s="1222"/>
      <c r="IO143" s="1222"/>
      <c r="IP143" s="1222"/>
      <c r="IQ143" s="1222"/>
      <c r="IR143" s="1222"/>
      <c r="IS143" s="1222"/>
      <c r="IT143" s="1222"/>
      <c r="IU143" s="1222"/>
      <c r="IV143" s="1222"/>
    </row>
    <row r="144" spans="1:256" s="595" customFormat="1" ht="15" customHeight="1">
      <c r="A144" s="1228"/>
      <c r="B144" s="1240"/>
      <c r="C144" s="1240"/>
      <c r="D144" s="1240"/>
      <c r="E144" s="1240"/>
      <c r="F144" s="2773"/>
      <c r="G144" s="2775"/>
      <c r="H144" s="2775"/>
      <c r="I144" s="2773"/>
      <c r="J144" s="2773"/>
      <c r="K144" s="2773"/>
      <c r="L144" s="2774"/>
      <c r="M144" s="2774"/>
      <c r="N144" s="2774"/>
      <c r="O144" s="2774"/>
      <c r="P144" s="2774"/>
      <c r="Q144" s="2774"/>
      <c r="R144" s="2774"/>
      <c r="S144" s="2774"/>
      <c r="T144" s="2774"/>
      <c r="U144" s="2774"/>
      <c r="V144" s="2774"/>
      <c r="W144" s="2774"/>
      <c r="X144" s="2774"/>
      <c r="Y144" s="2774"/>
      <c r="Z144" s="2774"/>
      <c r="AA144" s="2774"/>
      <c r="AB144" s="2774"/>
      <c r="AC144" s="2774"/>
      <c r="AD144" s="2774"/>
      <c r="AE144" s="2774"/>
      <c r="AF144" s="2774"/>
      <c r="AG144" s="2774"/>
      <c r="AH144" s="2774"/>
      <c r="AI144" s="2774"/>
      <c r="AJ144" s="2774"/>
      <c r="AK144" s="2774"/>
      <c r="AL144" s="2774"/>
      <c r="AM144" s="2774"/>
      <c r="AN144" s="2774"/>
      <c r="AO144" s="2774"/>
      <c r="AP144" s="2774"/>
      <c r="AQ144" s="2774"/>
      <c r="AR144" s="2774"/>
      <c r="AS144" s="2774"/>
      <c r="AT144" s="2774"/>
      <c r="AU144" s="2774"/>
      <c r="AV144" s="2774"/>
      <c r="AW144" s="2774"/>
      <c r="AX144" s="2774"/>
      <c r="AY144" s="2774"/>
      <c r="AZ144" s="1222"/>
      <c r="BA144" s="1222"/>
      <c r="BB144" s="1222"/>
      <c r="BC144" s="1222"/>
      <c r="BD144" s="1222"/>
      <c r="BE144" s="1222"/>
      <c r="BF144" s="1222"/>
      <c r="BG144" s="1222"/>
      <c r="BH144" s="1222"/>
      <c r="BI144" s="1222"/>
      <c r="BJ144" s="1222"/>
      <c r="BK144" s="1222"/>
      <c r="BL144" s="1222"/>
      <c r="BM144" s="1222"/>
      <c r="BN144" s="1222"/>
      <c r="BO144" s="1222"/>
      <c r="BP144" s="1222"/>
      <c r="BQ144" s="1222"/>
      <c r="BR144" s="1222"/>
      <c r="BS144" s="1222"/>
      <c r="BT144" s="1222"/>
      <c r="BU144" s="1222"/>
      <c r="BV144" s="1222"/>
      <c r="BW144" s="1222"/>
      <c r="BX144" s="1222"/>
      <c r="BY144" s="1222"/>
      <c r="BZ144" s="1222"/>
      <c r="CA144" s="1222"/>
      <c r="CB144" s="1222"/>
      <c r="CC144" s="1222"/>
      <c r="CD144" s="1222"/>
      <c r="CE144" s="1222"/>
      <c r="CF144" s="1222"/>
      <c r="CG144" s="1222"/>
      <c r="CH144" s="1222"/>
      <c r="CI144" s="1222"/>
      <c r="CJ144" s="1222"/>
      <c r="CK144" s="1222"/>
      <c r="CL144" s="1222"/>
      <c r="CM144" s="1222"/>
      <c r="CN144" s="1222"/>
      <c r="CO144" s="1222"/>
      <c r="CP144" s="1222"/>
      <c r="CQ144" s="1222"/>
      <c r="CR144" s="1222"/>
      <c r="CS144" s="1222"/>
      <c r="CT144" s="1222"/>
      <c r="CU144" s="1222"/>
      <c r="CV144" s="1222"/>
      <c r="CW144" s="1222"/>
      <c r="CX144" s="1222"/>
      <c r="CY144" s="1222"/>
      <c r="CZ144" s="1222"/>
      <c r="DA144" s="1222"/>
      <c r="DB144" s="1222"/>
      <c r="DC144" s="1222"/>
      <c r="DD144" s="1222"/>
      <c r="DE144" s="1222"/>
      <c r="DF144" s="1222"/>
      <c r="DG144" s="1222"/>
      <c r="DH144" s="1222"/>
      <c r="DI144" s="1222"/>
      <c r="DJ144" s="1222"/>
      <c r="DK144" s="1222"/>
      <c r="DL144" s="1222"/>
      <c r="DM144" s="1222"/>
      <c r="DN144" s="1222"/>
      <c r="DO144" s="1222"/>
      <c r="DP144" s="1222"/>
      <c r="DQ144" s="1222"/>
      <c r="DR144" s="1222"/>
      <c r="DS144" s="1222"/>
      <c r="DT144" s="1222"/>
      <c r="DU144" s="1222"/>
      <c r="DV144" s="1222"/>
      <c r="DW144" s="1222"/>
      <c r="DX144" s="1222"/>
      <c r="DY144" s="1222"/>
      <c r="DZ144" s="1222"/>
      <c r="EA144" s="1222"/>
      <c r="EB144" s="1222"/>
      <c r="EC144" s="1222"/>
      <c r="ED144" s="1222"/>
      <c r="EE144" s="1222"/>
      <c r="EF144" s="1222"/>
      <c r="EG144" s="1222"/>
      <c r="EH144" s="1222"/>
      <c r="EI144" s="1222"/>
      <c r="EJ144" s="1222"/>
      <c r="EK144" s="1222"/>
      <c r="EL144" s="1222"/>
      <c r="EM144" s="1222"/>
      <c r="EN144" s="1222"/>
      <c r="EO144" s="1222"/>
      <c r="EP144" s="1222"/>
      <c r="EQ144" s="1222"/>
      <c r="ER144" s="1222"/>
      <c r="ES144" s="1222"/>
      <c r="ET144" s="1222"/>
      <c r="EU144" s="1222"/>
      <c r="EV144" s="1222"/>
      <c r="EW144" s="1222"/>
      <c r="EX144" s="1222"/>
      <c r="EY144" s="1222"/>
      <c r="EZ144" s="1222"/>
      <c r="FA144" s="1222"/>
      <c r="FB144" s="1222"/>
      <c r="FC144" s="1222"/>
      <c r="FD144" s="1222"/>
      <c r="FE144" s="1222"/>
      <c r="FF144" s="1222"/>
      <c r="FG144" s="1222"/>
      <c r="FH144" s="1222"/>
      <c r="FI144" s="1222"/>
      <c r="FJ144" s="1222"/>
      <c r="FK144" s="1222"/>
      <c r="FL144" s="1222"/>
      <c r="FM144" s="1222"/>
      <c r="FN144" s="1222"/>
      <c r="FO144" s="1222"/>
      <c r="FP144" s="1222"/>
      <c r="FQ144" s="1222"/>
      <c r="FR144" s="1222"/>
      <c r="FS144" s="1222"/>
      <c r="FT144" s="1222"/>
      <c r="FU144" s="1222"/>
      <c r="FV144" s="1222"/>
      <c r="FW144" s="1222"/>
      <c r="FX144" s="1222"/>
      <c r="FY144" s="1222"/>
      <c r="FZ144" s="1222"/>
      <c r="GA144" s="1222"/>
      <c r="GB144" s="1222"/>
      <c r="GC144" s="1222"/>
      <c r="GD144" s="1222"/>
      <c r="GE144" s="1222"/>
      <c r="GF144" s="1222"/>
      <c r="GG144" s="1222"/>
      <c r="GH144" s="1222"/>
      <c r="GI144" s="1222"/>
      <c r="GJ144" s="1222"/>
      <c r="GK144" s="1222"/>
      <c r="GL144" s="1222"/>
      <c r="GM144" s="1222"/>
      <c r="GN144" s="1222"/>
      <c r="GO144" s="1222"/>
      <c r="GP144" s="1222"/>
      <c r="GQ144" s="1222"/>
      <c r="GR144" s="1222"/>
      <c r="GS144" s="1222"/>
      <c r="GT144" s="1222"/>
      <c r="GU144" s="1222"/>
      <c r="GV144" s="1222"/>
      <c r="GW144" s="1222"/>
      <c r="GX144" s="1222"/>
      <c r="GY144" s="1222"/>
      <c r="GZ144" s="1222"/>
      <c r="HA144" s="1222"/>
      <c r="HB144" s="1222"/>
      <c r="HC144" s="1222"/>
      <c r="HD144" s="1222"/>
      <c r="HE144" s="1222"/>
      <c r="HF144" s="1222"/>
      <c r="HG144" s="1222"/>
      <c r="HH144" s="1222"/>
      <c r="HI144" s="1222"/>
      <c r="HJ144" s="1222"/>
      <c r="HK144" s="1222"/>
      <c r="HL144" s="1222"/>
      <c r="HM144" s="1222"/>
      <c r="HN144" s="1222"/>
      <c r="HO144" s="1222"/>
      <c r="HP144" s="1222"/>
      <c r="HQ144" s="1222"/>
      <c r="HR144" s="1222"/>
      <c r="HS144" s="1222"/>
      <c r="HT144" s="1222"/>
      <c r="HU144" s="1222"/>
      <c r="HV144" s="1222"/>
      <c r="HW144" s="1222"/>
      <c r="HX144" s="1222"/>
      <c r="HY144" s="1222"/>
      <c r="HZ144" s="1222"/>
      <c r="IA144" s="1222"/>
      <c r="IB144" s="1222"/>
      <c r="IC144" s="1222"/>
      <c r="ID144" s="1222"/>
      <c r="IE144" s="1222"/>
      <c r="IF144" s="1222"/>
      <c r="IG144" s="1222"/>
      <c r="IH144" s="1222"/>
      <c r="II144" s="1222"/>
      <c r="IJ144" s="1222"/>
      <c r="IK144" s="1222"/>
      <c r="IL144" s="1222"/>
      <c r="IM144" s="1222"/>
      <c r="IN144" s="1222"/>
      <c r="IO144" s="1222"/>
      <c r="IP144" s="1222"/>
      <c r="IQ144" s="1222"/>
      <c r="IR144" s="1222"/>
      <c r="IS144" s="1222"/>
      <c r="IT144" s="1222"/>
      <c r="IU144" s="1222"/>
      <c r="IV144" s="1222"/>
    </row>
    <row r="145" spans="1:256" s="595" customFormat="1" ht="15" customHeight="1">
      <c r="A145" s="1235" t="s">
        <v>1594</v>
      </c>
      <c r="B145" s="1235"/>
      <c r="C145" s="1235"/>
      <c r="D145" s="1235"/>
      <c r="E145" s="1235"/>
      <c r="F145" s="2773"/>
      <c r="G145" s="2775"/>
      <c r="H145" s="2775"/>
      <c r="I145" s="2773"/>
      <c r="J145" s="2773"/>
      <c r="K145" s="2773"/>
      <c r="L145" s="2774"/>
      <c r="M145" s="2774"/>
      <c r="N145" s="2774"/>
      <c r="O145" s="2774"/>
      <c r="P145" s="2774"/>
      <c r="Q145" s="2774"/>
      <c r="R145" s="2774"/>
      <c r="S145" s="2774"/>
      <c r="T145" s="2774"/>
      <c r="U145" s="2774"/>
      <c r="V145" s="2774"/>
      <c r="W145" s="2774"/>
      <c r="X145" s="2774"/>
      <c r="Y145" s="2774"/>
      <c r="Z145" s="2774"/>
      <c r="AA145" s="2774"/>
      <c r="AB145" s="2774"/>
      <c r="AC145" s="2774"/>
      <c r="AD145" s="2774"/>
      <c r="AE145" s="2774"/>
      <c r="AF145" s="2774"/>
      <c r="AG145" s="2774"/>
      <c r="AH145" s="2774"/>
      <c r="AI145" s="2774"/>
      <c r="AJ145" s="2774"/>
      <c r="AK145" s="2774"/>
      <c r="AL145" s="2774"/>
      <c r="AM145" s="2774"/>
      <c r="AN145" s="2774"/>
      <c r="AO145" s="2774"/>
      <c r="AP145" s="2774"/>
      <c r="AQ145" s="2774"/>
      <c r="AR145" s="2774"/>
      <c r="AS145" s="2774"/>
      <c r="AT145" s="2774"/>
      <c r="AU145" s="2774"/>
      <c r="AV145" s="2774"/>
      <c r="AW145" s="2774"/>
      <c r="AX145" s="2774"/>
      <c r="AY145" s="2774"/>
      <c r="AZ145" s="1222"/>
      <c r="BA145" s="1222"/>
      <c r="BB145" s="1222"/>
      <c r="BC145" s="1222"/>
      <c r="BD145" s="1222"/>
      <c r="BE145" s="1222"/>
      <c r="BF145" s="1222"/>
      <c r="BG145" s="1222"/>
      <c r="BH145" s="1222"/>
      <c r="BI145" s="1222"/>
      <c r="BJ145" s="1222"/>
      <c r="BK145" s="1222"/>
      <c r="BL145" s="1222"/>
      <c r="BM145" s="1222"/>
      <c r="BN145" s="1222"/>
      <c r="BO145" s="1222"/>
      <c r="BP145" s="1222"/>
      <c r="BQ145" s="1222"/>
      <c r="BR145" s="1222"/>
      <c r="BS145" s="1222"/>
      <c r="BT145" s="1222"/>
      <c r="BU145" s="1222"/>
      <c r="BV145" s="1222"/>
      <c r="BW145" s="1222"/>
      <c r="BX145" s="1222"/>
      <c r="BY145" s="1222"/>
      <c r="BZ145" s="1222"/>
      <c r="CA145" s="1222"/>
      <c r="CB145" s="1222"/>
      <c r="CC145" s="1222"/>
      <c r="CD145" s="1222"/>
      <c r="CE145" s="1222"/>
      <c r="CF145" s="1222"/>
      <c r="CG145" s="1222"/>
      <c r="CH145" s="1222"/>
      <c r="CI145" s="1222"/>
      <c r="CJ145" s="1222"/>
      <c r="CK145" s="1222"/>
      <c r="CL145" s="1222"/>
      <c r="CM145" s="1222"/>
      <c r="CN145" s="1222"/>
      <c r="CO145" s="1222"/>
      <c r="CP145" s="1222"/>
      <c r="CQ145" s="1222"/>
      <c r="CR145" s="1222"/>
      <c r="CS145" s="1222"/>
      <c r="CT145" s="1222"/>
      <c r="CU145" s="1222"/>
      <c r="CV145" s="1222"/>
      <c r="CW145" s="1222"/>
      <c r="CX145" s="1222"/>
      <c r="CY145" s="1222"/>
      <c r="CZ145" s="1222"/>
      <c r="DA145" s="1222"/>
      <c r="DB145" s="1222"/>
      <c r="DC145" s="1222"/>
      <c r="DD145" s="1222"/>
      <c r="DE145" s="1222"/>
      <c r="DF145" s="1222"/>
      <c r="DG145" s="1222"/>
      <c r="DH145" s="1222"/>
      <c r="DI145" s="1222"/>
      <c r="DJ145" s="1222"/>
      <c r="DK145" s="1222"/>
      <c r="DL145" s="1222"/>
      <c r="DM145" s="1222"/>
      <c r="DN145" s="1222"/>
      <c r="DO145" s="1222"/>
      <c r="DP145" s="1222"/>
      <c r="DQ145" s="1222"/>
      <c r="DR145" s="1222"/>
      <c r="DS145" s="1222"/>
      <c r="DT145" s="1222"/>
      <c r="DU145" s="1222"/>
      <c r="DV145" s="1222"/>
      <c r="DW145" s="1222"/>
      <c r="DX145" s="1222"/>
      <c r="DY145" s="1222"/>
      <c r="DZ145" s="1222"/>
      <c r="EA145" s="1222"/>
      <c r="EB145" s="1222"/>
      <c r="EC145" s="1222"/>
      <c r="ED145" s="1222"/>
      <c r="EE145" s="1222"/>
      <c r="EF145" s="1222"/>
      <c r="EG145" s="1222"/>
      <c r="EH145" s="1222"/>
      <c r="EI145" s="1222"/>
      <c r="EJ145" s="1222"/>
      <c r="EK145" s="1222"/>
      <c r="EL145" s="1222"/>
      <c r="EM145" s="1222"/>
      <c r="EN145" s="1222"/>
      <c r="EO145" s="1222"/>
      <c r="EP145" s="1222"/>
      <c r="EQ145" s="1222"/>
      <c r="ER145" s="1222"/>
      <c r="ES145" s="1222"/>
      <c r="ET145" s="1222"/>
      <c r="EU145" s="1222"/>
      <c r="EV145" s="1222"/>
      <c r="EW145" s="1222"/>
      <c r="EX145" s="1222"/>
      <c r="EY145" s="1222"/>
      <c r="EZ145" s="1222"/>
      <c r="FA145" s="1222"/>
      <c r="FB145" s="1222"/>
      <c r="FC145" s="1222"/>
      <c r="FD145" s="1222"/>
      <c r="FE145" s="1222"/>
      <c r="FF145" s="1222"/>
      <c r="FG145" s="1222"/>
      <c r="FH145" s="1222"/>
      <c r="FI145" s="1222"/>
      <c r="FJ145" s="1222"/>
      <c r="FK145" s="1222"/>
      <c r="FL145" s="1222"/>
      <c r="FM145" s="1222"/>
      <c r="FN145" s="1222"/>
      <c r="FO145" s="1222"/>
      <c r="FP145" s="1222"/>
      <c r="FQ145" s="1222"/>
      <c r="FR145" s="1222"/>
      <c r="FS145" s="1222"/>
      <c r="FT145" s="1222"/>
      <c r="FU145" s="1222"/>
      <c r="FV145" s="1222"/>
      <c r="FW145" s="1222"/>
      <c r="FX145" s="1222"/>
      <c r="FY145" s="1222"/>
      <c r="FZ145" s="1222"/>
      <c r="GA145" s="1222"/>
      <c r="GB145" s="1222"/>
      <c r="GC145" s="1222"/>
      <c r="GD145" s="1222"/>
      <c r="GE145" s="1222"/>
      <c r="GF145" s="1222"/>
      <c r="GG145" s="1222"/>
      <c r="GH145" s="1222"/>
      <c r="GI145" s="1222"/>
      <c r="GJ145" s="1222"/>
      <c r="GK145" s="1222"/>
      <c r="GL145" s="1222"/>
      <c r="GM145" s="1222"/>
      <c r="GN145" s="1222"/>
      <c r="GO145" s="1222"/>
      <c r="GP145" s="1222"/>
      <c r="GQ145" s="1222"/>
      <c r="GR145" s="1222"/>
      <c r="GS145" s="1222"/>
      <c r="GT145" s="1222"/>
      <c r="GU145" s="1222"/>
      <c r="GV145" s="1222"/>
      <c r="GW145" s="1222"/>
      <c r="GX145" s="1222"/>
      <c r="GY145" s="1222"/>
      <c r="GZ145" s="1222"/>
      <c r="HA145" s="1222"/>
      <c r="HB145" s="1222"/>
      <c r="HC145" s="1222"/>
      <c r="HD145" s="1222"/>
      <c r="HE145" s="1222"/>
      <c r="HF145" s="1222"/>
      <c r="HG145" s="1222"/>
      <c r="HH145" s="1222"/>
      <c r="HI145" s="1222"/>
      <c r="HJ145" s="1222"/>
      <c r="HK145" s="1222"/>
      <c r="HL145" s="1222"/>
      <c r="HM145" s="1222"/>
      <c r="HN145" s="1222"/>
      <c r="HO145" s="1222"/>
      <c r="HP145" s="1222"/>
      <c r="HQ145" s="1222"/>
      <c r="HR145" s="1222"/>
      <c r="HS145" s="1222"/>
      <c r="HT145" s="1222"/>
      <c r="HU145" s="1222"/>
      <c r="HV145" s="1222"/>
      <c r="HW145" s="1222"/>
      <c r="HX145" s="1222"/>
      <c r="HY145" s="1222"/>
      <c r="HZ145" s="1222"/>
      <c r="IA145" s="1222"/>
      <c r="IB145" s="1222"/>
      <c r="IC145" s="1222"/>
      <c r="ID145" s="1222"/>
      <c r="IE145" s="1222"/>
      <c r="IF145" s="1222"/>
      <c r="IG145" s="1222"/>
      <c r="IH145" s="1222"/>
      <c r="II145" s="1222"/>
      <c r="IJ145" s="1222"/>
      <c r="IK145" s="1222"/>
      <c r="IL145" s="1222"/>
      <c r="IM145" s="1222"/>
      <c r="IN145" s="1222"/>
      <c r="IO145" s="1222"/>
      <c r="IP145" s="1222"/>
      <c r="IQ145" s="1222"/>
      <c r="IR145" s="1222"/>
      <c r="IS145" s="1222"/>
      <c r="IT145" s="1222"/>
      <c r="IU145" s="1222"/>
      <c r="IV145" s="1222"/>
    </row>
    <row r="146" spans="1:256" ht="12.75" customHeight="1">
      <c r="A146" s="2092" t="s">
        <v>1577</v>
      </c>
      <c r="B146" s="2094" t="s">
        <v>1591</v>
      </c>
      <c r="C146" s="2094"/>
      <c r="D146" s="1249"/>
      <c r="E146" s="1249"/>
      <c r="G146" s="2775"/>
      <c r="H146" s="2775"/>
    </row>
    <row r="147" spans="1:256" ht="20.100000000000001" customHeight="1">
      <c r="A147" s="2093"/>
      <c r="B147" s="1250" t="s">
        <v>1588</v>
      </c>
      <c r="C147" s="1251" t="s">
        <v>1593</v>
      </c>
      <c r="D147" s="1253"/>
      <c r="E147" s="1259"/>
      <c r="F147" s="2775"/>
      <c r="J147" s="2774"/>
      <c r="K147" s="2774"/>
    </row>
    <row r="148" spans="1:256" s="598" customFormat="1" ht="20.100000000000001" customHeight="1">
      <c r="A148" s="1237" t="s">
        <v>0</v>
      </c>
      <c r="B148" s="1254">
        <f>SUM(B149:B152)</f>
        <v>1278</v>
      </c>
      <c r="C148" s="1254">
        <f>SUM(C149:C152)</f>
        <v>2470</v>
      </c>
      <c r="D148" s="1253"/>
      <c r="E148" s="1259"/>
      <c r="F148" s="2775"/>
      <c r="G148" s="2773"/>
      <c r="H148" s="2773"/>
      <c r="I148" s="2773"/>
      <c r="J148" s="2774"/>
      <c r="K148" s="2774"/>
      <c r="L148" s="2774"/>
      <c r="M148" s="2774"/>
      <c r="N148" s="2774"/>
      <c r="O148" s="2774"/>
      <c r="P148" s="2774"/>
      <c r="Q148" s="2774"/>
      <c r="R148" s="2774"/>
      <c r="S148" s="2774"/>
      <c r="T148" s="2774"/>
      <c r="U148" s="2774"/>
      <c r="V148" s="2774"/>
      <c r="W148" s="2774"/>
      <c r="X148" s="2774"/>
      <c r="Y148" s="2774"/>
      <c r="Z148" s="2774"/>
      <c r="AA148" s="2774"/>
      <c r="AB148" s="2774"/>
      <c r="AC148" s="2774"/>
      <c r="AD148" s="2774"/>
      <c r="AE148" s="2774"/>
      <c r="AF148" s="2774"/>
      <c r="AG148" s="2774"/>
      <c r="AH148" s="2774"/>
      <c r="AI148" s="2774"/>
      <c r="AJ148" s="2774"/>
      <c r="AK148" s="2774"/>
      <c r="AL148" s="2774"/>
      <c r="AM148" s="2774"/>
      <c r="AN148" s="2774"/>
      <c r="AO148" s="2774"/>
      <c r="AP148" s="2774"/>
      <c r="AQ148" s="2774"/>
      <c r="AR148" s="2774"/>
      <c r="AS148" s="2774"/>
      <c r="AT148" s="2774"/>
      <c r="AU148" s="2774"/>
      <c r="AV148" s="2774"/>
      <c r="AW148" s="2774"/>
      <c r="AX148" s="2774"/>
      <c r="AY148" s="2774"/>
      <c r="AZ148" s="1222"/>
      <c r="BA148" s="1222"/>
      <c r="BB148" s="1222"/>
      <c r="BC148" s="1222"/>
      <c r="BD148" s="1222"/>
      <c r="BE148" s="1222"/>
      <c r="BF148" s="1222"/>
      <c r="BG148" s="1222"/>
      <c r="BH148" s="1222"/>
      <c r="BI148" s="1222"/>
      <c r="BJ148" s="1222"/>
      <c r="BK148" s="1222"/>
      <c r="BL148" s="1222"/>
      <c r="BM148" s="1222"/>
      <c r="BN148" s="1222"/>
      <c r="BO148" s="1222"/>
      <c r="BP148" s="1222"/>
      <c r="BQ148" s="1222"/>
      <c r="BR148" s="1222"/>
      <c r="BS148" s="1222"/>
      <c r="BT148" s="1222"/>
      <c r="BU148" s="1222"/>
      <c r="BV148" s="1222"/>
      <c r="BW148" s="1222"/>
      <c r="BX148" s="1222"/>
      <c r="BY148" s="1222"/>
      <c r="BZ148" s="1222"/>
      <c r="CA148" s="1222"/>
      <c r="CB148" s="1222"/>
      <c r="CC148" s="1222"/>
      <c r="CD148" s="1222"/>
      <c r="CE148" s="1222"/>
      <c r="CF148" s="1222"/>
      <c r="CG148" s="1222"/>
      <c r="CH148" s="1222"/>
      <c r="CI148" s="1222"/>
      <c r="CJ148" s="1222"/>
      <c r="CK148" s="1222"/>
      <c r="CL148" s="1222"/>
      <c r="CM148" s="1222"/>
      <c r="CN148" s="1222"/>
      <c r="CO148" s="1222"/>
      <c r="CP148" s="1222"/>
      <c r="CQ148" s="1222"/>
      <c r="CR148" s="1222"/>
      <c r="CS148" s="1222"/>
      <c r="CT148" s="1222"/>
      <c r="CU148" s="1222"/>
      <c r="CV148" s="1222"/>
      <c r="CW148" s="1222"/>
      <c r="CX148" s="1222"/>
      <c r="CY148" s="1222"/>
      <c r="CZ148" s="1222"/>
      <c r="DA148" s="1222"/>
      <c r="DB148" s="1222"/>
      <c r="DC148" s="1222"/>
      <c r="DD148" s="1222"/>
      <c r="DE148" s="1222"/>
      <c r="DF148" s="1222"/>
      <c r="DG148" s="1222"/>
      <c r="DH148" s="1222"/>
      <c r="DI148" s="1222"/>
      <c r="DJ148" s="1222"/>
      <c r="DK148" s="1222"/>
      <c r="DL148" s="1222"/>
      <c r="DM148" s="1222"/>
      <c r="DN148" s="1222"/>
      <c r="DO148" s="1222"/>
      <c r="DP148" s="1222"/>
      <c r="DQ148" s="1222"/>
      <c r="DR148" s="1222"/>
      <c r="DS148" s="1222"/>
      <c r="DT148" s="1222"/>
      <c r="DU148" s="1222"/>
      <c r="DV148" s="1222"/>
      <c r="DW148" s="1222"/>
      <c r="DX148" s="1222"/>
      <c r="DY148" s="1222"/>
      <c r="DZ148" s="1222"/>
      <c r="EA148" s="1222"/>
      <c r="EB148" s="1222"/>
      <c r="EC148" s="1222"/>
      <c r="ED148" s="1222"/>
      <c r="EE148" s="1222"/>
      <c r="EF148" s="1222"/>
      <c r="EG148" s="1222"/>
      <c r="EH148" s="1222"/>
      <c r="EI148" s="1222"/>
      <c r="EJ148" s="1222"/>
      <c r="EK148" s="1222"/>
      <c r="EL148" s="1222"/>
      <c r="EM148" s="1222"/>
      <c r="EN148" s="1222"/>
      <c r="EO148" s="1222"/>
      <c r="EP148" s="1222"/>
      <c r="EQ148" s="1222"/>
      <c r="ER148" s="1222"/>
      <c r="ES148" s="1222"/>
      <c r="ET148" s="1222"/>
      <c r="EU148" s="1222"/>
      <c r="EV148" s="1222"/>
      <c r="EW148" s="1222"/>
      <c r="EX148" s="1222"/>
      <c r="EY148" s="1222"/>
      <c r="EZ148" s="1222"/>
      <c r="FA148" s="1222"/>
      <c r="FB148" s="1222"/>
      <c r="FC148" s="1222"/>
      <c r="FD148" s="1222"/>
      <c r="FE148" s="1222"/>
      <c r="FF148" s="1222"/>
      <c r="FG148" s="1222"/>
      <c r="FH148" s="1222"/>
      <c r="FI148" s="1222"/>
      <c r="FJ148" s="1222"/>
      <c r="FK148" s="1222"/>
      <c r="FL148" s="1222"/>
      <c r="FM148" s="1222"/>
      <c r="FN148" s="1222"/>
      <c r="FO148" s="1222"/>
      <c r="FP148" s="1222"/>
      <c r="FQ148" s="1222"/>
      <c r="FR148" s="1222"/>
      <c r="FS148" s="1222"/>
      <c r="FT148" s="1222"/>
      <c r="FU148" s="1222"/>
      <c r="FV148" s="1222"/>
      <c r="FW148" s="1222"/>
      <c r="FX148" s="1222"/>
      <c r="FY148" s="1222"/>
      <c r="FZ148" s="1222"/>
      <c r="GA148" s="1222"/>
      <c r="GB148" s="1222"/>
      <c r="GC148" s="1222"/>
      <c r="GD148" s="1222"/>
      <c r="GE148" s="1222"/>
      <c r="GF148" s="1222"/>
      <c r="GG148" s="1222"/>
      <c r="GH148" s="1222"/>
      <c r="GI148" s="1222"/>
      <c r="GJ148" s="1222"/>
      <c r="GK148" s="1222"/>
      <c r="GL148" s="1222"/>
      <c r="GM148" s="1222"/>
      <c r="GN148" s="1222"/>
      <c r="GO148" s="1222"/>
      <c r="GP148" s="1222"/>
      <c r="GQ148" s="1222"/>
      <c r="GR148" s="1222"/>
      <c r="GS148" s="1222"/>
      <c r="GT148" s="1222"/>
      <c r="GU148" s="1222"/>
      <c r="GV148" s="1222"/>
      <c r="GW148" s="1222"/>
      <c r="GX148" s="1222"/>
      <c r="GY148" s="1222"/>
      <c r="GZ148" s="1222"/>
      <c r="HA148" s="1222"/>
      <c r="HB148" s="1222"/>
      <c r="HC148" s="1222"/>
      <c r="HD148" s="1222"/>
      <c r="HE148" s="1222"/>
      <c r="HF148" s="1222"/>
      <c r="HG148" s="1222"/>
      <c r="HH148" s="1222"/>
      <c r="HI148" s="1222"/>
      <c r="HJ148" s="1222"/>
      <c r="HK148" s="1222"/>
      <c r="HL148" s="1222"/>
      <c r="HM148" s="1222"/>
      <c r="HN148" s="1222"/>
      <c r="HO148" s="1222"/>
      <c r="HP148" s="1222"/>
      <c r="HQ148" s="1222"/>
      <c r="HR148" s="1222"/>
      <c r="HS148" s="1222"/>
      <c r="HT148" s="1222"/>
      <c r="HU148" s="1222"/>
      <c r="HV148" s="1222"/>
      <c r="HW148" s="1222"/>
      <c r="HX148" s="1222"/>
      <c r="HY148" s="1222"/>
      <c r="HZ148" s="1222"/>
      <c r="IA148" s="1222"/>
      <c r="IB148" s="1222"/>
      <c r="IC148" s="1222"/>
      <c r="ID148" s="1222"/>
      <c r="IE148" s="1222"/>
      <c r="IF148" s="1222"/>
      <c r="IG148" s="1222"/>
      <c r="IH148" s="1222"/>
      <c r="II148" s="1222"/>
      <c r="IJ148" s="1222"/>
      <c r="IK148" s="1222"/>
      <c r="IL148" s="1222"/>
      <c r="IM148" s="1222"/>
      <c r="IN148" s="1222"/>
      <c r="IO148" s="1222"/>
      <c r="IP148" s="1222"/>
      <c r="IQ148" s="1222"/>
      <c r="IR148" s="1222"/>
      <c r="IS148" s="1222"/>
      <c r="IT148" s="1222"/>
      <c r="IU148" s="1222"/>
      <c r="IV148" s="1222"/>
    </row>
    <row r="149" spans="1:256" s="598" customFormat="1" ht="20.100000000000001" customHeight="1">
      <c r="A149" s="1240" t="s">
        <v>1578</v>
      </c>
      <c r="B149" s="834">
        <v>1179</v>
      </c>
      <c r="C149" s="834">
        <v>2200</v>
      </c>
      <c r="D149" s="1253"/>
      <c r="E149" s="1259"/>
      <c r="F149" s="2775"/>
      <c r="G149" s="2773"/>
      <c r="H149" s="2773"/>
      <c r="I149" s="2773"/>
      <c r="J149" s="2774"/>
      <c r="K149" s="2774"/>
      <c r="L149" s="2774"/>
      <c r="M149" s="2774"/>
      <c r="N149" s="2774"/>
      <c r="O149" s="2774"/>
      <c r="P149" s="2774"/>
      <c r="Q149" s="2774"/>
      <c r="R149" s="2774"/>
      <c r="S149" s="2774"/>
      <c r="T149" s="2774"/>
      <c r="U149" s="2774"/>
      <c r="V149" s="2774"/>
      <c r="W149" s="2774"/>
      <c r="X149" s="2774"/>
      <c r="Y149" s="2774"/>
      <c r="Z149" s="2774"/>
      <c r="AA149" s="2774"/>
      <c r="AB149" s="2774"/>
      <c r="AC149" s="2774"/>
      <c r="AD149" s="2774"/>
      <c r="AE149" s="2774"/>
      <c r="AF149" s="2774"/>
      <c r="AG149" s="2774"/>
      <c r="AH149" s="2774"/>
      <c r="AI149" s="2774"/>
      <c r="AJ149" s="2774"/>
      <c r="AK149" s="2774"/>
      <c r="AL149" s="2774"/>
      <c r="AM149" s="2774"/>
      <c r="AN149" s="2774"/>
      <c r="AO149" s="2774"/>
      <c r="AP149" s="2774"/>
      <c r="AQ149" s="2774"/>
      <c r="AR149" s="2774"/>
      <c r="AS149" s="2774"/>
      <c r="AT149" s="2774"/>
      <c r="AU149" s="2774"/>
      <c r="AV149" s="2774"/>
      <c r="AW149" s="2774"/>
      <c r="AX149" s="2774"/>
      <c r="AY149" s="2774"/>
      <c r="AZ149" s="1222"/>
      <c r="BA149" s="1222"/>
      <c r="BB149" s="1222"/>
      <c r="BC149" s="1222"/>
      <c r="BD149" s="1222"/>
      <c r="BE149" s="1222"/>
      <c r="BF149" s="1222"/>
      <c r="BG149" s="1222"/>
      <c r="BH149" s="1222"/>
      <c r="BI149" s="1222"/>
      <c r="BJ149" s="1222"/>
      <c r="BK149" s="1222"/>
      <c r="BL149" s="1222"/>
      <c r="BM149" s="1222"/>
      <c r="BN149" s="1222"/>
      <c r="BO149" s="1222"/>
      <c r="BP149" s="1222"/>
      <c r="BQ149" s="1222"/>
      <c r="BR149" s="1222"/>
      <c r="BS149" s="1222"/>
      <c r="BT149" s="1222"/>
      <c r="BU149" s="1222"/>
      <c r="BV149" s="1222"/>
      <c r="BW149" s="1222"/>
      <c r="BX149" s="1222"/>
      <c r="BY149" s="1222"/>
      <c r="BZ149" s="1222"/>
      <c r="CA149" s="1222"/>
      <c r="CB149" s="1222"/>
      <c r="CC149" s="1222"/>
      <c r="CD149" s="1222"/>
      <c r="CE149" s="1222"/>
      <c r="CF149" s="1222"/>
      <c r="CG149" s="1222"/>
      <c r="CH149" s="1222"/>
      <c r="CI149" s="1222"/>
      <c r="CJ149" s="1222"/>
      <c r="CK149" s="1222"/>
      <c r="CL149" s="1222"/>
      <c r="CM149" s="1222"/>
      <c r="CN149" s="1222"/>
      <c r="CO149" s="1222"/>
      <c r="CP149" s="1222"/>
      <c r="CQ149" s="1222"/>
      <c r="CR149" s="1222"/>
      <c r="CS149" s="1222"/>
      <c r="CT149" s="1222"/>
      <c r="CU149" s="1222"/>
      <c r="CV149" s="1222"/>
      <c r="CW149" s="1222"/>
      <c r="CX149" s="1222"/>
      <c r="CY149" s="1222"/>
      <c r="CZ149" s="1222"/>
      <c r="DA149" s="1222"/>
      <c r="DB149" s="1222"/>
      <c r="DC149" s="1222"/>
      <c r="DD149" s="1222"/>
      <c r="DE149" s="1222"/>
      <c r="DF149" s="1222"/>
      <c r="DG149" s="1222"/>
      <c r="DH149" s="1222"/>
      <c r="DI149" s="1222"/>
      <c r="DJ149" s="1222"/>
      <c r="DK149" s="1222"/>
      <c r="DL149" s="1222"/>
      <c r="DM149" s="1222"/>
      <c r="DN149" s="1222"/>
      <c r="DO149" s="1222"/>
      <c r="DP149" s="1222"/>
      <c r="DQ149" s="1222"/>
      <c r="DR149" s="1222"/>
      <c r="DS149" s="1222"/>
      <c r="DT149" s="1222"/>
      <c r="DU149" s="1222"/>
      <c r="DV149" s="1222"/>
      <c r="DW149" s="1222"/>
      <c r="DX149" s="1222"/>
      <c r="DY149" s="1222"/>
      <c r="DZ149" s="1222"/>
      <c r="EA149" s="1222"/>
      <c r="EB149" s="1222"/>
      <c r="EC149" s="1222"/>
      <c r="ED149" s="1222"/>
      <c r="EE149" s="1222"/>
      <c r="EF149" s="1222"/>
      <c r="EG149" s="1222"/>
      <c r="EH149" s="1222"/>
      <c r="EI149" s="1222"/>
      <c r="EJ149" s="1222"/>
      <c r="EK149" s="1222"/>
      <c r="EL149" s="1222"/>
      <c r="EM149" s="1222"/>
      <c r="EN149" s="1222"/>
      <c r="EO149" s="1222"/>
      <c r="EP149" s="1222"/>
      <c r="EQ149" s="1222"/>
      <c r="ER149" s="1222"/>
      <c r="ES149" s="1222"/>
      <c r="ET149" s="1222"/>
      <c r="EU149" s="1222"/>
      <c r="EV149" s="1222"/>
      <c r="EW149" s="1222"/>
      <c r="EX149" s="1222"/>
      <c r="EY149" s="1222"/>
      <c r="EZ149" s="1222"/>
      <c r="FA149" s="1222"/>
      <c r="FB149" s="1222"/>
      <c r="FC149" s="1222"/>
      <c r="FD149" s="1222"/>
      <c r="FE149" s="1222"/>
      <c r="FF149" s="1222"/>
      <c r="FG149" s="1222"/>
      <c r="FH149" s="1222"/>
      <c r="FI149" s="1222"/>
      <c r="FJ149" s="1222"/>
      <c r="FK149" s="1222"/>
      <c r="FL149" s="1222"/>
      <c r="FM149" s="1222"/>
      <c r="FN149" s="1222"/>
      <c r="FO149" s="1222"/>
      <c r="FP149" s="1222"/>
      <c r="FQ149" s="1222"/>
      <c r="FR149" s="1222"/>
      <c r="FS149" s="1222"/>
      <c r="FT149" s="1222"/>
      <c r="FU149" s="1222"/>
      <c r="FV149" s="1222"/>
      <c r="FW149" s="1222"/>
      <c r="FX149" s="1222"/>
      <c r="FY149" s="1222"/>
      <c r="FZ149" s="1222"/>
      <c r="GA149" s="1222"/>
      <c r="GB149" s="1222"/>
      <c r="GC149" s="1222"/>
      <c r="GD149" s="1222"/>
      <c r="GE149" s="1222"/>
      <c r="GF149" s="1222"/>
      <c r="GG149" s="1222"/>
      <c r="GH149" s="1222"/>
      <c r="GI149" s="1222"/>
      <c r="GJ149" s="1222"/>
      <c r="GK149" s="1222"/>
      <c r="GL149" s="1222"/>
      <c r="GM149" s="1222"/>
      <c r="GN149" s="1222"/>
      <c r="GO149" s="1222"/>
      <c r="GP149" s="1222"/>
      <c r="GQ149" s="1222"/>
      <c r="GR149" s="1222"/>
      <c r="GS149" s="1222"/>
      <c r="GT149" s="1222"/>
      <c r="GU149" s="1222"/>
      <c r="GV149" s="1222"/>
      <c r="GW149" s="1222"/>
      <c r="GX149" s="1222"/>
      <c r="GY149" s="1222"/>
      <c r="GZ149" s="1222"/>
      <c r="HA149" s="1222"/>
      <c r="HB149" s="1222"/>
      <c r="HC149" s="1222"/>
      <c r="HD149" s="1222"/>
      <c r="HE149" s="1222"/>
      <c r="HF149" s="1222"/>
      <c r="HG149" s="1222"/>
      <c r="HH149" s="1222"/>
      <c r="HI149" s="1222"/>
      <c r="HJ149" s="1222"/>
      <c r="HK149" s="1222"/>
      <c r="HL149" s="1222"/>
      <c r="HM149" s="1222"/>
      <c r="HN149" s="1222"/>
      <c r="HO149" s="1222"/>
      <c r="HP149" s="1222"/>
      <c r="HQ149" s="1222"/>
      <c r="HR149" s="1222"/>
      <c r="HS149" s="1222"/>
      <c r="HT149" s="1222"/>
      <c r="HU149" s="1222"/>
      <c r="HV149" s="1222"/>
      <c r="HW149" s="1222"/>
      <c r="HX149" s="1222"/>
      <c r="HY149" s="1222"/>
      <c r="HZ149" s="1222"/>
      <c r="IA149" s="1222"/>
      <c r="IB149" s="1222"/>
      <c r="IC149" s="1222"/>
      <c r="ID149" s="1222"/>
      <c r="IE149" s="1222"/>
      <c r="IF149" s="1222"/>
      <c r="IG149" s="1222"/>
      <c r="IH149" s="1222"/>
      <c r="II149" s="1222"/>
      <c r="IJ149" s="1222"/>
      <c r="IK149" s="1222"/>
      <c r="IL149" s="1222"/>
      <c r="IM149" s="1222"/>
      <c r="IN149" s="1222"/>
      <c r="IO149" s="1222"/>
      <c r="IP149" s="1222"/>
      <c r="IQ149" s="1222"/>
      <c r="IR149" s="1222"/>
      <c r="IS149" s="1222"/>
      <c r="IT149" s="1222"/>
      <c r="IU149" s="1222"/>
      <c r="IV149" s="1222"/>
    </row>
    <row r="150" spans="1:256" s="598" customFormat="1" ht="20.100000000000001" customHeight="1">
      <c r="A150" s="1240" t="s">
        <v>635</v>
      </c>
      <c r="B150" s="834">
        <v>23</v>
      </c>
      <c r="C150" s="834">
        <v>32</v>
      </c>
      <c r="D150" s="1253"/>
      <c r="E150" s="1259"/>
      <c r="F150" s="2775"/>
      <c r="G150" s="2773"/>
      <c r="H150" s="2773"/>
      <c r="I150" s="2773"/>
      <c r="J150" s="2774"/>
      <c r="K150" s="2774"/>
      <c r="L150" s="2774"/>
      <c r="M150" s="2774"/>
      <c r="N150" s="2774"/>
      <c r="O150" s="2774"/>
      <c r="P150" s="2774"/>
      <c r="Q150" s="2774"/>
      <c r="R150" s="2774"/>
      <c r="S150" s="2774"/>
      <c r="T150" s="2774"/>
      <c r="U150" s="2774"/>
      <c r="V150" s="2774"/>
      <c r="W150" s="2774"/>
      <c r="X150" s="2774"/>
      <c r="Y150" s="2774"/>
      <c r="Z150" s="2774"/>
      <c r="AA150" s="2774"/>
      <c r="AB150" s="2774"/>
      <c r="AC150" s="2774"/>
      <c r="AD150" s="2774"/>
      <c r="AE150" s="2774"/>
      <c r="AF150" s="2774"/>
      <c r="AG150" s="2774"/>
      <c r="AH150" s="2774"/>
      <c r="AI150" s="2774"/>
      <c r="AJ150" s="2774"/>
      <c r="AK150" s="2774"/>
      <c r="AL150" s="2774"/>
      <c r="AM150" s="2774"/>
      <c r="AN150" s="2774"/>
      <c r="AO150" s="2774"/>
      <c r="AP150" s="2774"/>
      <c r="AQ150" s="2774"/>
      <c r="AR150" s="2774"/>
      <c r="AS150" s="2774"/>
      <c r="AT150" s="2774"/>
      <c r="AU150" s="2774"/>
      <c r="AV150" s="2774"/>
      <c r="AW150" s="2774"/>
      <c r="AX150" s="2774"/>
      <c r="AY150" s="2774"/>
      <c r="AZ150" s="1222"/>
      <c r="BA150" s="1222"/>
      <c r="BB150" s="1222"/>
      <c r="BC150" s="1222"/>
      <c r="BD150" s="1222"/>
      <c r="BE150" s="1222"/>
      <c r="BF150" s="1222"/>
      <c r="BG150" s="1222"/>
      <c r="BH150" s="1222"/>
      <c r="BI150" s="1222"/>
      <c r="BJ150" s="1222"/>
      <c r="BK150" s="1222"/>
      <c r="BL150" s="1222"/>
      <c r="BM150" s="1222"/>
      <c r="BN150" s="1222"/>
      <c r="BO150" s="1222"/>
      <c r="BP150" s="1222"/>
      <c r="BQ150" s="1222"/>
      <c r="BR150" s="1222"/>
      <c r="BS150" s="1222"/>
      <c r="BT150" s="1222"/>
      <c r="BU150" s="1222"/>
      <c r="BV150" s="1222"/>
      <c r="BW150" s="1222"/>
      <c r="BX150" s="1222"/>
      <c r="BY150" s="1222"/>
      <c r="BZ150" s="1222"/>
      <c r="CA150" s="1222"/>
      <c r="CB150" s="1222"/>
      <c r="CC150" s="1222"/>
      <c r="CD150" s="1222"/>
      <c r="CE150" s="1222"/>
      <c r="CF150" s="1222"/>
      <c r="CG150" s="1222"/>
      <c r="CH150" s="1222"/>
      <c r="CI150" s="1222"/>
      <c r="CJ150" s="1222"/>
      <c r="CK150" s="1222"/>
      <c r="CL150" s="1222"/>
      <c r="CM150" s="1222"/>
      <c r="CN150" s="1222"/>
      <c r="CO150" s="1222"/>
      <c r="CP150" s="1222"/>
      <c r="CQ150" s="1222"/>
      <c r="CR150" s="1222"/>
      <c r="CS150" s="1222"/>
      <c r="CT150" s="1222"/>
      <c r="CU150" s="1222"/>
      <c r="CV150" s="1222"/>
      <c r="CW150" s="1222"/>
      <c r="CX150" s="1222"/>
      <c r="CY150" s="1222"/>
      <c r="CZ150" s="1222"/>
      <c r="DA150" s="1222"/>
      <c r="DB150" s="1222"/>
      <c r="DC150" s="1222"/>
      <c r="DD150" s="1222"/>
      <c r="DE150" s="1222"/>
      <c r="DF150" s="1222"/>
      <c r="DG150" s="1222"/>
      <c r="DH150" s="1222"/>
      <c r="DI150" s="1222"/>
      <c r="DJ150" s="1222"/>
      <c r="DK150" s="1222"/>
      <c r="DL150" s="1222"/>
      <c r="DM150" s="1222"/>
      <c r="DN150" s="1222"/>
      <c r="DO150" s="1222"/>
      <c r="DP150" s="1222"/>
      <c r="DQ150" s="1222"/>
      <c r="DR150" s="1222"/>
      <c r="DS150" s="1222"/>
      <c r="DT150" s="1222"/>
      <c r="DU150" s="1222"/>
      <c r="DV150" s="1222"/>
      <c r="DW150" s="1222"/>
      <c r="DX150" s="1222"/>
      <c r="DY150" s="1222"/>
      <c r="DZ150" s="1222"/>
      <c r="EA150" s="1222"/>
      <c r="EB150" s="1222"/>
      <c r="EC150" s="1222"/>
      <c r="ED150" s="1222"/>
      <c r="EE150" s="1222"/>
      <c r="EF150" s="1222"/>
      <c r="EG150" s="1222"/>
      <c r="EH150" s="1222"/>
      <c r="EI150" s="1222"/>
      <c r="EJ150" s="1222"/>
      <c r="EK150" s="1222"/>
      <c r="EL150" s="1222"/>
      <c r="EM150" s="1222"/>
      <c r="EN150" s="1222"/>
      <c r="EO150" s="1222"/>
      <c r="EP150" s="1222"/>
      <c r="EQ150" s="1222"/>
      <c r="ER150" s="1222"/>
      <c r="ES150" s="1222"/>
      <c r="ET150" s="1222"/>
      <c r="EU150" s="1222"/>
      <c r="EV150" s="1222"/>
      <c r="EW150" s="1222"/>
      <c r="EX150" s="1222"/>
      <c r="EY150" s="1222"/>
      <c r="EZ150" s="1222"/>
      <c r="FA150" s="1222"/>
      <c r="FB150" s="1222"/>
      <c r="FC150" s="1222"/>
      <c r="FD150" s="1222"/>
      <c r="FE150" s="1222"/>
      <c r="FF150" s="1222"/>
      <c r="FG150" s="1222"/>
      <c r="FH150" s="1222"/>
      <c r="FI150" s="1222"/>
      <c r="FJ150" s="1222"/>
      <c r="FK150" s="1222"/>
      <c r="FL150" s="1222"/>
      <c r="FM150" s="1222"/>
      <c r="FN150" s="1222"/>
      <c r="FO150" s="1222"/>
      <c r="FP150" s="1222"/>
      <c r="FQ150" s="1222"/>
      <c r="FR150" s="1222"/>
      <c r="FS150" s="1222"/>
      <c r="FT150" s="1222"/>
      <c r="FU150" s="1222"/>
      <c r="FV150" s="1222"/>
      <c r="FW150" s="1222"/>
      <c r="FX150" s="1222"/>
      <c r="FY150" s="1222"/>
      <c r="FZ150" s="1222"/>
      <c r="GA150" s="1222"/>
      <c r="GB150" s="1222"/>
      <c r="GC150" s="1222"/>
      <c r="GD150" s="1222"/>
      <c r="GE150" s="1222"/>
      <c r="GF150" s="1222"/>
      <c r="GG150" s="1222"/>
      <c r="GH150" s="1222"/>
      <c r="GI150" s="1222"/>
      <c r="GJ150" s="1222"/>
      <c r="GK150" s="1222"/>
      <c r="GL150" s="1222"/>
      <c r="GM150" s="1222"/>
      <c r="GN150" s="1222"/>
      <c r="GO150" s="1222"/>
      <c r="GP150" s="1222"/>
      <c r="GQ150" s="1222"/>
      <c r="GR150" s="1222"/>
      <c r="GS150" s="1222"/>
      <c r="GT150" s="1222"/>
      <c r="GU150" s="1222"/>
      <c r="GV150" s="1222"/>
      <c r="GW150" s="1222"/>
      <c r="GX150" s="1222"/>
      <c r="GY150" s="1222"/>
      <c r="GZ150" s="1222"/>
      <c r="HA150" s="1222"/>
      <c r="HB150" s="1222"/>
      <c r="HC150" s="1222"/>
      <c r="HD150" s="1222"/>
      <c r="HE150" s="1222"/>
      <c r="HF150" s="1222"/>
      <c r="HG150" s="1222"/>
      <c r="HH150" s="1222"/>
      <c r="HI150" s="1222"/>
      <c r="HJ150" s="1222"/>
      <c r="HK150" s="1222"/>
      <c r="HL150" s="1222"/>
      <c r="HM150" s="1222"/>
      <c r="HN150" s="1222"/>
      <c r="HO150" s="1222"/>
      <c r="HP150" s="1222"/>
      <c r="HQ150" s="1222"/>
      <c r="HR150" s="1222"/>
      <c r="HS150" s="1222"/>
      <c r="HT150" s="1222"/>
      <c r="HU150" s="1222"/>
      <c r="HV150" s="1222"/>
      <c r="HW150" s="1222"/>
      <c r="HX150" s="1222"/>
      <c r="HY150" s="1222"/>
      <c r="HZ150" s="1222"/>
      <c r="IA150" s="1222"/>
      <c r="IB150" s="1222"/>
      <c r="IC150" s="1222"/>
      <c r="ID150" s="1222"/>
      <c r="IE150" s="1222"/>
      <c r="IF150" s="1222"/>
      <c r="IG150" s="1222"/>
      <c r="IH150" s="1222"/>
      <c r="II150" s="1222"/>
      <c r="IJ150" s="1222"/>
      <c r="IK150" s="1222"/>
      <c r="IL150" s="1222"/>
      <c r="IM150" s="1222"/>
      <c r="IN150" s="1222"/>
      <c r="IO150" s="1222"/>
      <c r="IP150" s="1222"/>
      <c r="IQ150" s="1222"/>
      <c r="IR150" s="1222"/>
      <c r="IS150" s="1222"/>
      <c r="IT150" s="1222"/>
      <c r="IU150" s="1222"/>
      <c r="IV150" s="1222"/>
    </row>
    <row r="151" spans="1:256" s="598" customFormat="1" ht="20.100000000000001" customHeight="1">
      <c r="A151" s="1240" t="s">
        <v>1579</v>
      </c>
      <c r="B151" s="834">
        <v>70</v>
      </c>
      <c r="C151" s="834">
        <v>238</v>
      </c>
      <c r="D151" s="1253"/>
      <c r="E151" s="1259"/>
      <c r="F151" s="2775"/>
      <c r="G151" s="2773"/>
      <c r="H151" s="2773"/>
      <c r="I151" s="2773"/>
      <c r="J151" s="2774"/>
      <c r="K151" s="2774"/>
      <c r="L151" s="2774"/>
      <c r="M151" s="2774"/>
      <c r="N151" s="2774"/>
      <c r="O151" s="2774"/>
      <c r="P151" s="2774"/>
      <c r="Q151" s="2774"/>
      <c r="R151" s="2774"/>
      <c r="S151" s="2774"/>
      <c r="T151" s="2774"/>
      <c r="U151" s="2774"/>
      <c r="V151" s="2774"/>
      <c r="W151" s="2774"/>
      <c r="X151" s="2774"/>
      <c r="Y151" s="2774"/>
      <c r="Z151" s="2774"/>
      <c r="AA151" s="2774"/>
      <c r="AB151" s="2774"/>
      <c r="AC151" s="2774"/>
      <c r="AD151" s="2774"/>
      <c r="AE151" s="2774"/>
      <c r="AF151" s="2774"/>
      <c r="AG151" s="2774"/>
      <c r="AH151" s="2774"/>
      <c r="AI151" s="2774"/>
      <c r="AJ151" s="2774"/>
      <c r="AK151" s="2774"/>
      <c r="AL151" s="2774"/>
      <c r="AM151" s="2774"/>
      <c r="AN151" s="2774"/>
      <c r="AO151" s="2774"/>
      <c r="AP151" s="2774"/>
      <c r="AQ151" s="2774"/>
      <c r="AR151" s="2774"/>
      <c r="AS151" s="2774"/>
      <c r="AT151" s="2774"/>
      <c r="AU151" s="2774"/>
      <c r="AV151" s="2774"/>
      <c r="AW151" s="2774"/>
      <c r="AX151" s="2774"/>
      <c r="AY151" s="2774"/>
      <c r="AZ151" s="1222"/>
      <c r="BA151" s="1222"/>
      <c r="BB151" s="1222"/>
      <c r="BC151" s="1222"/>
      <c r="BD151" s="1222"/>
      <c r="BE151" s="1222"/>
      <c r="BF151" s="1222"/>
      <c r="BG151" s="1222"/>
      <c r="BH151" s="1222"/>
      <c r="BI151" s="1222"/>
      <c r="BJ151" s="1222"/>
      <c r="BK151" s="1222"/>
      <c r="BL151" s="1222"/>
      <c r="BM151" s="1222"/>
      <c r="BN151" s="1222"/>
      <c r="BO151" s="1222"/>
      <c r="BP151" s="1222"/>
      <c r="BQ151" s="1222"/>
      <c r="BR151" s="1222"/>
      <c r="BS151" s="1222"/>
      <c r="BT151" s="1222"/>
      <c r="BU151" s="1222"/>
      <c r="BV151" s="1222"/>
      <c r="BW151" s="1222"/>
      <c r="BX151" s="1222"/>
      <c r="BY151" s="1222"/>
      <c r="BZ151" s="1222"/>
      <c r="CA151" s="1222"/>
      <c r="CB151" s="1222"/>
      <c r="CC151" s="1222"/>
      <c r="CD151" s="1222"/>
      <c r="CE151" s="1222"/>
      <c r="CF151" s="1222"/>
      <c r="CG151" s="1222"/>
      <c r="CH151" s="1222"/>
      <c r="CI151" s="1222"/>
      <c r="CJ151" s="1222"/>
      <c r="CK151" s="1222"/>
      <c r="CL151" s="1222"/>
      <c r="CM151" s="1222"/>
      <c r="CN151" s="1222"/>
      <c r="CO151" s="1222"/>
      <c r="CP151" s="1222"/>
      <c r="CQ151" s="1222"/>
      <c r="CR151" s="1222"/>
      <c r="CS151" s="1222"/>
      <c r="CT151" s="1222"/>
      <c r="CU151" s="1222"/>
      <c r="CV151" s="1222"/>
      <c r="CW151" s="1222"/>
      <c r="CX151" s="1222"/>
      <c r="CY151" s="1222"/>
      <c r="CZ151" s="1222"/>
      <c r="DA151" s="1222"/>
      <c r="DB151" s="1222"/>
      <c r="DC151" s="1222"/>
      <c r="DD151" s="1222"/>
      <c r="DE151" s="1222"/>
      <c r="DF151" s="1222"/>
      <c r="DG151" s="1222"/>
      <c r="DH151" s="1222"/>
      <c r="DI151" s="1222"/>
      <c r="DJ151" s="1222"/>
      <c r="DK151" s="1222"/>
      <c r="DL151" s="1222"/>
      <c r="DM151" s="1222"/>
      <c r="DN151" s="1222"/>
      <c r="DO151" s="1222"/>
      <c r="DP151" s="1222"/>
      <c r="DQ151" s="1222"/>
      <c r="DR151" s="1222"/>
      <c r="DS151" s="1222"/>
      <c r="DT151" s="1222"/>
      <c r="DU151" s="1222"/>
      <c r="DV151" s="1222"/>
      <c r="DW151" s="1222"/>
      <c r="DX151" s="1222"/>
      <c r="DY151" s="1222"/>
      <c r="DZ151" s="1222"/>
      <c r="EA151" s="1222"/>
      <c r="EB151" s="1222"/>
      <c r="EC151" s="1222"/>
      <c r="ED151" s="1222"/>
      <c r="EE151" s="1222"/>
      <c r="EF151" s="1222"/>
      <c r="EG151" s="1222"/>
      <c r="EH151" s="1222"/>
      <c r="EI151" s="1222"/>
      <c r="EJ151" s="1222"/>
      <c r="EK151" s="1222"/>
      <c r="EL151" s="1222"/>
      <c r="EM151" s="1222"/>
      <c r="EN151" s="1222"/>
      <c r="EO151" s="1222"/>
      <c r="EP151" s="1222"/>
      <c r="EQ151" s="1222"/>
      <c r="ER151" s="1222"/>
      <c r="ES151" s="1222"/>
      <c r="ET151" s="1222"/>
      <c r="EU151" s="1222"/>
      <c r="EV151" s="1222"/>
      <c r="EW151" s="1222"/>
      <c r="EX151" s="1222"/>
      <c r="EY151" s="1222"/>
      <c r="EZ151" s="1222"/>
      <c r="FA151" s="1222"/>
      <c r="FB151" s="1222"/>
      <c r="FC151" s="1222"/>
      <c r="FD151" s="1222"/>
      <c r="FE151" s="1222"/>
      <c r="FF151" s="1222"/>
      <c r="FG151" s="1222"/>
      <c r="FH151" s="1222"/>
      <c r="FI151" s="1222"/>
      <c r="FJ151" s="1222"/>
      <c r="FK151" s="1222"/>
      <c r="FL151" s="1222"/>
      <c r="FM151" s="1222"/>
      <c r="FN151" s="1222"/>
      <c r="FO151" s="1222"/>
      <c r="FP151" s="1222"/>
      <c r="FQ151" s="1222"/>
      <c r="FR151" s="1222"/>
      <c r="FS151" s="1222"/>
      <c r="FT151" s="1222"/>
      <c r="FU151" s="1222"/>
      <c r="FV151" s="1222"/>
      <c r="FW151" s="1222"/>
      <c r="FX151" s="1222"/>
      <c r="FY151" s="1222"/>
      <c r="FZ151" s="1222"/>
      <c r="GA151" s="1222"/>
      <c r="GB151" s="1222"/>
      <c r="GC151" s="1222"/>
      <c r="GD151" s="1222"/>
      <c r="GE151" s="1222"/>
      <c r="GF151" s="1222"/>
      <c r="GG151" s="1222"/>
      <c r="GH151" s="1222"/>
      <c r="GI151" s="1222"/>
      <c r="GJ151" s="1222"/>
      <c r="GK151" s="1222"/>
      <c r="GL151" s="1222"/>
      <c r="GM151" s="1222"/>
      <c r="GN151" s="1222"/>
      <c r="GO151" s="1222"/>
      <c r="GP151" s="1222"/>
      <c r="GQ151" s="1222"/>
      <c r="GR151" s="1222"/>
      <c r="GS151" s="1222"/>
      <c r="GT151" s="1222"/>
      <c r="GU151" s="1222"/>
      <c r="GV151" s="1222"/>
      <c r="GW151" s="1222"/>
      <c r="GX151" s="1222"/>
      <c r="GY151" s="1222"/>
      <c r="GZ151" s="1222"/>
      <c r="HA151" s="1222"/>
      <c r="HB151" s="1222"/>
      <c r="HC151" s="1222"/>
      <c r="HD151" s="1222"/>
      <c r="HE151" s="1222"/>
      <c r="HF151" s="1222"/>
      <c r="HG151" s="1222"/>
      <c r="HH151" s="1222"/>
      <c r="HI151" s="1222"/>
      <c r="HJ151" s="1222"/>
      <c r="HK151" s="1222"/>
      <c r="HL151" s="1222"/>
      <c r="HM151" s="1222"/>
      <c r="HN151" s="1222"/>
      <c r="HO151" s="1222"/>
      <c r="HP151" s="1222"/>
      <c r="HQ151" s="1222"/>
      <c r="HR151" s="1222"/>
      <c r="HS151" s="1222"/>
      <c r="HT151" s="1222"/>
      <c r="HU151" s="1222"/>
      <c r="HV151" s="1222"/>
      <c r="HW151" s="1222"/>
      <c r="HX151" s="1222"/>
      <c r="HY151" s="1222"/>
      <c r="HZ151" s="1222"/>
      <c r="IA151" s="1222"/>
      <c r="IB151" s="1222"/>
      <c r="IC151" s="1222"/>
      <c r="ID151" s="1222"/>
      <c r="IE151" s="1222"/>
      <c r="IF151" s="1222"/>
      <c r="IG151" s="1222"/>
      <c r="IH151" s="1222"/>
      <c r="II151" s="1222"/>
      <c r="IJ151" s="1222"/>
      <c r="IK151" s="1222"/>
      <c r="IL151" s="1222"/>
      <c r="IM151" s="1222"/>
      <c r="IN151" s="1222"/>
      <c r="IO151" s="1222"/>
      <c r="IP151" s="1222"/>
      <c r="IQ151" s="1222"/>
      <c r="IR151" s="1222"/>
      <c r="IS151" s="1222"/>
      <c r="IT151" s="1222"/>
      <c r="IU151" s="1222"/>
      <c r="IV151" s="1222"/>
    </row>
    <row r="152" spans="1:256" s="598" customFormat="1" ht="20.100000000000001" customHeight="1">
      <c r="A152" s="1242" t="s">
        <v>1581</v>
      </c>
      <c r="B152" s="1260">
        <v>6</v>
      </c>
      <c r="C152" s="1260">
        <v>0</v>
      </c>
      <c r="D152" s="1253"/>
      <c r="E152" s="1259"/>
      <c r="F152" s="2775"/>
      <c r="G152" s="2773"/>
      <c r="H152" s="2773"/>
      <c r="I152" s="2773"/>
      <c r="J152" s="2774"/>
      <c r="K152" s="2774"/>
      <c r="L152" s="2774"/>
      <c r="M152" s="2774"/>
      <c r="N152" s="2774"/>
      <c r="O152" s="2774"/>
      <c r="P152" s="2774"/>
      <c r="Q152" s="2774"/>
      <c r="R152" s="2774"/>
      <c r="S152" s="2774"/>
      <c r="T152" s="2774"/>
      <c r="U152" s="2774"/>
      <c r="V152" s="2774"/>
      <c r="W152" s="2774"/>
      <c r="X152" s="2774"/>
      <c r="Y152" s="2774"/>
      <c r="Z152" s="2774"/>
      <c r="AA152" s="2774"/>
      <c r="AB152" s="2774"/>
      <c r="AC152" s="2774"/>
      <c r="AD152" s="2774"/>
      <c r="AE152" s="2774"/>
      <c r="AF152" s="2774"/>
      <c r="AG152" s="2774"/>
      <c r="AH152" s="2774"/>
      <c r="AI152" s="2774"/>
      <c r="AJ152" s="2774"/>
      <c r="AK152" s="2774"/>
      <c r="AL152" s="2774"/>
      <c r="AM152" s="2774"/>
      <c r="AN152" s="2774"/>
      <c r="AO152" s="2774"/>
      <c r="AP152" s="2774"/>
      <c r="AQ152" s="2774"/>
      <c r="AR152" s="2774"/>
      <c r="AS152" s="2774"/>
      <c r="AT152" s="2774"/>
      <c r="AU152" s="2774"/>
      <c r="AV152" s="2774"/>
      <c r="AW152" s="2774"/>
      <c r="AX152" s="2774"/>
      <c r="AY152" s="2774"/>
      <c r="AZ152" s="1222"/>
      <c r="BA152" s="1222"/>
      <c r="BB152" s="1222"/>
      <c r="BC152" s="1222"/>
      <c r="BD152" s="1222"/>
      <c r="BE152" s="1222"/>
      <c r="BF152" s="1222"/>
      <c r="BG152" s="1222"/>
      <c r="BH152" s="1222"/>
      <c r="BI152" s="1222"/>
      <c r="BJ152" s="1222"/>
      <c r="BK152" s="1222"/>
      <c r="BL152" s="1222"/>
      <c r="BM152" s="1222"/>
      <c r="BN152" s="1222"/>
      <c r="BO152" s="1222"/>
      <c r="BP152" s="1222"/>
      <c r="BQ152" s="1222"/>
      <c r="BR152" s="1222"/>
      <c r="BS152" s="1222"/>
      <c r="BT152" s="1222"/>
      <c r="BU152" s="1222"/>
      <c r="BV152" s="1222"/>
      <c r="BW152" s="1222"/>
      <c r="BX152" s="1222"/>
      <c r="BY152" s="1222"/>
      <c r="BZ152" s="1222"/>
      <c r="CA152" s="1222"/>
      <c r="CB152" s="1222"/>
      <c r="CC152" s="1222"/>
      <c r="CD152" s="1222"/>
      <c r="CE152" s="1222"/>
      <c r="CF152" s="1222"/>
      <c r="CG152" s="1222"/>
      <c r="CH152" s="1222"/>
      <c r="CI152" s="1222"/>
      <c r="CJ152" s="1222"/>
      <c r="CK152" s="1222"/>
      <c r="CL152" s="1222"/>
      <c r="CM152" s="1222"/>
      <c r="CN152" s="1222"/>
      <c r="CO152" s="1222"/>
      <c r="CP152" s="1222"/>
      <c r="CQ152" s="1222"/>
      <c r="CR152" s="1222"/>
      <c r="CS152" s="1222"/>
      <c r="CT152" s="1222"/>
      <c r="CU152" s="1222"/>
      <c r="CV152" s="1222"/>
      <c r="CW152" s="1222"/>
      <c r="CX152" s="1222"/>
      <c r="CY152" s="1222"/>
      <c r="CZ152" s="1222"/>
      <c r="DA152" s="1222"/>
      <c r="DB152" s="1222"/>
      <c r="DC152" s="1222"/>
      <c r="DD152" s="1222"/>
      <c r="DE152" s="1222"/>
      <c r="DF152" s="1222"/>
      <c r="DG152" s="1222"/>
      <c r="DH152" s="1222"/>
      <c r="DI152" s="1222"/>
      <c r="DJ152" s="1222"/>
      <c r="DK152" s="1222"/>
      <c r="DL152" s="1222"/>
      <c r="DM152" s="1222"/>
      <c r="DN152" s="1222"/>
      <c r="DO152" s="1222"/>
      <c r="DP152" s="1222"/>
      <c r="DQ152" s="1222"/>
      <c r="DR152" s="1222"/>
      <c r="DS152" s="1222"/>
      <c r="DT152" s="1222"/>
      <c r="DU152" s="1222"/>
      <c r="DV152" s="1222"/>
      <c r="DW152" s="1222"/>
      <c r="DX152" s="1222"/>
      <c r="DY152" s="1222"/>
      <c r="DZ152" s="1222"/>
      <c r="EA152" s="1222"/>
      <c r="EB152" s="1222"/>
      <c r="EC152" s="1222"/>
      <c r="ED152" s="1222"/>
      <c r="EE152" s="1222"/>
      <c r="EF152" s="1222"/>
      <c r="EG152" s="1222"/>
      <c r="EH152" s="1222"/>
      <c r="EI152" s="1222"/>
      <c r="EJ152" s="1222"/>
      <c r="EK152" s="1222"/>
      <c r="EL152" s="1222"/>
      <c r="EM152" s="1222"/>
      <c r="EN152" s="1222"/>
      <c r="EO152" s="1222"/>
      <c r="EP152" s="1222"/>
      <c r="EQ152" s="1222"/>
      <c r="ER152" s="1222"/>
      <c r="ES152" s="1222"/>
      <c r="ET152" s="1222"/>
      <c r="EU152" s="1222"/>
      <c r="EV152" s="1222"/>
      <c r="EW152" s="1222"/>
      <c r="EX152" s="1222"/>
      <c r="EY152" s="1222"/>
      <c r="EZ152" s="1222"/>
      <c r="FA152" s="1222"/>
      <c r="FB152" s="1222"/>
      <c r="FC152" s="1222"/>
      <c r="FD152" s="1222"/>
      <c r="FE152" s="1222"/>
      <c r="FF152" s="1222"/>
      <c r="FG152" s="1222"/>
      <c r="FH152" s="1222"/>
      <c r="FI152" s="1222"/>
      <c r="FJ152" s="1222"/>
      <c r="FK152" s="1222"/>
      <c r="FL152" s="1222"/>
      <c r="FM152" s="1222"/>
      <c r="FN152" s="1222"/>
      <c r="FO152" s="1222"/>
      <c r="FP152" s="1222"/>
      <c r="FQ152" s="1222"/>
      <c r="FR152" s="1222"/>
      <c r="FS152" s="1222"/>
      <c r="FT152" s="1222"/>
      <c r="FU152" s="1222"/>
      <c r="FV152" s="1222"/>
      <c r="FW152" s="1222"/>
      <c r="FX152" s="1222"/>
      <c r="FY152" s="1222"/>
      <c r="FZ152" s="1222"/>
      <c r="GA152" s="1222"/>
      <c r="GB152" s="1222"/>
      <c r="GC152" s="1222"/>
      <c r="GD152" s="1222"/>
      <c r="GE152" s="1222"/>
      <c r="GF152" s="1222"/>
      <c r="GG152" s="1222"/>
      <c r="GH152" s="1222"/>
      <c r="GI152" s="1222"/>
      <c r="GJ152" s="1222"/>
      <c r="GK152" s="1222"/>
      <c r="GL152" s="1222"/>
      <c r="GM152" s="1222"/>
      <c r="GN152" s="1222"/>
      <c r="GO152" s="1222"/>
      <c r="GP152" s="1222"/>
      <c r="GQ152" s="1222"/>
      <c r="GR152" s="1222"/>
      <c r="GS152" s="1222"/>
      <c r="GT152" s="1222"/>
      <c r="GU152" s="1222"/>
      <c r="GV152" s="1222"/>
      <c r="GW152" s="1222"/>
      <c r="GX152" s="1222"/>
      <c r="GY152" s="1222"/>
      <c r="GZ152" s="1222"/>
      <c r="HA152" s="1222"/>
      <c r="HB152" s="1222"/>
      <c r="HC152" s="1222"/>
      <c r="HD152" s="1222"/>
      <c r="HE152" s="1222"/>
      <c r="HF152" s="1222"/>
      <c r="HG152" s="1222"/>
      <c r="HH152" s="1222"/>
      <c r="HI152" s="1222"/>
      <c r="HJ152" s="1222"/>
      <c r="HK152" s="1222"/>
      <c r="HL152" s="1222"/>
      <c r="HM152" s="1222"/>
      <c r="HN152" s="1222"/>
      <c r="HO152" s="1222"/>
      <c r="HP152" s="1222"/>
      <c r="HQ152" s="1222"/>
      <c r="HR152" s="1222"/>
      <c r="HS152" s="1222"/>
      <c r="HT152" s="1222"/>
      <c r="HU152" s="1222"/>
      <c r="HV152" s="1222"/>
      <c r="HW152" s="1222"/>
      <c r="HX152" s="1222"/>
      <c r="HY152" s="1222"/>
      <c r="HZ152" s="1222"/>
      <c r="IA152" s="1222"/>
      <c r="IB152" s="1222"/>
      <c r="IC152" s="1222"/>
      <c r="ID152" s="1222"/>
      <c r="IE152" s="1222"/>
      <c r="IF152" s="1222"/>
      <c r="IG152" s="1222"/>
      <c r="IH152" s="1222"/>
      <c r="II152" s="1222"/>
      <c r="IJ152" s="1222"/>
      <c r="IK152" s="1222"/>
      <c r="IL152" s="1222"/>
      <c r="IM152" s="1222"/>
      <c r="IN152" s="1222"/>
      <c r="IO152" s="1222"/>
      <c r="IP152" s="1222"/>
      <c r="IQ152" s="1222"/>
      <c r="IR152" s="1222"/>
      <c r="IS152" s="1222"/>
      <c r="IT152" s="1222"/>
      <c r="IU152" s="1222"/>
      <c r="IV152" s="1222"/>
    </row>
    <row r="153" spans="1:256" s="598" customFormat="1" ht="20.100000000000001" customHeight="1">
      <c r="A153" s="1240" t="s">
        <v>1589</v>
      </c>
      <c r="B153" s="834"/>
      <c r="C153" s="834"/>
      <c r="D153" s="1253"/>
      <c r="E153" s="1259"/>
      <c r="F153" s="2775"/>
      <c r="G153" s="2773"/>
      <c r="H153" s="2773"/>
      <c r="I153" s="2773"/>
      <c r="J153" s="2774"/>
      <c r="K153" s="2774"/>
      <c r="L153" s="2774"/>
      <c r="M153" s="2774"/>
      <c r="N153" s="2774"/>
      <c r="O153" s="2774"/>
      <c r="P153" s="2774"/>
      <c r="Q153" s="2774"/>
      <c r="R153" s="2774"/>
      <c r="S153" s="2774"/>
      <c r="T153" s="2774"/>
      <c r="U153" s="2774"/>
      <c r="V153" s="2774"/>
      <c r="W153" s="2774"/>
      <c r="X153" s="2774"/>
      <c r="Y153" s="2774"/>
      <c r="Z153" s="2774"/>
      <c r="AA153" s="2774"/>
      <c r="AB153" s="2774"/>
      <c r="AC153" s="2774"/>
      <c r="AD153" s="2774"/>
      <c r="AE153" s="2774"/>
      <c r="AF153" s="2774"/>
      <c r="AG153" s="2774"/>
      <c r="AH153" s="2774"/>
      <c r="AI153" s="2774"/>
      <c r="AJ153" s="2774"/>
      <c r="AK153" s="2774"/>
      <c r="AL153" s="2774"/>
      <c r="AM153" s="2774"/>
      <c r="AN153" s="2774"/>
      <c r="AO153" s="2774"/>
      <c r="AP153" s="2774"/>
      <c r="AQ153" s="2774"/>
      <c r="AR153" s="2774"/>
      <c r="AS153" s="2774"/>
      <c r="AT153" s="2774"/>
      <c r="AU153" s="2774"/>
      <c r="AV153" s="2774"/>
      <c r="AW153" s="2774"/>
      <c r="AX153" s="2774"/>
      <c r="AY153" s="2774"/>
      <c r="AZ153" s="1222"/>
      <c r="BA153" s="1222"/>
      <c r="BB153" s="1222"/>
      <c r="BC153" s="1222"/>
      <c r="BD153" s="1222"/>
      <c r="BE153" s="1222"/>
      <c r="BF153" s="1222"/>
      <c r="BG153" s="1222"/>
      <c r="BH153" s="1222"/>
      <c r="BI153" s="1222"/>
      <c r="BJ153" s="1222"/>
      <c r="BK153" s="1222"/>
      <c r="BL153" s="1222"/>
      <c r="BM153" s="1222"/>
      <c r="BN153" s="1222"/>
      <c r="BO153" s="1222"/>
      <c r="BP153" s="1222"/>
      <c r="BQ153" s="1222"/>
      <c r="BR153" s="1222"/>
      <c r="BS153" s="1222"/>
      <c r="BT153" s="1222"/>
      <c r="BU153" s="1222"/>
      <c r="BV153" s="1222"/>
      <c r="BW153" s="1222"/>
      <c r="BX153" s="1222"/>
      <c r="BY153" s="1222"/>
      <c r="BZ153" s="1222"/>
      <c r="CA153" s="1222"/>
      <c r="CB153" s="1222"/>
      <c r="CC153" s="1222"/>
      <c r="CD153" s="1222"/>
      <c r="CE153" s="1222"/>
      <c r="CF153" s="1222"/>
      <c r="CG153" s="1222"/>
      <c r="CH153" s="1222"/>
      <c r="CI153" s="1222"/>
      <c r="CJ153" s="1222"/>
      <c r="CK153" s="1222"/>
      <c r="CL153" s="1222"/>
      <c r="CM153" s="1222"/>
      <c r="CN153" s="1222"/>
      <c r="CO153" s="1222"/>
      <c r="CP153" s="1222"/>
      <c r="CQ153" s="1222"/>
      <c r="CR153" s="1222"/>
      <c r="CS153" s="1222"/>
      <c r="CT153" s="1222"/>
      <c r="CU153" s="1222"/>
      <c r="CV153" s="1222"/>
      <c r="CW153" s="1222"/>
      <c r="CX153" s="1222"/>
      <c r="CY153" s="1222"/>
      <c r="CZ153" s="1222"/>
      <c r="DA153" s="1222"/>
      <c r="DB153" s="1222"/>
      <c r="DC153" s="1222"/>
      <c r="DD153" s="1222"/>
      <c r="DE153" s="1222"/>
      <c r="DF153" s="1222"/>
      <c r="DG153" s="1222"/>
      <c r="DH153" s="1222"/>
      <c r="DI153" s="1222"/>
      <c r="DJ153" s="1222"/>
      <c r="DK153" s="1222"/>
      <c r="DL153" s="1222"/>
      <c r="DM153" s="1222"/>
      <c r="DN153" s="1222"/>
      <c r="DO153" s="1222"/>
      <c r="DP153" s="1222"/>
      <c r="DQ153" s="1222"/>
      <c r="DR153" s="1222"/>
      <c r="DS153" s="1222"/>
      <c r="DT153" s="1222"/>
      <c r="DU153" s="1222"/>
      <c r="DV153" s="1222"/>
      <c r="DW153" s="1222"/>
      <c r="DX153" s="1222"/>
      <c r="DY153" s="1222"/>
      <c r="DZ153" s="1222"/>
      <c r="EA153" s="1222"/>
      <c r="EB153" s="1222"/>
      <c r="EC153" s="1222"/>
      <c r="ED153" s="1222"/>
      <c r="EE153" s="1222"/>
      <c r="EF153" s="1222"/>
      <c r="EG153" s="1222"/>
      <c r="EH153" s="1222"/>
      <c r="EI153" s="1222"/>
      <c r="EJ153" s="1222"/>
      <c r="EK153" s="1222"/>
      <c r="EL153" s="1222"/>
      <c r="EM153" s="1222"/>
      <c r="EN153" s="1222"/>
      <c r="EO153" s="1222"/>
      <c r="EP153" s="1222"/>
      <c r="EQ153" s="1222"/>
      <c r="ER153" s="1222"/>
      <c r="ES153" s="1222"/>
      <c r="ET153" s="1222"/>
      <c r="EU153" s="1222"/>
      <c r="EV153" s="1222"/>
      <c r="EW153" s="1222"/>
      <c r="EX153" s="1222"/>
      <c r="EY153" s="1222"/>
      <c r="EZ153" s="1222"/>
      <c r="FA153" s="1222"/>
      <c r="FB153" s="1222"/>
      <c r="FC153" s="1222"/>
      <c r="FD153" s="1222"/>
      <c r="FE153" s="1222"/>
      <c r="FF153" s="1222"/>
      <c r="FG153" s="1222"/>
      <c r="FH153" s="1222"/>
      <c r="FI153" s="1222"/>
      <c r="FJ153" s="1222"/>
      <c r="FK153" s="1222"/>
      <c r="FL153" s="1222"/>
      <c r="FM153" s="1222"/>
      <c r="FN153" s="1222"/>
      <c r="FO153" s="1222"/>
      <c r="FP153" s="1222"/>
      <c r="FQ153" s="1222"/>
      <c r="FR153" s="1222"/>
      <c r="FS153" s="1222"/>
      <c r="FT153" s="1222"/>
      <c r="FU153" s="1222"/>
      <c r="FV153" s="1222"/>
      <c r="FW153" s="1222"/>
      <c r="FX153" s="1222"/>
      <c r="FY153" s="1222"/>
      <c r="FZ153" s="1222"/>
      <c r="GA153" s="1222"/>
      <c r="GB153" s="1222"/>
      <c r="GC153" s="1222"/>
      <c r="GD153" s="1222"/>
      <c r="GE153" s="1222"/>
      <c r="GF153" s="1222"/>
      <c r="GG153" s="1222"/>
      <c r="GH153" s="1222"/>
      <c r="GI153" s="1222"/>
      <c r="GJ153" s="1222"/>
      <c r="GK153" s="1222"/>
      <c r="GL153" s="1222"/>
      <c r="GM153" s="1222"/>
      <c r="GN153" s="1222"/>
      <c r="GO153" s="1222"/>
      <c r="GP153" s="1222"/>
      <c r="GQ153" s="1222"/>
      <c r="GR153" s="1222"/>
      <c r="GS153" s="1222"/>
      <c r="GT153" s="1222"/>
      <c r="GU153" s="1222"/>
      <c r="GV153" s="1222"/>
      <c r="GW153" s="1222"/>
      <c r="GX153" s="1222"/>
      <c r="GY153" s="1222"/>
      <c r="GZ153" s="1222"/>
      <c r="HA153" s="1222"/>
      <c r="HB153" s="1222"/>
      <c r="HC153" s="1222"/>
      <c r="HD153" s="1222"/>
      <c r="HE153" s="1222"/>
      <c r="HF153" s="1222"/>
      <c r="HG153" s="1222"/>
      <c r="HH153" s="1222"/>
      <c r="HI153" s="1222"/>
      <c r="HJ153" s="1222"/>
      <c r="HK153" s="1222"/>
      <c r="HL153" s="1222"/>
      <c r="HM153" s="1222"/>
      <c r="HN153" s="1222"/>
      <c r="HO153" s="1222"/>
      <c r="HP153" s="1222"/>
      <c r="HQ153" s="1222"/>
      <c r="HR153" s="1222"/>
      <c r="HS153" s="1222"/>
      <c r="HT153" s="1222"/>
      <c r="HU153" s="1222"/>
      <c r="HV153" s="1222"/>
      <c r="HW153" s="1222"/>
      <c r="HX153" s="1222"/>
      <c r="HY153" s="1222"/>
      <c r="HZ153" s="1222"/>
      <c r="IA153" s="1222"/>
      <c r="IB153" s="1222"/>
      <c r="IC153" s="1222"/>
      <c r="ID153" s="1222"/>
      <c r="IE153" s="1222"/>
      <c r="IF153" s="1222"/>
      <c r="IG153" s="1222"/>
      <c r="IH153" s="1222"/>
      <c r="II153" s="1222"/>
      <c r="IJ153" s="1222"/>
      <c r="IK153" s="1222"/>
      <c r="IL153" s="1222"/>
      <c r="IM153" s="1222"/>
      <c r="IN153" s="1222"/>
      <c r="IO153" s="1222"/>
      <c r="IP153" s="1222"/>
      <c r="IQ153" s="1222"/>
      <c r="IR153" s="1222"/>
      <c r="IS153" s="1222"/>
      <c r="IT153" s="1222"/>
      <c r="IU153" s="1222"/>
      <c r="IV153" s="1222"/>
    </row>
    <row r="154" spans="1:256" s="598" customFormat="1" ht="20.100000000000001" customHeight="1">
      <c r="A154" s="1228"/>
      <c r="B154" s="1002"/>
      <c r="C154" s="1002"/>
      <c r="D154" s="1002"/>
      <c r="E154" s="1002"/>
      <c r="F154" s="2773"/>
      <c r="G154" s="2775"/>
      <c r="H154" s="2775"/>
      <c r="I154" s="2773"/>
      <c r="J154" s="2773"/>
      <c r="K154" s="2773"/>
      <c r="L154" s="2774"/>
      <c r="M154" s="2774"/>
      <c r="N154" s="2774"/>
      <c r="O154" s="2774"/>
      <c r="P154" s="2774"/>
      <c r="Q154" s="2774"/>
      <c r="R154" s="2774"/>
      <c r="S154" s="2774"/>
      <c r="T154" s="2774"/>
      <c r="U154" s="2774"/>
      <c r="V154" s="2774"/>
      <c r="W154" s="2774"/>
      <c r="X154" s="2774"/>
      <c r="Y154" s="2774"/>
      <c r="Z154" s="2774"/>
      <c r="AA154" s="2774"/>
      <c r="AB154" s="2774"/>
      <c r="AC154" s="2774"/>
      <c r="AD154" s="2774"/>
      <c r="AE154" s="2774"/>
      <c r="AF154" s="2774"/>
      <c r="AG154" s="2774"/>
      <c r="AH154" s="2774"/>
      <c r="AI154" s="2774"/>
      <c r="AJ154" s="2774"/>
      <c r="AK154" s="2774"/>
      <c r="AL154" s="2774"/>
      <c r="AM154" s="2774"/>
      <c r="AN154" s="2774"/>
      <c r="AO154" s="2774"/>
      <c r="AP154" s="2774"/>
      <c r="AQ154" s="2774"/>
      <c r="AR154" s="2774"/>
      <c r="AS154" s="2774"/>
      <c r="AT154" s="2774"/>
      <c r="AU154" s="2774"/>
      <c r="AV154" s="2774"/>
      <c r="AW154" s="2774"/>
      <c r="AX154" s="2774"/>
      <c r="AY154" s="2774"/>
      <c r="AZ154" s="1222"/>
      <c r="BA154" s="1222"/>
      <c r="BB154" s="1222"/>
      <c r="BC154" s="1222"/>
      <c r="BD154" s="1222"/>
      <c r="BE154" s="1222"/>
      <c r="BF154" s="1222"/>
      <c r="BG154" s="1222"/>
      <c r="BH154" s="1222"/>
      <c r="BI154" s="1222"/>
      <c r="BJ154" s="1222"/>
      <c r="BK154" s="1222"/>
      <c r="BL154" s="1222"/>
      <c r="BM154" s="1222"/>
      <c r="BN154" s="1222"/>
      <c r="BO154" s="1222"/>
      <c r="BP154" s="1222"/>
      <c r="BQ154" s="1222"/>
      <c r="BR154" s="1222"/>
      <c r="BS154" s="1222"/>
      <c r="BT154" s="1222"/>
      <c r="BU154" s="1222"/>
      <c r="BV154" s="1222"/>
      <c r="BW154" s="1222"/>
      <c r="BX154" s="1222"/>
      <c r="BY154" s="1222"/>
      <c r="BZ154" s="1222"/>
      <c r="CA154" s="1222"/>
      <c r="CB154" s="1222"/>
      <c r="CC154" s="1222"/>
      <c r="CD154" s="1222"/>
      <c r="CE154" s="1222"/>
      <c r="CF154" s="1222"/>
      <c r="CG154" s="1222"/>
      <c r="CH154" s="1222"/>
      <c r="CI154" s="1222"/>
      <c r="CJ154" s="1222"/>
      <c r="CK154" s="1222"/>
      <c r="CL154" s="1222"/>
      <c r="CM154" s="1222"/>
      <c r="CN154" s="1222"/>
      <c r="CO154" s="1222"/>
      <c r="CP154" s="1222"/>
      <c r="CQ154" s="1222"/>
      <c r="CR154" s="1222"/>
      <c r="CS154" s="1222"/>
      <c r="CT154" s="1222"/>
      <c r="CU154" s="1222"/>
      <c r="CV154" s="1222"/>
      <c r="CW154" s="1222"/>
      <c r="CX154" s="1222"/>
      <c r="CY154" s="1222"/>
      <c r="CZ154" s="1222"/>
      <c r="DA154" s="1222"/>
      <c r="DB154" s="1222"/>
      <c r="DC154" s="1222"/>
      <c r="DD154" s="1222"/>
      <c r="DE154" s="1222"/>
      <c r="DF154" s="1222"/>
      <c r="DG154" s="1222"/>
      <c r="DH154" s="1222"/>
      <c r="DI154" s="1222"/>
      <c r="DJ154" s="1222"/>
      <c r="DK154" s="1222"/>
      <c r="DL154" s="1222"/>
      <c r="DM154" s="1222"/>
      <c r="DN154" s="1222"/>
      <c r="DO154" s="1222"/>
      <c r="DP154" s="1222"/>
      <c r="DQ154" s="1222"/>
      <c r="DR154" s="1222"/>
      <c r="DS154" s="1222"/>
      <c r="DT154" s="1222"/>
      <c r="DU154" s="1222"/>
      <c r="DV154" s="1222"/>
      <c r="DW154" s="1222"/>
      <c r="DX154" s="1222"/>
      <c r="DY154" s="1222"/>
      <c r="DZ154" s="1222"/>
      <c r="EA154" s="1222"/>
      <c r="EB154" s="1222"/>
      <c r="EC154" s="1222"/>
      <c r="ED154" s="1222"/>
      <c r="EE154" s="1222"/>
      <c r="EF154" s="1222"/>
      <c r="EG154" s="1222"/>
      <c r="EH154" s="1222"/>
      <c r="EI154" s="1222"/>
      <c r="EJ154" s="1222"/>
      <c r="EK154" s="1222"/>
      <c r="EL154" s="1222"/>
      <c r="EM154" s="1222"/>
      <c r="EN154" s="1222"/>
      <c r="EO154" s="1222"/>
      <c r="EP154" s="1222"/>
      <c r="EQ154" s="1222"/>
      <c r="ER154" s="1222"/>
      <c r="ES154" s="1222"/>
      <c r="ET154" s="1222"/>
      <c r="EU154" s="1222"/>
      <c r="EV154" s="1222"/>
      <c r="EW154" s="1222"/>
      <c r="EX154" s="1222"/>
      <c r="EY154" s="1222"/>
      <c r="EZ154" s="1222"/>
      <c r="FA154" s="1222"/>
      <c r="FB154" s="1222"/>
      <c r="FC154" s="1222"/>
      <c r="FD154" s="1222"/>
      <c r="FE154" s="1222"/>
      <c r="FF154" s="1222"/>
      <c r="FG154" s="1222"/>
      <c r="FH154" s="1222"/>
      <c r="FI154" s="1222"/>
      <c r="FJ154" s="1222"/>
      <c r="FK154" s="1222"/>
      <c r="FL154" s="1222"/>
      <c r="FM154" s="1222"/>
      <c r="FN154" s="1222"/>
      <c r="FO154" s="1222"/>
      <c r="FP154" s="1222"/>
      <c r="FQ154" s="1222"/>
      <c r="FR154" s="1222"/>
      <c r="FS154" s="1222"/>
      <c r="FT154" s="1222"/>
      <c r="FU154" s="1222"/>
      <c r="FV154" s="1222"/>
      <c r="FW154" s="1222"/>
      <c r="FX154" s="1222"/>
      <c r="FY154" s="1222"/>
      <c r="FZ154" s="1222"/>
      <c r="GA154" s="1222"/>
      <c r="GB154" s="1222"/>
      <c r="GC154" s="1222"/>
      <c r="GD154" s="1222"/>
      <c r="GE154" s="1222"/>
      <c r="GF154" s="1222"/>
      <c r="GG154" s="1222"/>
      <c r="GH154" s="1222"/>
      <c r="GI154" s="1222"/>
      <c r="GJ154" s="1222"/>
      <c r="GK154" s="1222"/>
      <c r="GL154" s="1222"/>
      <c r="GM154" s="1222"/>
      <c r="GN154" s="1222"/>
      <c r="GO154" s="1222"/>
      <c r="GP154" s="1222"/>
      <c r="GQ154" s="1222"/>
      <c r="GR154" s="1222"/>
      <c r="GS154" s="1222"/>
      <c r="GT154" s="1222"/>
      <c r="GU154" s="1222"/>
      <c r="GV154" s="1222"/>
      <c r="GW154" s="1222"/>
      <c r="GX154" s="1222"/>
      <c r="GY154" s="1222"/>
      <c r="GZ154" s="1222"/>
      <c r="HA154" s="1222"/>
      <c r="HB154" s="1222"/>
      <c r="HC154" s="1222"/>
      <c r="HD154" s="1222"/>
      <c r="HE154" s="1222"/>
      <c r="HF154" s="1222"/>
      <c r="HG154" s="1222"/>
      <c r="HH154" s="1222"/>
      <c r="HI154" s="1222"/>
      <c r="HJ154" s="1222"/>
      <c r="HK154" s="1222"/>
      <c r="HL154" s="1222"/>
      <c r="HM154" s="1222"/>
      <c r="HN154" s="1222"/>
      <c r="HO154" s="1222"/>
      <c r="HP154" s="1222"/>
      <c r="HQ154" s="1222"/>
      <c r="HR154" s="1222"/>
      <c r="HS154" s="1222"/>
      <c r="HT154" s="1222"/>
      <c r="HU154" s="1222"/>
      <c r="HV154" s="1222"/>
      <c r="HW154" s="1222"/>
      <c r="HX154" s="1222"/>
      <c r="HY154" s="1222"/>
      <c r="HZ154" s="1222"/>
      <c r="IA154" s="1222"/>
      <c r="IB154" s="1222"/>
      <c r="IC154" s="1222"/>
      <c r="ID154" s="1222"/>
      <c r="IE154" s="1222"/>
      <c r="IF154" s="1222"/>
      <c r="IG154" s="1222"/>
      <c r="IH154" s="1222"/>
      <c r="II154" s="1222"/>
      <c r="IJ154" s="1222"/>
      <c r="IK154" s="1222"/>
      <c r="IL154" s="1222"/>
      <c r="IM154" s="1222"/>
      <c r="IN154" s="1222"/>
      <c r="IO154" s="1222"/>
      <c r="IP154" s="1222"/>
      <c r="IQ154" s="1222"/>
      <c r="IR154" s="1222"/>
      <c r="IS154" s="1222"/>
      <c r="IT154" s="1222"/>
      <c r="IU154" s="1222"/>
      <c r="IV154" s="1222"/>
    </row>
    <row r="155" spans="1:256" s="595" customFormat="1" ht="15" customHeight="1">
      <c r="A155" s="1235" t="s">
        <v>1595</v>
      </c>
      <c r="B155" s="1235"/>
      <c r="C155" s="1235"/>
      <c r="D155" s="1235"/>
      <c r="E155" s="1235"/>
      <c r="F155" s="2773"/>
      <c r="G155" s="2775"/>
      <c r="H155" s="2775"/>
      <c r="I155" s="2773"/>
      <c r="J155" s="2773"/>
      <c r="K155" s="2773"/>
      <c r="L155" s="2774"/>
      <c r="M155" s="2774"/>
      <c r="N155" s="2774"/>
      <c r="O155" s="2774"/>
      <c r="P155" s="2774"/>
      <c r="Q155" s="2774"/>
      <c r="R155" s="2774"/>
      <c r="S155" s="2774"/>
      <c r="T155" s="2774"/>
      <c r="U155" s="2774"/>
      <c r="V155" s="2774"/>
      <c r="W155" s="2774"/>
      <c r="X155" s="2774"/>
      <c r="Y155" s="2774"/>
      <c r="Z155" s="2774"/>
      <c r="AA155" s="2774"/>
      <c r="AB155" s="2774"/>
      <c r="AC155" s="2774"/>
      <c r="AD155" s="2774"/>
      <c r="AE155" s="2774"/>
      <c r="AF155" s="2774"/>
      <c r="AG155" s="2774"/>
      <c r="AH155" s="2774"/>
      <c r="AI155" s="2774"/>
      <c r="AJ155" s="2774"/>
      <c r="AK155" s="2774"/>
      <c r="AL155" s="2774"/>
      <c r="AM155" s="2774"/>
      <c r="AN155" s="2774"/>
      <c r="AO155" s="2774"/>
      <c r="AP155" s="2774"/>
      <c r="AQ155" s="2774"/>
      <c r="AR155" s="2774"/>
      <c r="AS155" s="2774"/>
      <c r="AT155" s="2774"/>
      <c r="AU155" s="2774"/>
      <c r="AV155" s="2774"/>
      <c r="AW155" s="2774"/>
      <c r="AX155" s="2774"/>
      <c r="AY155" s="2774"/>
      <c r="AZ155" s="1222"/>
      <c r="BA155" s="1222"/>
      <c r="BB155" s="1222"/>
      <c r="BC155" s="1222"/>
      <c r="BD155" s="1222"/>
      <c r="BE155" s="1222"/>
      <c r="BF155" s="1222"/>
      <c r="BG155" s="1222"/>
      <c r="BH155" s="1222"/>
      <c r="BI155" s="1222"/>
      <c r="BJ155" s="1222"/>
      <c r="BK155" s="1222"/>
      <c r="BL155" s="1222"/>
      <c r="BM155" s="1222"/>
      <c r="BN155" s="1222"/>
      <c r="BO155" s="1222"/>
      <c r="BP155" s="1222"/>
      <c r="BQ155" s="1222"/>
      <c r="BR155" s="1222"/>
      <c r="BS155" s="1222"/>
      <c r="BT155" s="1222"/>
      <c r="BU155" s="1222"/>
      <c r="BV155" s="1222"/>
      <c r="BW155" s="1222"/>
      <c r="BX155" s="1222"/>
      <c r="BY155" s="1222"/>
      <c r="BZ155" s="1222"/>
      <c r="CA155" s="1222"/>
      <c r="CB155" s="1222"/>
      <c r="CC155" s="1222"/>
      <c r="CD155" s="1222"/>
      <c r="CE155" s="1222"/>
      <c r="CF155" s="1222"/>
      <c r="CG155" s="1222"/>
      <c r="CH155" s="1222"/>
      <c r="CI155" s="1222"/>
      <c r="CJ155" s="1222"/>
      <c r="CK155" s="1222"/>
      <c r="CL155" s="1222"/>
      <c r="CM155" s="1222"/>
      <c r="CN155" s="1222"/>
      <c r="CO155" s="1222"/>
      <c r="CP155" s="1222"/>
      <c r="CQ155" s="1222"/>
      <c r="CR155" s="1222"/>
      <c r="CS155" s="1222"/>
      <c r="CT155" s="1222"/>
      <c r="CU155" s="1222"/>
      <c r="CV155" s="1222"/>
      <c r="CW155" s="1222"/>
      <c r="CX155" s="1222"/>
      <c r="CY155" s="1222"/>
      <c r="CZ155" s="1222"/>
      <c r="DA155" s="1222"/>
      <c r="DB155" s="1222"/>
      <c r="DC155" s="1222"/>
      <c r="DD155" s="1222"/>
      <c r="DE155" s="1222"/>
      <c r="DF155" s="1222"/>
      <c r="DG155" s="1222"/>
      <c r="DH155" s="1222"/>
      <c r="DI155" s="1222"/>
      <c r="DJ155" s="1222"/>
      <c r="DK155" s="1222"/>
      <c r="DL155" s="1222"/>
      <c r="DM155" s="1222"/>
      <c r="DN155" s="1222"/>
      <c r="DO155" s="1222"/>
      <c r="DP155" s="1222"/>
      <c r="DQ155" s="1222"/>
      <c r="DR155" s="1222"/>
      <c r="DS155" s="1222"/>
      <c r="DT155" s="1222"/>
      <c r="DU155" s="1222"/>
      <c r="DV155" s="1222"/>
      <c r="DW155" s="1222"/>
      <c r="DX155" s="1222"/>
      <c r="DY155" s="1222"/>
      <c r="DZ155" s="1222"/>
      <c r="EA155" s="1222"/>
      <c r="EB155" s="1222"/>
      <c r="EC155" s="1222"/>
      <c r="ED155" s="1222"/>
      <c r="EE155" s="1222"/>
      <c r="EF155" s="1222"/>
      <c r="EG155" s="1222"/>
      <c r="EH155" s="1222"/>
      <c r="EI155" s="1222"/>
      <c r="EJ155" s="1222"/>
      <c r="EK155" s="1222"/>
      <c r="EL155" s="1222"/>
      <c r="EM155" s="1222"/>
      <c r="EN155" s="1222"/>
      <c r="EO155" s="1222"/>
      <c r="EP155" s="1222"/>
      <c r="EQ155" s="1222"/>
      <c r="ER155" s="1222"/>
      <c r="ES155" s="1222"/>
      <c r="ET155" s="1222"/>
      <c r="EU155" s="1222"/>
      <c r="EV155" s="1222"/>
      <c r="EW155" s="1222"/>
      <c r="EX155" s="1222"/>
      <c r="EY155" s="1222"/>
      <c r="EZ155" s="1222"/>
      <c r="FA155" s="1222"/>
      <c r="FB155" s="1222"/>
      <c r="FC155" s="1222"/>
      <c r="FD155" s="1222"/>
      <c r="FE155" s="1222"/>
      <c r="FF155" s="1222"/>
      <c r="FG155" s="1222"/>
      <c r="FH155" s="1222"/>
      <c r="FI155" s="1222"/>
      <c r="FJ155" s="1222"/>
      <c r="FK155" s="1222"/>
      <c r="FL155" s="1222"/>
      <c r="FM155" s="1222"/>
      <c r="FN155" s="1222"/>
      <c r="FO155" s="1222"/>
      <c r="FP155" s="1222"/>
      <c r="FQ155" s="1222"/>
      <c r="FR155" s="1222"/>
      <c r="FS155" s="1222"/>
      <c r="FT155" s="1222"/>
      <c r="FU155" s="1222"/>
      <c r="FV155" s="1222"/>
      <c r="FW155" s="1222"/>
      <c r="FX155" s="1222"/>
      <c r="FY155" s="1222"/>
      <c r="FZ155" s="1222"/>
      <c r="GA155" s="1222"/>
      <c r="GB155" s="1222"/>
      <c r="GC155" s="1222"/>
      <c r="GD155" s="1222"/>
      <c r="GE155" s="1222"/>
      <c r="GF155" s="1222"/>
      <c r="GG155" s="1222"/>
      <c r="GH155" s="1222"/>
      <c r="GI155" s="1222"/>
      <c r="GJ155" s="1222"/>
      <c r="GK155" s="1222"/>
      <c r="GL155" s="1222"/>
      <c r="GM155" s="1222"/>
      <c r="GN155" s="1222"/>
      <c r="GO155" s="1222"/>
      <c r="GP155" s="1222"/>
      <c r="GQ155" s="1222"/>
      <c r="GR155" s="1222"/>
      <c r="GS155" s="1222"/>
      <c r="GT155" s="1222"/>
      <c r="GU155" s="1222"/>
      <c r="GV155" s="1222"/>
      <c r="GW155" s="1222"/>
      <c r="GX155" s="1222"/>
      <c r="GY155" s="1222"/>
      <c r="GZ155" s="1222"/>
      <c r="HA155" s="1222"/>
      <c r="HB155" s="1222"/>
      <c r="HC155" s="1222"/>
      <c r="HD155" s="1222"/>
      <c r="HE155" s="1222"/>
      <c r="HF155" s="1222"/>
      <c r="HG155" s="1222"/>
      <c r="HH155" s="1222"/>
      <c r="HI155" s="1222"/>
      <c r="HJ155" s="1222"/>
      <c r="HK155" s="1222"/>
      <c r="HL155" s="1222"/>
      <c r="HM155" s="1222"/>
      <c r="HN155" s="1222"/>
      <c r="HO155" s="1222"/>
      <c r="HP155" s="1222"/>
      <c r="HQ155" s="1222"/>
      <c r="HR155" s="1222"/>
      <c r="HS155" s="1222"/>
      <c r="HT155" s="1222"/>
      <c r="HU155" s="1222"/>
      <c r="HV155" s="1222"/>
      <c r="HW155" s="1222"/>
      <c r="HX155" s="1222"/>
      <c r="HY155" s="1222"/>
      <c r="HZ155" s="1222"/>
      <c r="IA155" s="1222"/>
      <c r="IB155" s="1222"/>
      <c r="IC155" s="1222"/>
      <c r="ID155" s="1222"/>
      <c r="IE155" s="1222"/>
      <c r="IF155" s="1222"/>
      <c r="IG155" s="1222"/>
      <c r="IH155" s="1222"/>
      <c r="II155" s="1222"/>
      <c r="IJ155" s="1222"/>
      <c r="IK155" s="1222"/>
      <c r="IL155" s="1222"/>
      <c r="IM155" s="1222"/>
      <c r="IN155" s="1222"/>
      <c r="IO155" s="1222"/>
      <c r="IP155" s="1222"/>
      <c r="IQ155" s="1222"/>
      <c r="IR155" s="1222"/>
      <c r="IS155" s="1222"/>
      <c r="IT155" s="1222"/>
      <c r="IU155" s="1222"/>
      <c r="IV155" s="1222"/>
    </row>
    <row r="156" spans="1:256" s="595" customFormat="1" ht="15" customHeight="1">
      <c r="A156" s="2092" t="s">
        <v>1577</v>
      </c>
      <c r="B156" s="2094" t="s">
        <v>1587</v>
      </c>
      <c r="C156" s="2094"/>
      <c r="D156" s="1261"/>
      <c r="E156" s="1261"/>
      <c r="F156" s="2773"/>
      <c r="G156" s="2775"/>
      <c r="H156" s="2775"/>
      <c r="I156" s="2773"/>
      <c r="J156" s="2773"/>
      <c r="K156" s="2773"/>
      <c r="L156" s="2774"/>
      <c r="M156" s="2774"/>
      <c r="N156" s="2774"/>
      <c r="O156" s="2774"/>
      <c r="P156" s="2774"/>
      <c r="Q156" s="2774"/>
      <c r="R156" s="2774"/>
      <c r="S156" s="2774"/>
      <c r="T156" s="2774"/>
      <c r="U156" s="2774"/>
      <c r="V156" s="2774"/>
      <c r="W156" s="2774"/>
      <c r="X156" s="2774"/>
      <c r="Y156" s="2774"/>
      <c r="Z156" s="2774"/>
      <c r="AA156" s="2774"/>
      <c r="AB156" s="2774"/>
      <c r="AC156" s="2774"/>
      <c r="AD156" s="2774"/>
      <c r="AE156" s="2774"/>
      <c r="AF156" s="2774"/>
      <c r="AG156" s="2774"/>
      <c r="AH156" s="2774"/>
      <c r="AI156" s="2774"/>
      <c r="AJ156" s="2774"/>
      <c r="AK156" s="2774"/>
      <c r="AL156" s="2774"/>
      <c r="AM156" s="2774"/>
      <c r="AN156" s="2774"/>
      <c r="AO156" s="2774"/>
      <c r="AP156" s="2774"/>
      <c r="AQ156" s="2774"/>
      <c r="AR156" s="2774"/>
      <c r="AS156" s="2774"/>
      <c r="AT156" s="2774"/>
      <c r="AU156" s="2774"/>
      <c r="AV156" s="2774"/>
      <c r="AW156" s="2774"/>
      <c r="AX156" s="2774"/>
      <c r="AY156" s="2774"/>
      <c r="AZ156" s="1222"/>
      <c r="BA156" s="1222"/>
      <c r="BB156" s="1222"/>
      <c r="BC156" s="1222"/>
      <c r="BD156" s="1222"/>
      <c r="BE156" s="1222"/>
      <c r="BF156" s="1222"/>
      <c r="BG156" s="1222"/>
      <c r="BH156" s="1222"/>
      <c r="BI156" s="1222"/>
      <c r="BJ156" s="1222"/>
      <c r="BK156" s="1222"/>
      <c r="BL156" s="1222"/>
      <c r="BM156" s="1222"/>
      <c r="BN156" s="1222"/>
      <c r="BO156" s="1222"/>
      <c r="BP156" s="1222"/>
      <c r="BQ156" s="1222"/>
      <c r="BR156" s="1222"/>
      <c r="BS156" s="1222"/>
      <c r="BT156" s="1222"/>
      <c r="BU156" s="1222"/>
      <c r="BV156" s="1222"/>
      <c r="BW156" s="1222"/>
      <c r="BX156" s="1222"/>
      <c r="BY156" s="1222"/>
      <c r="BZ156" s="1222"/>
      <c r="CA156" s="1222"/>
      <c r="CB156" s="1222"/>
      <c r="CC156" s="1222"/>
      <c r="CD156" s="1222"/>
      <c r="CE156" s="1222"/>
      <c r="CF156" s="1222"/>
      <c r="CG156" s="1222"/>
      <c r="CH156" s="1222"/>
      <c r="CI156" s="1222"/>
      <c r="CJ156" s="1222"/>
      <c r="CK156" s="1222"/>
      <c r="CL156" s="1222"/>
      <c r="CM156" s="1222"/>
      <c r="CN156" s="1222"/>
      <c r="CO156" s="1222"/>
      <c r="CP156" s="1222"/>
      <c r="CQ156" s="1222"/>
      <c r="CR156" s="1222"/>
      <c r="CS156" s="1222"/>
      <c r="CT156" s="1222"/>
      <c r="CU156" s="1222"/>
      <c r="CV156" s="1222"/>
      <c r="CW156" s="1222"/>
      <c r="CX156" s="1222"/>
      <c r="CY156" s="1222"/>
      <c r="CZ156" s="1222"/>
      <c r="DA156" s="1222"/>
      <c r="DB156" s="1222"/>
      <c r="DC156" s="1222"/>
      <c r="DD156" s="1222"/>
      <c r="DE156" s="1222"/>
      <c r="DF156" s="1222"/>
      <c r="DG156" s="1222"/>
      <c r="DH156" s="1222"/>
      <c r="DI156" s="1222"/>
      <c r="DJ156" s="1222"/>
      <c r="DK156" s="1222"/>
      <c r="DL156" s="1222"/>
      <c r="DM156" s="1222"/>
      <c r="DN156" s="1222"/>
      <c r="DO156" s="1222"/>
      <c r="DP156" s="1222"/>
      <c r="DQ156" s="1222"/>
      <c r="DR156" s="1222"/>
      <c r="DS156" s="1222"/>
      <c r="DT156" s="1222"/>
      <c r="DU156" s="1222"/>
      <c r="DV156" s="1222"/>
      <c r="DW156" s="1222"/>
      <c r="DX156" s="1222"/>
      <c r="DY156" s="1222"/>
      <c r="DZ156" s="1222"/>
      <c r="EA156" s="1222"/>
      <c r="EB156" s="1222"/>
      <c r="EC156" s="1222"/>
      <c r="ED156" s="1222"/>
      <c r="EE156" s="1222"/>
      <c r="EF156" s="1222"/>
      <c r="EG156" s="1222"/>
      <c r="EH156" s="1222"/>
      <c r="EI156" s="1222"/>
      <c r="EJ156" s="1222"/>
      <c r="EK156" s="1222"/>
      <c r="EL156" s="1222"/>
      <c r="EM156" s="1222"/>
      <c r="EN156" s="1222"/>
      <c r="EO156" s="1222"/>
      <c r="EP156" s="1222"/>
      <c r="EQ156" s="1222"/>
      <c r="ER156" s="1222"/>
      <c r="ES156" s="1222"/>
      <c r="ET156" s="1222"/>
      <c r="EU156" s="1222"/>
      <c r="EV156" s="1222"/>
      <c r="EW156" s="1222"/>
      <c r="EX156" s="1222"/>
      <c r="EY156" s="1222"/>
      <c r="EZ156" s="1222"/>
      <c r="FA156" s="1222"/>
      <c r="FB156" s="1222"/>
      <c r="FC156" s="1222"/>
      <c r="FD156" s="1222"/>
      <c r="FE156" s="1222"/>
      <c r="FF156" s="1222"/>
      <c r="FG156" s="1222"/>
      <c r="FH156" s="1222"/>
      <c r="FI156" s="1222"/>
      <c r="FJ156" s="1222"/>
      <c r="FK156" s="1222"/>
      <c r="FL156" s="1222"/>
      <c r="FM156" s="1222"/>
      <c r="FN156" s="1222"/>
      <c r="FO156" s="1222"/>
      <c r="FP156" s="1222"/>
      <c r="FQ156" s="1222"/>
      <c r="FR156" s="1222"/>
      <c r="FS156" s="1222"/>
      <c r="FT156" s="1222"/>
      <c r="FU156" s="1222"/>
      <c r="FV156" s="1222"/>
      <c r="FW156" s="1222"/>
      <c r="FX156" s="1222"/>
      <c r="FY156" s="1222"/>
      <c r="FZ156" s="1222"/>
      <c r="GA156" s="1222"/>
      <c r="GB156" s="1222"/>
      <c r="GC156" s="1222"/>
      <c r="GD156" s="1222"/>
      <c r="GE156" s="1222"/>
      <c r="GF156" s="1222"/>
      <c r="GG156" s="1222"/>
      <c r="GH156" s="1222"/>
      <c r="GI156" s="1222"/>
      <c r="GJ156" s="1222"/>
      <c r="GK156" s="1222"/>
      <c r="GL156" s="1222"/>
      <c r="GM156" s="1222"/>
      <c r="GN156" s="1222"/>
      <c r="GO156" s="1222"/>
      <c r="GP156" s="1222"/>
      <c r="GQ156" s="1222"/>
      <c r="GR156" s="1222"/>
      <c r="GS156" s="1222"/>
      <c r="GT156" s="1222"/>
      <c r="GU156" s="1222"/>
      <c r="GV156" s="1222"/>
      <c r="GW156" s="1222"/>
      <c r="GX156" s="1222"/>
      <c r="GY156" s="1222"/>
      <c r="GZ156" s="1222"/>
      <c r="HA156" s="1222"/>
      <c r="HB156" s="1222"/>
      <c r="HC156" s="1222"/>
      <c r="HD156" s="1222"/>
      <c r="HE156" s="1222"/>
      <c r="HF156" s="1222"/>
      <c r="HG156" s="1222"/>
      <c r="HH156" s="1222"/>
      <c r="HI156" s="1222"/>
      <c r="HJ156" s="1222"/>
      <c r="HK156" s="1222"/>
      <c r="HL156" s="1222"/>
      <c r="HM156" s="1222"/>
      <c r="HN156" s="1222"/>
      <c r="HO156" s="1222"/>
      <c r="HP156" s="1222"/>
      <c r="HQ156" s="1222"/>
      <c r="HR156" s="1222"/>
      <c r="HS156" s="1222"/>
      <c r="HT156" s="1222"/>
      <c r="HU156" s="1222"/>
      <c r="HV156" s="1222"/>
      <c r="HW156" s="1222"/>
      <c r="HX156" s="1222"/>
      <c r="HY156" s="1222"/>
      <c r="HZ156" s="1222"/>
      <c r="IA156" s="1222"/>
      <c r="IB156" s="1222"/>
      <c r="IC156" s="1222"/>
      <c r="ID156" s="1222"/>
      <c r="IE156" s="1222"/>
      <c r="IF156" s="1222"/>
      <c r="IG156" s="1222"/>
      <c r="IH156" s="1222"/>
      <c r="II156" s="1222"/>
      <c r="IJ156" s="1222"/>
      <c r="IK156" s="1222"/>
      <c r="IL156" s="1222"/>
      <c r="IM156" s="1222"/>
      <c r="IN156" s="1222"/>
      <c r="IO156" s="1222"/>
      <c r="IP156" s="1222"/>
      <c r="IQ156" s="1222"/>
      <c r="IR156" s="1222"/>
      <c r="IS156" s="1222"/>
      <c r="IT156" s="1222"/>
      <c r="IU156" s="1222"/>
      <c r="IV156" s="1222"/>
    </row>
    <row r="157" spans="1:256" ht="25.5">
      <c r="A157" s="2093"/>
      <c r="B157" s="1250" t="s">
        <v>1588</v>
      </c>
      <c r="C157" s="1251" t="s">
        <v>1567</v>
      </c>
      <c r="D157" s="1253"/>
      <c r="E157" s="1253"/>
      <c r="J157" s="2774"/>
      <c r="K157" s="2774"/>
    </row>
    <row r="158" spans="1:256" ht="20.100000000000001" customHeight="1">
      <c r="A158" s="1237" t="s">
        <v>0</v>
      </c>
      <c r="B158" s="1254">
        <f>SUM(B159:B163)</f>
        <v>939</v>
      </c>
      <c r="C158" s="1254">
        <f>SUM(C159:C163)</f>
        <v>956</v>
      </c>
      <c r="D158" s="1255"/>
      <c r="E158" s="1253"/>
      <c r="J158" s="2774"/>
      <c r="K158" s="2774"/>
    </row>
    <row r="159" spans="1:256" s="598" customFormat="1" ht="20.100000000000001" customHeight="1">
      <c r="A159" s="1240" t="s">
        <v>1578</v>
      </c>
      <c r="B159" s="834">
        <v>765</v>
      </c>
      <c r="C159" s="834">
        <v>542</v>
      </c>
      <c r="D159" s="1255"/>
      <c r="E159" s="1253"/>
      <c r="F159" s="2773"/>
      <c r="G159" s="2773"/>
      <c r="H159" s="2773"/>
      <c r="I159" s="2773"/>
      <c r="J159" s="2774"/>
      <c r="K159" s="2774"/>
      <c r="L159" s="2774"/>
      <c r="M159" s="2774"/>
      <c r="N159" s="2774"/>
      <c r="O159" s="2774"/>
      <c r="P159" s="2774"/>
      <c r="Q159" s="2774"/>
      <c r="R159" s="2774"/>
      <c r="S159" s="2774"/>
      <c r="T159" s="2774"/>
      <c r="U159" s="2774"/>
      <c r="V159" s="2774"/>
      <c r="W159" s="2774"/>
      <c r="X159" s="2774"/>
      <c r="Y159" s="2774"/>
      <c r="Z159" s="2774"/>
      <c r="AA159" s="2774"/>
      <c r="AB159" s="2774"/>
      <c r="AC159" s="2774"/>
      <c r="AD159" s="2774"/>
      <c r="AE159" s="2774"/>
      <c r="AF159" s="2774"/>
      <c r="AG159" s="2774"/>
      <c r="AH159" s="2774"/>
      <c r="AI159" s="2774"/>
      <c r="AJ159" s="2774"/>
      <c r="AK159" s="2774"/>
      <c r="AL159" s="2774"/>
      <c r="AM159" s="2774"/>
      <c r="AN159" s="2774"/>
      <c r="AO159" s="2774"/>
      <c r="AP159" s="2774"/>
      <c r="AQ159" s="2774"/>
      <c r="AR159" s="2774"/>
      <c r="AS159" s="2774"/>
      <c r="AT159" s="2774"/>
      <c r="AU159" s="2774"/>
      <c r="AV159" s="2774"/>
      <c r="AW159" s="2774"/>
      <c r="AX159" s="2774"/>
      <c r="AY159" s="2774"/>
      <c r="AZ159" s="1222"/>
      <c r="BA159" s="1222"/>
      <c r="BB159" s="1222"/>
      <c r="BC159" s="1222"/>
      <c r="BD159" s="1222"/>
      <c r="BE159" s="1222"/>
      <c r="BF159" s="1222"/>
      <c r="BG159" s="1222"/>
      <c r="BH159" s="1222"/>
      <c r="BI159" s="1222"/>
      <c r="BJ159" s="1222"/>
      <c r="BK159" s="1222"/>
      <c r="BL159" s="1222"/>
      <c r="BM159" s="1222"/>
      <c r="BN159" s="1222"/>
      <c r="BO159" s="1222"/>
      <c r="BP159" s="1222"/>
      <c r="BQ159" s="1222"/>
      <c r="BR159" s="1222"/>
      <c r="BS159" s="1222"/>
      <c r="BT159" s="1222"/>
      <c r="BU159" s="1222"/>
      <c r="BV159" s="1222"/>
      <c r="BW159" s="1222"/>
      <c r="BX159" s="1222"/>
      <c r="BY159" s="1222"/>
      <c r="BZ159" s="1222"/>
      <c r="CA159" s="1222"/>
      <c r="CB159" s="1222"/>
      <c r="CC159" s="1222"/>
      <c r="CD159" s="1222"/>
      <c r="CE159" s="1222"/>
      <c r="CF159" s="1222"/>
      <c r="CG159" s="1222"/>
      <c r="CH159" s="1222"/>
      <c r="CI159" s="1222"/>
      <c r="CJ159" s="1222"/>
      <c r="CK159" s="1222"/>
      <c r="CL159" s="1222"/>
      <c r="CM159" s="1222"/>
      <c r="CN159" s="1222"/>
      <c r="CO159" s="1222"/>
      <c r="CP159" s="1222"/>
      <c r="CQ159" s="1222"/>
      <c r="CR159" s="1222"/>
      <c r="CS159" s="1222"/>
      <c r="CT159" s="1222"/>
      <c r="CU159" s="1222"/>
      <c r="CV159" s="1222"/>
      <c r="CW159" s="1222"/>
      <c r="CX159" s="1222"/>
      <c r="CY159" s="1222"/>
      <c r="CZ159" s="1222"/>
      <c r="DA159" s="1222"/>
      <c r="DB159" s="1222"/>
      <c r="DC159" s="1222"/>
      <c r="DD159" s="1222"/>
      <c r="DE159" s="1222"/>
      <c r="DF159" s="1222"/>
      <c r="DG159" s="1222"/>
      <c r="DH159" s="1222"/>
      <c r="DI159" s="1222"/>
      <c r="DJ159" s="1222"/>
      <c r="DK159" s="1222"/>
      <c r="DL159" s="1222"/>
      <c r="DM159" s="1222"/>
      <c r="DN159" s="1222"/>
      <c r="DO159" s="1222"/>
      <c r="DP159" s="1222"/>
      <c r="DQ159" s="1222"/>
      <c r="DR159" s="1222"/>
      <c r="DS159" s="1222"/>
      <c r="DT159" s="1222"/>
      <c r="DU159" s="1222"/>
      <c r="DV159" s="1222"/>
      <c r="DW159" s="1222"/>
      <c r="DX159" s="1222"/>
      <c r="DY159" s="1222"/>
      <c r="DZ159" s="1222"/>
      <c r="EA159" s="1222"/>
      <c r="EB159" s="1222"/>
      <c r="EC159" s="1222"/>
      <c r="ED159" s="1222"/>
      <c r="EE159" s="1222"/>
      <c r="EF159" s="1222"/>
      <c r="EG159" s="1222"/>
      <c r="EH159" s="1222"/>
      <c r="EI159" s="1222"/>
      <c r="EJ159" s="1222"/>
      <c r="EK159" s="1222"/>
      <c r="EL159" s="1222"/>
      <c r="EM159" s="1222"/>
      <c r="EN159" s="1222"/>
      <c r="EO159" s="1222"/>
      <c r="EP159" s="1222"/>
      <c r="EQ159" s="1222"/>
      <c r="ER159" s="1222"/>
      <c r="ES159" s="1222"/>
      <c r="ET159" s="1222"/>
      <c r="EU159" s="1222"/>
      <c r="EV159" s="1222"/>
      <c r="EW159" s="1222"/>
      <c r="EX159" s="1222"/>
      <c r="EY159" s="1222"/>
      <c r="EZ159" s="1222"/>
      <c r="FA159" s="1222"/>
      <c r="FB159" s="1222"/>
      <c r="FC159" s="1222"/>
      <c r="FD159" s="1222"/>
      <c r="FE159" s="1222"/>
      <c r="FF159" s="1222"/>
      <c r="FG159" s="1222"/>
      <c r="FH159" s="1222"/>
      <c r="FI159" s="1222"/>
      <c r="FJ159" s="1222"/>
      <c r="FK159" s="1222"/>
      <c r="FL159" s="1222"/>
      <c r="FM159" s="1222"/>
      <c r="FN159" s="1222"/>
      <c r="FO159" s="1222"/>
      <c r="FP159" s="1222"/>
      <c r="FQ159" s="1222"/>
      <c r="FR159" s="1222"/>
      <c r="FS159" s="1222"/>
      <c r="FT159" s="1222"/>
      <c r="FU159" s="1222"/>
      <c r="FV159" s="1222"/>
      <c r="FW159" s="1222"/>
      <c r="FX159" s="1222"/>
      <c r="FY159" s="1222"/>
      <c r="FZ159" s="1222"/>
      <c r="GA159" s="1222"/>
      <c r="GB159" s="1222"/>
      <c r="GC159" s="1222"/>
      <c r="GD159" s="1222"/>
      <c r="GE159" s="1222"/>
      <c r="GF159" s="1222"/>
      <c r="GG159" s="1222"/>
      <c r="GH159" s="1222"/>
      <c r="GI159" s="1222"/>
      <c r="GJ159" s="1222"/>
      <c r="GK159" s="1222"/>
      <c r="GL159" s="1222"/>
      <c r="GM159" s="1222"/>
      <c r="GN159" s="1222"/>
      <c r="GO159" s="1222"/>
      <c r="GP159" s="1222"/>
      <c r="GQ159" s="1222"/>
      <c r="GR159" s="1222"/>
      <c r="GS159" s="1222"/>
      <c r="GT159" s="1222"/>
      <c r="GU159" s="1222"/>
      <c r="GV159" s="1222"/>
      <c r="GW159" s="1222"/>
      <c r="GX159" s="1222"/>
      <c r="GY159" s="1222"/>
      <c r="GZ159" s="1222"/>
      <c r="HA159" s="1222"/>
      <c r="HB159" s="1222"/>
      <c r="HC159" s="1222"/>
      <c r="HD159" s="1222"/>
      <c r="HE159" s="1222"/>
      <c r="HF159" s="1222"/>
      <c r="HG159" s="1222"/>
      <c r="HH159" s="1222"/>
      <c r="HI159" s="1222"/>
      <c r="HJ159" s="1222"/>
      <c r="HK159" s="1222"/>
      <c r="HL159" s="1222"/>
      <c r="HM159" s="1222"/>
      <c r="HN159" s="1222"/>
      <c r="HO159" s="1222"/>
      <c r="HP159" s="1222"/>
      <c r="HQ159" s="1222"/>
      <c r="HR159" s="1222"/>
      <c r="HS159" s="1222"/>
      <c r="HT159" s="1222"/>
      <c r="HU159" s="1222"/>
      <c r="HV159" s="1222"/>
      <c r="HW159" s="1222"/>
      <c r="HX159" s="1222"/>
      <c r="HY159" s="1222"/>
      <c r="HZ159" s="1222"/>
      <c r="IA159" s="1222"/>
      <c r="IB159" s="1222"/>
      <c r="IC159" s="1222"/>
      <c r="ID159" s="1222"/>
      <c r="IE159" s="1222"/>
      <c r="IF159" s="1222"/>
      <c r="IG159" s="1222"/>
      <c r="IH159" s="1222"/>
      <c r="II159" s="1222"/>
      <c r="IJ159" s="1222"/>
      <c r="IK159" s="1222"/>
      <c r="IL159" s="1222"/>
      <c r="IM159" s="1222"/>
      <c r="IN159" s="1222"/>
      <c r="IO159" s="1222"/>
      <c r="IP159" s="1222"/>
      <c r="IQ159" s="1222"/>
      <c r="IR159" s="1222"/>
      <c r="IS159" s="1222"/>
      <c r="IT159" s="1222"/>
      <c r="IU159" s="1222"/>
      <c r="IV159" s="1222"/>
    </row>
    <row r="160" spans="1:256" s="598" customFormat="1" ht="20.100000000000001" customHeight="1">
      <c r="A160" s="1240" t="s">
        <v>635</v>
      </c>
      <c r="B160" s="834">
        <v>57</v>
      </c>
      <c r="C160" s="834">
        <v>163</v>
      </c>
      <c r="D160" s="1255"/>
      <c r="E160" s="1253"/>
      <c r="F160" s="2773"/>
      <c r="G160" s="2773"/>
      <c r="H160" s="2773"/>
      <c r="I160" s="2773"/>
      <c r="J160" s="2774"/>
      <c r="K160" s="2774"/>
      <c r="L160" s="2774"/>
      <c r="M160" s="2774"/>
      <c r="N160" s="2774"/>
      <c r="O160" s="2774"/>
      <c r="P160" s="2774"/>
      <c r="Q160" s="2774"/>
      <c r="R160" s="2774"/>
      <c r="S160" s="2774"/>
      <c r="T160" s="2774"/>
      <c r="U160" s="2774"/>
      <c r="V160" s="2774"/>
      <c r="W160" s="2774"/>
      <c r="X160" s="2774"/>
      <c r="Y160" s="2774"/>
      <c r="Z160" s="2774"/>
      <c r="AA160" s="2774"/>
      <c r="AB160" s="2774"/>
      <c r="AC160" s="2774"/>
      <c r="AD160" s="2774"/>
      <c r="AE160" s="2774"/>
      <c r="AF160" s="2774"/>
      <c r="AG160" s="2774"/>
      <c r="AH160" s="2774"/>
      <c r="AI160" s="2774"/>
      <c r="AJ160" s="2774"/>
      <c r="AK160" s="2774"/>
      <c r="AL160" s="2774"/>
      <c r="AM160" s="2774"/>
      <c r="AN160" s="2774"/>
      <c r="AO160" s="2774"/>
      <c r="AP160" s="2774"/>
      <c r="AQ160" s="2774"/>
      <c r="AR160" s="2774"/>
      <c r="AS160" s="2774"/>
      <c r="AT160" s="2774"/>
      <c r="AU160" s="2774"/>
      <c r="AV160" s="2774"/>
      <c r="AW160" s="2774"/>
      <c r="AX160" s="2774"/>
      <c r="AY160" s="2774"/>
      <c r="AZ160" s="1222"/>
      <c r="BA160" s="1222"/>
      <c r="BB160" s="1222"/>
      <c r="BC160" s="1222"/>
      <c r="BD160" s="1222"/>
      <c r="BE160" s="1222"/>
      <c r="BF160" s="1222"/>
      <c r="BG160" s="1222"/>
      <c r="BH160" s="1222"/>
      <c r="BI160" s="1222"/>
      <c r="BJ160" s="1222"/>
      <c r="BK160" s="1222"/>
      <c r="BL160" s="1222"/>
      <c r="BM160" s="1222"/>
      <c r="BN160" s="1222"/>
      <c r="BO160" s="1222"/>
      <c r="BP160" s="1222"/>
      <c r="BQ160" s="1222"/>
      <c r="BR160" s="1222"/>
      <c r="BS160" s="1222"/>
      <c r="BT160" s="1222"/>
      <c r="BU160" s="1222"/>
      <c r="BV160" s="1222"/>
      <c r="BW160" s="1222"/>
      <c r="BX160" s="1222"/>
      <c r="BY160" s="1222"/>
      <c r="BZ160" s="1222"/>
      <c r="CA160" s="1222"/>
      <c r="CB160" s="1222"/>
      <c r="CC160" s="1222"/>
      <c r="CD160" s="1222"/>
      <c r="CE160" s="1222"/>
      <c r="CF160" s="1222"/>
      <c r="CG160" s="1222"/>
      <c r="CH160" s="1222"/>
      <c r="CI160" s="1222"/>
      <c r="CJ160" s="1222"/>
      <c r="CK160" s="1222"/>
      <c r="CL160" s="1222"/>
      <c r="CM160" s="1222"/>
      <c r="CN160" s="1222"/>
      <c r="CO160" s="1222"/>
      <c r="CP160" s="1222"/>
      <c r="CQ160" s="1222"/>
      <c r="CR160" s="1222"/>
      <c r="CS160" s="1222"/>
      <c r="CT160" s="1222"/>
      <c r="CU160" s="1222"/>
      <c r="CV160" s="1222"/>
      <c r="CW160" s="1222"/>
      <c r="CX160" s="1222"/>
      <c r="CY160" s="1222"/>
      <c r="CZ160" s="1222"/>
      <c r="DA160" s="1222"/>
      <c r="DB160" s="1222"/>
      <c r="DC160" s="1222"/>
      <c r="DD160" s="1222"/>
      <c r="DE160" s="1222"/>
      <c r="DF160" s="1222"/>
      <c r="DG160" s="1222"/>
      <c r="DH160" s="1222"/>
      <c r="DI160" s="1222"/>
      <c r="DJ160" s="1222"/>
      <c r="DK160" s="1222"/>
      <c r="DL160" s="1222"/>
      <c r="DM160" s="1222"/>
      <c r="DN160" s="1222"/>
      <c r="DO160" s="1222"/>
      <c r="DP160" s="1222"/>
      <c r="DQ160" s="1222"/>
      <c r="DR160" s="1222"/>
      <c r="DS160" s="1222"/>
      <c r="DT160" s="1222"/>
      <c r="DU160" s="1222"/>
      <c r="DV160" s="1222"/>
      <c r="DW160" s="1222"/>
      <c r="DX160" s="1222"/>
      <c r="DY160" s="1222"/>
      <c r="DZ160" s="1222"/>
      <c r="EA160" s="1222"/>
      <c r="EB160" s="1222"/>
      <c r="EC160" s="1222"/>
      <c r="ED160" s="1222"/>
      <c r="EE160" s="1222"/>
      <c r="EF160" s="1222"/>
      <c r="EG160" s="1222"/>
      <c r="EH160" s="1222"/>
      <c r="EI160" s="1222"/>
      <c r="EJ160" s="1222"/>
      <c r="EK160" s="1222"/>
      <c r="EL160" s="1222"/>
      <c r="EM160" s="1222"/>
      <c r="EN160" s="1222"/>
      <c r="EO160" s="1222"/>
      <c r="EP160" s="1222"/>
      <c r="EQ160" s="1222"/>
      <c r="ER160" s="1222"/>
      <c r="ES160" s="1222"/>
      <c r="ET160" s="1222"/>
      <c r="EU160" s="1222"/>
      <c r="EV160" s="1222"/>
      <c r="EW160" s="1222"/>
      <c r="EX160" s="1222"/>
      <c r="EY160" s="1222"/>
      <c r="EZ160" s="1222"/>
      <c r="FA160" s="1222"/>
      <c r="FB160" s="1222"/>
      <c r="FC160" s="1222"/>
      <c r="FD160" s="1222"/>
      <c r="FE160" s="1222"/>
      <c r="FF160" s="1222"/>
      <c r="FG160" s="1222"/>
      <c r="FH160" s="1222"/>
      <c r="FI160" s="1222"/>
      <c r="FJ160" s="1222"/>
      <c r="FK160" s="1222"/>
      <c r="FL160" s="1222"/>
      <c r="FM160" s="1222"/>
      <c r="FN160" s="1222"/>
      <c r="FO160" s="1222"/>
      <c r="FP160" s="1222"/>
      <c r="FQ160" s="1222"/>
      <c r="FR160" s="1222"/>
      <c r="FS160" s="1222"/>
      <c r="FT160" s="1222"/>
      <c r="FU160" s="1222"/>
      <c r="FV160" s="1222"/>
      <c r="FW160" s="1222"/>
      <c r="FX160" s="1222"/>
      <c r="FY160" s="1222"/>
      <c r="FZ160" s="1222"/>
      <c r="GA160" s="1222"/>
      <c r="GB160" s="1222"/>
      <c r="GC160" s="1222"/>
      <c r="GD160" s="1222"/>
      <c r="GE160" s="1222"/>
      <c r="GF160" s="1222"/>
      <c r="GG160" s="1222"/>
      <c r="GH160" s="1222"/>
      <c r="GI160" s="1222"/>
      <c r="GJ160" s="1222"/>
      <c r="GK160" s="1222"/>
      <c r="GL160" s="1222"/>
      <c r="GM160" s="1222"/>
      <c r="GN160" s="1222"/>
      <c r="GO160" s="1222"/>
      <c r="GP160" s="1222"/>
      <c r="GQ160" s="1222"/>
      <c r="GR160" s="1222"/>
      <c r="GS160" s="1222"/>
      <c r="GT160" s="1222"/>
      <c r="GU160" s="1222"/>
      <c r="GV160" s="1222"/>
      <c r="GW160" s="1222"/>
      <c r="GX160" s="1222"/>
      <c r="GY160" s="1222"/>
      <c r="GZ160" s="1222"/>
      <c r="HA160" s="1222"/>
      <c r="HB160" s="1222"/>
      <c r="HC160" s="1222"/>
      <c r="HD160" s="1222"/>
      <c r="HE160" s="1222"/>
      <c r="HF160" s="1222"/>
      <c r="HG160" s="1222"/>
      <c r="HH160" s="1222"/>
      <c r="HI160" s="1222"/>
      <c r="HJ160" s="1222"/>
      <c r="HK160" s="1222"/>
      <c r="HL160" s="1222"/>
      <c r="HM160" s="1222"/>
      <c r="HN160" s="1222"/>
      <c r="HO160" s="1222"/>
      <c r="HP160" s="1222"/>
      <c r="HQ160" s="1222"/>
      <c r="HR160" s="1222"/>
      <c r="HS160" s="1222"/>
      <c r="HT160" s="1222"/>
      <c r="HU160" s="1222"/>
      <c r="HV160" s="1222"/>
      <c r="HW160" s="1222"/>
      <c r="HX160" s="1222"/>
      <c r="HY160" s="1222"/>
      <c r="HZ160" s="1222"/>
      <c r="IA160" s="1222"/>
      <c r="IB160" s="1222"/>
      <c r="IC160" s="1222"/>
      <c r="ID160" s="1222"/>
      <c r="IE160" s="1222"/>
      <c r="IF160" s="1222"/>
      <c r="IG160" s="1222"/>
      <c r="IH160" s="1222"/>
      <c r="II160" s="1222"/>
      <c r="IJ160" s="1222"/>
      <c r="IK160" s="1222"/>
      <c r="IL160" s="1222"/>
      <c r="IM160" s="1222"/>
      <c r="IN160" s="1222"/>
      <c r="IO160" s="1222"/>
      <c r="IP160" s="1222"/>
      <c r="IQ160" s="1222"/>
      <c r="IR160" s="1222"/>
      <c r="IS160" s="1222"/>
      <c r="IT160" s="1222"/>
      <c r="IU160" s="1222"/>
      <c r="IV160" s="1222"/>
    </row>
    <row r="161" spans="1:256" s="598" customFormat="1" ht="20.100000000000001" customHeight="1">
      <c r="A161" s="1240" t="s">
        <v>1579</v>
      </c>
      <c r="B161" s="834">
        <v>80</v>
      </c>
      <c r="C161" s="834">
        <v>63</v>
      </c>
      <c r="D161" s="1255"/>
      <c r="E161" s="1253"/>
      <c r="F161" s="2773"/>
      <c r="G161" s="2773"/>
      <c r="H161" s="2773"/>
      <c r="I161" s="2773"/>
      <c r="J161" s="2774"/>
      <c r="K161" s="2774"/>
      <c r="L161" s="2774"/>
      <c r="M161" s="2774"/>
      <c r="N161" s="2774"/>
      <c r="O161" s="2774"/>
      <c r="P161" s="2774"/>
      <c r="Q161" s="2774"/>
      <c r="R161" s="2774"/>
      <c r="S161" s="2774"/>
      <c r="T161" s="2774"/>
      <c r="U161" s="2774"/>
      <c r="V161" s="2774"/>
      <c r="W161" s="2774"/>
      <c r="X161" s="2774"/>
      <c r="Y161" s="2774"/>
      <c r="Z161" s="2774"/>
      <c r="AA161" s="2774"/>
      <c r="AB161" s="2774"/>
      <c r="AC161" s="2774"/>
      <c r="AD161" s="2774"/>
      <c r="AE161" s="2774"/>
      <c r="AF161" s="2774"/>
      <c r="AG161" s="2774"/>
      <c r="AH161" s="2774"/>
      <c r="AI161" s="2774"/>
      <c r="AJ161" s="2774"/>
      <c r="AK161" s="2774"/>
      <c r="AL161" s="2774"/>
      <c r="AM161" s="2774"/>
      <c r="AN161" s="2774"/>
      <c r="AO161" s="2774"/>
      <c r="AP161" s="2774"/>
      <c r="AQ161" s="2774"/>
      <c r="AR161" s="2774"/>
      <c r="AS161" s="2774"/>
      <c r="AT161" s="2774"/>
      <c r="AU161" s="2774"/>
      <c r="AV161" s="2774"/>
      <c r="AW161" s="2774"/>
      <c r="AX161" s="2774"/>
      <c r="AY161" s="2774"/>
      <c r="AZ161" s="1222"/>
      <c r="BA161" s="1222"/>
      <c r="BB161" s="1222"/>
      <c r="BC161" s="1222"/>
      <c r="BD161" s="1222"/>
      <c r="BE161" s="1222"/>
      <c r="BF161" s="1222"/>
      <c r="BG161" s="1222"/>
      <c r="BH161" s="1222"/>
      <c r="BI161" s="1222"/>
      <c r="BJ161" s="1222"/>
      <c r="BK161" s="1222"/>
      <c r="BL161" s="1222"/>
      <c r="BM161" s="1222"/>
      <c r="BN161" s="1222"/>
      <c r="BO161" s="1222"/>
      <c r="BP161" s="1222"/>
      <c r="BQ161" s="1222"/>
      <c r="BR161" s="1222"/>
      <c r="BS161" s="1222"/>
      <c r="BT161" s="1222"/>
      <c r="BU161" s="1222"/>
      <c r="BV161" s="1222"/>
      <c r="BW161" s="1222"/>
      <c r="BX161" s="1222"/>
      <c r="BY161" s="1222"/>
      <c r="BZ161" s="1222"/>
      <c r="CA161" s="1222"/>
      <c r="CB161" s="1222"/>
      <c r="CC161" s="1222"/>
      <c r="CD161" s="1222"/>
      <c r="CE161" s="1222"/>
      <c r="CF161" s="1222"/>
      <c r="CG161" s="1222"/>
      <c r="CH161" s="1222"/>
      <c r="CI161" s="1222"/>
      <c r="CJ161" s="1222"/>
      <c r="CK161" s="1222"/>
      <c r="CL161" s="1222"/>
      <c r="CM161" s="1222"/>
      <c r="CN161" s="1222"/>
      <c r="CO161" s="1222"/>
      <c r="CP161" s="1222"/>
      <c r="CQ161" s="1222"/>
      <c r="CR161" s="1222"/>
      <c r="CS161" s="1222"/>
      <c r="CT161" s="1222"/>
      <c r="CU161" s="1222"/>
      <c r="CV161" s="1222"/>
      <c r="CW161" s="1222"/>
      <c r="CX161" s="1222"/>
      <c r="CY161" s="1222"/>
      <c r="CZ161" s="1222"/>
      <c r="DA161" s="1222"/>
      <c r="DB161" s="1222"/>
      <c r="DC161" s="1222"/>
      <c r="DD161" s="1222"/>
      <c r="DE161" s="1222"/>
      <c r="DF161" s="1222"/>
      <c r="DG161" s="1222"/>
      <c r="DH161" s="1222"/>
      <c r="DI161" s="1222"/>
      <c r="DJ161" s="1222"/>
      <c r="DK161" s="1222"/>
      <c r="DL161" s="1222"/>
      <c r="DM161" s="1222"/>
      <c r="DN161" s="1222"/>
      <c r="DO161" s="1222"/>
      <c r="DP161" s="1222"/>
      <c r="DQ161" s="1222"/>
      <c r="DR161" s="1222"/>
      <c r="DS161" s="1222"/>
      <c r="DT161" s="1222"/>
      <c r="DU161" s="1222"/>
      <c r="DV161" s="1222"/>
      <c r="DW161" s="1222"/>
      <c r="DX161" s="1222"/>
      <c r="DY161" s="1222"/>
      <c r="DZ161" s="1222"/>
      <c r="EA161" s="1222"/>
      <c r="EB161" s="1222"/>
      <c r="EC161" s="1222"/>
      <c r="ED161" s="1222"/>
      <c r="EE161" s="1222"/>
      <c r="EF161" s="1222"/>
      <c r="EG161" s="1222"/>
      <c r="EH161" s="1222"/>
      <c r="EI161" s="1222"/>
      <c r="EJ161" s="1222"/>
      <c r="EK161" s="1222"/>
      <c r="EL161" s="1222"/>
      <c r="EM161" s="1222"/>
      <c r="EN161" s="1222"/>
      <c r="EO161" s="1222"/>
      <c r="EP161" s="1222"/>
      <c r="EQ161" s="1222"/>
      <c r="ER161" s="1222"/>
      <c r="ES161" s="1222"/>
      <c r="ET161" s="1222"/>
      <c r="EU161" s="1222"/>
      <c r="EV161" s="1222"/>
      <c r="EW161" s="1222"/>
      <c r="EX161" s="1222"/>
      <c r="EY161" s="1222"/>
      <c r="EZ161" s="1222"/>
      <c r="FA161" s="1222"/>
      <c r="FB161" s="1222"/>
      <c r="FC161" s="1222"/>
      <c r="FD161" s="1222"/>
      <c r="FE161" s="1222"/>
      <c r="FF161" s="1222"/>
      <c r="FG161" s="1222"/>
      <c r="FH161" s="1222"/>
      <c r="FI161" s="1222"/>
      <c r="FJ161" s="1222"/>
      <c r="FK161" s="1222"/>
      <c r="FL161" s="1222"/>
      <c r="FM161" s="1222"/>
      <c r="FN161" s="1222"/>
      <c r="FO161" s="1222"/>
      <c r="FP161" s="1222"/>
      <c r="FQ161" s="1222"/>
      <c r="FR161" s="1222"/>
      <c r="FS161" s="1222"/>
      <c r="FT161" s="1222"/>
      <c r="FU161" s="1222"/>
      <c r="FV161" s="1222"/>
      <c r="FW161" s="1222"/>
      <c r="FX161" s="1222"/>
      <c r="FY161" s="1222"/>
      <c r="FZ161" s="1222"/>
      <c r="GA161" s="1222"/>
      <c r="GB161" s="1222"/>
      <c r="GC161" s="1222"/>
      <c r="GD161" s="1222"/>
      <c r="GE161" s="1222"/>
      <c r="GF161" s="1222"/>
      <c r="GG161" s="1222"/>
      <c r="GH161" s="1222"/>
      <c r="GI161" s="1222"/>
      <c r="GJ161" s="1222"/>
      <c r="GK161" s="1222"/>
      <c r="GL161" s="1222"/>
      <c r="GM161" s="1222"/>
      <c r="GN161" s="1222"/>
      <c r="GO161" s="1222"/>
      <c r="GP161" s="1222"/>
      <c r="GQ161" s="1222"/>
      <c r="GR161" s="1222"/>
      <c r="GS161" s="1222"/>
      <c r="GT161" s="1222"/>
      <c r="GU161" s="1222"/>
      <c r="GV161" s="1222"/>
      <c r="GW161" s="1222"/>
      <c r="GX161" s="1222"/>
      <c r="GY161" s="1222"/>
      <c r="GZ161" s="1222"/>
      <c r="HA161" s="1222"/>
      <c r="HB161" s="1222"/>
      <c r="HC161" s="1222"/>
      <c r="HD161" s="1222"/>
      <c r="HE161" s="1222"/>
      <c r="HF161" s="1222"/>
      <c r="HG161" s="1222"/>
      <c r="HH161" s="1222"/>
      <c r="HI161" s="1222"/>
      <c r="HJ161" s="1222"/>
      <c r="HK161" s="1222"/>
      <c r="HL161" s="1222"/>
      <c r="HM161" s="1222"/>
      <c r="HN161" s="1222"/>
      <c r="HO161" s="1222"/>
      <c r="HP161" s="1222"/>
      <c r="HQ161" s="1222"/>
      <c r="HR161" s="1222"/>
      <c r="HS161" s="1222"/>
      <c r="HT161" s="1222"/>
      <c r="HU161" s="1222"/>
      <c r="HV161" s="1222"/>
      <c r="HW161" s="1222"/>
      <c r="HX161" s="1222"/>
      <c r="HY161" s="1222"/>
      <c r="HZ161" s="1222"/>
      <c r="IA161" s="1222"/>
      <c r="IB161" s="1222"/>
      <c r="IC161" s="1222"/>
      <c r="ID161" s="1222"/>
      <c r="IE161" s="1222"/>
      <c r="IF161" s="1222"/>
      <c r="IG161" s="1222"/>
      <c r="IH161" s="1222"/>
      <c r="II161" s="1222"/>
      <c r="IJ161" s="1222"/>
      <c r="IK161" s="1222"/>
      <c r="IL161" s="1222"/>
      <c r="IM161" s="1222"/>
      <c r="IN161" s="1222"/>
      <c r="IO161" s="1222"/>
      <c r="IP161" s="1222"/>
      <c r="IQ161" s="1222"/>
      <c r="IR161" s="1222"/>
      <c r="IS161" s="1222"/>
      <c r="IT161" s="1222"/>
      <c r="IU161" s="1222"/>
      <c r="IV161" s="1222"/>
    </row>
    <row r="162" spans="1:256" s="598" customFormat="1" ht="20.100000000000001" customHeight="1">
      <c r="A162" s="1240" t="s">
        <v>1580</v>
      </c>
      <c r="B162" s="834">
        <v>31</v>
      </c>
      <c r="C162" s="834">
        <v>127</v>
      </c>
      <c r="D162" s="1255"/>
      <c r="E162" s="1253"/>
      <c r="F162" s="2773"/>
      <c r="G162" s="2773"/>
      <c r="H162" s="2773"/>
      <c r="I162" s="2773"/>
      <c r="J162" s="2774"/>
      <c r="K162" s="2774"/>
      <c r="L162" s="2774"/>
      <c r="M162" s="2774"/>
      <c r="N162" s="2774"/>
      <c r="O162" s="2774"/>
      <c r="P162" s="2774"/>
      <c r="Q162" s="2774"/>
      <c r="R162" s="2774"/>
      <c r="S162" s="2774"/>
      <c r="T162" s="2774"/>
      <c r="U162" s="2774"/>
      <c r="V162" s="2774"/>
      <c r="W162" s="2774"/>
      <c r="X162" s="2774"/>
      <c r="Y162" s="2774"/>
      <c r="Z162" s="2774"/>
      <c r="AA162" s="2774"/>
      <c r="AB162" s="2774"/>
      <c r="AC162" s="2774"/>
      <c r="AD162" s="2774"/>
      <c r="AE162" s="2774"/>
      <c r="AF162" s="2774"/>
      <c r="AG162" s="2774"/>
      <c r="AH162" s="2774"/>
      <c r="AI162" s="2774"/>
      <c r="AJ162" s="2774"/>
      <c r="AK162" s="2774"/>
      <c r="AL162" s="2774"/>
      <c r="AM162" s="2774"/>
      <c r="AN162" s="2774"/>
      <c r="AO162" s="2774"/>
      <c r="AP162" s="2774"/>
      <c r="AQ162" s="2774"/>
      <c r="AR162" s="2774"/>
      <c r="AS162" s="2774"/>
      <c r="AT162" s="2774"/>
      <c r="AU162" s="2774"/>
      <c r="AV162" s="2774"/>
      <c r="AW162" s="2774"/>
      <c r="AX162" s="2774"/>
      <c r="AY162" s="2774"/>
      <c r="AZ162" s="1222"/>
      <c r="BA162" s="1222"/>
      <c r="BB162" s="1222"/>
      <c r="BC162" s="1222"/>
      <c r="BD162" s="1222"/>
      <c r="BE162" s="1222"/>
      <c r="BF162" s="1222"/>
      <c r="BG162" s="1222"/>
      <c r="BH162" s="1222"/>
      <c r="BI162" s="1222"/>
      <c r="BJ162" s="1222"/>
      <c r="BK162" s="1222"/>
      <c r="BL162" s="1222"/>
      <c r="BM162" s="1222"/>
      <c r="BN162" s="1222"/>
      <c r="BO162" s="1222"/>
      <c r="BP162" s="1222"/>
      <c r="BQ162" s="1222"/>
      <c r="BR162" s="1222"/>
      <c r="BS162" s="1222"/>
      <c r="BT162" s="1222"/>
      <c r="BU162" s="1222"/>
      <c r="BV162" s="1222"/>
      <c r="BW162" s="1222"/>
      <c r="BX162" s="1222"/>
      <c r="BY162" s="1222"/>
      <c r="BZ162" s="1222"/>
      <c r="CA162" s="1222"/>
      <c r="CB162" s="1222"/>
      <c r="CC162" s="1222"/>
      <c r="CD162" s="1222"/>
      <c r="CE162" s="1222"/>
      <c r="CF162" s="1222"/>
      <c r="CG162" s="1222"/>
      <c r="CH162" s="1222"/>
      <c r="CI162" s="1222"/>
      <c r="CJ162" s="1222"/>
      <c r="CK162" s="1222"/>
      <c r="CL162" s="1222"/>
      <c r="CM162" s="1222"/>
      <c r="CN162" s="1222"/>
      <c r="CO162" s="1222"/>
      <c r="CP162" s="1222"/>
      <c r="CQ162" s="1222"/>
      <c r="CR162" s="1222"/>
      <c r="CS162" s="1222"/>
      <c r="CT162" s="1222"/>
      <c r="CU162" s="1222"/>
      <c r="CV162" s="1222"/>
      <c r="CW162" s="1222"/>
      <c r="CX162" s="1222"/>
      <c r="CY162" s="1222"/>
      <c r="CZ162" s="1222"/>
      <c r="DA162" s="1222"/>
      <c r="DB162" s="1222"/>
      <c r="DC162" s="1222"/>
      <c r="DD162" s="1222"/>
      <c r="DE162" s="1222"/>
      <c r="DF162" s="1222"/>
      <c r="DG162" s="1222"/>
      <c r="DH162" s="1222"/>
      <c r="DI162" s="1222"/>
      <c r="DJ162" s="1222"/>
      <c r="DK162" s="1222"/>
      <c r="DL162" s="1222"/>
      <c r="DM162" s="1222"/>
      <c r="DN162" s="1222"/>
      <c r="DO162" s="1222"/>
      <c r="DP162" s="1222"/>
      <c r="DQ162" s="1222"/>
      <c r="DR162" s="1222"/>
      <c r="DS162" s="1222"/>
      <c r="DT162" s="1222"/>
      <c r="DU162" s="1222"/>
      <c r="DV162" s="1222"/>
      <c r="DW162" s="1222"/>
      <c r="DX162" s="1222"/>
      <c r="DY162" s="1222"/>
      <c r="DZ162" s="1222"/>
      <c r="EA162" s="1222"/>
      <c r="EB162" s="1222"/>
      <c r="EC162" s="1222"/>
      <c r="ED162" s="1222"/>
      <c r="EE162" s="1222"/>
      <c r="EF162" s="1222"/>
      <c r="EG162" s="1222"/>
      <c r="EH162" s="1222"/>
      <c r="EI162" s="1222"/>
      <c r="EJ162" s="1222"/>
      <c r="EK162" s="1222"/>
      <c r="EL162" s="1222"/>
      <c r="EM162" s="1222"/>
      <c r="EN162" s="1222"/>
      <c r="EO162" s="1222"/>
      <c r="EP162" s="1222"/>
      <c r="EQ162" s="1222"/>
      <c r="ER162" s="1222"/>
      <c r="ES162" s="1222"/>
      <c r="ET162" s="1222"/>
      <c r="EU162" s="1222"/>
      <c r="EV162" s="1222"/>
      <c r="EW162" s="1222"/>
      <c r="EX162" s="1222"/>
      <c r="EY162" s="1222"/>
      <c r="EZ162" s="1222"/>
      <c r="FA162" s="1222"/>
      <c r="FB162" s="1222"/>
      <c r="FC162" s="1222"/>
      <c r="FD162" s="1222"/>
      <c r="FE162" s="1222"/>
      <c r="FF162" s="1222"/>
      <c r="FG162" s="1222"/>
      <c r="FH162" s="1222"/>
      <c r="FI162" s="1222"/>
      <c r="FJ162" s="1222"/>
      <c r="FK162" s="1222"/>
      <c r="FL162" s="1222"/>
      <c r="FM162" s="1222"/>
      <c r="FN162" s="1222"/>
      <c r="FO162" s="1222"/>
      <c r="FP162" s="1222"/>
      <c r="FQ162" s="1222"/>
      <c r="FR162" s="1222"/>
      <c r="FS162" s="1222"/>
      <c r="FT162" s="1222"/>
      <c r="FU162" s="1222"/>
      <c r="FV162" s="1222"/>
      <c r="FW162" s="1222"/>
      <c r="FX162" s="1222"/>
      <c r="FY162" s="1222"/>
      <c r="FZ162" s="1222"/>
      <c r="GA162" s="1222"/>
      <c r="GB162" s="1222"/>
      <c r="GC162" s="1222"/>
      <c r="GD162" s="1222"/>
      <c r="GE162" s="1222"/>
      <c r="GF162" s="1222"/>
      <c r="GG162" s="1222"/>
      <c r="GH162" s="1222"/>
      <c r="GI162" s="1222"/>
      <c r="GJ162" s="1222"/>
      <c r="GK162" s="1222"/>
      <c r="GL162" s="1222"/>
      <c r="GM162" s="1222"/>
      <c r="GN162" s="1222"/>
      <c r="GO162" s="1222"/>
      <c r="GP162" s="1222"/>
      <c r="GQ162" s="1222"/>
      <c r="GR162" s="1222"/>
      <c r="GS162" s="1222"/>
      <c r="GT162" s="1222"/>
      <c r="GU162" s="1222"/>
      <c r="GV162" s="1222"/>
      <c r="GW162" s="1222"/>
      <c r="GX162" s="1222"/>
      <c r="GY162" s="1222"/>
      <c r="GZ162" s="1222"/>
      <c r="HA162" s="1222"/>
      <c r="HB162" s="1222"/>
      <c r="HC162" s="1222"/>
      <c r="HD162" s="1222"/>
      <c r="HE162" s="1222"/>
      <c r="HF162" s="1222"/>
      <c r="HG162" s="1222"/>
      <c r="HH162" s="1222"/>
      <c r="HI162" s="1222"/>
      <c r="HJ162" s="1222"/>
      <c r="HK162" s="1222"/>
      <c r="HL162" s="1222"/>
      <c r="HM162" s="1222"/>
      <c r="HN162" s="1222"/>
      <c r="HO162" s="1222"/>
      <c r="HP162" s="1222"/>
      <c r="HQ162" s="1222"/>
      <c r="HR162" s="1222"/>
      <c r="HS162" s="1222"/>
      <c r="HT162" s="1222"/>
      <c r="HU162" s="1222"/>
      <c r="HV162" s="1222"/>
      <c r="HW162" s="1222"/>
      <c r="HX162" s="1222"/>
      <c r="HY162" s="1222"/>
      <c r="HZ162" s="1222"/>
      <c r="IA162" s="1222"/>
      <c r="IB162" s="1222"/>
      <c r="IC162" s="1222"/>
      <c r="ID162" s="1222"/>
      <c r="IE162" s="1222"/>
      <c r="IF162" s="1222"/>
      <c r="IG162" s="1222"/>
      <c r="IH162" s="1222"/>
      <c r="II162" s="1222"/>
      <c r="IJ162" s="1222"/>
      <c r="IK162" s="1222"/>
      <c r="IL162" s="1222"/>
      <c r="IM162" s="1222"/>
      <c r="IN162" s="1222"/>
      <c r="IO162" s="1222"/>
      <c r="IP162" s="1222"/>
      <c r="IQ162" s="1222"/>
      <c r="IR162" s="1222"/>
      <c r="IS162" s="1222"/>
      <c r="IT162" s="1222"/>
      <c r="IU162" s="1222"/>
      <c r="IV162" s="1222"/>
    </row>
    <row r="163" spans="1:256" s="598" customFormat="1" ht="20.100000000000001" customHeight="1">
      <c r="A163" s="1240" t="s">
        <v>1581</v>
      </c>
      <c r="B163" s="834">
        <v>6</v>
      </c>
      <c r="C163" s="834">
        <v>61</v>
      </c>
      <c r="D163" s="1255"/>
      <c r="E163" s="1257"/>
      <c r="F163" s="2773"/>
      <c r="G163" s="2773"/>
      <c r="H163" s="2773"/>
      <c r="I163" s="2773"/>
      <c r="J163" s="2774"/>
      <c r="K163" s="2774"/>
      <c r="L163" s="2774"/>
      <c r="M163" s="2774"/>
      <c r="N163" s="2774"/>
      <c r="O163" s="2774"/>
      <c r="P163" s="2774"/>
      <c r="Q163" s="2774"/>
      <c r="R163" s="2774"/>
      <c r="S163" s="2774"/>
      <c r="T163" s="2774"/>
      <c r="U163" s="2774"/>
      <c r="V163" s="2774"/>
      <c r="W163" s="2774"/>
      <c r="X163" s="2774"/>
      <c r="Y163" s="2774"/>
      <c r="Z163" s="2774"/>
      <c r="AA163" s="2774"/>
      <c r="AB163" s="2774"/>
      <c r="AC163" s="2774"/>
      <c r="AD163" s="2774"/>
      <c r="AE163" s="2774"/>
      <c r="AF163" s="2774"/>
      <c r="AG163" s="2774"/>
      <c r="AH163" s="2774"/>
      <c r="AI163" s="2774"/>
      <c r="AJ163" s="2774"/>
      <c r="AK163" s="2774"/>
      <c r="AL163" s="2774"/>
      <c r="AM163" s="2774"/>
      <c r="AN163" s="2774"/>
      <c r="AO163" s="2774"/>
      <c r="AP163" s="2774"/>
      <c r="AQ163" s="2774"/>
      <c r="AR163" s="2774"/>
      <c r="AS163" s="2774"/>
      <c r="AT163" s="2774"/>
      <c r="AU163" s="2774"/>
      <c r="AV163" s="2774"/>
      <c r="AW163" s="2774"/>
      <c r="AX163" s="2774"/>
      <c r="AY163" s="2774"/>
      <c r="AZ163" s="1222"/>
      <c r="BA163" s="1222"/>
      <c r="BB163" s="1222"/>
      <c r="BC163" s="1222"/>
      <c r="BD163" s="1222"/>
      <c r="BE163" s="1222"/>
      <c r="BF163" s="1222"/>
      <c r="BG163" s="1222"/>
      <c r="BH163" s="1222"/>
      <c r="BI163" s="1222"/>
      <c r="BJ163" s="1222"/>
      <c r="BK163" s="1222"/>
      <c r="BL163" s="1222"/>
      <c r="BM163" s="1222"/>
      <c r="BN163" s="1222"/>
      <c r="BO163" s="1222"/>
      <c r="BP163" s="1222"/>
      <c r="BQ163" s="1222"/>
      <c r="BR163" s="1222"/>
      <c r="BS163" s="1222"/>
      <c r="BT163" s="1222"/>
      <c r="BU163" s="1222"/>
      <c r="BV163" s="1222"/>
      <c r="BW163" s="1222"/>
      <c r="BX163" s="1222"/>
      <c r="BY163" s="1222"/>
      <c r="BZ163" s="1222"/>
      <c r="CA163" s="1222"/>
      <c r="CB163" s="1222"/>
      <c r="CC163" s="1222"/>
      <c r="CD163" s="1222"/>
      <c r="CE163" s="1222"/>
      <c r="CF163" s="1222"/>
      <c r="CG163" s="1222"/>
      <c r="CH163" s="1222"/>
      <c r="CI163" s="1222"/>
      <c r="CJ163" s="1222"/>
      <c r="CK163" s="1222"/>
      <c r="CL163" s="1222"/>
      <c r="CM163" s="1222"/>
      <c r="CN163" s="1222"/>
      <c r="CO163" s="1222"/>
      <c r="CP163" s="1222"/>
      <c r="CQ163" s="1222"/>
      <c r="CR163" s="1222"/>
      <c r="CS163" s="1222"/>
      <c r="CT163" s="1222"/>
      <c r="CU163" s="1222"/>
      <c r="CV163" s="1222"/>
      <c r="CW163" s="1222"/>
      <c r="CX163" s="1222"/>
      <c r="CY163" s="1222"/>
      <c r="CZ163" s="1222"/>
      <c r="DA163" s="1222"/>
      <c r="DB163" s="1222"/>
      <c r="DC163" s="1222"/>
      <c r="DD163" s="1222"/>
      <c r="DE163" s="1222"/>
      <c r="DF163" s="1222"/>
      <c r="DG163" s="1222"/>
      <c r="DH163" s="1222"/>
      <c r="DI163" s="1222"/>
      <c r="DJ163" s="1222"/>
      <c r="DK163" s="1222"/>
      <c r="DL163" s="1222"/>
      <c r="DM163" s="1222"/>
      <c r="DN163" s="1222"/>
      <c r="DO163" s="1222"/>
      <c r="DP163" s="1222"/>
      <c r="DQ163" s="1222"/>
      <c r="DR163" s="1222"/>
      <c r="DS163" s="1222"/>
      <c r="DT163" s="1222"/>
      <c r="DU163" s="1222"/>
      <c r="DV163" s="1222"/>
      <c r="DW163" s="1222"/>
      <c r="DX163" s="1222"/>
      <c r="DY163" s="1222"/>
      <c r="DZ163" s="1222"/>
      <c r="EA163" s="1222"/>
      <c r="EB163" s="1222"/>
      <c r="EC163" s="1222"/>
      <c r="ED163" s="1222"/>
      <c r="EE163" s="1222"/>
      <c r="EF163" s="1222"/>
      <c r="EG163" s="1222"/>
      <c r="EH163" s="1222"/>
      <c r="EI163" s="1222"/>
      <c r="EJ163" s="1222"/>
      <c r="EK163" s="1222"/>
      <c r="EL163" s="1222"/>
      <c r="EM163" s="1222"/>
      <c r="EN163" s="1222"/>
      <c r="EO163" s="1222"/>
      <c r="EP163" s="1222"/>
      <c r="EQ163" s="1222"/>
      <c r="ER163" s="1222"/>
      <c r="ES163" s="1222"/>
      <c r="ET163" s="1222"/>
      <c r="EU163" s="1222"/>
      <c r="EV163" s="1222"/>
      <c r="EW163" s="1222"/>
      <c r="EX163" s="1222"/>
      <c r="EY163" s="1222"/>
      <c r="EZ163" s="1222"/>
      <c r="FA163" s="1222"/>
      <c r="FB163" s="1222"/>
      <c r="FC163" s="1222"/>
      <c r="FD163" s="1222"/>
      <c r="FE163" s="1222"/>
      <c r="FF163" s="1222"/>
      <c r="FG163" s="1222"/>
      <c r="FH163" s="1222"/>
      <c r="FI163" s="1222"/>
      <c r="FJ163" s="1222"/>
      <c r="FK163" s="1222"/>
      <c r="FL163" s="1222"/>
      <c r="FM163" s="1222"/>
      <c r="FN163" s="1222"/>
      <c r="FO163" s="1222"/>
      <c r="FP163" s="1222"/>
      <c r="FQ163" s="1222"/>
      <c r="FR163" s="1222"/>
      <c r="FS163" s="1222"/>
      <c r="FT163" s="1222"/>
      <c r="FU163" s="1222"/>
      <c r="FV163" s="1222"/>
      <c r="FW163" s="1222"/>
      <c r="FX163" s="1222"/>
      <c r="FY163" s="1222"/>
      <c r="FZ163" s="1222"/>
      <c r="GA163" s="1222"/>
      <c r="GB163" s="1222"/>
      <c r="GC163" s="1222"/>
      <c r="GD163" s="1222"/>
      <c r="GE163" s="1222"/>
      <c r="GF163" s="1222"/>
      <c r="GG163" s="1222"/>
      <c r="GH163" s="1222"/>
      <c r="GI163" s="1222"/>
      <c r="GJ163" s="1222"/>
      <c r="GK163" s="1222"/>
      <c r="GL163" s="1222"/>
      <c r="GM163" s="1222"/>
      <c r="GN163" s="1222"/>
      <c r="GO163" s="1222"/>
      <c r="GP163" s="1222"/>
      <c r="GQ163" s="1222"/>
      <c r="GR163" s="1222"/>
      <c r="GS163" s="1222"/>
      <c r="GT163" s="1222"/>
      <c r="GU163" s="1222"/>
      <c r="GV163" s="1222"/>
      <c r="GW163" s="1222"/>
      <c r="GX163" s="1222"/>
      <c r="GY163" s="1222"/>
      <c r="GZ163" s="1222"/>
      <c r="HA163" s="1222"/>
      <c r="HB163" s="1222"/>
      <c r="HC163" s="1222"/>
      <c r="HD163" s="1222"/>
      <c r="HE163" s="1222"/>
      <c r="HF163" s="1222"/>
      <c r="HG163" s="1222"/>
      <c r="HH163" s="1222"/>
      <c r="HI163" s="1222"/>
      <c r="HJ163" s="1222"/>
      <c r="HK163" s="1222"/>
      <c r="HL163" s="1222"/>
      <c r="HM163" s="1222"/>
      <c r="HN163" s="1222"/>
      <c r="HO163" s="1222"/>
      <c r="HP163" s="1222"/>
      <c r="HQ163" s="1222"/>
      <c r="HR163" s="1222"/>
      <c r="HS163" s="1222"/>
      <c r="HT163" s="1222"/>
      <c r="HU163" s="1222"/>
      <c r="HV163" s="1222"/>
      <c r="HW163" s="1222"/>
      <c r="HX163" s="1222"/>
      <c r="HY163" s="1222"/>
      <c r="HZ163" s="1222"/>
      <c r="IA163" s="1222"/>
      <c r="IB163" s="1222"/>
      <c r="IC163" s="1222"/>
      <c r="ID163" s="1222"/>
      <c r="IE163" s="1222"/>
      <c r="IF163" s="1222"/>
      <c r="IG163" s="1222"/>
      <c r="IH163" s="1222"/>
      <c r="II163" s="1222"/>
      <c r="IJ163" s="1222"/>
      <c r="IK163" s="1222"/>
      <c r="IL163" s="1222"/>
      <c r="IM163" s="1222"/>
      <c r="IN163" s="1222"/>
      <c r="IO163" s="1222"/>
      <c r="IP163" s="1222"/>
      <c r="IQ163" s="1222"/>
      <c r="IR163" s="1222"/>
      <c r="IS163" s="1222"/>
      <c r="IT163" s="1222"/>
      <c r="IU163" s="1222"/>
      <c r="IV163" s="1222"/>
    </row>
    <row r="164" spans="1:256" s="598" customFormat="1" ht="20.100000000000001" customHeight="1">
      <c r="A164" s="1233" t="s">
        <v>1596</v>
      </c>
      <c r="B164" s="1258"/>
      <c r="C164" s="1258"/>
      <c r="D164" s="1240"/>
      <c r="E164" s="1240"/>
      <c r="F164" s="2773"/>
      <c r="G164" s="2773"/>
      <c r="H164" s="2773"/>
      <c r="I164" s="2773"/>
      <c r="J164" s="2773"/>
      <c r="K164" s="2773"/>
      <c r="L164" s="2774"/>
      <c r="M164" s="2774"/>
      <c r="N164" s="2774"/>
      <c r="O164" s="2774"/>
      <c r="P164" s="2774"/>
      <c r="Q164" s="2774"/>
      <c r="R164" s="2774"/>
      <c r="S164" s="2774"/>
      <c r="T164" s="2774"/>
      <c r="U164" s="2774"/>
      <c r="V164" s="2774"/>
      <c r="W164" s="2774"/>
      <c r="X164" s="2774"/>
      <c r="Y164" s="2774"/>
      <c r="Z164" s="2774"/>
      <c r="AA164" s="2774"/>
      <c r="AB164" s="2774"/>
      <c r="AC164" s="2774"/>
      <c r="AD164" s="2774"/>
      <c r="AE164" s="2774"/>
      <c r="AF164" s="2774"/>
      <c r="AG164" s="2774"/>
      <c r="AH164" s="2774"/>
      <c r="AI164" s="2774"/>
      <c r="AJ164" s="2774"/>
      <c r="AK164" s="2774"/>
      <c r="AL164" s="2774"/>
      <c r="AM164" s="2774"/>
      <c r="AN164" s="2774"/>
      <c r="AO164" s="2774"/>
      <c r="AP164" s="2774"/>
      <c r="AQ164" s="2774"/>
      <c r="AR164" s="2774"/>
      <c r="AS164" s="2774"/>
      <c r="AT164" s="2774"/>
      <c r="AU164" s="2774"/>
      <c r="AV164" s="2774"/>
      <c r="AW164" s="2774"/>
      <c r="AX164" s="2774"/>
      <c r="AY164" s="2774"/>
      <c r="AZ164" s="1222"/>
      <c r="BA164" s="1222"/>
      <c r="BB164" s="1222"/>
      <c r="BC164" s="1222"/>
      <c r="BD164" s="1222"/>
      <c r="BE164" s="1222"/>
      <c r="BF164" s="1222"/>
      <c r="BG164" s="1222"/>
      <c r="BH164" s="1222"/>
      <c r="BI164" s="1222"/>
      <c r="BJ164" s="1222"/>
      <c r="BK164" s="1222"/>
      <c r="BL164" s="1222"/>
      <c r="BM164" s="1222"/>
      <c r="BN164" s="1222"/>
      <c r="BO164" s="1222"/>
      <c r="BP164" s="1222"/>
      <c r="BQ164" s="1222"/>
      <c r="BR164" s="1222"/>
      <c r="BS164" s="1222"/>
      <c r="BT164" s="1222"/>
      <c r="BU164" s="1222"/>
      <c r="BV164" s="1222"/>
      <c r="BW164" s="1222"/>
      <c r="BX164" s="1222"/>
      <c r="BY164" s="1222"/>
      <c r="BZ164" s="1222"/>
      <c r="CA164" s="1222"/>
      <c r="CB164" s="1222"/>
      <c r="CC164" s="1222"/>
      <c r="CD164" s="1222"/>
      <c r="CE164" s="1222"/>
      <c r="CF164" s="1222"/>
      <c r="CG164" s="1222"/>
      <c r="CH164" s="1222"/>
      <c r="CI164" s="1222"/>
      <c r="CJ164" s="1222"/>
      <c r="CK164" s="1222"/>
      <c r="CL164" s="1222"/>
      <c r="CM164" s="1222"/>
      <c r="CN164" s="1222"/>
      <c r="CO164" s="1222"/>
      <c r="CP164" s="1222"/>
      <c r="CQ164" s="1222"/>
      <c r="CR164" s="1222"/>
      <c r="CS164" s="1222"/>
      <c r="CT164" s="1222"/>
      <c r="CU164" s="1222"/>
      <c r="CV164" s="1222"/>
      <c r="CW164" s="1222"/>
      <c r="CX164" s="1222"/>
      <c r="CY164" s="1222"/>
      <c r="CZ164" s="1222"/>
      <c r="DA164" s="1222"/>
      <c r="DB164" s="1222"/>
      <c r="DC164" s="1222"/>
      <c r="DD164" s="1222"/>
      <c r="DE164" s="1222"/>
      <c r="DF164" s="1222"/>
      <c r="DG164" s="1222"/>
      <c r="DH164" s="1222"/>
      <c r="DI164" s="1222"/>
      <c r="DJ164" s="1222"/>
      <c r="DK164" s="1222"/>
      <c r="DL164" s="1222"/>
      <c r="DM164" s="1222"/>
      <c r="DN164" s="1222"/>
      <c r="DO164" s="1222"/>
      <c r="DP164" s="1222"/>
      <c r="DQ164" s="1222"/>
      <c r="DR164" s="1222"/>
      <c r="DS164" s="1222"/>
      <c r="DT164" s="1222"/>
      <c r="DU164" s="1222"/>
      <c r="DV164" s="1222"/>
      <c r="DW164" s="1222"/>
      <c r="DX164" s="1222"/>
      <c r="DY164" s="1222"/>
      <c r="DZ164" s="1222"/>
      <c r="EA164" s="1222"/>
      <c r="EB164" s="1222"/>
      <c r="EC164" s="1222"/>
      <c r="ED164" s="1222"/>
      <c r="EE164" s="1222"/>
      <c r="EF164" s="1222"/>
      <c r="EG164" s="1222"/>
      <c r="EH164" s="1222"/>
      <c r="EI164" s="1222"/>
      <c r="EJ164" s="1222"/>
      <c r="EK164" s="1222"/>
      <c r="EL164" s="1222"/>
      <c r="EM164" s="1222"/>
      <c r="EN164" s="1222"/>
      <c r="EO164" s="1222"/>
      <c r="EP164" s="1222"/>
      <c r="EQ164" s="1222"/>
      <c r="ER164" s="1222"/>
      <c r="ES164" s="1222"/>
      <c r="ET164" s="1222"/>
      <c r="EU164" s="1222"/>
      <c r="EV164" s="1222"/>
      <c r="EW164" s="1222"/>
      <c r="EX164" s="1222"/>
      <c r="EY164" s="1222"/>
      <c r="EZ164" s="1222"/>
      <c r="FA164" s="1222"/>
      <c r="FB164" s="1222"/>
      <c r="FC164" s="1222"/>
      <c r="FD164" s="1222"/>
      <c r="FE164" s="1222"/>
      <c r="FF164" s="1222"/>
      <c r="FG164" s="1222"/>
      <c r="FH164" s="1222"/>
      <c r="FI164" s="1222"/>
      <c r="FJ164" s="1222"/>
      <c r="FK164" s="1222"/>
      <c r="FL164" s="1222"/>
      <c r="FM164" s="1222"/>
      <c r="FN164" s="1222"/>
      <c r="FO164" s="1222"/>
      <c r="FP164" s="1222"/>
      <c r="FQ164" s="1222"/>
      <c r="FR164" s="1222"/>
      <c r="FS164" s="1222"/>
      <c r="FT164" s="1222"/>
      <c r="FU164" s="1222"/>
      <c r="FV164" s="1222"/>
      <c r="FW164" s="1222"/>
      <c r="FX164" s="1222"/>
      <c r="FY164" s="1222"/>
      <c r="FZ164" s="1222"/>
      <c r="GA164" s="1222"/>
      <c r="GB164" s="1222"/>
      <c r="GC164" s="1222"/>
      <c r="GD164" s="1222"/>
      <c r="GE164" s="1222"/>
      <c r="GF164" s="1222"/>
      <c r="GG164" s="1222"/>
      <c r="GH164" s="1222"/>
      <c r="GI164" s="1222"/>
      <c r="GJ164" s="1222"/>
      <c r="GK164" s="1222"/>
      <c r="GL164" s="1222"/>
      <c r="GM164" s="1222"/>
      <c r="GN164" s="1222"/>
      <c r="GO164" s="1222"/>
      <c r="GP164" s="1222"/>
      <c r="GQ164" s="1222"/>
      <c r="GR164" s="1222"/>
      <c r="GS164" s="1222"/>
      <c r="GT164" s="1222"/>
      <c r="GU164" s="1222"/>
      <c r="GV164" s="1222"/>
      <c r="GW164" s="1222"/>
      <c r="GX164" s="1222"/>
      <c r="GY164" s="1222"/>
      <c r="GZ164" s="1222"/>
      <c r="HA164" s="1222"/>
      <c r="HB164" s="1222"/>
      <c r="HC164" s="1222"/>
      <c r="HD164" s="1222"/>
      <c r="HE164" s="1222"/>
      <c r="HF164" s="1222"/>
      <c r="HG164" s="1222"/>
      <c r="HH164" s="1222"/>
      <c r="HI164" s="1222"/>
      <c r="HJ164" s="1222"/>
      <c r="HK164" s="1222"/>
      <c r="HL164" s="1222"/>
      <c r="HM164" s="1222"/>
      <c r="HN164" s="1222"/>
      <c r="HO164" s="1222"/>
      <c r="HP164" s="1222"/>
      <c r="HQ164" s="1222"/>
      <c r="HR164" s="1222"/>
      <c r="HS164" s="1222"/>
      <c r="HT164" s="1222"/>
      <c r="HU164" s="1222"/>
      <c r="HV164" s="1222"/>
      <c r="HW164" s="1222"/>
      <c r="HX164" s="1222"/>
      <c r="HY164" s="1222"/>
      <c r="HZ164" s="1222"/>
      <c r="IA164" s="1222"/>
      <c r="IB164" s="1222"/>
      <c r="IC164" s="1222"/>
      <c r="ID164" s="1222"/>
      <c r="IE164" s="1222"/>
      <c r="IF164" s="1222"/>
      <c r="IG164" s="1222"/>
      <c r="IH164" s="1222"/>
      <c r="II164" s="1222"/>
      <c r="IJ164" s="1222"/>
      <c r="IK164" s="1222"/>
      <c r="IL164" s="1222"/>
      <c r="IM164" s="1222"/>
      <c r="IN164" s="1222"/>
      <c r="IO164" s="1222"/>
      <c r="IP164" s="1222"/>
      <c r="IQ164" s="1222"/>
      <c r="IR164" s="1222"/>
      <c r="IS164" s="1222"/>
      <c r="IT164" s="1222"/>
      <c r="IU164" s="1222"/>
      <c r="IV164" s="1222"/>
    </row>
    <row r="165" spans="1:256" s="598" customFormat="1" ht="20.100000000000001" customHeight="1">
      <c r="A165" s="1228"/>
      <c r="B165" s="1002"/>
      <c r="C165" s="1002"/>
      <c r="D165" s="1002"/>
      <c r="E165" s="1002"/>
      <c r="F165" s="2773"/>
      <c r="G165" s="2773"/>
      <c r="H165" s="2773"/>
      <c r="I165" s="2773"/>
      <c r="J165" s="2773"/>
      <c r="K165" s="2773"/>
      <c r="L165" s="2774"/>
      <c r="M165" s="2774"/>
      <c r="N165" s="2774"/>
      <c r="O165" s="2774"/>
      <c r="P165" s="2774"/>
      <c r="Q165" s="2774"/>
      <c r="R165" s="2774"/>
      <c r="S165" s="2774"/>
      <c r="T165" s="2774"/>
      <c r="U165" s="2774"/>
      <c r="V165" s="2774"/>
      <c r="W165" s="2774"/>
      <c r="X165" s="2774"/>
      <c r="Y165" s="2774"/>
      <c r="Z165" s="2774"/>
      <c r="AA165" s="2774"/>
      <c r="AB165" s="2774"/>
      <c r="AC165" s="2774"/>
      <c r="AD165" s="2774"/>
      <c r="AE165" s="2774"/>
      <c r="AF165" s="2774"/>
      <c r="AG165" s="2774"/>
      <c r="AH165" s="2774"/>
      <c r="AI165" s="2774"/>
      <c r="AJ165" s="2774"/>
      <c r="AK165" s="2774"/>
      <c r="AL165" s="2774"/>
      <c r="AM165" s="2774"/>
      <c r="AN165" s="2774"/>
      <c r="AO165" s="2774"/>
      <c r="AP165" s="2774"/>
      <c r="AQ165" s="2774"/>
      <c r="AR165" s="2774"/>
      <c r="AS165" s="2774"/>
      <c r="AT165" s="2774"/>
      <c r="AU165" s="2774"/>
      <c r="AV165" s="2774"/>
      <c r="AW165" s="2774"/>
      <c r="AX165" s="2774"/>
      <c r="AY165" s="2774"/>
      <c r="AZ165" s="1222"/>
      <c r="BA165" s="1222"/>
      <c r="BB165" s="1222"/>
      <c r="BC165" s="1222"/>
      <c r="BD165" s="1222"/>
      <c r="BE165" s="1222"/>
      <c r="BF165" s="1222"/>
      <c r="BG165" s="1222"/>
      <c r="BH165" s="1222"/>
      <c r="BI165" s="1222"/>
      <c r="BJ165" s="1222"/>
      <c r="BK165" s="1222"/>
      <c r="BL165" s="1222"/>
      <c r="BM165" s="1222"/>
      <c r="BN165" s="1222"/>
      <c r="BO165" s="1222"/>
      <c r="BP165" s="1222"/>
      <c r="BQ165" s="1222"/>
      <c r="BR165" s="1222"/>
      <c r="BS165" s="1222"/>
      <c r="BT165" s="1222"/>
      <c r="BU165" s="1222"/>
      <c r="BV165" s="1222"/>
      <c r="BW165" s="1222"/>
      <c r="BX165" s="1222"/>
      <c r="BY165" s="1222"/>
      <c r="BZ165" s="1222"/>
      <c r="CA165" s="1222"/>
      <c r="CB165" s="1222"/>
      <c r="CC165" s="1222"/>
      <c r="CD165" s="1222"/>
      <c r="CE165" s="1222"/>
      <c r="CF165" s="1222"/>
      <c r="CG165" s="1222"/>
      <c r="CH165" s="1222"/>
      <c r="CI165" s="1222"/>
      <c r="CJ165" s="1222"/>
      <c r="CK165" s="1222"/>
      <c r="CL165" s="1222"/>
      <c r="CM165" s="1222"/>
      <c r="CN165" s="1222"/>
      <c r="CO165" s="1222"/>
      <c r="CP165" s="1222"/>
      <c r="CQ165" s="1222"/>
      <c r="CR165" s="1222"/>
      <c r="CS165" s="1222"/>
      <c r="CT165" s="1222"/>
      <c r="CU165" s="1222"/>
      <c r="CV165" s="1222"/>
      <c r="CW165" s="1222"/>
      <c r="CX165" s="1222"/>
      <c r="CY165" s="1222"/>
      <c r="CZ165" s="1222"/>
      <c r="DA165" s="1222"/>
      <c r="DB165" s="1222"/>
      <c r="DC165" s="1222"/>
      <c r="DD165" s="1222"/>
      <c r="DE165" s="1222"/>
      <c r="DF165" s="1222"/>
      <c r="DG165" s="1222"/>
      <c r="DH165" s="1222"/>
      <c r="DI165" s="1222"/>
      <c r="DJ165" s="1222"/>
      <c r="DK165" s="1222"/>
      <c r="DL165" s="1222"/>
      <c r="DM165" s="1222"/>
      <c r="DN165" s="1222"/>
      <c r="DO165" s="1222"/>
      <c r="DP165" s="1222"/>
      <c r="DQ165" s="1222"/>
      <c r="DR165" s="1222"/>
      <c r="DS165" s="1222"/>
      <c r="DT165" s="1222"/>
      <c r="DU165" s="1222"/>
      <c r="DV165" s="1222"/>
      <c r="DW165" s="1222"/>
      <c r="DX165" s="1222"/>
      <c r="DY165" s="1222"/>
      <c r="DZ165" s="1222"/>
      <c r="EA165" s="1222"/>
      <c r="EB165" s="1222"/>
      <c r="EC165" s="1222"/>
      <c r="ED165" s="1222"/>
      <c r="EE165" s="1222"/>
      <c r="EF165" s="1222"/>
      <c r="EG165" s="1222"/>
      <c r="EH165" s="1222"/>
      <c r="EI165" s="1222"/>
      <c r="EJ165" s="1222"/>
      <c r="EK165" s="1222"/>
      <c r="EL165" s="1222"/>
      <c r="EM165" s="1222"/>
      <c r="EN165" s="1222"/>
      <c r="EO165" s="1222"/>
      <c r="EP165" s="1222"/>
      <c r="EQ165" s="1222"/>
      <c r="ER165" s="1222"/>
      <c r="ES165" s="1222"/>
      <c r="ET165" s="1222"/>
      <c r="EU165" s="1222"/>
      <c r="EV165" s="1222"/>
      <c r="EW165" s="1222"/>
      <c r="EX165" s="1222"/>
      <c r="EY165" s="1222"/>
      <c r="EZ165" s="1222"/>
      <c r="FA165" s="1222"/>
      <c r="FB165" s="1222"/>
      <c r="FC165" s="1222"/>
      <c r="FD165" s="1222"/>
      <c r="FE165" s="1222"/>
      <c r="FF165" s="1222"/>
      <c r="FG165" s="1222"/>
      <c r="FH165" s="1222"/>
      <c r="FI165" s="1222"/>
      <c r="FJ165" s="1222"/>
      <c r="FK165" s="1222"/>
      <c r="FL165" s="1222"/>
      <c r="FM165" s="1222"/>
      <c r="FN165" s="1222"/>
      <c r="FO165" s="1222"/>
      <c r="FP165" s="1222"/>
      <c r="FQ165" s="1222"/>
      <c r="FR165" s="1222"/>
      <c r="FS165" s="1222"/>
      <c r="FT165" s="1222"/>
      <c r="FU165" s="1222"/>
      <c r="FV165" s="1222"/>
      <c r="FW165" s="1222"/>
      <c r="FX165" s="1222"/>
      <c r="FY165" s="1222"/>
      <c r="FZ165" s="1222"/>
      <c r="GA165" s="1222"/>
      <c r="GB165" s="1222"/>
      <c r="GC165" s="1222"/>
      <c r="GD165" s="1222"/>
      <c r="GE165" s="1222"/>
      <c r="GF165" s="1222"/>
      <c r="GG165" s="1222"/>
      <c r="GH165" s="1222"/>
      <c r="GI165" s="1222"/>
      <c r="GJ165" s="1222"/>
      <c r="GK165" s="1222"/>
      <c r="GL165" s="1222"/>
      <c r="GM165" s="1222"/>
      <c r="GN165" s="1222"/>
      <c r="GO165" s="1222"/>
      <c r="GP165" s="1222"/>
      <c r="GQ165" s="1222"/>
      <c r="GR165" s="1222"/>
      <c r="GS165" s="1222"/>
      <c r="GT165" s="1222"/>
      <c r="GU165" s="1222"/>
      <c r="GV165" s="1222"/>
      <c r="GW165" s="1222"/>
      <c r="GX165" s="1222"/>
      <c r="GY165" s="1222"/>
      <c r="GZ165" s="1222"/>
      <c r="HA165" s="1222"/>
      <c r="HB165" s="1222"/>
      <c r="HC165" s="1222"/>
      <c r="HD165" s="1222"/>
      <c r="HE165" s="1222"/>
      <c r="HF165" s="1222"/>
      <c r="HG165" s="1222"/>
      <c r="HH165" s="1222"/>
      <c r="HI165" s="1222"/>
      <c r="HJ165" s="1222"/>
      <c r="HK165" s="1222"/>
      <c r="HL165" s="1222"/>
      <c r="HM165" s="1222"/>
      <c r="HN165" s="1222"/>
      <c r="HO165" s="1222"/>
      <c r="HP165" s="1222"/>
      <c r="HQ165" s="1222"/>
      <c r="HR165" s="1222"/>
      <c r="HS165" s="1222"/>
      <c r="HT165" s="1222"/>
      <c r="HU165" s="1222"/>
      <c r="HV165" s="1222"/>
      <c r="HW165" s="1222"/>
      <c r="HX165" s="1222"/>
      <c r="HY165" s="1222"/>
      <c r="HZ165" s="1222"/>
      <c r="IA165" s="1222"/>
      <c r="IB165" s="1222"/>
      <c r="IC165" s="1222"/>
      <c r="ID165" s="1222"/>
      <c r="IE165" s="1222"/>
      <c r="IF165" s="1222"/>
      <c r="IG165" s="1222"/>
      <c r="IH165" s="1222"/>
      <c r="II165" s="1222"/>
      <c r="IJ165" s="1222"/>
      <c r="IK165" s="1222"/>
      <c r="IL165" s="1222"/>
      <c r="IM165" s="1222"/>
      <c r="IN165" s="1222"/>
      <c r="IO165" s="1222"/>
      <c r="IP165" s="1222"/>
      <c r="IQ165" s="1222"/>
      <c r="IR165" s="1222"/>
      <c r="IS165" s="1222"/>
      <c r="IT165" s="1222"/>
      <c r="IU165" s="1222"/>
      <c r="IV165" s="1222"/>
    </row>
    <row r="166" spans="1:256" s="595" customFormat="1" ht="15" customHeight="1">
      <c r="A166" s="1235" t="s">
        <v>1597</v>
      </c>
      <c r="B166" s="1235"/>
      <c r="C166" s="1235"/>
      <c r="D166" s="1235"/>
      <c r="E166" s="1235"/>
      <c r="F166" s="2773"/>
      <c r="G166" s="2775"/>
      <c r="H166" s="2775"/>
      <c r="I166" s="2773"/>
      <c r="J166" s="2773"/>
      <c r="K166" s="2773"/>
      <c r="L166" s="2774"/>
      <c r="M166" s="2774"/>
      <c r="N166" s="2774"/>
      <c r="O166" s="2774"/>
      <c r="P166" s="2774"/>
      <c r="Q166" s="2774"/>
      <c r="R166" s="2774"/>
      <c r="S166" s="2774"/>
      <c r="T166" s="2774"/>
      <c r="U166" s="2774"/>
      <c r="V166" s="2774"/>
      <c r="W166" s="2774"/>
      <c r="X166" s="2774"/>
      <c r="Y166" s="2774"/>
      <c r="Z166" s="2774"/>
      <c r="AA166" s="2774"/>
      <c r="AB166" s="2774"/>
      <c r="AC166" s="2774"/>
      <c r="AD166" s="2774"/>
      <c r="AE166" s="2774"/>
      <c r="AF166" s="2774"/>
      <c r="AG166" s="2774"/>
      <c r="AH166" s="2774"/>
      <c r="AI166" s="2774"/>
      <c r="AJ166" s="2774"/>
      <c r="AK166" s="2774"/>
      <c r="AL166" s="2774"/>
      <c r="AM166" s="2774"/>
      <c r="AN166" s="2774"/>
      <c r="AO166" s="2774"/>
      <c r="AP166" s="2774"/>
      <c r="AQ166" s="2774"/>
      <c r="AR166" s="2774"/>
      <c r="AS166" s="2774"/>
      <c r="AT166" s="2774"/>
      <c r="AU166" s="2774"/>
      <c r="AV166" s="2774"/>
      <c r="AW166" s="2774"/>
      <c r="AX166" s="2774"/>
      <c r="AY166" s="2774"/>
      <c r="AZ166" s="1222"/>
      <c r="BA166" s="1222"/>
      <c r="BB166" s="1222"/>
      <c r="BC166" s="1222"/>
      <c r="BD166" s="1222"/>
      <c r="BE166" s="1222"/>
      <c r="BF166" s="1222"/>
      <c r="BG166" s="1222"/>
      <c r="BH166" s="1222"/>
      <c r="BI166" s="1222"/>
      <c r="BJ166" s="1222"/>
      <c r="BK166" s="1222"/>
      <c r="BL166" s="1222"/>
      <c r="BM166" s="1222"/>
      <c r="BN166" s="1222"/>
      <c r="BO166" s="1222"/>
      <c r="BP166" s="1222"/>
      <c r="BQ166" s="1222"/>
      <c r="BR166" s="1222"/>
      <c r="BS166" s="1222"/>
      <c r="BT166" s="1222"/>
      <c r="BU166" s="1222"/>
      <c r="BV166" s="1222"/>
      <c r="BW166" s="1222"/>
      <c r="BX166" s="1222"/>
      <c r="BY166" s="1222"/>
      <c r="BZ166" s="1222"/>
      <c r="CA166" s="1222"/>
      <c r="CB166" s="1222"/>
      <c r="CC166" s="1222"/>
      <c r="CD166" s="1222"/>
      <c r="CE166" s="1222"/>
      <c r="CF166" s="1222"/>
      <c r="CG166" s="1222"/>
      <c r="CH166" s="1222"/>
      <c r="CI166" s="1222"/>
      <c r="CJ166" s="1222"/>
      <c r="CK166" s="1222"/>
      <c r="CL166" s="1222"/>
      <c r="CM166" s="1222"/>
      <c r="CN166" s="1222"/>
      <c r="CO166" s="1222"/>
      <c r="CP166" s="1222"/>
      <c r="CQ166" s="1222"/>
      <c r="CR166" s="1222"/>
      <c r="CS166" s="1222"/>
      <c r="CT166" s="1222"/>
      <c r="CU166" s="1222"/>
      <c r="CV166" s="1222"/>
      <c r="CW166" s="1222"/>
      <c r="CX166" s="1222"/>
      <c r="CY166" s="1222"/>
      <c r="CZ166" s="1222"/>
      <c r="DA166" s="1222"/>
      <c r="DB166" s="1222"/>
      <c r="DC166" s="1222"/>
      <c r="DD166" s="1222"/>
      <c r="DE166" s="1222"/>
      <c r="DF166" s="1222"/>
      <c r="DG166" s="1222"/>
      <c r="DH166" s="1222"/>
      <c r="DI166" s="1222"/>
      <c r="DJ166" s="1222"/>
      <c r="DK166" s="1222"/>
      <c r="DL166" s="1222"/>
      <c r="DM166" s="1222"/>
      <c r="DN166" s="1222"/>
      <c r="DO166" s="1222"/>
      <c r="DP166" s="1222"/>
      <c r="DQ166" s="1222"/>
      <c r="DR166" s="1222"/>
      <c r="DS166" s="1222"/>
      <c r="DT166" s="1222"/>
      <c r="DU166" s="1222"/>
      <c r="DV166" s="1222"/>
      <c r="DW166" s="1222"/>
      <c r="DX166" s="1222"/>
      <c r="DY166" s="1222"/>
      <c r="DZ166" s="1222"/>
      <c r="EA166" s="1222"/>
      <c r="EB166" s="1222"/>
      <c r="EC166" s="1222"/>
      <c r="ED166" s="1222"/>
      <c r="EE166" s="1222"/>
      <c r="EF166" s="1222"/>
      <c r="EG166" s="1222"/>
      <c r="EH166" s="1222"/>
      <c r="EI166" s="1222"/>
      <c r="EJ166" s="1222"/>
      <c r="EK166" s="1222"/>
      <c r="EL166" s="1222"/>
      <c r="EM166" s="1222"/>
      <c r="EN166" s="1222"/>
      <c r="EO166" s="1222"/>
      <c r="EP166" s="1222"/>
      <c r="EQ166" s="1222"/>
      <c r="ER166" s="1222"/>
      <c r="ES166" s="1222"/>
      <c r="ET166" s="1222"/>
      <c r="EU166" s="1222"/>
      <c r="EV166" s="1222"/>
      <c r="EW166" s="1222"/>
      <c r="EX166" s="1222"/>
      <c r="EY166" s="1222"/>
      <c r="EZ166" s="1222"/>
      <c r="FA166" s="1222"/>
      <c r="FB166" s="1222"/>
      <c r="FC166" s="1222"/>
      <c r="FD166" s="1222"/>
      <c r="FE166" s="1222"/>
      <c r="FF166" s="1222"/>
      <c r="FG166" s="1222"/>
      <c r="FH166" s="1222"/>
      <c r="FI166" s="1222"/>
      <c r="FJ166" s="1222"/>
      <c r="FK166" s="1222"/>
      <c r="FL166" s="1222"/>
      <c r="FM166" s="1222"/>
      <c r="FN166" s="1222"/>
      <c r="FO166" s="1222"/>
      <c r="FP166" s="1222"/>
      <c r="FQ166" s="1222"/>
      <c r="FR166" s="1222"/>
      <c r="FS166" s="1222"/>
      <c r="FT166" s="1222"/>
      <c r="FU166" s="1222"/>
      <c r="FV166" s="1222"/>
      <c r="FW166" s="1222"/>
      <c r="FX166" s="1222"/>
      <c r="FY166" s="1222"/>
      <c r="FZ166" s="1222"/>
      <c r="GA166" s="1222"/>
      <c r="GB166" s="1222"/>
      <c r="GC166" s="1222"/>
      <c r="GD166" s="1222"/>
      <c r="GE166" s="1222"/>
      <c r="GF166" s="1222"/>
      <c r="GG166" s="1222"/>
      <c r="GH166" s="1222"/>
      <c r="GI166" s="1222"/>
      <c r="GJ166" s="1222"/>
      <c r="GK166" s="1222"/>
      <c r="GL166" s="1222"/>
      <c r="GM166" s="1222"/>
      <c r="GN166" s="1222"/>
      <c r="GO166" s="1222"/>
      <c r="GP166" s="1222"/>
      <c r="GQ166" s="1222"/>
      <c r="GR166" s="1222"/>
      <c r="GS166" s="1222"/>
      <c r="GT166" s="1222"/>
      <c r="GU166" s="1222"/>
      <c r="GV166" s="1222"/>
      <c r="GW166" s="1222"/>
      <c r="GX166" s="1222"/>
      <c r="GY166" s="1222"/>
      <c r="GZ166" s="1222"/>
      <c r="HA166" s="1222"/>
      <c r="HB166" s="1222"/>
      <c r="HC166" s="1222"/>
      <c r="HD166" s="1222"/>
      <c r="HE166" s="1222"/>
      <c r="HF166" s="1222"/>
      <c r="HG166" s="1222"/>
      <c r="HH166" s="1222"/>
      <c r="HI166" s="1222"/>
      <c r="HJ166" s="1222"/>
      <c r="HK166" s="1222"/>
      <c r="HL166" s="1222"/>
      <c r="HM166" s="1222"/>
      <c r="HN166" s="1222"/>
      <c r="HO166" s="1222"/>
      <c r="HP166" s="1222"/>
      <c r="HQ166" s="1222"/>
      <c r="HR166" s="1222"/>
      <c r="HS166" s="1222"/>
      <c r="HT166" s="1222"/>
      <c r="HU166" s="1222"/>
      <c r="HV166" s="1222"/>
      <c r="HW166" s="1222"/>
      <c r="HX166" s="1222"/>
      <c r="HY166" s="1222"/>
      <c r="HZ166" s="1222"/>
      <c r="IA166" s="1222"/>
      <c r="IB166" s="1222"/>
      <c r="IC166" s="1222"/>
      <c r="ID166" s="1222"/>
      <c r="IE166" s="1222"/>
      <c r="IF166" s="1222"/>
      <c r="IG166" s="1222"/>
      <c r="IH166" s="1222"/>
      <c r="II166" s="1222"/>
      <c r="IJ166" s="1222"/>
      <c r="IK166" s="1222"/>
      <c r="IL166" s="1222"/>
      <c r="IM166" s="1222"/>
      <c r="IN166" s="1222"/>
      <c r="IO166" s="1222"/>
      <c r="IP166" s="1222"/>
      <c r="IQ166" s="1222"/>
      <c r="IR166" s="1222"/>
      <c r="IS166" s="1222"/>
      <c r="IT166" s="1222"/>
      <c r="IU166" s="1222"/>
      <c r="IV166" s="1222"/>
    </row>
    <row r="167" spans="1:256" s="595" customFormat="1" ht="15" customHeight="1">
      <c r="A167" s="2092" t="s">
        <v>1577</v>
      </c>
      <c r="B167" s="2094" t="s">
        <v>1591</v>
      </c>
      <c r="C167" s="2094"/>
      <c r="D167" s="1249"/>
      <c r="E167" s="1249"/>
      <c r="F167" s="2773"/>
      <c r="G167" s="2775"/>
      <c r="H167" s="2775"/>
      <c r="I167" s="2773"/>
      <c r="J167" s="2773"/>
      <c r="K167" s="2773"/>
      <c r="L167" s="2774"/>
      <c r="M167" s="2774"/>
      <c r="N167" s="2774"/>
      <c r="O167" s="2774"/>
      <c r="P167" s="2774"/>
      <c r="Q167" s="2774"/>
      <c r="R167" s="2774"/>
      <c r="S167" s="2774"/>
      <c r="T167" s="2774"/>
      <c r="U167" s="2774"/>
      <c r="V167" s="2774"/>
      <c r="W167" s="2774"/>
      <c r="X167" s="2774"/>
      <c r="Y167" s="2774"/>
      <c r="Z167" s="2774"/>
      <c r="AA167" s="2774"/>
      <c r="AB167" s="2774"/>
      <c r="AC167" s="2774"/>
      <c r="AD167" s="2774"/>
      <c r="AE167" s="2774"/>
      <c r="AF167" s="2774"/>
      <c r="AG167" s="2774"/>
      <c r="AH167" s="2774"/>
      <c r="AI167" s="2774"/>
      <c r="AJ167" s="2774"/>
      <c r="AK167" s="2774"/>
      <c r="AL167" s="2774"/>
      <c r="AM167" s="2774"/>
      <c r="AN167" s="2774"/>
      <c r="AO167" s="2774"/>
      <c r="AP167" s="2774"/>
      <c r="AQ167" s="2774"/>
      <c r="AR167" s="2774"/>
      <c r="AS167" s="2774"/>
      <c r="AT167" s="2774"/>
      <c r="AU167" s="2774"/>
      <c r="AV167" s="2774"/>
      <c r="AW167" s="2774"/>
      <c r="AX167" s="2774"/>
      <c r="AY167" s="2774"/>
      <c r="AZ167" s="1222"/>
      <c r="BA167" s="1222"/>
      <c r="BB167" s="1222"/>
      <c r="BC167" s="1222"/>
      <c r="BD167" s="1222"/>
      <c r="BE167" s="1222"/>
      <c r="BF167" s="1222"/>
      <c r="BG167" s="1222"/>
      <c r="BH167" s="1222"/>
      <c r="BI167" s="1222"/>
      <c r="BJ167" s="1222"/>
      <c r="BK167" s="1222"/>
      <c r="BL167" s="1222"/>
      <c r="BM167" s="1222"/>
      <c r="BN167" s="1222"/>
      <c r="BO167" s="1222"/>
      <c r="BP167" s="1222"/>
      <c r="BQ167" s="1222"/>
      <c r="BR167" s="1222"/>
      <c r="BS167" s="1222"/>
      <c r="BT167" s="1222"/>
      <c r="BU167" s="1222"/>
      <c r="BV167" s="1222"/>
      <c r="BW167" s="1222"/>
      <c r="BX167" s="1222"/>
      <c r="BY167" s="1222"/>
      <c r="BZ167" s="1222"/>
      <c r="CA167" s="1222"/>
      <c r="CB167" s="1222"/>
      <c r="CC167" s="1222"/>
      <c r="CD167" s="1222"/>
      <c r="CE167" s="1222"/>
      <c r="CF167" s="1222"/>
      <c r="CG167" s="1222"/>
      <c r="CH167" s="1222"/>
      <c r="CI167" s="1222"/>
      <c r="CJ167" s="1222"/>
      <c r="CK167" s="1222"/>
      <c r="CL167" s="1222"/>
      <c r="CM167" s="1222"/>
      <c r="CN167" s="1222"/>
      <c r="CO167" s="1222"/>
      <c r="CP167" s="1222"/>
      <c r="CQ167" s="1222"/>
      <c r="CR167" s="1222"/>
      <c r="CS167" s="1222"/>
      <c r="CT167" s="1222"/>
      <c r="CU167" s="1222"/>
      <c r="CV167" s="1222"/>
      <c r="CW167" s="1222"/>
      <c r="CX167" s="1222"/>
      <c r="CY167" s="1222"/>
      <c r="CZ167" s="1222"/>
      <c r="DA167" s="1222"/>
      <c r="DB167" s="1222"/>
      <c r="DC167" s="1222"/>
      <c r="DD167" s="1222"/>
      <c r="DE167" s="1222"/>
      <c r="DF167" s="1222"/>
      <c r="DG167" s="1222"/>
      <c r="DH167" s="1222"/>
      <c r="DI167" s="1222"/>
      <c r="DJ167" s="1222"/>
      <c r="DK167" s="1222"/>
      <c r="DL167" s="1222"/>
      <c r="DM167" s="1222"/>
      <c r="DN167" s="1222"/>
      <c r="DO167" s="1222"/>
      <c r="DP167" s="1222"/>
      <c r="DQ167" s="1222"/>
      <c r="DR167" s="1222"/>
      <c r="DS167" s="1222"/>
      <c r="DT167" s="1222"/>
      <c r="DU167" s="1222"/>
      <c r="DV167" s="1222"/>
      <c r="DW167" s="1222"/>
      <c r="DX167" s="1222"/>
      <c r="DY167" s="1222"/>
      <c r="DZ167" s="1222"/>
      <c r="EA167" s="1222"/>
      <c r="EB167" s="1222"/>
      <c r="EC167" s="1222"/>
      <c r="ED167" s="1222"/>
      <c r="EE167" s="1222"/>
      <c r="EF167" s="1222"/>
      <c r="EG167" s="1222"/>
      <c r="EH167" s="1222"/>
      <c r="EI167" s="1222"/>
      <c r="EJ167" s="1222"/>
      <c r="EK167" s="1222"/>
      <c r="EL167" s="1222"/>
      <c r="EM167" s="1222"/>
      <c r="EN167" s="1222"/>
      <c r="EO167" s="1222"/>
      <c r="EP167" s="1222"/>
      <c r="EQ167" s="1222"/>
      <c r="ER167" s="1222"/>
      <c r="ES167" s="1222"/>
      <c r="ET167" s="1222"/>
      <c r="EU167" s="1222"/>
      <c r="EV167" s="1222"/>
      <c r="EW167" s="1222"/>
      <c r="EX167" s="1222"/>
      <c r="EY167" s="1222"/>
      <c r="EZ167" s="1222"/>
      <c r="FA167" s="1222"/>
      <c r="FB167" s="1222"/>
      <c r="FC167" s="1222"/>
      <c r="FD167" s="1222"/>
      <c r="FE167" s="1222"/>
      <c r="FF167" s="1222"/>
      <c r="FG167" s="1222"/>
      <c r="FH167" s="1222"/>
      <c r="FI167" s="1222"/>
      <c r="FJ167" s="1222"/>
      <c r="FK167" s="1222"/>
      <c r="FL167" s="1222"/>
      <c r="FM167" s="1222"/>
      <c r="FN167" s="1222"/>
      <c r="FO167" s="1222"/>
      <c r="FP167" s="1222"/>
      <c r="FQ167" s="1222"/>
      <c r="FR167" s="1222"/>
      <c r="FS167" s="1222"/>
      <c r="FT167" s="1222"/>
      <c r="FU167" s="1222"/>
      <c r="FV167" s="1222"/>
      <c r="FW167" s="1222"/>
      <c r="FX167" s="1222"/>
      <c r="FY167" s="1222"/>
      <c r="FZ167" s="1222"/>
      <c r="GA167" s="1222"/>
      <c r="GB167" s="1222"/>
      <c r="GC167" s="1222"/>
      <c r="GD167" s="1222"/>
      <c r="GE167" s="1222"/>
      <c r="GF167" s="1222"/>
      <c r="GG167" s="1222"/>
      <c r="GH167" s="1222"/>
      <c r="GI167" s="1222"/>
      <c r="GJ167" s="1222"/>
      <c r="GK167" s="1222"/>
      <c r="GL167" s="1222"/>
      <c r="GM167" s="1222"/>
      <c r="GN167" s="1222"/>
      <c r="GO167" s="1222"/>
      <c r="GP167" s="1222"/>
      <c r="GQ167" s="1222"/>
      <c r="GR167" s="1222"/>
      <c r="GS167" s="1222"/>
      <c r="GT167" s="1222"/>
      <c r="GU167" s="1222"/>
      <c r="GV167" s="1222"/>
      <c r="GW167" s="1222"/>
      <c r="GX167" s="1222"/>
      <c r="GY167" s="1222"/>
      <c r="GZ167" s="1222"/>
      <c r="HA167" s="1222"/>
      <c r="HB167" s="1222"/>
      <c r="HC167" s="1222"/>
      <c r="HD167" s="1222"/>
      <c r="HE167" s="1222"/>
      <c r="HF167" s="1222"/>
      <c r="HG167" s="1222"/>
      <c r="HH167" s="1222"/>
      <c r="HI167" s="1222"/>
      <c r="HJ167" s="1222"/>
      <c r="HK167" s="1222"/>
      <c r="HL167" s="1222"/>
      <c r="HM167" s="1222"/>
      <c r="HN167" s="1222"/>
      <c r="HO167" s="1222"/>
      <c r="HP167" s="1222"/>
      <c r="HQ167" s="1222"/>
      <c r="HR167" s="1222"/>
      <c r="HS167" s="1222"/>
      <c r="HT167" s="1222"/>
      <c r="HU167" s="1222"/>
      <c r="HV167" s="1222"/>
      <c r="HW167" s="1222"/>
      <c r="HX167" s="1222"/>
      <c r="HY167" s="1222"/>
      <c r="HZ167" s="1222"/>
      <c r="IA167" s="1222"/>
      <c r="IB167" s="1222"/>
      <c r="IC167" s="1222"/>
      <c r="ID167" s="1222"/>
      <c r="IE167" s="1222"/>
      <c r="IF167" s="1222"/>
      <c r="IG167" s="1222"/>
      <c r="IH167" s="1222"/>
      <c r="II167" s="1222"/>
      <c r="IJ167" s="1222"/>
      <c r="IK167" s="1222"/>
      <c r="IL167" s="1222"/>
      <c r="IM167" s="1222"/>
      <c r="IN167" s="1222"/>
      <c r="IO167" s="1222"/>
      <c r="IP167" s="1222"/>
      <c r="IQ167" s="1222"/>
      <c r="IR167" s="1222"/>
      <c r="IS167" s="1222"/>
      <c r="IT167" s="1222"/>
      <c r="IU167" s="1222"/>
      <c r="IV167" s="1222"/>
    </row>
    <row r="168" spans="1:256" ht="19.5" customHeight="1">
      <c r="A168" s="2093"/>
      <c r="B168" s="1250" t="s">
        <v>1588</v>
      </c>
      <c r="C168" s="1251" t="s">
        <v>1593</v>
      </c>
      <c r="D168" s="1253"/>
      <c r="E168" s="1253"/>
      <c r="J168" s="2774"/>
      <c r="K168" s="2774"/>
    </row>
    <row r="169" spans="1:256" ht="20.100000000000001" customHeight="1">
      <c r="A169" s="1237" t="s">
        <v>0</v>
      </c>
      <c r="B169" s="1254">
        <f>SUM(B170:B175)</f>
        <v>1029</v>
      </c>
      <c r="C169" s="1254">
        <f>SUM(C170:C175)</f>
        <v>982</v>
      </c>
      <c r="D169" s="1255"/>
      <c r="E169" s="1253"/>
      <c r="J169" s="2774"/>
      <c r="K169" s="2774"/>
    </row>
    <row r="170" spans="1:256" s="598" customFormat="1" ht="20.100000000000001" customHeight="1">
      <c r="A170" s="1240" t="s">
        <v>1578</v>
      </c>
      <c r="B170" s="834">
        <v>811</v>
      </c>
      <c r="C170" s="834">
        <v>562</v>
      </c>
      <c r="D170" s="1255"/>
      <c r="E170" s="1253"/>
      <c r="F170" s="2773"/>
      <c r="G170" s="2773"/>
      <c r="H170" s="2773"/>
      <c r="I170" s="2773"/>
      <c r="J170" s="2774"/>
      <c r="K170" s="2774"/>
      <c r="L170" s="2774"/>
      <c r="M170" s="2774"/>
      <c r="N170" s="2774"/>
      <c r="O170" s="2774"/>
      <c r="P170" s="2774"/>
      <c r="Q170" s="2774"/>
      <c r="R170" s="2774"/>
      <c r="S170" s="2774"/>
      <c r="T170" s="2774"/>
      <c r="U170" s="2774"/>
      <c r="V170" s="2774"/>
      <c r="W170" s="2774"/>
      <c r="X170" s="2774"/>
      <c r="Y170" s="2774"/>
      <c r="Z170" s="2774"/>
      <c r="AA170" s="2774"/>
      <c r="AB170" s="2774"/>
      <c r="AC170" s="2774"/>
      <c r="AD170" s="2774"/>
      <c r="AE170" s="2774"/>
      <c r="AF170" s="2774"/>
      <c r="AG170" s="2774"/>
      <c r="AH170" s="2774"/>
      <c r="AI170" s="2774"/>
      <c r="AJ170" s="2774"/>
      <c r="AK170" s="2774"/>
      <c r="AL170" s="2774"/>
      <c r="AM170" s="2774"/>
      <c r="AN170" s="2774"/>
      <c r="AO170" s="2774"/>
      <c r="AP170" s="2774"/>
      <c r="AQ170" s="2774"/>
      <c r="AR170" s="2774"/>
      <c r="AS170" s="2774"/>
      <c r="AT170" s="2774"/>
      <c r="AU170" s="2774"/>
      <c r="AV170" s="2774"/>
      <c r="AW170" s="2774"/>
      <c r="AX170" s="2774"/>
      <c r="AY170" s="2774"/>
      <c r="AZ170" s="1222"/>
      <c r="BA170" s="1222"/>
      <c r="BB170" s="1222"/>
      <c r="BC170" s="1222"/>
      <c r="BD170" s="1222"/>
      <c r="BE170" s="1222"/>
      <c r="BF170" s="1222"/>
      <c r="BG170" s="1222"/>
      <c r="BH170" s="1222"/>
      <c r="BI170" s="1222"/>
      <c r="BJ170" s="1222"/>
      <c r="BK170" s="1222"/>
      <c r="BL170" s="1222"/>
      <c r="BM170" s="1222"/>
      <c r="BN170" s="1222"/>
      <c r="BO170" s="1222"/>
      <c r="BP170" s="1222"/>
      <c r="BQ170" s="1222"/>
      <c r="BR170" s="1222"/>
      <c r="BS170" s="1222"/>
      <c r="BT170" s="1222"/>
      <c r="BU170" s="1222"/>
      <c r="BV170" s="1222"/>
      <c r="BW170" s="1222"/>
      <c r="BX170" s="1222"/>
      <c r="BY170" s="1222"/>
      <c r="BZ170" s="1222"/>
      <c r="CA170" s="1222"/>
      <c r="CB170" s="1222"/>
      <c r="CC170" s="1222"/>
      <c r="CD170" s="1222"/>
      <c r="CE170" s="1222"/>
      <c r="CF170" s="1222"/>
      <c r="CG170" s="1222"/>
      <c r="CH170" s="1222"/>
      <c r="CI170" s="1222"/>
      <c r="CJ170" s="1222"/>
      <c r="CK170" s="1222"/>
      <c r="CL170" s="1222"/>
      <c r="CM170" s="1222"/>
      <c r="CN170" s="1222"/>
      <c r="CO170" s="1222"/>
      <c r="CP170" s="1222"/>
      <c r="CQ170" s="1222"/>
      <c r="CR170" s="1222"/>
      <c r="CS170" s="1222"/>
      <c r="CT170" s="1222"/>
      <c r="CU170" s="1222"/>
      <c r="CV170" s="1222"/>
      <c r="CW170" s="1222"/>
      <c r="CX170" s="1222"/>
      <c r="CY170" s="1222"/>
      <c r="CZ170" s="1222"/>
      <c r="DA170" s="1222"/>
      <c r="DB170" s="1222"/>
      <c r="DC170" s="1222"/>
      <c r="DD170" s="1222"/>
      <c r="DE170" s="1222"/>
      <c r="DF170" s="1222"/>
      <c r="DG170" s="1222"/>
      <c r="DH170" s="1222"/>
      <c r="DI170" s="1222"/>
      <c r="DJ170" s="1222"/>
      <c r="DK170" s="1222"/>
      <c r="DL170" s="1222"/>
      <c r="DM170" s="1222"/>
      <c r="DN170" s="1222"/>
      <c r="DO170" s="1222"/>
      <c r="DP170" s="1222"/>
      <c r="DQ170" s="1222"/>
      <c r="DR170" s="1222"/>
      <c r="DS170" s="1222"/>
      <c r="DT170" s="1222"/>
      <c r="DU170" s="1222"/>
      <c r="DV170" s="1222"/>
      <c r="DW170" s="1222"/>
      <c r="DX170" s="1222"/>
      <c r="DY170" s="1222"/>
      <c r="DZ170" s="1222"/>
      <c r="EA170" s="1222"/>
      <c r="EB170" s="1222"/>
      <c r="EC170" s="1222"/>
      <c r="ED170" s="1222"/>
      <c r="EE170" s="1222"/>
      <c r="EF170" s="1222"/>
      <c r="EG170" s="1222"/>
      <c r="EH170" s="1222"/>
      <c r="EI170" s="1222"/>
      <c r="EJ170" s="1222"/>
      <c r="EK170" s="1222"/>
      <c r="EL170" s="1222"/>
      <c r="EM170" s="1222"/>
      <c r="EN170" s="1222"/>
      <c r="EO170" s="1222"/>
      <c r="EP170" s="1222"/>
      <c r="EQ170" s="1222"/>
      <c r="ER170" s="1222"/>
      <c r="ES170" s="1222"/>
      <c r="ET170" s="1222"/>
      <c r="EU170" s="1222"/>
      <c r="EV170" s="1222"/>
      <c r="EW170" s="1222"/>
      <c r="EX170" s="1222"/>
      <c r="EY170" s="1222"/>
      <c r="EZ170" s="1222"/>
      <c r="FA170" s="1222"/>
      <c r="FB170" s="1222"/>
      <c r="FC170" s="1222"/>
      <c r="FD170" s="1222"/>
      <c r="FE170" s="1222"/>
      <c r="FF170" s="1222"/>
      <c r="FG170" s="1222"/>
      <c r="FH170" s="1222"/>
      <c r="FI170" s="1222"/>
      <c r="FJ170" s="1222"/>
      <c r="FK170" s="1222"/>
      <c r="FL170" s="1222"/>
      <c r="FM170" s="1222"/>
      <c r="FN170" s="1222"/>
      <c r="FO170" s="1222"/>
      <c r="FP170" s="1222"/>
      <c r="FQ170" s="1222"/>
      <c r="FR170" s="1222"/>
      <c r="FS170" s="1222"/>
      <c r="FT170" s="1222"/>
      <c r="FU170" s="1222"/>
      <c r="FV170" s="1222"/>
      <c r="FW170" s="1222"/>
      <c r="FX170" s="1222"/>
      <c r="FY170" s="1222"/>
      <c r="FZ170" s="1222"/>
      <c r="GA170" s="1222"/>
      <c r="GB170" s="1222"/>
      <c r="GC170" s="1222"/>
      <c r="GD170" s="1222"/>
      <c r="GE170" s="1222"/>
      <c r="GF170" s="1222"/>
      <c r="GG170" s="1222"/>
      <c r="GH170" s="1222"/>
      <c r="GI170" s="1222"/>
      <c r="GJ170" s="1222"/>
      <c r="GK170" s="1222"/>
      <c r="GL170" s="1222"/>
      <c r="GM170" s="1222"/>
      <c r="GN170" s="1222"/>
      <c r="GO170" s="1222"/>
      <c r="GP170" s="1222"/>
      <c r="GQ170" s="1222"/>
      <c r="GR170" s="1222"/>
      <c r="GS170" s="1222"/>
      <c r="GT170" s="1222"/>
      <c r="GU170" s="1222"/>
      <c r="GV170" s="1222"/>
      <c r="GW170" s="1222"/>
      <c r="GX170" s="1222"/>
      <c r="GY170" s="1222"/>
      <c r="GZ170" s="1222"/>
      <c r="HA170" s="1222"/>
      <c r="HB170" s="1222"/>
      <c r="HC170" s="1222"/>
      <c r="HD170" s="1222"/>
      <c r="HE170" s="1222"/>
      <c r="HF170" s="1222"/>
      <c r="HG170" s="1222"/>
      <c r="HH170" s="1222"/>
      <c r="HI170" s="1222"/>
      <c r="HJ170" s="1222"/>
      <c r="HK170" s="1222"/>
      <c r="HL170" s="1222"/>
      <c r="HM170" s="1222"/>
      <c r="HN170" s="1222"/>
      <c r="HO170" s="1222"/>
      <c r="HP170" s="1222"/>
      <c r="HQ170" s="1222"/>
      <c r="HR170" s="1222"/>
      <c r="HS170" s="1222"/>
      <c r="HT170" s="1222"/>
      <c r="HU170" s="1222"/>
      <c r="HV170" s="1222"/>
      <c r="HW170" s="1222"/>
      <c r="HX170" s="1222"/>
      <c r="HY170" s="1222"/>
      <c r="HZ170" s="1222"/>
      <c r="IA170" s="1222"/>
      <c r="IB170" s="1222"/>
      <c r="IC170" s="1222"/>
      <c r="ID170" s="1222"/>
      <c r="IE170" s="1222"/>
      <c r="IF170" s="1222"/>
      <c r="IG170" s="1222"/>
      <c r="IH170" s="1222"/>
      <c r="II170" s="1222"/>
      <c r="IJ170" s="1222"/>
      <c r="IK170" s="1222"/>
      <c r="IL170" s="1222"/>
      <c r="IM170" s="1222"/>
      <c r="IN170" s="1222"/>
      <c r="IO170" s="1222"/>
      <c r="IP170" s="1222"/>
      <c r="IQ170" s="1222"/>
      <c r="IR170" s="1222"/>
      <c r="IS170" s="1222"/>
      <c r="IT170" s="1222"/>
      <c r="IU170" s="1222"/>
      <c r="IV170" s="1222"/>
    </row>
    <row r="171" spans="1:256" s="598" customFormat="1" ht="20.100000000000001" customHeight="1">
      <c r="A171" s="1240" t="s">
        <v>635</v>
      </c>
      <c r="B171" s="834">
        <v>39</v>
      </c>
      <c r="C171" s="834">
        <v>215</v>
      </c>
      <c r="D171" s="1255"/>
      <c r="E171" s="1253"/>
      <c r="F171" s="2773"/>
      <c r="G171" s="2773"/>
      <c r="H171" s="2773"/>
      <c r="I171" s="2773"/>
      <c r="J171" s="2774"/>
      <c r="K171" s="2774"/>
      <c r="L171" s="2774"/>
      <c r="M171" s="2774"/>
      <c r="N171" s="2774"/>
      <c r="O171" s="2774"/>
      <c r="P171" s="2774"/>
      <c r="Q171" s="2774"/>
      <c r="R171" s="2774"/>
      <c r="S171" s="2774"/>
      <c r="T171" s="2774"/>
      <c r="U171" s="2774"/>
      <c r="V171" s="2774"/>
      <c r="W171" s="2774"/>
      <c r="X171" s="2774"/>
      <c r="Y171" s="2774"/>
      <c r="Z171" s="2774"/>
      <c r="AA171" s="2774"/>
      <c r="AB171" s="2774"/>
      <c r="AC171" s="2774"/>
      <c r="AD171" s="2774"/>
      <c r="AE171" s="2774"/>
      <c r="AF171" s="2774"/>
      <c r="AG171" s="2774"/>
      <c r="AH171" s="2774"/>
      <c r="AI171" s="2774"/>
      <c r="AJ171" s="2774"/>
      <c r="AK171" s="2774"/>
      <c r="AL171" s="2774"/>
      <c r="AM171" s="2774"/>
      <c r="AN171" s="2774"/>
      <c r="AO171" s="2774"/>
      <c r="AP171" s="2774"/>
      <c r="AQ171" s="2774"/>
      <c r="AR171" s="2774"/>
      <c r="AS171" s="2774"/>
      <c r="AT171" s="2774"/>
      <c r="AU171" s="2774"/>
      <c r="AV171" s="2774"/>
      <c r="AW171" s="2774"/>
      <c r="AX171" s="2774"/>
      <c r="AY171" s="2774"/>
      <c r="AZ171" s="1222"/>
      <c r="BA171" s="1222"/>
      <c r="BB171" s="1222"/>
      <c r="BC171" s="1222"/>
      <c r="BD171" s="1222"/>
      <c r="BE171" s="1222"/>
      <c r="BF171" s="1222"/>
      <c r="BG171" s="1222"/>
      <c r="BH171" s="1222"/>
      <c r="BI171" s="1222"/>
      <c r="BJ171" s="1222"/>
      <c r="BK171" s="1222"/>
      <c r="BL171" s="1222"/>
      <c r="BM171" s="1222"/>
      <c r="BN171" s="1222"/>
      <c r="BO171" s="1222"/>
      <c r="BP171" s="1222"/>
      <c r="BQ171" s="1222"/>
      <c r="BR171" s="1222"/>
      <c r="BS171" s="1222"/>
      <c r="BT171" s="1222"/>
      <c r="BU171" s="1222"/>
      <c r="BV171" s="1222"/>
      <c r="BW171" s="1222"/>
      <c r="BX171" s="1222"/>
      <c r="BY171" s="1222"/>
      <c r="BZ171" s="1222"/>
      <c r="CA171" s="1222"/>
      <c r="CB171" s="1222"/>
      <c r="CC171" s="1222"/>
      <c r="CD171" s="1222"/>
      <c r="CE171" s="1222"/>
      <c r="CF171" s="1222"/>
      <c r="CG171" s="1222"/>
      <c r="CH171" s="1222"/>
      <c r="CI171" s="1222"/>
      <c r="CJ171" s="1222"/>
      <c r="CK171" s="1222"/>
      <c r="CL171" s="1222"/>
      <c r="CM171" s="1222"/>
      <c r="CN171" s="1222"/>
      <c r="CO171" s="1222"/>
      <c r="CP171" s="1222"/>
      <c r="CQ171" s="1222"/>
      <c r="CR171" s="1222"/>
      <c r="CS171" s="1222"/>
      <c r="CT171" s="1222"/>
      <c r="CU171" s="1222"/>
      <c r="CV171" s="1222"/>
      <c r="CW171" s="1222"/>
      <c r="CX171" s="1222"/>
      <c r="CY171" s="1222"/>
      <c r="CZ171" s="1222"/>
      <c r="DA171" s="1222"/>
      <c r="DB171" s="1222"/>
      <c r="DC171" s="1222"/>
      <c r="DD171" s="1222"/>
      <c r="DE171" s="1222"/>
      <c r="DF171" s="1222"/>
      <c r="DG171" s="1222"/>
      <c r="DH171" s="1222"/>
      <c r="DI171" s="1222"/>
      <c r="DJ171" s="1222"/>
      <c r="DK171" s="1222"/>
      <c r="DL171" s="1222"/>
      <c r="DM171" s="1222"/>
      <c r="DN171" s="1222"/>
      <c r="DO171" s="1222"/>
      <c r="DP171" s="1222"/>
      <c r="DQ171" s="1222"/>
      <c r="DR171" s="1222"/>
      <c r="DS171" s="1222"/>
      <c r="DT171" s="1222"/>
      <c r="DU171" s="1222"/>
      <c r="DV171" s="1222"/>
      <c r="DW171" s="1222"/>
      <c r="DX171" s="1222"/>
      <c r="DY171" s="1222"/>
      <c r="DZ171" s="1222"/>
      <c r="EA171" s="1222"/>
      <c r="EB171" s="1222"/>
      <c r="EC171" s="1222"/>
      <c r="ED171" s="1222"/>
      <c r="EE171" s="1222"/>
      <c r="EF171" s="1222"/>
      <c r="EG171" s="1222"/>
      <c r="EH171" s="1222"/>
      <c r="EI171" s="1222"/>
      <c r="EJ171" s="1222"/>
      <c r="EK171" s="1222"/>
      <c r="EL171" s="1222"/>
      <c r="EM171" s="1222"/>
      <c r="EN171" s="1222"/>
      <c r="EO171" s="1222"/>
      <c r="EP171" s="1222"/>
      <c r="EQ171" s="1222"/>
      <c r="ER171" s="1222"/>
      <c r="ES171" s="1222"/>
      <c r="ET171" s="1222"/>
      <c r="EU171" s="1222"/>
      <c r="EV171" s="1222"/>
      <c r="EW171" s="1222"/>
      <c r="EX171" s="1222"/>
      <c r="EY171" s="1222"/>
      <c r="EZ171" s="1222"/>
      <c r="FA171" s="1222"/>
      <c r="FB171" s="1222"/>
      <c r="FC171" s="1222"/>
      <c r="FD171" s="1222"/>
      <c r="FE171" s="1222"/>
      <c r="FF171" s="1222"/>
      <c r="FG171" s="1222"/>
      <c r="FH171" s="1222"/>
      <c r="FI171" s="1222"/>
      <c r="FJ171" s="1222"/>
      <c r="FK171" s="1222"/>
      <c r="FL171" s="1222"/>
      <c r="FM171" s="1222"/>
      <c r="FN171" s="1222"/>
      <c r="FO171" s="1222"/>
      <c r="FP171" s="1222"/>
      <c r="FQ171" s="1222"/>
      <c r="FR171" s="1222"/>
      <c r="FS171" s="1222"/>
      <c r="FT171" s="1222"/>
      <c r="FU171" s="1222"/>
      <c r="FV171" s="1222"/>
      <c r="FW171" s="1222"/>
      <c r="FX171" s="1222"/>
      <c r="FY171" s="1222"/>
      <c r="FZ171" s="1222"/>
      <c r="GA171" s="1222"/>
      <c r="GB171" s="1222"/>
      <c r="GC171" s="1222"/>
      <c r="GD171" s="1222"/>
      <c r="GE171" s="1222"/>
      <c r="GF171" s="1222"/>
      <c r="GG171" s="1222"/>
      <c r="GH171" s="1222"/>
      <c r="GI171" s="1222"/>
      <c r="GJ171" s="1222"/>
      <c r="GK171" s="1222"/>
      <c r="GL171" s="1222"/>
      <c r="GM171" s="1222"/>
      <c r="GN171" s="1222"/>
      <c r="GO171" s="1222"/>
      <c r="GP171" s="1222"/>
      <c r="GQ171" s="1222"/>
      <c r="GR171" s="1222"/>
      <c r="GS171" s="1222"/>
      <c r="GT171" s="1222"/>
      <c r="GU171" s="1222"/>
      <c r="GV171" s="1222"/>
      <c r="GW171" s="1222"/>
      <c r="GX171" s="1222"/>
      <c r="GY171" s="1222"/>
      <c r="GZ171" s="1222"/>
      <c r="HA171" s="1222"/>
      <c r="HB171" s="1222"/>
      <c r="HC171" s="1222"/>
      <c r="HD171" s="1222"/>
      <c r="HE171" s="1222"/>
      <c r="HF171" s="1222"/>
      <c r="HG171" s="1222"/>
      <c r="HH171" s="1222"/>
      <c r="HI171" s="1222"/>
      <c r="HJ171" s="1222"/>
      <c r="HK171" s="1222"/>
      <c r="HL171" s="1222"/>
      <c r="HM171" s="1222"/>
      <c r="HN171" s="1222"/>
      <c r="HO171" s="1222"/>
      <c r="HP171" s="1222"/>
      <c r="HQ171" s="1222"/>
      <c r="HR171" s="1222"/>
      <c r="HS171" s="1222"/>
      <c r="HT171" s="1222"/>
      <c r="HU171" s="1222"/>
      <c r="HV171" s="1222"/>
      <c r="HW171" s="1222"/>
      <c r="HX171" s="1222"/>
      <c r="HY171" s="1222"/>
      <c r="HZ171" s="1222"/>
      <c r="IA171" s="1222"/>
      <c r="IB171" s="1222"/>
      <c r="IC171" s="1222"/>
      <c r="ID171" s="1222"/>
      <c r="IE171" s="1222"/>
      <c r="IF171" s="1222"/>
      <c r="IG171" s="1222"/>
      <c r="IH171" s="1222"/>
      <c r="II171" s="1222"/>
      <c r="IJ171" s="1222"/>
      <c r="IK171" s="1222"/>
      <c r="IL171" s="1222"/>
      <c r="IM171" s="1222"/>
      <c r="IN171" s="1222"/>
      <c r="IO171" s="1222"/>
      <c r="IP171" s="1222"/>
      <c r="IQ171" s="1222"/>
      <c r="IR171" s="1222"/>
      <c r="IS171" s="1222"/>
      <c r="IT171" s="1222"/>
      <c r="IU171" s="1222"/>
      <c r="IV171" s="1222"/>
    </row>
    <row r="172" spans="1:256" s="598" customFormat="1" ht="20.100000000000001" customHeight="1">
      <c r="A172" s="1240" t="s">
        <v>1579</v>
      </c>
      <c r="B172" s="834">
        <v>69</v>
      </c>
      <c r="C172" s="834">
        <v>86</v>
      </c>
      <c r="D172" s="1255"/>
      <c r="E172" s="1253"/>
      <c r="F172" s="2773"/>
      <c r="G172" s="2773"/>
      <c r="H172" s="2773"/>
      <c r="I172" s="2773"/>
      <c r="J172" s="2774"/>
      <c r="K172" s="2774"/>
      <c r="L172" s="2774"/>
      <c r="M172" s="2774"/>
      <c r="N172" s="2774"/>
      <c r="O172" s="2774"/>
      <c r="P172" s="2774"/>
      <c r="Q172" s="2774"/>
      <c r="R172" s="2774"/>
      <c r="S172" s="2774"/>
      <c r="T172" s="2774"/>
      <c r="U172" s="2774"/>
      <c r="V172" s="2774"/>
      <c r="W172" s="2774"/>
      <c r="X172" s="2774"/>
      <c r="Y172" s="2774"/>
      <c r="Z172" s="2774"/>
      <c r="AA172" s="2774"/>
      <c r="AB172" s="2774"/>
      <c r="AC172" s="2774"/>
      <c r="AD172" s="2774"/>
      <c r="AE172" s="2774"/>
      <c r="AF172" s="2774"/>
      <c r="AG172" s="2774"/>
      <c r="AH172" s="2774"/>
      <c r="AI172" s="2774"/>
      <c r="AJ172" s="2774"/>
      <c r="AK172" s="2774"/>
      <c r="AL172" s="2774"/>
      <c r="AM172" s="2774"/>
      <c r="AN172" s="2774"/>
      <c r="AO172" s="2774"/>
      <c r="AP172" s="2774"/>
      <c r="AQ172" s="2774"/>
      <c r="AR172" s="2774"/>
      <c r="AS172" s="2774"/>
      <c r="AT172" s="2774"/>
      <c r="AU172" s="2774"/>
      <c r="AV172" s="2774"/>
      <c r="AW172" s="2774"/>
      <c r="AX172" s="2774"/>
      <c r="AY172" s="2774"/>
      <c r="AZ172" s="1222"/>
      <c r="BA172" s="1222"/>
      <c r="BB172" s="1222"/>
      <c r="BC172" s="1222"/>
      <c r="BD172" s="1222"/>
      <c r="BE172" s="1222"/>
      <c r="BF172" s="1222"/>
      <c r="BG172" s="1222"/>
      <c r="BH172" s="1222"/>
      <c r="BI172" s="1222"/>
      <c r="BJ172" s="1222"/>
      <c r="BK172" s="1222"/>
      <c r="BL172" s="1222"/>
      <c r="BM172" s="1222"/>
      <c r="BN172" s="1222"/>
      <c r="BO172" s="1222"/>
      <c r="BP172" s="1222"/>
      <c r="BQ172" s="1222"/>
      <c r="BR172" s="1222"/>
      <c r="BS172" s="1222"/>
      <c r="BT172" s="1222"/>
      <c r="BU172" s="1222"/>
      <c r="BV172" s="1222"/>
      <c r="BW172" s="1222"/>
      <c r="BX172" s="1222"/>
      <c r="BY172" s="1222"/>
      <c r="BZ172" s="1222"/>
      <c r="CA172" s="1222"/>
      <c r="CB172" s="1222"/>
      <c r="CC172" s="1222"/>
      <c r="CD172" s="1222"/>
      <c r="CE172" s="1222"/>
      <c r="CF172" s="1222"/>
      <c r="CG172" s="1222"/>
      <c r="CH172" s="1222"/>
      <c r="CI172" s="1222"/>
      <c r="CJ172" s="1222"/>
      <c r="CK172" s="1222"/>
      <c r="CL172" s="1222"/>
      <c r="CM172" s="1222"/>
      <c r="CN172" s="1222"/>
      <c r="CO172" s="1222"/>
      <c r="CP172" s="1222"/>
      <c r="CQ172" s="1222"/>
      <c r="CR172" s="1222"/>
      <c r="CS172" s="1222"/>
      <c r="CT172" s="1222"/>
      <c r="CU172" s="1222"/>
      <c r="CV172" s="1222"/>
      <c r="CW172" s="1222"/>
      <c r="CX172" s="1222"/>
      <c r="CY172" s="1222"/>
      <c r="CZ172" s="1222"/>
      <c r="DA172" s="1222"/>
      <c r="DB172" s="1222"/>
      <c r="DC172" s="1222"/>
      <c r="DD172" s="1222"/>
      <c r="DE172" s="1222"/>
      <c r="DF172" s="1222"/>
      <c r="DG172" s="1222"/>
      <c r="DH172" s="1222"/>
      <c r="DI172" s="1222"/>
      <c r="DJ172" s="1222"/>
      <c r="DK172" s="1222"/>
      <c r="DL172" s="1222"/>
      <c r="DM172" s="1222"/>
      <c r="DN172" s="1222"/>
      <c r="DO172" s="1222"/>
      <c r="DP172" s="1222"/>
      <c r="DQ172" s="1222"/>
      <c r="DR172" s="1222"/>
      <c r="DS172" s="1222"/>
      <c r="DT172" s="1222"/>
      <c r="DU172" s="1222"/>
      <c r="DV172" s="1222"/>
      <c r="DW172" s="1222"/>
      <c r="DX172" s="1222"/>
      <c r="DY172" s="1222"/>
      <c r="DZ172" s="1222"/>
      <c r="EA172" s="1222"/>
      <c r="EB172" s="1222"/>
      <c r="EC172" s="1222"/>
      <c r="ED172" s="1222"/>
      <c r="EE172" s="1222"/>
      <c r="EF172" s="1222"/>
      <c r="EG172" s="1222"/>
      <c r="EH172" s="1222"/>
      <c r="EI172" s="1222"/>
      <c r="EJ172" s="1222"/>
      <c r="EK172" s="1222"/>
      <c r="EL172" s="1222"/>
      <c r="EM172" s="1222"/>
      <c r="EN172" s="1222"/>
      <c r="EO172" s="1222"/>
      <c r="EP172" s="1222"/>
      <c r="EQ172" s="1222"/>
      <c r="ER172" s="1222"/>
      <c r="ES172" s="1222"/>
      <c r="ET172" s="1222"/>
      <c r="EU172" s="1222"/>
      <c r="EV172" s="1222"/>
      <c r="EW172" s="1222"/>
      <c r="EX172" s="1222"/>
      <c r="EY172" s="1222"/>
      <c r="EZ172" s="1222"/>
      <c r="FA172" s="1222"/>
      <c r="FB172" s="1222"/>
      <c r="FC172" s="1222"/>
      <c r="FD172" s="1222"/>
      <c r="FE172" s="1222"/>
      <c r="FF172" s="1222"/>
      <c r="FG172" s="1222"/>
      <c r="FH172" s="1222"/>
      <c r="FI172" s="1222"/>
      <c r="FJ172" s="1222"/>
      <c r="FK172" s="1222"/>
      <c r="FL172" s="1222"/>
      <c r="FM172" s="1222"/>
      <c r="FN172" s="1222"/>
      <c r="FO172" s="1222"/>
      <c r="FP172" s="1222"/>
      <c r="FQ172" s="1222"/>
      <c r="FR172" s="1222"/>
      <c r="FS172" s="1222"/>
      <c r="FT172" s="1222"/>
      <c r="FU172" s="1222"/>
      <c r="FV172" s="1222"/>
      <c r="FW172" s="1222"/>
      <c r="FX172" s="1222"/>
      <c r="FY172" s="1222"/>
      <c r="FZ172" s="1222"/>
      <c r="GA172" s="1222"/>
      <c r="GB172" s="1222"/>
      <c r="GC172" s="1222"/>
      <c r="GD172" s="1222"/>
      <c r="GE172" s="1222"/>
      <c r="GF172" s="1222"/>
      <c r="GG172" s="1222"/>
      <c r="GH172" s="1222"/>
      <c r="GI172" s="1222"/>
      <c r="GJ172" s="1222"/>
      <c r="GK172" s="1222"/>
      <c r="GL172" s="1222"/>
      <c r="GM172" s="1222"/>
      <c r="GN172" s="1222"/>
      <c r="GO172" s="1222"/>
      <c r="GP172" s="1222"/>
      <c r="GQ172" s="1222"/>
      <c r="GR172" s="1222"/>
      <c r="GS172" s="1222"/>
      <c r="GT172" s="1222"/>
      <c r="GU172" s="1222"/>
      <c r="GV172" s="1222"/>
      <c r="GW172" s="1222"/>
      <c r="GX172" s="1222"/>
      <c r="GY172" s="1222"/>
      <c r="GZ172" s="1222"/>
      <c r="HA172" s="1222"/>
      <c r="HB172" s="1222"/>
      <c r="HC172" s="1222"/>
      <c r="HD172" s="1222"/>
      <c r="HE172" s="1222"/>
      <c r="HF172" s="1222"/>
      <c r="HG172" s="1222"/>
      <c r="HH172" s="1222"/>
      <c r="HI172" s="1222"/>
      <c r="HJ172" s="1222"/>
      <c r="HK172" s="1222"/>
      <c r="HL172" s="1222"/>
      <c r="HM172" s="1222"/>
      <c r="HN172" s="1222"/>
      <c r="HO172" s="1222"/>
      <c r="HP172" s="1222"/>
      <c r="HQ172" s="1222"/>
      <c r="HR172" s="1222"/>
      <c r="HS172" s="1222"/>
      <c r="HT172" s="1222"/>
      <c r="HU172" s="1222"/>
      <c r="HV172" s="1222"/>
      <c r="HW172" s="1222"/>
      <c r="HX172" s="1222"/>
      <c r="HY172" s="1222"/>
      <c r="HZ172" s="1222"/>
      <c r="IA172" s="1222"/>
      <c r="IB172" s="1222"/>
      <c r="IC172" s="1222"/>
      <c r="ID172" s="1222"/>
      <c r="IE172" s="1222"/>
      <c r="IF172" s="1222"/>
      <c r="IG172" s="1222"/>
      <c r="IH172" s="1222"/>
      <c r="II172" s="1222"/>
      <c r="IJ172" s="1222"/>
      <c r="IK172" s="1222"/>
      <c r="IL172" s="1222"/>
      <c r="IM172" s="1222"/>
      <c r="IN172" s="1222"/>
      <c r="IO172" s="1222"/>
      <c r="IP172" s="1222"/>
      <c r="IQ172" s="1222"/>
      <c r="IR172" s="1222"/>
      <c r="IS172" s="1222"/>
      <c r="IT172" s="1222"/>
      <c r="IU172" s="1222"/>
      <c r="IV172" s="1222"/>
    </row>
    <row r="173" spans="1:256" s="598" customFormat="1" ht="20.100000000000001" customHeight="1">
      <c r="A173" s="1240" t="s">
        <v>1580</v>
      </c>
      <c r="B173" s="834">
        <v>28</v>
      </c>
      <c r="C173" s="834">
        <v>45</v>
      </c>
      <c r="D173" s="1255"/>
      <c r="E173" s="1253"/>
      <c r="F173" s="2773"/>
      <c r="G173" s="2773"/>
      <c r="H173" s="2773"/>
      <c r="I173" s="2773"/>
      <c r="J173" s="2774"/>
      <c r="K173" s="2774"/>
      <c r="L173" s="2774"/>
      <c r="M173" s="2774"/>
      <c r="N173" s="2774"/>
      <c r="O173" s="2774"/>
      <c r="P173" s="2774"/>
      <c r="Q173" s="2774"/>
      <c r="R173" s="2774"/>
      <c r="S173" s="2774"/>
      <c r="T173" s="2774"/>
      <c r="U173" s="2774"/>
      <c r="V173" s="2774"/>
      <c r="W173" s="2774"/>
      <c r="X173" s="2774"/>
      <c r="Y173" s="2774"/>
      <c r="Z173" s="2774"/>
      <c r="AA173" s="2774"/>
      <c r="AB173" s="2774"/>
      <c r="AC173" s="2774"/>
      <c r="AD173" s="2774"/>
      <c r="AE173" s="2774"/>
      <c r="AF173" s="2774"/>
      <c r="AG173" s="2774"/>
      <c r="AH173" s="2774"/>
      <c r="AI173" s="2774"/>
      <c r="AJ173" s="2774"/>
      <c r="AK173" s="2774"/>
      <c r="AL173" s="2774"/>
      <c r="AM173" s="2774"/>
      <c r="AN173" s="2774"/>
      <c r="AO173" s="2774"/>
      <c r="AP173" s="2774"/>
      <c r="AQ173" s="2774"/>
      <c r="AR173" s="2774"/>
      <c r="AS173" s="2774"/>
      <c r="AT173" s="2774"/>
      <c r="AU173" s="2774"/>
      <c r="AV173" s="2774"/>
      <c r="AW173" s="2774"/>
      <c r="AX173" s="2774"/>
      <c r="AY173" s="2774"/>
      <c r="AZ173" s="1222"/>
      <c r="BA173" s="1222"/>
      <c r="BB173" s="1222"/>
      <c r="BC173" s="1222"/>
      <c r="BD173" s="1222"/>
      <c r="BE173" s="1222"/>
      <c r="BF173" s="1222"/>
      <c r="BG173" s="1222"/>
      <c r="BH173" s="1222"/>
      <c r="BI173" s="1222"/>
      <c r="BJ173" s="1222"/>
      <c r="BK173" s="1222"/>
      <c r="BL173" s="1222"/>
      <c r="BM173" s="1222"/>
      <c r="BN173" s="1222"/>
      <c r="BO173" s="1222"/>
      <c r="BP173" s="1222"/>
      <c r="BQ173" s="1222"/>
      <c r="BR173" s="1222"/>
      <c r="BS173" s="1222"/>
      <c r="BT173" s="1222"/>
      <c r="BU173" s="1222"/>
      <c r="BV173" s="1222"/>
      <c r="BW173" s="1222"/>
      <c r="BX173" s="1222"/>
      <c r="BY173" s="1222"/>
      <c r="BZ173" s="1222"/>
      <c r="CA173" s="1222"/>
      <c r="CB173" s="1222"/>
      <c r="CC173" s="1222"/>
      <c r="CD173" s="1222"/>
      <c r="CE173" s="1222"/>
      <c r="CF173" s="1222"/>
      <c r="CG173" s="1222"/>
      <c r="CH173" s="1222"/>
      <c r="CI173" s="1222"/>
      <c r="CJ173" s="1222"/>
      <c r="CK173" s="1222"/>
      <c r="CL173" s="1222"/>
      <c r="CM173" s="1222"/>
      <c r="CN173" s="1222"/>
      <c r="CO173" s="1222"/>
      <c r="CP173" s="1222"/>
      <c r="CQ173" s="1222"/>
      <c r="CR173" s="1222"/>
      <c r="CS173" s="1222"/>
      <c r="CT173" s="1222"/>
      <c r="CU173" s="1222"/>
      <c r="CV173" s="1222"/>
      <c r="CW173" s="1222"/>
      <c r="CX173" s="1222"/>
      <c r="CY173" s="1222"/>
      <c r="CZ173" s="1222"/>
      <c r="DA173" s="1222"/>
      <c r="DB173" s="1222"/>
      <c r="DC173" s="1222"/>
      <c r="DD173" s="1222"/>
      <c r="DE173" s="1222"/>
      <c r="DF173" s="1222"/>
      <c r="DG173" s="1222"/>
      <c r="DH173" s="1222"/>
      <c r="DI173" s="1222"/>
      <c r="DJ173" s="1222"/>
      <c r="DK173" s="1222"/>
      <c r="DL173" s="1222"/>
      <c r="DM173" s="1222"/>
      <c r="DN173" s="1222"/>
      <c r="DO173" s="1222"/>
      <c r="DP173" s="1222"/>
      <c r="DQ173" s="1222"/>
      <c r="DR173" s="1222"/>
      <c r="DS173" s="1222"/>
      <c r="DT173" s="1222"/>
      <c r="DU173" s="1222"/>
      <c r="DV173" s="1222"/>
      <c r="DW173" s="1222"/>
      <c r="DX173" s="1222"/>
      <c r="DY173" s="1222"/>
      <c r="DZ173" s="1222"/>
      <c r="EA173" s="1222"/>
      <c r="EB173" s="1222"/>
      <c r="EC173" s="1222"/>
      <c r="ED173" s="1222"/>
      <c r="EE173" s="1222"/>
      <c r="EF173" s="1222"/>
      <c r="EG173" s="1222"/>
      <c r="EH173" s="1222"/>
      <c r="EI173" s="1222"/>
      <c r="EJ173" s="1222"/>
      <c r="EK173" s="1222"/>
      <c r="EL173" s="1222"/>
      <c r="EM173" s="1222"/>
      <c r="EN173" s="1222"/>
      <c r="EO173" s="1222"/>
      <c r="EP173" s="1222"/>
      <c r="EQ173" s="1222"/>
      <c r="ER173" s="1222"/>
      <c r="ES173" s="1222"/>
      <c r="ET173" s="1222"/>
      <c r="EU173" s="1222"/>
      <c r="EV173" s="1222"/>
      <c r="EW173" s="1222"/>
      <c r="EX173" s="1222"/>
      <c r="EY173" s="1222"/>
      <c r="EZ173" s="1222"/>
      <c r="FA173" s="1222"/>
      <c r="FB173" s="1222"/>
      <c r="FC173" s="1222"/>
      <c r="FD173" s="1222"/>
      <c r="FE173" s="1222"/>
      <c r="FF173" s="1222"/>
      <c r="FG173" s="1222"/>
      <c r="FH173" s="1222"/>
      <c r="FI173" s="1222"/>
      <c r="FJ173" s="1222"/>
      <c r="FK173" s="1222"/>
      <c r="FL173" s="1222"/>
      <c r="FM173" s="1222"/>
      <c r="FN173" s="1222"/>
      <c r="FO173" s="1222"/>
      <c r="FP173" s="1222"/>
      <c r="FQ173" s="1222"/>
      <c r="FR173" s="1222"/>
      <c r="FS173" s="1222"/>
      <c r="FT173" s="1222"/>
      <c r="FU173" s="1222"/>
      <c r="FV173" s="1222"/>
      <c r="FW173" s="1222"/>
      <c r="FX173" s="1222"/>
      <c r="FY173" s="1222"/>
      <c r="FZ173" s="1222"/>
      <c r="GA173" s="1222"/>
      <c r="GB173" s="1222"/>
      <c r="GC173" s="1222"/>
      <c r="GD173" s="1222"/>
      <c r="GE173" s="1222"/>
      <c r="GF173" s="1222"/>
      <c r="GG173" s="1222"/>
      <c r="GH173" s="1222"/>
      <c r="GI173" s="1222"/>
      <c r="GJ173" s="1222"/>
      <c r="GK173" s="1222"/>
      <c r="GL173" s="1222"/>
      <c r="GM173" s="1222"/>
      <c r="GN173" s="1222"/>
      <c r="GO173" s="1222"/>
      <c r="GP173" s="1222"/>
      <c r="GQ173" s="1222"/>
      <c r="GR173" s="1222"/>
      <c r="GS173" s="1222"/>
      <c r="GT173" s="1222"/>
      <c r="GU173" s="1222"/>
      <c r="GV173" s="1222"/>
      <c r="GW173" s="1222"/>
      <c r="GX173" s="1222"/>
      <c r="GY173" s="1222"/>
      <c r="GZ173" s="1222"/>
      <c r="HA173" s="1222"/>
      <c r="HB173" s="1222"/>
      <c r="HC173" s="1222"/>
      <c r="HD173" s="1222"/>
      <c r="HE173" s="1222"/>
      <c r="HF173" s="1222"/>
      <c r="HG173" s="1222"/>
      <c r="HH173" s="1222"/>
      <c r="HI173" s="1222"/>
      <c r="HJ173" s="1222"/>
      <c r="HK173" s="1222"/>
      <c r="HL173" s="1222"/>
      <c r="HM173" s="1222"/>
      <c r="HN173" s="1222"/>
      <c r="HO173" s="1222"/>
      <c r="HP173" s="1222"/>
      <c r="HQ173" s="1222"/>
      <c r="HR173" s="1222"/>
      <c r="HS173" s="1222"/>
      <c r="HT173" s="1222"/>
      <c r="HU173" s="1222"/>
      <c r="HV173" s="1222"/>
      <c r="HW173" s="1222"/>
      <c r="HX173" s="1222"/>
      <c r="HY173" s="1222"/>
      <c r="HZ173" s="1222"/>
      <c r="IA173" s="1222"/>
      <c r="IB173" s="1222"/>
      <c r="IC173" s="1222"/>
      <c r="ID173" s="1222"/>
      <c r="IE173" s="1222"/>
      <c r="IF173" s="1222"/>
      <c r="IG173" s="1222"/>
      <c r="IH173" s="1222"/>
      <c r="II173" s="1222"/>
      <c r="IJ173" s="1222"/>
      <c r="IK173" s="1222"/>
      <c r="IL173" s="1222"/>
      <c r="IM173" s="1222"/>
      <c r="IN173" s="1222"/>
      <c r="IO173" s="1222"/>
      <c r="IP173" s="1222"/>
      <c r="IQ173" s="1222"/>
      <c r="IR173" s="1222"/>
      <c r="IS173" s="1222"/>
      <c r="IT173" s="1222"/>
      <c r="IU173" s="1222"/>
      <c r="IV173" s="1222"/>
    </row>
    <row r="174" spans="1:256" s="598" customFormat="1" ht="20.100000000000001" customHeight="1">
      <c r="A174" s="1240" t="s">
        <v>1581</v>
      </c>
      <c r="B174" s="834">
        <v>3</v>
      </c>
      <c r="C174" s="834">
        <v>44</v>
      </c>
      <c r="D174" s="1255"/>
      <c r="E174" s="1253"/>
      <c r="F174" s="2773"/>
      <c r="G174" s="2773"/>
      <c r="H174" s="2773"/>
      <c r="I174" s="2773"/>
      <c r="J174" s="2774"/>
      <c r="K174" s="2774"/>
      <c r="L174" s="2774"/>
      <c r="M174" s="2774"/>
      <c r="N174" s="2774"/>
      <c r="O174" s="2774"/>
      <c r="P174" s="2774"/>
      <c r="Q174" s="2774"/>
      <c r="R174" s="2774"/>
      <c r="S174" s="2774"/>
      <c r="T174" s="2774"/>
      <c r="U174" s="2774"/>
      <c r="V174" s="2774"/>
      <c r="W174" s="2774"/>
      <c r="X174" s="2774"/>
      <c r="Y174" s="2774"/>
      <c r="Z174" s="2774"/>
      <c r="AA174" s="2774"/>
      <c r="AB174" s="2774"/>
      <c r="AC174" s="2774"/>
      <c r="AD174" s="2774"/>
      <c r="AE174" s="2774"/>
      <c r="AF174" s="2774"/>
      <c r="AG174" s="2774"/>
      <c r="AH174" s="2774"/>
      <c r="AI174" s="2774"/>
      <c r="AJ174" s="2774"/>
      <c r="AK174" s="2774"/>
      <c r="AL174" s="2774"/>
      <c r="AM174" s="2774"/>
      <c r="AN174" s="2774"/>
      <c r="AO174" s="2774"/>
      <c r="AP174" s="2774"/>
      <c r="AQ174" s="2774"/>
      <c r="AR174" s="2774"/>
      <c r="AS174" s="2774"/>
      <c r="AT174" s="2774"/>
      <c r="AU174" s="2774"/>
      <c r="AV174" s="2774"/>
      <c r="AW174" s="2774"/>
      <c r="AX174" s="2774"/>
      <c r="AY174" s="2774"/>
      <c r="AZ174" s="1222"/>
      <c r="BA174" s="1222"/>
      <c r="BB174" s="1222"/>
      <c r="BC174" s="1222"/>
      <c r="BD174" s="1222"/>
      <c r="BE174" s="1222"/>
      <c r="BF174" s="1222"/>
      <c r="BG174" s="1222"/>
      <c r="BH174" s="1222"/>
      <c r="BI174" s="1222"/>
      <c r="BJ174" s="1222"/>
      <c r="BK174" s="1222"/>
      <c r="BL174" s="1222"/>
      <c r="BM174" s="1222"/>
      <c r="BN174" s="1222"/>
      <c r="BO174" s="1222"/>
      <c r="BP174" s="1222"/>
      <c r="BQ174" s="1222"/>
      <c r="BR174" s="1222"/>
      <c r="BS174" s="1222"/>
      <c r="BT174" s="1222"/>
      <c r="BU174" s="1222"/>
      <c r="BV174" s="1222"/>
      <c r="BW174" s="1222"/>
      <c r="BX174" s="1222"/>
      <c r="BY174" s="1222"/>
      <c r="BZ174" s="1222"/>
      <c r="CA174" s="1222"/>
      <c r="CB174" s="1222"/>
      <c r="CC174" s="1222"/>
      <c r="CD174" s="1222"/>
      <c r="CE174" s="1222"/>
      <c r="CF174" s="1222"/>
      <c r="CG174" s="1222"/>
      <c r="CH174" s="1222"/>
      <c r="CI174" s="1222"/>
      <c r="CJ174" s="1222"/>
      <c r="CK174" s="1222"/>
      <c r="CL174" s="1222"/>
      <c r="CM174" s="1222"/>
      <c r="CN174" s="1222"/>
      <c r="CO174" s="1222"/>
      <c r="CP174" s="1222"/>
      <c r="CQ174" s="1222"/>
      <c r="CR174" s="1222"/>
      <c r="CS174" s="1222"/>
      <c r="CT174" s="1222"/>
      <c r="CU174" s="1222"/>
      <c r="CV174" s="1222"/>
      <c r="CW174" s="1222"/>
      <c r="CX174" s="1222"/>
      <c r="CY174" s="1222"/>
      <c r="CZ174" s="1222"/>
      <c r="DA174" s="1222"/>
      <c r="DB174" s="1222"/>
      <c r="DC174" s="1222"/>
      <c r="DD174" s="1222"/>
      <c r="DE174" s="1222"/>
      <c r="DF174" s="1222"/>
      <c r="DG174" s="1222"/>
      <c r="DH174" s="1222"/>
      <c r="DI174" s="1222"/>
      <c r="DJ174" s="1222"/>
      <c r="DK174" s="1222"/>
      <c r="DL174" s="1222"/>
      <c r="DM174" s="1222"/>
      <c r="DN174" s="1222"/>
      <c r="DO174" s="1222"/>
      <c r="DP174" s="1222"/>
      <c r="DQ174" s="1222"/>
      <c r="DR174" s="1222"/>
      <c r="DS174" s="1222"/>
      <c r="DT174" s="1222"/>
      <c r="DU174" s="1222"/>
      <c r="DV174" s="1222"/>
      <c r="DW174" s="1222"/>
      <c r="DX174" s="1222"/>
      <c r="DY174" s="1222"/>
      <c r="DZ174" s="1222"/>
      <c r="EA174" s="1222"/>
      <c r="EB174" s="1222"/>
      <c r="EC174" s="1222"/>
      <c r="ED174" s="1222"/>
      <c r="EE174" s="1222"/>
      <c r="EF174" s="1222"/>
      <c r="EG174" s="1222"/>
      <c r="EH174" s="1222"/>
      <c r="EI174" s="1222"/>
      <c r="EJ174" s="1222"/>
      <c r="EK174" s="1222"/>
      <c r="EL174" s="1222"/>
      <c r="EM174" s="1222"/>
      <c r="EN174" s="1222"/>
      <c r="EO174" s="1222"/>
      <c r="EP174" s="1222"/>
      <c r="EQ174" s="1222"/>
      <c r="ER174" s="1222"/>
      <c r="ES174" s="1222"/>
      <c r="ET174" s="1222"/>
      <c r="EU174" s="1222"/>
      <c r="EV174" s="1222"/>
      <c r="EW174" s="1222"/>
      <c r="EX174" s="1222"/>
      <c r="EY174" s="1222"/>
      <c r="EZ174" s="1222"/>
      <c r="FA174" s="1222"/>
      <c r="FB174" s="1222"/>
      <c r="FC174" s="1222"/>
      <c r="FD174" s="1222"/>
      <c r="FE174" s="1222"/>
      <c r="FF174" s="1222"/>
      <c r="FG174" s="1222"/>
      <c r="FH174" s="1222"/>
      <c r="FI174" s="1222"/>
      <c r="FJ174" s="1222"/>
      <c r="FK174" s="1222"/>
      <c r="FL174" s="1222"/>
      <c r="FM174" s="1222"/>
      <c r="FN174" s="1222"/>
      <c r="FO174" s="1222"/>
      <c r="FP174" s="1222"/>
      <c r="FQ174" s="1222"/>
      <c r="FR174" s="1222"/>
      <c r="FS174" s="1222"/>
      <c r="FT174" s="1222"/>
      <c r="FU174" s="1222"/>
      <c r="FV174" s="1222"/>
      <c r="FW174" s="1222"/>
      <c r="FX174" s="1222"/>
      <c r="FY174" s="1222"/>
      <c r="FZ174" s="1222"/>
      <c r="GA174" s="1222"/>
      <c r="GB174" s="1222"/>
      <c r="GC174" s="1222"/>
      <c r="GD174" s="1222"/>
      <c r="GE174" s="1222"/>
      <c r="GF174" s="1222"/>
      <c r="GG174" s="1222"/>
      <c r="GH174" s="1222"/>
      <c r="GI174" s="1222"/>
      <c r="GJ174" s="1222"/>
      <c r="GK174" s="1222"/>
      <c r="GL174" s="1222"/>
      <c r="GM174" s="1222"/>
      <c r="GN174" s="1222"/>
      <c r="GO174" s="1222"/>
      <c r="GP174" s="1222"/>
      <c r="GQ174" s="1222"/>
      <c r="GR174" s="1222"/>
      <c r="GS174" s="1222"/>
      <c r="GT174" s="1222"/>
      <c r="GU174" s="1222"/>
      <c r="GV174" s="1222"/>
      <c r="GW174" s="1222"/>
      <c r="GX174" s="1222"/>
      <c r="GY174" s="1222"/>
      <c r="GZ174" s="1222"/>
      <c r="HA174" s="1222"/>
      <c r="HB174" s="1222"/>
      <c r="HC174" s="1222"/>
      <c r="HD174" s="1222"/>
      <c r="HE174" s="1222"/>
      <c r="HF174" s="1222"/>
      <c r="HG174" s="1222"/>
      <c r="HH174" s="1222"/>
      <c r="HI174" s="1222"/>
      <c r="HJ174" s="1222"/>
      <c r="HK174" s="1222"/>
      <c r="HL174" s="1222"/>
      <c r="HM174" s="1222"/>
      <c r="HN174" s="1222"/>
      <c r="HO174" s="1222"/>
      <c r="HP174" s="1222"/>
      <c r="HQ174" s="1222"/>
      <c r="HR174" s="1222"/>
      <c r="HS174" s="1222"/>
      <c r="HT174" s="1222"/>
      <c r="HU174" s="1222"/>
      <c r="HV174" s="1222"/>
      <c r="HW174" s="1222"/>
      <c r="HX174" s="1222"/>
      <c r="HY174" s="1222"/>
      <c r="HZ174" s="1222"/>
      <c r="IA174" s="1222"/>
      <c r="IB174" s="1222"/>
      <c r="IC174" s="1222"/>
      <c r="ID174" s="1222"/>
      <c r="IE174" s="1222"/>
      <c r="IF174" s="1222"/>
      <c r="IG174" s="1222"/>
      <c r="IH174" s="1222"/>
      <c r="II174" s="1222"/>
      <c r="IJ174" s="1222"/>
      <c r="IK174" s="1222"/>
      <c r="IL174" s="1222"/>
      <c r="IM174" s="1222"/>
      <c r="IN174" s="1222"/>
      <c r="IO174" s="1222"/>
      <c r="IP174" s="1222"/>
      <c r="IQ174" s="1222"/>
      <c r="IR174" s="1222"/>
      <c r="IS174" s="1222"/>
      <c r="IT174" s="1222"/>
      <c r="IU174" s="1222"/>
      <c r="IV174" s="1222"/>
    </row>
    <row r="175" spans="1:256" s="598" customFormat="1" ht="20.100000000000001" customHeight="1">
      <c r="A175" s="1240" t="s">
        <v>1582</v>
      </c>
      <c r="B175" s="834">
        <v>79</v>
      </c>
      <c r="C175" s="834">
        <v>30</v>
      </c>
      <c r="D175" s="1255"/>
      <c r="E175" s="1257"/>
      <c r="F175" s="2773"/>
      <c r="G175" s="2773"/>
      <c r="H175" s="2773"/>
      <c r="I175" s="2773"/>
      <c r="J175" s="2774"/>
      <c r="K175" s="2774"/>
      <c r="L175" s="2774"/>
      <c r="M175" s="2774"/>
      <c r="N175" s="2774"/>
      <c r="O175" s="2774"/>
      <c r="P175" s="2774"/>
      <c r="Q175" s="2774"/>
      <c r="R175" s="2774"/>
      <c r="S175" s="2774"/>
      <c r="T175" s="2774"/>
      <c r="U175" s="2774"/>
      <c r="V175" s="2774"/>
      <c r="W175" s="2774"/>
      <c r="X175" s="2774"/>
      <c r="Y175" s="2774"/>
      <c r="Z175" s="2774"/>
      <c r="AA175" s="2774"/>
      <c r="AB175" s="2774"/>
      <c r="AC175" s="2774"/>
      <c r="AD175" s="2774"/>
      <c r="AE175" s="2774"/>
      <c r="AF175" s="2774"/>
      <c r="AG175" s="2774"/>
      <c r="AH175" s="2774"/>
      <c r="AI175" s="2774"/>
      <c r="AJ175" s="2774"/>
      <c r="AK175" s="2774"/>
      <c r="AL175" s="2774"/>
      <c r="AM175" s="2774"/>
      <c r="AN175" s="2774"/>
      <c r="AO175" s="2774"/>
      <c r="AP175" s="2774"/>
      <c r="AQ175" s="2774"/>
      <c r="AR175" s="2774"/>
      <c r="AS175" s="2774"/>
      <c r="AT175" s="2774"/>
      <c r="AU175" s="2774"/>
      <c r="AV175" s="2774"/>
      <c r="AW175" s="2774"/>
      <c r="AX175" s="2774"/>
      <c r="AY175" s="2774"/>
      <c r="AZ175" s="1222"/>
      <c r="BA175" s="1222"/>
      <c r="BB175" s="1222"/>
      <c r="BC175" s="1222"/>
      <c r="BD175" s="1222"/>
      <c r="BE175" s="1222"/>
      <c r="BF175" s="1222"/>
      <c r="BG175" s="1222"/>
      <c r="BH175" s="1222"/>
      <c r="BI175" s="1222"/>
      <c r="BJ175" s="1222"/>
      <c r="BK175" s="1222"/>
      <c r="BL175" s="1222"/>
      <c r="BM175" s="1222"/>
      <c r="BN175" s="1222"/>
      <c r="BO175" s="1222"/>
      <c r="BP175" s="1222"/>
      <c r="BQ175" s="1222"/>
      <c r="BR175" s="1222"/>
      <c r="BS175" s="1222"/>
      <c r="BT175" s="1222"/>
      <c r="BU175" s="1222"/>
      <c r="BV175" s="1222"/>
      <c r="BW175" s="1222"/>
      <c r="BX175" s="1222"/>
      <c r="BY175" s="1222"/>
      <c r="BZ175" s="1222"/>
      <c r="CA175" s="1222"/>
      <c r="CB175" s="1222"/>
      <c r="CC175" s="1222"/>
      <c r="CD175" s="1222"/>
      <c r="CE175" s="1222"/>
      <c r="CF175" s="1222"/>
      <c r="CG175" s="1222"/>
      <c r="CH175" s="1222"/>
      <c r="CI175" s="1222"/>
      <c r="CJ175" s="1222"/>
      <c r="CK175" s="1222"/>
      <c r="CL175" s="1222"/>
      <c r="CM175" s="1222"/>
      <c r="CN175" s="1222"/>
      <c r="CO175" s="1222"/>
      <c r="CP175" s="1222"/>
      <c r="CQ175" s="1222"/>
      <c r="CR175" s="1222"/>
      <c r="CS175" s="1222"/>
      <c r="CT175" s="1222"/>
      <c r="CU175" s="1222"/>
      <c r="CV175" s="1222"/>
      <c r="CW175" s="1222"/>
      <c r="CX175" s="1222"/>
      <c r="CY175" s="1222"/>
      <c r="CZ175" s="1222"/>
      <c r="DA175" s="1222"/>
      <c r="DB175" s="1222"/>
      <c r="DC175" s="1222"/>
      <c r="DD175" s="1222"/>
      <c r="DE175" s="1222"/>
      <c r="DF175" s="1222"/>
      <c r="DG175" s="1222"/>
      <c r="DH175" s="1222"/>
      <c r="DI175" s="1222"/>
      <c r="DJ175" s="1222"/>
      <c r="DK175" s="1222"/>
      <c r="DL175" s="1222"/>
      <c r="DM175" s="1222"/>
      <c r="DN175" s="1222"/>
      <c r="DO175" s="1222"/>
      <c r="DP175" s="1222"/>
      <c r="DQ175" s="1222"/>
      <c r="DR175" s="1222"/>
      <c r="DS175" s="1222"/>
      <c r="DT175" s="1222"/>
      <c r="DU175" s="1222"/>
      <c r="DV175" s="1222"/>
      <c r="DW175" s="1222"/>
      <c r="DX175" s="1222"/>
      <c r="DY175" s="1222"/>
      <c r="DZ175" s="1222"/>
      <c r="EA175" s="1222"/>
      <c r="EB175" s="1222"/>
      <c r="EC175" s="1222"/>
      <c r="ED175" s="1222"/>
      <c r="EE175" s="1222"/>
      <c r="EF175" s="1222"/>
      <c r="EG175" s="1222"/>
      <c r="EH175" s="1222"/>
      <c r="EI175" s="1222"/>
      <c r="EJ175" s="1222"/>
      <c r="EK175" s="1222"/>
      <c r="EL175" s="1222"/>
      <c r="EM175" s="1222"/>
      <c r="EN175" s="1222"/>
      <c r="EO175" s="1222"/>
      <c r="EP175" s="1222"/>
      <c r="EQ175" s="1222"/>
      <c r="ER175" s="1222"/>
      <c r="ES175" s="1222"/>
      <c r="ET175" s="1222"/>
      <c r="EU175" s="1222"/>
      <c r="EV175" s="1222"/>
      <c r="EW175" s="1222"/>
      <c r="EX175" s="1222"/>
      <c r="EY175" s="1222"/>
      <c r="EZ175" s="1222"/>
      <c r="FA175" s="1222"/>
      <c r="FB175" s="1222"/>
      <c r="FC175" s="1222"/>
      <c r="FD175" s="1222"/>
      <c r="FE175" s="1222"/>
      <c r="FF175" s="1222"/>
      <c r="FG175" s="1222"/>
      <c r="FH175" s="1222"/>
      <c r="FI175" s="1222"/>
      <c r="FJ175" s="1222"/>
      <c r="FK175" s="1222"/>
      <c r="FL175" s="1222"/>
      <c r="FM175" s="1222"/>
      <c r="FN175" s="1222"/>
      <c r="FO175" s="1222"/>
      <c r="FP175" s="1222"/>
      <c r="FQ175" s="1222"/>
      <c r="FR175" s="1222"/>
      <c r="FS175" s="1222"/>
      <c r="FT175" s="1222"/>
      <c r="FU175" s="1222"/>
      <c r="FV175" s="1222"/>
      <c r="FW175" s="1222"/>
      <c r="FX175" s="1222"/>
      <c r="FY175" s="1222"/>
      <c r="FZ175" s="1222"/>
      <c r="GA175" s="1222"/>
      <c r="GB175" s="1222"/>
      <c r="GC175" s="1222"/>
      <c r="GD175" s="1222"/>
      <c r="GE175" s="1222"/>
      <c r="GF175" s="1222"/>
      <c r="GG175" s="1222"/>
      <c r="GH175" s="1222"/>
      <c r="GI175" s="1222"/>
      <c r="GJ175" s="1222"/>
      <c r="GK175" s="1222"/>
      <c r="GL175" s="1222"/>
      <c r="GM175" s="1222"/>
      <c r="GN175" s="1222"/>
      <c r="GO175" s="1222"/>
      <c r="GP175" s="1222"/>
      <c r="GQ175" s="1222"/>
      <c r="GR175" s="1222"/>
      <c r="GS175" s="1222"/>
      <c r="GT175" s="1222"/>
      <c r="GU175" s="1222"/>
      <c r="GV175" s="1222"/>
      <c r="GW175" s="1222"/>
      <c r="GX175" s="1222"/>
      <c r="GY175" s="1222"/>
      <c r="GZ175" s="1222"/>
      <c r="HA175" s="1222"/>
      <c r="HB175" s="1222"/>
      <c r="HC175" s="1222"/>
      <c r="HD175" s="1222"/>
      <c r="HE175" s="1222"/>
      <c r="HF175" s="1222"/>
      <c r="HG175" s="1222"/>
      <c r="HH175" s="1222"/>
      <c r="HI175" s="1222"/>
      <c r="HJ175" s="1222"/>
      <c r="HK175" s="1222"/>
      <c r="HL175" s="1222"/>
      <c r="HM175" s="1222"/>
      <c r="HN175" s="1222"/>
      <c r="HO175" s="1222"/>
      <c r="HP175" s="1222"/>
      <c r="HQ175" s="1222"/>
      <c r="HR175" s="1222"/>
      <c r="HS175" s="1222"/>
      <c r="HT175" s="1222"/>
      <c r="HU175" s="1222"/>
      <c r="HV175" s="1222"/>
      <c r="HW175" s="1222"/>
      <c r="HX175" s="1222"/>
      <c r="HY175" s="1222"/>
      <c r="HZ175" s="1222"/>
      <c r="IA175" s="1222"/>
      <c r="IB175" s="1222"/>
      <c r="IC175" s="1222"/>
      <c r="ID175" s="1222"/>
      <c r="IE175" s="1222"/>
      <c r="IF175" s="1222"/>
      <c r="IG175" s="1222"/>
      <c r="IH175" s="1222"/>
      <c r="II175" s="1222"/>
      <c r="IJ175" s="1222"/>
      <c r="IK175" s="1222"/>
      <c r="IL175" s="1222"/>
      <c r="IM175" s="1222"/>
      <c r="IN175" s="1222"/>
      <c r="IO175" s="1222"/>
      <c r="IP175" s="1222"/>
      <c r="IQ175" s="1222"/>
      <c r="IR175" s="1222"/>
      <c r="IS175" s="1222"/>
      <c r="IT175" s="1222"/>
      <c r="IU175" s="1222"/>
      <c r="IV175" s="1222"/>
    </row>
    <row r="176" spans="1:256" s="598" customFormat="1" ht="20.100000000000001" customHeight="1">
      <c r="A176" s="1233" t="s">
        <v>1596</v>
      </c>
      <c r="B176" s="1258"/>
      <c r="C176" s="1258"/>
      <c r="D176" s="1240"/>
      <c r="E176" s="1240"/>
      <c r="F176" s="2773"/>
      <c r="G176" s="2773"/>
      <c r="H176" s="2773"/>
      <c r="I176" s="2773"/>
      <c r="J176" s="2773"/>
      <c r="K176" s="2773"/>
      <c r="L176" s="2774"/>
      <c r="M176" s="2774"/>
      <c r="N176" s="2774"/>
      <c r="O176" s="2774"/>
      <c r="P176" s="2774"/>
      <c r="Q176" s="2774"/>
      <c r="R176" s="2774"/>
      <c r="S176" s="2774"/>
      <c r="T176" s="2774"/>
      <c r="U176" s="2774"/>
      <c r="V176" s="2774"/>
      <c r="W176" s="2774"/>
      <c r="X176" s="2774"/>
      <c r="Y176" s="2774"/>
      <c r="Z176" s="2774"/>
      <c r="AA176" s="2774"/>
      <c r="AB176" s="2774"/>
      <c r="AC176" s="2774"/>
      <c r="AD176" s="2774"/>
      <c r="AE176" s="2774"/>
      <c r="AF176" s="2774"/>
      <c r="AG176" s="2774"/>
      <c r="AH176" s="2774"/>
      <c r="AI176" s="2774"/>
      <c r="AJ176" s="2774"/>
      <c r="AK176" s="2774"/>
      <c r="AL176" s="2774"/>
      <c r="AM176" s="2774"/>
      <c r="AN176" s="2774"/>
      <c r="AO176" s="2774"/>
      <c r="AP176" s="2774"/>
      <c r="AQ176" s="2774"/>
      <c r="AR176" s="2774"/>
      <c r="AS176" s="2774"/>
      <c r="AT176" s="2774"/>
      <c r="AU176" s="2774"/>
      <c r="AV176" s="2774"/>
      <c r="AW176" s="2774"/>
      <c r="AX176" s="2774"/>
      <c r="AY176" s="2774"/>
      <c r="AZ176" s="1222"/>
      <c r="BA176" s="1222"/>
      <c r="BB176" s="1222"/>
      <c r="BC176" s="1222"/>
      <c r="BD176" s="1222"/>
      <c r="BE176" s="1222"/>
      <c r="BF176" s="1222"/>
      <c r="BG176" s="1222"/>
      <c r="BH176" s="1222"/>
      <c r="BI176" s="1222"/>
      <c r="BJ176" s="1222"/>
      <c r="BK176" s="1222"/>
      <c r="BL176" s="1222"/>
      <c r="BM176" s="1222"/>
      <c r="BN176" s="1222"/>
      <c r="BO176" s="1222"/>
      <c r="BP176" s="1222"/>
      <c r="BQ176" s="1222"/>
      <c r="BR176" s="1222"/>
      <c r="BS176" s="1222"/>
      <c r="BT176" s="1222"/>
      <c r="BU176" s="1222"/>
      <c r="BV176" s="1222"/>
      <c r="BW176" s="1222"/>
      <c r="BX176" s="1222"/>
      <c r="BY176" s="1222"/>
      <c r="BZ176" s="1222"/>
      <c r="CA176" s="1222"/>
      <c r="CB176" s="1222"/>
      <c r="CC176" s="1222"/>
      <c r="CD176" s="1222"/>
      <c r="CE176" s="1222"/>
      <c r="CF176" s="1222"/>
      <c r="CG176" s="1222"/>
      <c r="CH176" s="1222"/>
      <c r="CI176" s="1222"/>
      <c r="CJ176" s="1222"/>
      <c r="CK176" s="1222"/>
      <c r="CL176" s="1222"/>
      <c r="CM176" s="1222"/>
      <c r="CN176" s="1222"/>
      <c r="CO176" s="1222"/>
      <c r="CP176" s="1222"/>
      <c r="CQ176" s="1222"/>
      <c r="CR176" s="1222"/>
      <c r="CS176" s="1222"/>
      <c r="CT176" s="1222"/>
      <c r="CU176" s="1222"/>
      <c r="CV176" s="1222"/>
      <c r="CW176" s="1222"/>
      <c r="CX176" s="1222"/>
      <c r="CY176" s="1222"/>
      <c r="CZ176" s="1222"/>
      <c r="DA176" s="1222"/>
      <c r="DB176" s="1222"/>
      <c r="DC176" s="1222"/>
      <c r="DD176" s="1222"/>
      <c r="DE176" s="1222"/>
      <c r="DF176" s="1222"/>
      <c r="DG176" s="1222"/>
      <c r="DH176" s="1222"/>
      <c r="DI176" s="1222"/>
      <c r="DJ176" s="1222"/>
      <c r="DK176" s="1222"/>
      <c r="DL176" s="1222"/>
      <c r="DM176" s="1222"/>
      <c r="DN176" s="1222"/>
      <c r="DO176" s="1222"/>
      <c r="DP176" s="1222"/>
      <c r="DQ176" s="1222"/>
      <c r="DR176" s="1222"/>
      <c r="DS176" s="1222"/>
      <c r="DT176" s="1222"/>
      <c r="DU176" s="1222"/>
      <c r="DV176" s="1222"/>
      <c r="DW176" s="1222"/>
      <c r="DX176" s="1222"/>
      <c r="DY176" s="1222"/>
      <c r="DZ176" s="1222"/>
      <c r="EA176" s="1222"/>
      <c r="EB176" s="1222"/>
      <c r="EC176" s="1222"/>
      <c r="ED176" s="1222"/>
      <c r="EE176" s="1222"/>
      <c r="EF176" s="1222"/>
      <c r="EG176" s="1222"/>
      <c r="EH176" s="1222"/>
      <c r="EI176" s="1222"/>
      <c r="EJ176" s="1222"/>
      <c r="EK176" s="1222"/>
      <c r="EL176" s="1222"/>
      <c r="EM176" s="1222"/>
      <c r="EN176" s="1222"/>
      <c r="EO176" s="1222"/>
      <c r="EP176" s="1222"/>
      <c r="EQ176" s="1222"/>
      <c r="ER176" s="1222"/>
      <c r="ES176" s="1222"/>
      <c r="ET176" s="1222"/>
      <c r="EU176" s="1222"/>
      <c r="EV176" s="1222"/>
      <c r="EW176" s="1222"/>
      <c r="EX176" s="1222"/>
      <c r="EY176" s="1222"/>
      <c r="EZ176" s="1222"/>
      <c r="FA176" s="1222"/>
      <c r="FB176" s="1222"/>
      <c r="FC176" s="1222"/>
      <c r="FD176" s="1222"/>
      <c r="FE176" s="1222"/>
      <c r="FF176" s="1222"/>
      <c r="FG176" s="1222"/>
      <c r="FH176" s="1222"/>
      <c r="FI176" s="1222"/>
      <c r="FJ176" s="1222"/>
      <c r="FK176" s="1222"/>
      <c r="FL176" s="1222"/>
      <c r="FM176" s="1222"/>
      <c r="FN176" s="1222"/>
      <c r="FO176" s="1222"/>
      <c r="FP176" s="1222"/>
      <c r="FQ176" s="1222"/>
      <c r="FR176" s="1222"/>
      <c r="FS176" s="1222"/>
      <c r="FT176" s="1222"/>
      <c r="FU176" s="1222"/>
      <c r="FV176" s="1222"/>
      <c r="FW176" s="1222"/>
      <c r="FX176" s="1222"/>
      <c r="FY176" s="1222"/>
      <c r="FZ176" s="1222"/>
      <c r="GA176" s="1222"/>
      <c r="GB176" s="1222"/>
      <c r="GC176" s="1222"/>
      <c r="GD176" s="1222"/>
      <c r="GE176" s="1222"/>
      <c r="GF176" s="1222"/>
      <c r="GG176" s="1222"/>
      <c r="GH176" s="1222"/>
      <c r="GI176" s="1222"/>
      <c r="GJ176" s="1222"/>
      <c r="GK176" s="1222"/>
      <c r="GL176" s="1222"/>
      <c r="GM176" s="1222"/>
      <c r="GN176" s="1222"/>
      <c r="GO176" s="1222"/>
      <c r="GP176" s="1222"/>
      <c r="GQ176" s="1222"/>
      <c r="GR176" s="1222"/>
      <c r="GS176" s="1222"/>
      <c r="GT176" s="1222"/>
      <c r="GU176" s="1222"/>
      <c r="GV176" s="1222"/>
      <c r="GW176" s="1222"/>
      <c r="GX176" s="1222"/>
      <c r="GY176" s="1222"/>
      <c r="GZ176" s="1222"/>
      <c r="HA176" s="1222"/>
      <c r="HB176" s="1222"/>
      <c r="HC176" s="1222"/>
      <c r="HD176" s="1222"/>
      <c r="HE176" s="1222"/>
      <c r="HF176" s="1222"/>
      <c r="HG176" s="1222"/>
      <c r="HH176" s="1222"/>
      <c r="HI176" s="1222"/>
      <c r="HJ176" s="1222"/>
      <c r="HK176" s="1222"/>
      <c r="HL176" s="1222"/>
      <c r="HM176" s="1222"/>
      <c r="HN176" s="1222"/>
      <c r="HO176" s="1222"/>
      <c r="HP176" s="1222"/>
      <c r="HQ176" s="1222"/>
      <c r="HR176" s="1222"/>
      <c r="HS176" s="1222"/>
      <c r="HT176" s="1222"/>
      <c r="HU176" s="1222"/>
      <c r="HV176" s="1222"/>
      <c r="HW176" s="1222"/>
      <c r="HX176" s="1222"/>
      <c r="HY176" s="1222"/>
      <c r="HZ176" s="1222"/>
      <c r="IA176" s="1222"/>
      <c r="IB176" s="1222"/>
      <c r="IC176" s="1222"/>
      <c r="ID176" s="1222"/>
      <c r="IE176" s="1222"/>
      <c r="IF176" s="1222"/>
      <c r="IG176" s="1222"/>
      <c r="IH176" s="1222"/>
      <c r="II176" s="1222"/>
      <c r="IJ176" s="1222"/>
      <c r="IK176" s="1222"/>
      <c r="IL176" s="1222"/>
      <c r="IM176" s="1222"/>
      <c r="IN176" s="1222"/>
      <c r="IO176" s="1222"/>
      <c r="IP176" s="1222"/>
      <c r="IQ176" s="1222"/>
      <c r="IR176" s="1222"/>
      <c r="IS176" s="1222"/>
      <c r="IT176" s="1222"/>
      <c r="IU176" s="1222"/>
      <c r="IV176" s="1222"/>
    </row>
    <row r="177" spans="1:256" s="598" customFormat="1" ht="20.100000000000001" customHeight="1">
      <c r="A177" s="1228"/>
      <c r="B177" s="1002"/>
      <c r="C177" s="1002"/>
      <c r="D177" s="1002"/>
      <c r="E177" s="1002"/>
      <c r="F177" s="2773"/>
      <c r="G177" s="2773"/>
      <c r="H177" s="2773"/>
      <c r="I177" s="2773"/>
      <c r="J177" s="2773"/>
      <c r="K177" s="2773"/>
      <c r="L177" s="2774"/>
      <c r="M177" s="2774"/>
      <c r="N177" s="2774"/>
      <c r="O177" s="2774"/>
      <c r="P177" s="2774"/>
      <c r="Q177" s="2774"/>
      <c r="R177" s="2774"/>
      <c r="S177" s="2774"/>
      <c r="T177" s="2774"/>
      <c r="U177" s="2774"/>
      <c r="V177" s="2774"/>
      <c r="W177" s="2774"/>
      <c r="X177" s="2774"/>
      <c r="Y177" s="2774"/>
      <c r="Z177" s="2774"/>
      <c r="AA177" s="2774"/>
      <c r="AB177" s="2774"/>
      <c r="AC177" s="2774"/>
      <c r="AD177" s="2774"/>
      <c r="AE177" s="2774"/>
      <c r="AF177" s="2774"/>
      <c r="AG177" s="2774"/>
      <c r="AH177" s="2774"/>
      <c r="AI177" s="2774"/>
      <c r="AJ177" s="2774"/>
      <c r="AK177" s="2774"/>
      <c r="AL177" s="2774"/>
      <c r="AM177" s="2774"/>
      <c r="AN177" s="2774"/>
      <c r="AO177" s="2774"/>
      <c r="AP177" s="2774"/>
      <c r="AQ177" s="2774"/>
      <c r="AR177" s="2774"/>
      <c r="AS177" s="2774"/>
      <c r="AT177" s="2774"/>
      <c r="AU177" s="2774"/>
      <c r="AV177" s="2774"/>
      <c r="AW177" s="2774"/>
      <c r="AX177" s="2774"/>
      <c r="AY177" s="2774"/>
      <c r="AZ177" s="1222"/>
      <c r="BA177" s="1222"/>
      <c r="BB177" s="1222"/>
      <c r="BC177" s="1222"/>
      <c r="BD177" s="1222"/>
      <c r="BE177" s="1222"/>
      <c r="BF177" s="1222"/>
      <c r="BG177" s="1222"/>
      <c r="BH177" s="1222"/>
      <c r="BI177" s="1222"/>
      <c r="BJ177" s="1222"/>
      <c r="BK177" s="1222"/>
      <c r="BL177" s="1222"/>
      <c r="BM177" s="1222"/>
      <c r="BN177" s="1222"/>
      <c r="BO177" s="1222"/>
      <c r="BP177" s="1222"/>
      <c r="BQ177" s="1222"/>
      <c r="BR177" s="1222"/>
      <c r="BS177" s="1222"/>
      <c r="BT177" s="1222"/>
      <c r="BU177" s="1222"/>
      <c r="BV177" s="1222"/>
      <c r="BW177" s="1222"/>
      <c r="BX177" s="1222"/>
      <c r="BY177" s="1222"/>
      <c r="BZ177" s="1222"/>
      <c r="CA177" s="1222"/>
      <c r="CB177" s="1222"/>
      <c r="CC177" s="1222"/>
      <c r="CD177" s="1222"/>
      <c r="CE177" s="1222"/>
      <c r="CF177" s="1222"/>
      <c r="CG177" s="1222"/>
      <c r="CH177" s="1222"/>
      <c r="CI177" s="1222"/>
      <c r="CJ177" s="1222"/>
      <c r="CK177" s="1222"/>
      <c r="CL177" s="1222"/>
      <c r="CM177" s="1222"/>
      <c r="CN177" s="1222"/>
      <c r="CO177" s="1222"/>
      <c r="CP177" s="1222"/>
      <c r="CQ177" s="1222"/>
      <c r="CR177" s="1222"/>
      <c r="CS177" s="1222"/>
      <c r="CT177" s="1222"/>
      <c r="CU177" s="1222"/>
      <c r="CV177" s="1222"/>
      <c r="CW177" s="1222"/>
      <c r="CX177" s="1222"/>
      <c r="CY177" s="1222"/>
      <c r="CZ177" s="1222"/>
      <c r="DA177" s="1222"/>
      <c r="DB177" s="1222"/>
      <c r="DC177" s="1222"/>
      <c r="DD177" s="1222"/>
      <c r="DE177" s="1222"/>
      <c r="DF177" s="1222"/>
      <c r="DG177" s="1222"/>
      <c r="DH177" s="1222"/>
      <c r="DI177" s="1222"/>
      <c r="DJ177" s="1222"/>
      <c r="DK177" s="1222"/>
      <c r="DL177" s="1222"/>
      <c r="DM177" s="1222"/>
      <c r="DN177" s="1222"/>
      <c r="DO177" s="1222"/>
      <c r="DP177" s="1222"/>
      <c r="DQ177" s="1222"/>
      <c r="DR177" s="1222"/>
      <c r="DS177" s="1222"/>
      <c r="DT177" s="1222"/>
      <c r="DU177" s="1222"/>
      <c r="DV177" s="1222"/>
      <c r="DW177" s="1222"/>
      <c r="DX177" s="1222"/>
      <c r="DY177" s="1222"/>
      <c r="DZ177" s="1222"/>
      <c r="EA177" s="1222"/>
      <c r="EB177" s="1222"/>
      <c r="EC177" s="1222"/>
      <c r="ED177" s="1222"/>
      <c r="EE177" s="1222"/>
      <c r="EF177" s="1222"/>
      <c r="EG177" s="1222"/>
      <c r="EH177" s="1222"/>
      <c r="EI177" s="1222"/>
      <c r="EJ177" s="1222"/>
      <c r="EK177" s="1222"/>
      <c r="EL177" s="1222"/>
      <c r="EM177" s="1222"/>
      <c r="EN177" s="1222"/>
      <c r="EO177" s="1222"/>
      <c r="EP177" s="1222"/>
      <c r="EQ177" s="1222"/>
      <c r="ER177" s="1222"/>
      <c r="ES177" s="1222"/>
      <c r="ET177" s="1222"/>
      <c r="EU177" s="1222"/>
      <c r="EV177" s="1222"/>
      <c r="EW177" s="1222"/>
      <c r="EX177" s="1222"/>
      <c r="EY177" s="1222"/>
      <c r="EZ177" s="1222"/>
      <c r="FA177" s="1222"/>
      <c r="FB177" s="1222"/>
      <c r="FC177" s="1222"/>
      <c r="FD177" s="1222"/>
      <c r="FE177" s="1222"/>
      <c r="FF177" s="1222"/>
      <c r="FG177" s="1222"/>
      <c r="FH177" s="1222"/>
      <c r="FI177" s="1222"/>
      <c r="FJ177" s="1222"/>
      <c r="FK177" s="1222"/>
      <c r="FL177" s="1222"/>
      <c r="FM177" s="1222"/>
      <c r="FN177" s="1222"/>
      <c r="FO177" s="1222"/>
      <c r="FP177" s="1222"/>
      <c r="FQ177" s="1222"/>
      <c r="FR177" s="1222"/>
      <c r="FS177" s="1222"/>
      <c r="FT177" s="1222"/>
      <c r="FU177" s="1222"/>
      <c r="FV177" s="1222"/>
      <c r="FW177" s="1222"/>
      <c r="FX177" s="1222"/>
      <c r="FY177" s="1222"/>
      <c r="FZ177" s="1222"/>
      <c r="GA177" s="1222"/>
      <c r="GB177" s="1222"/>
      <c r="GC177" s="1222"/>
      <c r="GD177" s="1222"/>
      <c r="GE177" s="1222"/>
      <c r="GF177" s="1222"/>
      <c r="GG177" s="1222"/>
      <c r="GH177" s="1222"/>
      <c r="GI177" s="1222"/>
      <c r="GJ177" s="1222"/>
      <c r="GK177" s="1222"/>
      <c r="GL177" s="1222"/>
      <c r="GM177" s="1222"/>
      <c r="GN177" s="1222"/>
      <c r="GO177" s="1222"/>
      <c r="GP177" s="1222"/>
      <c r="GQ177" s="1222"/>
      <c r="GR177" s="1222"/>
      <c r="GS177" s="1222"/>
      <c r="GT177" s="1222"/>
      <c r="GU177" s="1222"/>
      <c r="GV177" s="1222"/>
      <c r="GW177" s="1222"/>
      <c r="GX177" s="1222"/>
      <c r="GY177" s="1222"/>
      <c r="GZ177" s="1222"/>
      <c r="HA177" s="1222"/>
      <c r="HB177" s="1222"/>
      <c r="HC177" s="1222"/>
      <c r="HD177" s="1222"/>
      <c r="HE177" s="1222"/>
      <c r="HF177" s="1222"/>
      <c r="HG177" s="1222"/>
      <c r="HH177" s="1222"/>
      <c r="HI177" s="1222"/>
      <c r="HJ177" s="1222"/>
      <c r="HK177" s="1222"/>
      <c r="HL177" s="1222"/>
      <c r="HM177" s="1222"/>
      <c r="HN177" s="1222"/>
      <c r="HO177" s="1222"/>
      <c r="HP177" s="1222"/>
      <c r="HQ177" s="1222"/>
      <c r="HR177" s="1222"/>
      <c r="HS177" s="1222"/>
      <c r="HT177" s="1222"/>
      <c r="HU177" s="1222"/>
      <c r="HV177" s="1222"/>
      <c r="HW177" s="1222"/>
      <c r="HX177" s="1222"/>
      <c r="HY177" s="1222"/>
      <c r="HZ177" s="1222"/>
      <c r="IA177" s="1222"/>
      <c r="IB177" s="1222"/>
      <c r="IC177" s="1222"/>
      <c r="ID177" s="1222"/>
      <c r="IE177" s="1222"/>
      <c r="IF177" s="1222"/>
      <c r="IG177" s="1222"/>
      <c r="IH177" s="1222"/>
      <c r="II177" s="1222"/>
      <c r="IJ177" s="1222"/>
      <c r="IK177" s="1222"/>
      <c r="IL177" s="1222"/>
      <c r="IM177" s="1222"/>
      <c r="IN177" s="1222"/>
      <c r="IO177" s="1222"/>
      <c r="IP177" s="1222"/>
      <c r="IQ177" s="1222"/>
      <c r="IR177" s="1222"/>
      <c r="IS177" s="1222"/>
      <c r="IT177" s="1222"/>
      <c r="IU177" s="1222"/>
      <c r="IV177" s="1222"/>
    </row>
    <row r="178" spans="1:256" s="595" customFormat="1" ht="15" customHeight="1">
      <c r="A178" s="1235" t="s">
        <v>1598</v>
      </c>
      <c r="B178" s="1235"/>
      <c r="C178" s="1235"/>
      <c r="D178" s="1235"/>
      <c r="E178" s="1235"/>
      <c r="F178" s="2773"/>
      <c r="G178" s="2773"/>
      <c r="H178" s="2773"/>
      <c r="I178" s="2773"/>
      <c r="J178" s="2773"/>
      <c r="K178" s="2773"/>
      <c r="L178" s="2774"/>
      <c r="M178" s="2774"/>
      <c r="N178" s="2774"/>
      <c r="O178" s="2774"/>
      <c r="P178" s="2774"/>
      <c r="Q178" s="2774"/>
      <c r="R178" s="2774"/>
      <c r="S178" s="2774"/>
      <c r="T178" s="2774"/>
      <c r="U178" s="2774"/>
      <c r="V178" s="2774"/>
      <c r="W178" s="2774"/>
      <c r="X178" s="2774"/>
      <c r="Y178" s="2774"/>
      <c r="Z178" s="2774"/>
      <c r="AA178" s="2774"/>
      <c r="AB178" s="2774"/>
      <c r="AC178" s="2774"/>
      <c r="AD178" s="2774"/>
      <c r="AE178" s="2774"/>
      <c r="AF178" s="2774"/>
      <c r="AG178" s="2774"/>
      <c r="AH178" s="2774"/>
      <c r="AI178" s="2774"/>
      <c r="AJ178" s="2774"/>
      <c r="AK178" s="2774"/>
      <c r="AL178" s="2774"/>
      <c r="AM178" s="2774"/>
      <c r="AN178" s="2774"/>
      <c r="AO178" s="2774"/>
      <c r="AP178" s="2774"/>
      <c r="AQ178" s="2774"/>
      <c r="AR178" s="2774"/>
      <c r="AS178" s="2774"/>
      <c r="AT178" s="2774"/>
      <c r="AU178" s="2774"/>
      <c r="AV178" s="2774"/>
      <c r="AW178" s="2774"/>
      <c r="AX178" s="2774"/>
      <c r="AY178" s="2774"/>
      <c r="AZ178" s="1222"/>
      <c r="BA178" s="1222"/>
      <c r="BB178" s="1222"/>
      <c r="BC178" s="1222"/>
      <c r="BD178" s="1222"/>
      <c r="BE178" s="1222"/>
      <c r="BF178" s="1222"/>
      <c r="BG178" s="1222"/>
      <c r="BH178" s="1222"/>
      <c r="BI178" s="1222"/>
      <c r="BJ178" s="1222"/>
      <c r="BK178" s="1222"/>
      <c r="BL178" s="1222"/>
      <c r="BM178" s="1222"/>
      <c r="BN178" s="1222"/>
      <c r="BO178" s="1222"/>
      <c r="BP178" s="1222"/>
      <c r="BQ178" s="1222"/>
      <c r="BR178" s="1222"/>
      <c r="BS178" s="1222"/>
      <c r="BT178" s="1222"/>
      <c r="BU178" s="1222"/>
      <c r="BV178" s="1222"/>
      <c r="BW178" s="1222"/>
      <c r="BX178" s="1222"/>
      <c r="BY178" s="1222"/>
      <c r="BZ178" s="1222"/>
      <c r="CA178" s="1222"/>
      <c r="CB178" s="1222"/>
      <c r="CC178" s="1222"/>
      <c r="CD178" s="1222"/>
      <c r="CE178" s="1222"/>
      <c r="CF178" s="1222"/>
      <c r="CG178" s="1222"/>
      <c r="CH178" s="1222"/>
      <c r="CI178" s="1222"/>
      <c r="CJ178" s="1222"/>
      <c r="CK178" s="1222"/>
      <c r="CL178" s="1222"/>
      <c r="CM178" s="1222"/>
      <c r="CN178" s="1222"/>
      <c r="CO178" s="1222"/>
      <c r="CP178" s="1222"/>
      <c r="CQ178" s="1222"/>
      <c r="CR178" s="1222"/>
      <c r="CS178" s="1222"/>
      <c r="CT178" s="1222"/>
      <c r="CU178" s="1222"/>
      <c r="CV178" s="1222"/>
      <c r="CW178" s="1222"/>
      <c r="CX178" s="1222"/>
      <c r="CY178" s="1222"/>
      <c r="CZ178" s="1222"/>
      <c r="DA178" s="1222"/>
      <c r="DB178" s="1222"/>
      <c r="DC178" s="1222"/>
      <c r="DD178" s="1222"/>
      <c r="DE178" s="1222"/>
      <c r="DF178" s="1222"/>
      <c r="DG178" s="1222"/>
      <c r="DH178" s="1222"/>
      <c r="DI178" s="1222"/>
      <c r="DJ178" s="1222"/>
      <c r="DK178" s="1222"/>
      <c r="DL178" s="1222"/>
      <c r="DM178" s="1222"/>
      <c r="DN178" s="1222"/>
      <c r="DO178" s="1222"/>
      <c r="DP178" s="1222"/>
      <c r="DQ178" s="1222"/>
      <c r="DR178" s="1222"/>
      <c r="DS178" s="1222"/>
      <c r="DT178" s="1222"/>
      <c r="DU178" s="1222"/>
      <c r="DV178" s="1222"/>
      <c r="DW178" s="1222"/>
      <c r="DX178" s="1222"/>
      <c r="DY178" s="1222"/>
      <c r="DZ178" s="1222"/>
      <c r="EA178" s="1222"/>
      <c r="EB178" s="1222"/>
      <c r="EC178" s="1222"/>
      <c r="ED178" s="1222"/>
      <c r="EE178" s="1222"/>
      <c r="EF178" s="1222"/>
      <c r="EG178" s="1222"/>
      <c r="EH178" s="1222"/>
      <c r="EI178" s="1222"/>
      <c r="EJ178" s="1222"/>
      <c r="EK178" s="1222"/>
      <c r="EL178" s="1222"/>
      <c r="EM178" s="1222"/>
      <c r="EN178" s="1222"/>
      <c r="EO178" s="1222"/>
      <c r="EP178" s="1222"/>
      <c r="EQ178" s="1222"/>
      <c r="ER178" s="1222"/>
      <c r="ES178" s="1222"/>
      <c r="ET178" s="1222"/>
      <c r="EU178" s="1222"/>
      <c r="EV178" s="1222"/>
      <c r="EW178" s="1222"/>
      <c r="EX178" s="1222"/>
      <c r="EY178" s="1222"/>
      <c r="EZ178" s="1222"/>
      <c r="FA178" s="1222"/>
      <c r="FB178" s="1222"/>
      <c r="FC178" s="1222"/>
      <c r="FD178" s="1222"/>
      <c r="FE178" s="1222"/>
      <c r="FF178" s="1222"/>
      <c r="FG178" s="1222"/>
      <c r="FH178" s="1222"/>
      <c r="FI178" s="1222"/>
      <c r="FJ178" s="1222"/>
      <c r="FK178" s="1222"/>
      <c r="FL178" s="1222"/>
      <c r="FM178" s="1222"/>
      <c r="FN178" s="1222"/>
      <c r="FO178" s="1222"/>
      <c r="FP178" s="1222"/>
      <c r="FQ178" s="1222"/>
      <c r="FR178" s="1222"/>
      <c r="FS178" s="1222"/>
      <c r="FT178" s="1222"/>
      <c r="FU178" s="1222"/>
      <c r="FV178" s="1222"/>
      <c r="FW178" s="1222"/>
      <c r="FX178" s="1222"/>
      <c r="FY178" s="1222"/>
      <c r="FZ178" s="1222"/>
      <c r="GA178" s="1222"/>
      <c r="GB178" s="1222"/>
      <c r="GC178" s="1222"/>
      <c r="GD178" s="1222"/>
      <c r="GE178" s="1222"/>
      <c r="GF178" s="1222"/>
      <c r="GG178" s="1222"/>
      <c r="GH178" s="1222"/>
      <c r="GI178" s="1222"/>
      <c r="GJ178" s="1222"/>
      <c r="GK178" s="1222"/>
      <c r="GL178" s="1222"/>
      <c r="GM178" s="1222"/>
      <c r="GN178" s="1222"/>
      <c r="GO178" s="1222"/>
      <c r="GP178" s="1222"/>
      <c r="GQ178" s="1222"/>
      <c r="GR178" s="1222"/>
      <c r="GS178" s="1222"/>
      <c r="GT178" s="1222"/>
      <c r="GU178" s="1222"/>
      <c r="GV178" s="1222"/>
      <c r="GW178" s="1222"/>
      <c r="GX178" s="1222"/>
      <c r="GY178" s="1222"/>
      <c r="GZ178" s="1222"/>
      <c r="HA178" s="1222"/>
      <c r="HB178" s="1222"/>
      <c r="HC178" s="1222"/>
      <c r="HD178" s="1222"/>
      <c r="HE178" s="1222"/>
      <c r="HF178" s="1222"/>
      <c r="HG178" s="1222"/>
      <c r="HH178" s="1222"/>
      <c r="HI178" s="1222"/>
      <c r="HJ178" s="1222"/>
      <c r="HK178" s="1222"/>
      <c r="HL178" s="1222"/>
      <c r="HM178" s="1222"/>
      <c r="HN178" s="1222"/>
      <c r="HO178" s="1222"/>
      <c r="HP178" s="1222"/>
      <c r="HQ178" s="1222"/>
      <c r="HR178" s="1222"/>
      <c r="HS178" s="1222"/>
      <c r="HT178" s="1222"/>
      <c r="HU178" s="1222"/>
      <c r="HV178" s="1222"/>
      <c r="HW178" s="1222"/>
      <c r="HX178" s="1222"/>
      <c r="HY178" s="1222"/>
      <c r="HZ178" s="1222"/>
      <c r="IA178" s="1222"/>
      <c r="IB178" s="1222"/>
      <c r="IC178" s="1222"/>
      <c r="ID178" s="1222"/>
      <c r="IE178" s="1222"/>
      <c r="IF178" s="1222"/>
      <c r="IG178" s="1222"/>
      <c r="IH178" s="1222"/>
      <c r="II178" s="1222"/>
      <c r="IJ178" s="1222"/>
      <c r="IK178" s="1222"/>
      <c r="IL178" s="1222"/>
      <c r="IM178" s="1222"/>
      <c r="IN178" s="1222"/>
      <c r="IO178" s="1222"/>
      <c r="IP178" s="1222"/>
      <c r="IQ178" s="1222"/>
      <c r="IR178" s="1222"/>
      <c r="IS178" s="1222"/>
      <c r="IT178" s="1222"/>
      <c r="IU178" s="1222"/>
      <c r="IV178" s="1222"/>
    </row>
    <row r="179" spans="1:256" ht="12.75" customHeight="1">
      <c r="A179" s="2092" t="s">
        <v>1577</v>
      </c>
      <c r="B179" s="2094" t="s">
        <v>1591</v>
      </c>
      <c r="C179" s="2094"/>
      <c r="D179" s="1249"/>
      <c r="E179" s="1249"/>
    </row>
    <row r="180" spans="1:256" ht="20.100000000000001" customHeight="1">
      <c r="A180" s="2093"/>
      <c r="B180" s="1250" t="s">
        <v>1588</v>
      </c>
      <c r="C180" s="1251" t="s">
        <v>1593</v>
      </c>
      <c r="D180" s="1253"/>
      <c r="E180" s="1253"/>
      <c r="J180" s="2774"/>
      <c r="K180" s="2774"/>
    </row>
    <row r="181" spans="1:256" ht="20.100000000000001" customHeight="1">
      <c r="A181" s="1237" t="s">
        <v>0</v>
      </c>
      <c r="B181" s="1239">
        <f>SUM(B182:B185)</f>
        <v>949</v>
      </c>
      <c r="C181" s="1239">
        <f>SUM(C182:C185)</f>
        <v>1769</v>
      </c>
      <c r="D181" s="1253"/>
      <c r="E181" s="1253"/>
      <c r="J181" s="2774"/>
      <c r="K181" s="2774"/>
    </row>
    <row r="182" spans="1:256" ht="20.100000000000001" customHeight="1">
      <c r="A182" s="1240" t="s">
        <v>1578</v>
      </c>
      <c r="B182" s="1241">
        <v>851</v>
      </c>
      <c r="C182" s="1241">
        <v>1518</v>
      </c>
      <c r="D182" s="1253"/>
      <c r="E182" s="1253"/>
      <c r="J182" s="2774"/>
      <c r="K182" s="2774"/>
    </row>
    <row r="183" spans="1:256" ht="20.100000000000001" customHeight="1">
      <c r="A183" s="1240" t="s">
        <v>635</v>
      </c>
      <c r="B183" s="1241">
        <v>17</v>
      </c>
      <c r="C183" s="1241">
        <v>68</v>
      </c>
      <c r="D183" s="1253"/>
      <c r="E183" s="1253"/>
      <c r="J183" s="2774"/>
      <c r="K183" s="2774"/>
    </row>
    <row r="184" spans="1:256" ht="20.100000000000001" customHeight="1">
      <c r="A184" s="1240" t="s">
        <v>1579</v>
      </c>
      <c r="B184" s="1241">
        <v>58</v>
      </c>
      <c r="C184" s="1241">
        <v>108</v>
      </c>
      <c r="D184" s="1253"/>
      <c r="E184" s="1253"/>
      <c r="J184" s="2774"/>
      <c r="K184" s="2774"/>
    </row>
    <row r="185" spans="1:256" ht="20.100000000000001" customHeight="1">
      <c r="A185" s="1240" t="s">
        <v>1580</v>
      </c>
      <c r="B185" s="1241">
        <v>23</v>
      </c>
      <c r="C185" s="1241">
        <v>75</v>
      </c>
      <c r="D185" s="1257"/>
      <c r="E185" s="1257"/>
      <c r="J185" s="2774"/>
      <c r="K185" s="2774"/>
    </row>
    <row r="186" spans="1:256" ht="20.100000000000001" customHeight="1">
      <c r="A186" s="1233" t="s">
        <v>1596</v>
      </c>
      <c r="B186" s="1258"/>
      <c r="C186" s="1258"/>
      <c r="D186" s="1240"/>
      <c r="E186" s="1240"/>
    </row>
    <row r="187" spans="1:256" ht="12" customHeight="1">
      <c r="A187" s="1228"/>
      <c r="B187" s="1240"/>
      <c r="C187" s="1240"/>
      <c r="D187" s="1240"/>
      <c r="E187" s="1240"/>
    </row>
    <row r="188" spans="1:256" ht="20.100000000000001" customHeight="1">
      <c r="A188" s="1235" t="s">
        <v>1599</v>
      </c>
      <c r="B188" s="1235"/>
      <c r="C188" s="1235"/>
      <c r="D188" s="1235"/>
      <c r="E188" s="1235"/>
    </row>
    <row r="189" spans="1:256" ht="15" customHeight="1">
      <c r="A189" s="2092" t="s">
        <v>1577</v>
      </c>
      <c r="B189" s="2094" t="s">
        <v>1591</v>
      </c>
      <c r="C189" s="2094"/>
      <c r="D189" s="1249"/>
      <c r="E189" s="1249"/>
    </row>
    <row r="190" spans="1:256" ht="15" customHeight="1">
      <c r="A190" s="2093"/>
      <c r="B190" s="1250" t="s">
        <v>1588</v>
      </c>
      <c r="C190" s="1251" t="s">
        <v>1593</v>
      </c>
      <c r="D190" s="1253"/>
      <c r="E190" s="1253"/>
    </row>
    <row r="191" spans="1:256" ht="20.100000000000001" customHeight="1">
      <c r="A191" s="1237" t="s">
        <v>0</v>
      </c>
      <c r="B191" s="1239">
        <f>SUM(B192:B196)</f>
        <v>1065</v>
      </c>
      <c r="C191" s="1239">
        <f>SUM(C192:C196)</f>
        <v>2381</v>
      </c>
      <c r="D191" s="1253"/>
      <c r="E191" s="1253"/>
    </row>
    <row r="192" spans="1:256" ht="20.100000000000001" customHeight="1">
      <c r="A192" s="1240" t="s">
        <v>1578</v>
      </c>
      <c r="B192" s="1241">
        <v>956</v>
      </c>
      <c r="C192" s="1241">
        <v>2070</v>
      </c>
      <c r="D192" s="1253"/>
      <c r="E192" s="1253"/>
    </row>
    <row r="193" spans="1:11" ht="20.100000000000001" customHeight="1">
      <c r="A193" s="1240" t="s">
        <v>635</v>
      </c>
      <c r="B193" s="1241">
        <v>20</v>
      </c>
      <c r="C193" s="1241">
        <v>51</v>
      </c>
      <c r="D193" s="1253"/>
      <c r="E193" s="1253"/>
    </row>
    <row r="194" spans="1:11" ht="20.100000000000001" customHeight="1">
      <c r="A194" s="1240" t="s">
        <v>1579</v>
      </c>
      <c r="B194" s="1241">
        <v>42</v>
      </c>
      <c r="C194" s="1241">
        <v>133</v>
      </c>
      <c r="D194" s="1253"/>
      <c r="E194" s="1253"/>
    </row>
    <row r="195" spans="1:11" ht="20.100000000000001" customHeight="1">
      <c r="A195" s="1240" t="s">
        <v>1580</v>
      </c>
      <c r="B195" s="1241">
        <v>40</v>
      </c>
      <c r="C195" s="1241">
        <v>98</v>
      </c>
      <c r="D195" s="1257"/>
      <c r="E195" s="1257"/>
    </row>
    <row r="196" spans="1:11" ht="20.100000000000001" customHeight="1">
      <c r="A196" s="1240" t="s">
        <v>1581</v>
      </c>
      <c r="B196" s="1241">
        <v>7</v>
      </c>
      <c r="C196" s="1241">
        <v>29</v>
      </c>
      <c r="D196" s="1257"/>
      <c r="E196" s="1257"/>
    </row>
    <row r="197" spans="1:11">
      <c r="A197" s="1233" t="s">
        <v>1596</v>
      </c>
      <c r="B197" s="1258"/>
      <c r="C197" s="1258"/>
      <c r="D197" s="1240"/>
      <c r="E197" s="1240"/>
    </row>
    <row r="198" spans="1:11">
      <c r="A198" s="1228"/>
      <c r="B198" s="1240"/>
      <c r="C198" s="1240"/>
      <c r="D198" s="1240"/>
      <c r="E198" s="1240"/>
    </row>
    <row r="199" spans="1:11" ht="12.75" customHeight="1">
      <c r="A199" s="1235" t="s">
        <v>1600</v>
      </c>
      <c r="B199" s="1235"/>
      <c r="C199" s="1235"/>
      <c r="D199" s="1235"/>
      <c r="E199" s="1235"/>
    </row>
    <row r="200" spans="1:11" ht="12.75" customHeight="1">
      <c r="A200" s="2092" t="s">
        <v>1577</v>
      </c>
      <c r="B200" s="2094" t="s">
        <v>1587</v>
      </c>
      <c r="C200" s="2094"/>
      <c r="D200" s="1249"/>
      <c r="E200" s="1249"/>
    </row>
    <row r="201" spans="1:11" ht="25.5">
      <c r="A201" s="2093"/>
      <c r="B201" s="1250" t="s">
        <v>1588</v>
      </c>
      <c r="C201" s="1251" t="s">
        <v>1567</v>
      </c>
      <c r="D201" s="1253"/>
      <c r="E201" s="1253"/>
      <c r="J201" s="2774"/>
      <c r="K201" s="2774"/>
    </row>
    <row r="202" spans="1:11" ht="20.100000000000001" customHeight="1">
      <c r="A202" s="1237" t="s">
        <v>0</v>
      </c>
      <c r="B202" s="1239">
        <f>SUM(B203:B207)</f>
        <v>160</v>
      </c>
      <c r="C202" s="1239">
        <f>SUM(C203:C207)</f>
        <v>427</v>
      </c>
      <c r="D202" s="1262"/>
      <c r="E202" s="1253"/>
      <c r="J202" s="2774"/>
      <c r="K202" s="2774"/>
    </row>
    <row r="203" spans="1:11" ht="20.100000000000001" customHeight="1">
      <c r="A203" s="1240" t="s">
        <v>1578</v>
      </c>
      <c r="B203" s="1241">
        <v>95</v>
      </c>
      <c r="C203" s="1241">
        <v>256</v>
      </c>
      <c r="D203" s="1256"/>
      <c r="E203" s="1253"/>
      <c r="J203" s="2774"/>
      <c r="K203" s="2774"/>
    </row>
    <row r="204" spans="1:11" ht="20.100000000000001" customHeight="1">
      <c r="A204" s="1240" t="s">
        <v>635</v>
      </c>
      <c r="B204" s="1241">
        <v>30</v>
      </c>
      <c r="C204" s="1241">
        <v>110</v>
      </c>
      <c r="D204" s="1256"/>
      <c r="E204" s="1253"/>
      <c r="J204" s="2774"/>
      <c r="K204" s="2774"/>
    </row>
    <row r="205" spans="1:11" ht="20.100000000000001" customHeight="1">
      <c r="A205" s="1240" t="s">
        <v>1579</v>
      </c>
      <c r="B205" s="1241">
        <v>5</v>
      </c>
      <c r="C205" s="1241">
        <v>3</v>
      </c>
      <c r="D205" s="1256"/>
      <c r="E205" s="1253"/>
      <c r="J205" s="2774"/>
      <c r="K205" s="2774"/>
    </row>
    <row r="206" spans="1:11" ht="20.100000000000001" customHeight="1">
      <c r="A206" s="1240" t="s">
        <v>1580</v>
      </c>
      <c r="B206" s="1241">
        <v>30</v>
      </c>
      <c r="C206" s="1241">
        <v>21</v>
      </c>
      <c r="D206" s="1253"/>
      <c r="E206" s="1253"/>
      <c r="J206" s="2774"/>
      <c r="K206" s="2774"/>
    </row>
    <row r="207" spans="1:11" ht="20.100000000000001" customHeight="1">
      <c r="A207" s="1240" t="s">
        <v>1581</v>
      </c>
      <c r="B207" s="1241">
        <v>0</v>
      </c>
      <c r="C207" s="1241">
        <v>37</v>
      </c>
      <c r="D207" s="1257"/>
      <c r="E207" s="1257"/>
      <c r="J207" s="2774"/>
      <c r="K207" s="2774"/>
    </row>
    <row r="208" spans="1:11">
      <c r="A208" s="1233" t="s">
        <v>1601</v>
      </c>
      <c r="B208" s="1258"/>
      <c r="C208" s="1258"/>
      <c r="D208" s="1240"/>
      <c r="E208" s="1240"/>
    </row>
    <row r="209" spans="1:11">
      <c r="A209" s="1228"/>
      <c r="B209" s="1002"/>
      <c r="C209" s="1002"/>
      <c r="D209" s="1002"/>
      <c r="E209" s="1002"/>
    </row>
    <row r="210" spans="1:11" ht="12.75" customHeight="1">
      <c r="A210" s="1235" t="s">
        <v>1602</v>
      </c>
      <c r="B210" s="1235"/>
      <c r="C210" s="1235"/>
      <c r="D210" s="1235"/>
      <c r="E210" s="1235"/>
    </row>
    <row r="211" spans="1:11" ht="12.75" customHeight="1">
      <c r="A211" s="2092" t="s">
        <v>1577</v>
      </c>
      <c r="B211" s="2094" t="s">
        <v>1591</v>
      </c>
      <c r="C211" s="2094"/>
      <c r="D211" s="1249"/>
      <c r="E211" s="1249"/>
    </row>
    <row r="212" spans="1:11" ht="25.5">
      <c r="A212" s="2093"/>
      <c r="B212" s="1250" t="s">
        <v>1588</v>
      </c>
      <c r="C212" s="1251" t="s">
        <v>1567</v>
      </c>
      <c r="D212" s="1253"/>
      <c r="E212" s="1253"/>
      <c r="J212" s="2774"/>
      <c r="K212" s="2774"/>
    </row>
    <row r="213" spans="1:11" ht="20.100000000000001" customHeight="1">
      <c r="A213" s="1237" t="s">
        <v>0</v>
      </c>
      <c r="B213" s="1239">
        <f>SUM(B214:B218)</f>
        <v>140</v>
      </c>
      <c r="C213" s="1239">
        <f>SUM(C214:C218)</f>
        <v>429</v>
      </c>
      <c r="D213" s="1262"/>
      <c r="E213" s="1253"/>
      <c r="J213" s="2774"/>
      <c r="K213" s="2774"/>
    </row>
    <row r="214" spans="1:11" ht="20.100000000000001" customHeight="1">
      <c r="A214" s="1240" t="s">
        <v>1578</v>
      </c>
      <c r="B214" s="1241">
        <v>82</v>
      </c>
      <c r="C214" s="1241">
        <v>325</v>
      </c>
      <c r="D214" s="1256"/>
      <c r="E214" s="1253"/>
      <c r="J214" s="2774"/>
      <c r="K214" s="2774"/>
    </row>
    <row r="215" spans="1:11" ht="20.100000000000001" customHeight="1">
      <c r="A215" s="1240" t="s">
        <v>635</v>
      </c>
      <c r="B215" s="1241">
        <v>6</v>
      </c>
      <c r="C215" s="1241">
        <v>58</v>
      </c>
      <c r="D215" s="1256"/>
      <c r="E215" s="1253"/>
      <c r="J215" s="2774"/>
      <c r="K215" s="2774"/>
    </row>
    <row r="216" spans="1:11" ht="20.100000000000001" customHeight="1">
      <c r="A216" s="1240" t="s">
        <v>1579</v>
      </c>
      <c r="B216" s="1241">
        <v>39</v>
      </c>
      <c r="C216" s="1241">
        <v>37</v>
      </c>
      <c r="D216" s="1256"/>
      <c r="E216" s="1253"/>
      <c r="J216" s="2774"/>
      <c r="K216" s="2774"/>
    </row>
    <row r="217" spans="1:11" ht="20.100000000000001" customHeight="1">
      <c r="A217" s="1240" t="s">
        <v>1580</v>
      </c>
      <c r="B217" s="1241">
        <v>10</v>
      </c>
      <c r="C217" s="1241">
        <v>9</v>
      </c>
      <c r="D217" s="1253"/>
      <c r="E217" s="1253"/>
      <c r="J217" s="2774"/>
      <c r="K217" s="2774"/>
    </row>
    <row r="218" spans="1:11" ht="20.100000000000001" customHeight="1">
      <c r="A218" s="1240" t="s">
        <v>1581</v>
      </c>
      <c r="B218" s="1241">
        <v>3</v>
      </c>
      <c r="C218" s="1241">
        <v>0</v>
      </c>
      <c r="D218" s="1257"/>
      <c r="E218" s="1257"/>
      <c r="J218" s="2774"/>
      <c r="K218" s="2774"/>
    </row>
    <row r="219" spans="1:11">
      <c r="A219" s="1233" t="s">
        <v>1601</v>
      </c>
      <c r="B219" s="1258"/>
      <c r="C219" s="1258"/>
      <c r="D219" s="1240"/>
      <c r="E219" s="1240"/>
    </row>
    <row r="220" spans="1:11">
      <c r="A220" s="1228"/>
      <c r="B220" s="1002"/>
      <c r="C220" s="1002"/>
      <c r="D220" s="1002"/>
      <c r="E220" s="1002"/>
    </row>
    <row r="221" spans="1:11" ht="12.75" customHeight="1">
      <c r="A221" s="1235" t="s">
        <v>1603</v>
      </c>
      <c r="B221" s="1235"/>
      <c r="C221" s="1235"/>
      <c r="D221" s="1235"/>
      <c r="E221" s="1235"/>
    </row>
    <row r="222" spans="1:11" ht="12.75" customHeight="1">
      <c r="A222" s="2092" t="s">
        <v>1577</v>
      </c>
      <c r="B222" s="2094" t="s">
        <v>1591</v>
      </c>
      <c r="C222" s="2094"/>
      <c r="D222" s="1249"/>
      <c r="E222" s="1249"/>
    </row>
    <row r="223" spans="1:11" ht="25.5">
      <c r="A223" s="2093"/>
      <c r="B223" s="1250" t="s">
        <v>1588</v>
      </c>
      <c r="C223" s="1251" t="s">
        <v>1593</v>
      </c>
      <c r="D223" s="1253"/>
      <c r="E223" s="1253"/>
      <c r="J223" s="2774"/>
      <c r="K223" s="2774"/>
    </row>
    <row r="224" spans="1:11" ht="20.100000000000001" customHeight="1">
      <c r="A224" s="1237" t="s">
        <v>0</v>
      </c>
      <c r="B224" s="1239">
        <f>SUM(B225:B229)</f>
        <v>163</v>
      </c>
      <c r="C224" s="1239">
        <f>SUM(C225:C229)</f>
        <v>416</v>
      </c>
      <c r="D224" s="1253"/>
      <c r="E224" s="1253"/>
      <c r="J224" s="2774"/>
      <c r="K224" s="2774"/>
    </row>
    <row r="225" spans="1:256" ht="20.100000000000001" customHeight="1">
      <c r="A225" s="1240" t="s">
        <v>1578</v>
      </c>
      <c r="B225" s="1241">
        <v>81</v>
      </c>
      <c r="C225" s="1241">
        <v>235</v>
      </c>
      <c r="D225" s="1253"/>
      <c r="E225" s="1253"/>
      <c r="J225" s="2774"/>
      <c r="K225" s="2774"/>
    </row>
    <row r="226" spans="1:256" ht="20.100000000000001" customHeight="1">
      <c r="A226" s="1240" t="s">
        <v>635</v>
      </c>
      <c r="B226" s="1241">
        <v>28</v>
      </c>
      <c r="C226" s="1241">
        <v>59</v>
      </c>
      <c r="D226" s="1253"/>
      <c r="E226" s="1253"/>
      <c r="J226" s="2774"/>
      <c r="K226" s="2774"/>
    </row>
    <row r="227" spans="1:256" ht="20.100000000000001" customHeight="1">
      <c r="A227" s="1240" t="s">
        <v>1579</v>
      </c>
      <c r="B227" s="1241">
        <v>17</v>
      </c>
      <c r="C227" s="1241">
        <v>47</v>
      </c>
      <c r="D227" s="1253"/>
      <c r="E227" s="1253"/>
      <c r="J227" s="2774"/>
      <c r="K227" s="2774"/>
    </row>
    <row r="228" spans="1:256" ht="20.100000000000001" customHeight="1">
      <c r="A228" s="1240" t="s">
        <v>1580</v>
      </c>
      <c r="B228" s="1241">
        <v>28</v>
      </c>
      <c r="C228" s="1241">
        <v>41</v>
      </c>
      <c r="D228" s="1253"/>
      <c r="E228" s="1253"/>
      <c r="J228" s="2774"/>
      <c r="K228" s="2774"/>
    </row>
    <row r="229" spans="1:256" ht="20.100000000000001" customHeight="1">
      <c r="A229" s="1240" t="s">
        <v>1581</v>
      </c>
      <c r="B229" s="1241">
        <v>9</v>
      </c>
      <c r="C229" s="1241">
        <v>34</v>
      </c>
      <c r="D229" s="1257"/>
      <c r="E229" s="1257"/>
      <c r="J229" s="2774"/>
      <c r="K229" s="2774"/>
    </row>
    <row r="230" spans="1:256">
      <c r="A230" s="1233" t="s">
        <v>1601</v>
      </c>
      <c r="B230" s="1258"/>
      <c r="C230" s="1258"/>
      <c r="D230" s="1240"/>
      <c r="E230" s="1240"/>
      <c r="N230" s="2773"/>
      <c r="O230" s="2773"/>
      <c r="P230" s="2773"/>
      <c r="Q230" s="2773"/>
      <c r="R230" s="2773"/>
      <c r="S230" s="2773"/>
      <c r="T230" s="2773"/>
      <c r="U230" s="2773"/>
      <c r="V230" s="2773"/>
      <c r="W230" s="2773"/>
      <c r="X230" s="2773"/>
      <c r="Y230" s="2773"/>
      <c r="Z230" s="2773"/>
      <c r="AA230" s="2773"/>
      <c r="AB230" s="2773"/>
      <c r="AC230" s="2773"/>
      <c r="AD230" s="2773"/>
      <c r="AE230" s="2773"/>
      <c r="AF230" s="2773"/>
      <c r="AG230" s="2773"/>
      <c r="AH230" s="2773"/>
      <c r="AI230" s="2773"/>
      <c r="AJ230" s="2773"/>
      <c r="AK230" s="2773"/>
      <c r="AL230" s="2773"/>
      <c r="AM230" s="2773"/>
      <c r="AN230" s="2773"/>
      <c r="AO230" s="2773"/>
      <c r="AP230" s="2773"/>
      <c r="AQ230" s="2773"/>
      <c r="AR230" s="2773"/>
      <c r="AS230" s="2773"/>
      <c r="AT230" s="2773"/>
      <c r="AU230" s="2773"/>
      <c r="AV230" s="2773"/>
      <c r="AW230" s="2773"/>
      <c r="AX230" s="2773"/>
      <c r="AY230" s="2773"/>
      <c r="AZ230" s="1223"/>
      <c r="BA230" s="1223"/>
      <c r="BB230" s="1223"/>
      <c r="BC230" s="1223"/>
      <c r="BD230" s="1223"/>
      <c r="BE230" s="1223"/>
      <c r="BF230" s="1223"/>
      <c r="BG230" s="1223"/>
      <c r="BH230" s="1223"/>
      <c r="BI230" s="1223"/>
      <c r="BJ230" s="1223"/>
      <c r="BK230" s="1223"/>
      <c r="BL230" s="1223"/>
      <c r="BM230" s="1223"/>
      <c r="BN230" s="1223"/>
      <c r="BO230" s="1223"/>
      <c r="BP230" s="1223"/>
      <c r="BQ230" s="1223"/>
      <c r="BR230" s="1223"/>
      <c r="BS230" s="1223"/>
      <c r="BT230" s="1223"/>
      <c r="BU230" s="1223"/>
      <c r="BV230" s="1223"/>
      <c r="BW230" s="1223"/>
      <c r="BX230" s="1223"/>
      <c r="BY230" s="1223"/>
      <c r="BZ230" s="1223"/>
      <c r="CA230" s="1223"/>
      <c r="CB230" s="1223"/>
      <c r="CC230" s="1223"/>
      <c r="CD230" s="1223"/>
      <c r="CE230" s="1223"/>
      <c r="CF230" s="1223"/>
      <c r="CG230" s="1223"/>
      <c r="CH230" s="1223"/>
      <c r="CI230" s="1223"/>
      <c r="CJ230" s="1223"/>
      <c r="CK230" s="1223"/>
      <c r="CL230" s="1223"/>
      <c r="CM230" s="1223"/>
      <c r="CN230" s="1223"/>
      <c r="CO230" s="1223"/>
      <c r="CP230" s="1223"/>
      <c r="CQ230" s="1223"/>
      <c r="CR230" s="1223"/>
      <c r="CS230" s="1223"/>
      <c r="CT230" s="1223"/>
      <c r="CU230" s="1223"/>
      <c r="CV230" s="1223"/>
      <c r="CW230" s="1223"/>
      <c r="CX230" s="1223"/>
      <c r="CY230" s="1223"/>
      <c r="CZ230" s="1223"/>
      <c r="DA230" s="1223"/>
      <c r="DB230" s="1223"/>
      <c r="DC230" s="1223"/>
      <c r="DD230" s="1223"/>
      <c r="DE230" s="1223"/>
      <c r="DF230" s="1223"/>
      <c r="DG230" s="1223"/>
      <c r="DH230" s="1223"/>
      <c r="DI230" s="1223"/>
      <c r="DJ230" s="1223"/>
      <c r="DK230" s="1223"/>
      <c r="DL230" s="1223"/>
      <c r="DM230" s="1223"/>
      <c r="DN230" s="1223"/>
      <c r="DO230" s="1223"/>
      <c r="DP230" s="1223"/>
      <c r="DQ230" s="1223"/>
      <c r="DR230" s="1223"/>
      <c r="DS230" s="1223"/>
      <c r="DT230" s="1223"/>
      <c r="DU230" s="1223"/>
      <c r="DV230" s="1223"/>
      <c r="DW230" s="1223"/>
      <c r="DX230" s="1223"/>
      <c r="DY230" s="1223"/>
      <c r="DZ230" s="1223"/>
      <c r="EA230" s="1223"/>
      <c r="EB230" s="1223"/>
      <c r="EC230" s="1223"/>
      <c r="ED230" s="1223"/>
      <c r="EE230" s="1223"/>
      <c r="EF230" s="1223"/>
      <c r="EG230" s="1223"/>
      <c r="EH230" s="1223"/>
      <c r="EI230" s="1223"/>
      <c r="EJ230" s="1223"/>
      <c r="EK230" s="1223"/>
      <c r="EL230" s="1223"/>
      <c r="EM230" s="1223"/>
      <c r="EN230" s="1223"/>
      <c r="EO230" s="1223"/>
      <c r="EP230" s="1223"/>
      <c r="EQ230" s="1223"/>
      <c r="ER230" s="1223"/>
      <c r="ES230" s="1223"/>
      <c r="ET230" s="1223"/>
      <c r="EU230" s="1223"/>
      <c r="EV230" s="1223"/>
      <c r="EW230" s="1223"/>
      <c r="EX230" s="1223"/>
      <c r="EY230" s="1223"/>
      <c r="EZ230" s="1223"/>
      <c r="FA230" s="1223"/>
      <c r="FB230" s="1223"/>
      <c r="FC230" s="1223"/>
      <c r="FD230" s="1223"/>
      <c r="FE230" s="1223"/>
      <c r="FF230" s="1223"/>
      <c r="FG230" s="1223"/>
      <c r="FH230" s="1223"/>
      <c r="FI230" s="1223"/>
      <c r="FJ230" s="1223"/>
      <c r="FK230" s="1223"/>
      <c r="FL230" s="1223"/>
      <c r="FM230" s="1223"/>
      <c r="FN230" s="1223"/>
      <c r="FO230" s="1223"/>
      <c r="FP230" s="1223"/>
      <c r="FQ230" s="1223"/>
      <c r="FR230" s="1223"/>
      <c r="FS230" s="1223"/>
      <c r="FT230" s="1223"/>
      <c r="FU230" s="1223"/>
      <c r="FV230" s="1223"/>
      <c r="FW230" s="1223"/>
      <c r="FX230" s="1223"/>
      <c r="FY230" s="1223"/>
      <c r="FZ230" s="1223"/>
      <c r="GA230" s="1223"/>
      <c r="GB230" s="1223"/>
      <c r="GC230" s="1223"/>
      <c r="GD230" s="1223"/>
      <c r="GE230" s="1223"/>
      <c r="GF230" s="1223"/>
      <c r="GG230" s="1223"/>
      <c r="GH230" s="1223"/>
      <c r="GI230" s="1223"/>
      <c r="GJ230" s="1223"/>
      <c r="GK230" s="1223"/>
      <c r="GL230" s="1223"/>
      <c r="GM230" s="1223"/>
      <c r="GN230" s="1223"/>
      <c r="GO230" s="1223"/>
      <c r="GP230" s="1223"/>
      <c r="GQ230" s="1223"/>
      <c r="GR230" s="1223"/>
      <c r="GS230" s="1223"/>
      <c r="GT230" s="1223"/>
      <c r="GU230" s="1223"/>
      <c r="GV230" s="1223"/>
      <c r="GW230" s="1223"/>
      <c r="GX230" s="1223"/>
      <c r="GY230" s="1223"/>
      <c r="GZ230" s="1223"/>
      <c r="HA230" s="1223"/>
      <c r="HB230" s="1223"/>
      <c r="HC230" s="1223"/>
      <c r="HD230" s="1223"/>
      <c r="HE230" s="1223"/>
      <c r="HF230" s="1223"/>
      <c r="HG230" s="1223"/>
      <c r="HH230" s="1223"/>
      <c r="HI230" s="1223"/>
      <c r="HJ230" s="1223"/>
      <c r="HK230" s="1223"/>
      <c r="HL230" s="1223"/>
      <c r="HM230" s="1223"/>
      <c r="HN230" s="1223"/>
      <c r="HO230" s="1223"/>
      <c r="HP230" s="1223"/>
      <c r="HQ230" s="1223"/>
      <c r="HR230" s="1223"/>
      <c r="HS230" s="1223"/>
      <c r="HT230" s="1223"/>
      <c r="HU230" s="1223"/>
      <c r="HV230" s="1223"/>
      <c r="HW230" s="1223"/>
      <c r="HX230" s="1223"/>
      <c r="HY230" s="1223"/>
      <c r="HZ230" s="1223"/>
      <c r="IA230" s="1223"/>
      <c r="IB230" s="1223"/>
      <c r="IC230" s="1223"/>
      <c r="ID230" s="1223"/>
      <c r="IE230" s="1223"/>
      <c r="IF230" s="1223"/>
      <c r="IG230" s="1223"/>
      <c r="IH230" s="1223"/>
      <c r="II230" s="1223"/>
      <c r="IJ230" s="1223"/>
      <c r="IK230" s="1223"/>
      <c r="IL230" s="1223"/>
      <c r="IM230" s="1223"/>
      <c r="IN230" s="1223"/>
      <c r="IO230" s="1223"/>
      <c r="IP230" s="1223"/>
      <c r="IQ230" s="1223"/>
      <c r="IR230" s="1223"/>
      <c r="IS230" s="1223"/>
      <c r="IT230" s="1223"/>
      <c r="IU230" s="1223"/>
      <c r="IV230" s="1223"/>
    </row>
    <row r="231" spans="1:256">
      <c r="A231" s="1228"/>
      <c r="B231" s="1240"/>
      <c r="C231" s="1240"/>
      <c r="D231" s="1240"/>
      <c r="E231" s="1240"/>
      <c r="N231" s="2773"/>
      <c r="O231" s="2773"/>
      <c r="P231" s="2773"/>
      <c r="Q231" s="2773"/>
      <c r="R231" s="2773"/>
      <c r="S231" s="2773"/>
      <c r="T231" s="2773"/>
      <c r="U231" s="2773"/>
      <c r="V231" s="2773"/>
      <c r="W231" s="2773"/>
      <c r="X231" s="2773"/>
      <c r="Y231" s="2773"/>
      <c r="Z231" s="2773"/>
      <c r="AA231" s="2773"/>
      <c r="AB231" s="2773"/>
      <c r="AC231" s="2773"/>
      <c r="AD231" s="2773"/>
      <c r="AE231" s="2773"/>
      <c r="AF231" s="2773"/>
      <c r="AG231" s="2773"/>
      <c r="AH231" s="2773"/>
      <c r="AI231" s="2773"/>
      <c r="AJ231" s="2773"/>
      <c r="AK231" s="2773"/>
      <c r="AL231" s="2773"/>
      <c r="AM231" s="2773"/>
      <c r="AN231" s="2773"/>
      <c r="AO231" s="2773"/>
      <c r="AP231" s="2773"/>
      <c r="AQ231" s="2773"/>
      <c r="AR231" s="2773"/>
      <c r="AS231" s="2773"/>
      <c r="AT231" s="2773"/>
      <c r="AU231" s="2773"/>
      <c r="AV231" s="2773"/>
      <c r="AW231" s="2773"/>
      <c r="AX231" s="2773"/>
      <c r="AY231" s="2773"/>
      <c r="AZ231" s="1223"/>
      <c r="BA231" s="1223"/>
      <c r="BB231" s="1223"/>
      <c r="BC231" s="1223"/>
      <c r="BD231" s="1223"/>
      <c r="BE231" s="1223"/>
      <c r="BF231" s="1223"/>
      <c r="BG231" s="1223"/>
      <c r="BH231" s="1223"/>
      <c r="BI231" s="1223"/>
      <c r="BJ231" s="1223"/>
      <c r="BK231" s="1223"/>
      <c r="BL231" s="1223"/>
      <c r="BM231" s="1223"/>
      <c r="BN231" s="1223"/>
      <c r="BO231" s="1223"/>
      <c r="BP231" s="1223"/>
      <c r="BQ231" s="1223"/>
      <c r="BR231" s="1223"/>
      <c r="BS231" s="1223"/>
      <c r="BT231" s="1223"/>
      <c r="BU231" s="1223"/>
      <c r="BV231" s="1223"/>
      <c r="BW231" s="1223"/>
      <c r="BX231" s="1223"/>
      <c r="BY231" s="1223"/>
      <c r="BZ231" s="1223"/>
      <c r="CA231" s="1223"/>
      <c r="CB231" s="1223"/>
      <c r="CC231" s="1223"/>
      <c r="CD231" s="1223"/>
      <c r="CE231" s="1223"/>
      <c r="CF231" s="1223"/>
      <c r="CG231" s="1223"/>
      <c r="CH231" s="1223"/>
      <c r="CI231" s="1223"/>
      <c r="CJ231" s="1223"/>
      <c r="CK231" s="1223"/>
      <c r="CL231" s="1223"/>
      <c r="CM231" s="1223"/>
      <c r="CN231" s="1223"/>
      <c r="CO231" s="1223"/>
      <c r="CP231" s="1223"/>
      <c r="CQ231" s="1223"/>
      <c r="CR231" s="1223"/>
      <c r="CS231" s="1223"/>
      <c r="CT231" s="1223"/>
      <c r="CU231" s="1223"/>
      <c r="CV231" s="1223"/>
      <c r="CW231" s="1223"/>
      <c r="CX231" s="1223"/>
      <c r="CY231" s="1223"/>
      <c r="CZ231" s="1223"/>
      <c r="DA231" s="1223"/>
      <c r="DB231" s="1223"/>
      <c r="DC231" s="1223"/>
      <c r="DD231" s="1223"/>
      <c r="DE231" s="1223"/>
      <c r="DF231" s="1223"/>
      <c r="DG231" s="1223"/>
      <c r="DH231" s="1223"/>
      <c r="DI231" s="1223"/>
      <c r="DJ231" s="1223"/>
      <c r="DK231" s="1223"/>
      <c r="DL231" s="1223"/>
      <c r="DM231" s="1223"/>
      <c r="DN231" s="1223"/>
      <c r="DO231" s="1223"/>
      <c r="DP231" s="1223"/>
      <c r="DQ231" s="1223"/>
      <c r="DR231" s="1223"/>
      <c r="DS231" s="1223"/>
      <c r="DT231" s="1223"/>
      <c r="DU231" s="1223"/>
      <c r="DV231" s="1223"/>
      <c r="DW231" s="1223"/>
      <c r="DX231" s="1223"/>
      <c r="DY231" s="1223"/>
      <c r="DZ231" s="1223"/>
      <c r="EA231" s="1223"/>
      <c r="EB231" s="1223"/>
      <c r="EC231" s="1223"/>
      <c r="ED231" s="1223"/>
      <c r="EE231" s="1223"/>
      <c r="EF231" s="1223"/>
      <c r="EG231" s="1223"/>
      <c r="EH231" s="1223"/>
      <c r="EI231" s="1223"/>
      <c r="EJ231" s="1223"/>
      <c r="EK231" s="1223"/>
      <c r="EL231" s="1223"/>
      <c r="EM231" s="1223"/>
      <c r="EN231" s="1223"/>
      <c r="EO231" s="1223"/>
      <c r="EP231" s="1223"/>
      <c r="EQ231" s="1223"/>
      <c r="ER231" s="1223"/>
      <c r="ES231" s="1223"/>
      <c r="ET231" s="1223"/>
      <c r="EU231" s="1223"/>
      <c r="EV231" s="1223"/>
      <c r="EW231" s="1223"/>
      <c r="EX231" s="1223"/>
      <c r="EY231" s="1223"/>
      <c r="EZ231" s="1223"/>
      <c r="FA231" s="1223"/>
      <c r="FB231" s="1223"/>
      <c r="FC231" s="1223"/>
      <c r="FD231" s="1223"/>
      <c r="FE231" s="1223"/>
      <c r="FF231" s="1223"/>
      <c r="FG231" s="1223"/>
      <c r="FH231" s="1223"/>
      <c r="FI231" s="1223"/>
      <c r="FJ231" s="1223"/>
      <c r="FK231" s="1223"/>
      <c r="FL231" s="1223"/>
      <c r="FM231" s="1223"/>
      <c r="FN231" s="1223"/>
      <c r="FO231" s="1223"/>
      <c r="FP231" s="1223"/>
      <c r="FQ231" s="1223"/>
      <c r="FR231" s="1223"/>
      <c r="FS231" s="1223"/>
      <c r="FT231" s="1223"/>
      <c r="FU231" s="1223"/>
      <c r="FV231" s="1223"/>
      <c r="FW231" s="1223"/>
      <c r="FX231" s="1223"/>
      <c r="FY231" s="1223"/>
      <c r="FZ231" s="1223"/>
      <c r="GA231" s="1223"/>
      <c r="GB231" s="1223"/>
      <c r="GC231" s="1223"/>
      <c r="GD231" s="1223"/>
      <c r="GE231" s="1223"/>
      <c r="GF231" s="1223"/>
      <c r="GG231" s="1223"/>
      <c r="GH231" s="1223"/>
      <c r="GI231" s="1223"/>
      <c r="GJ231" s="1223"/>
      <c r="GK231" s="1223"/>
      <c r="GL231" s="1223"/>
      <c r="GM231" s="1223"/>
      <c r="GN231" s="1223"/>
      <c r="GO231" s="1223"/>
      <c r="GP231" s="1223"/>
      <c r="GQ231" s="1223"/>
      <c r="GR231" s="1223"/>
      <c r="GS231" s="1223"/>
      <c r="GT231" s="1223"/>
      <c r="GU231" s="1223"/>
      <c r="GV231" s="1223"/>
      <c r="GW231" s="1223"/>
      <c r="GX231" s="1223"/>
      <c r="GY231" s="1223"/>
      <c r="GZ231" s="1223"/>
      <c r="HA231" s="1223"/>
      <c r="HB231" s="1223"/>
      <c r="HC231" s="1223"/>
      <c r="HD231" s="1223"/>
      <c r="HE231" s="1223"/>
      <c r="HF231" s="1223"/>
      <c r="HG231" s="1223"/>
      <c r="HH231" s="1223"/>
      <c r="HI231" s="1223"/>
      <c r="HJ231" s="1223"/>
      <c r="HK231" s="1223"/>
      <c r="HL231" s="1223"/>
      <c r="HM231" s="1223"/>
      <c r="HN231" s="1223"/>
      <c r="HO231" s="1223"/>
      <c r="HP231" s="1223"/>
      <c r="HQ231" s="1223"/>
      <c r="HR231" s="1223"/>
      <c r="HS231" s="1223"/>
      <c r="HT231" s="1223"/>
      <c r="HU231" s="1223"/>
      <c r="HV231" s="1223"/>
      <c r="HW231" s="1223"/>
      <c r="HX231" s="1223"/>
      <c r="HY231" s="1223"/>
      <c r="HZ231" s="1223"/>
      <c r="IA231" s="1223"/>
      <c r="IB231" s="1223"/>
      <c r="IC231" s="1223"/>
      <c r="ID231" s="1223"/>
      <c r="IE231" s="1223"/>
      <c r="IF231" s="1223"/>
      <c r="IG231" s="1223"/>
      <c r="IH231" s="1223"/>
      <c r="II231" s="1223"/>
      <c r="IJ231" s="1223"/>
      <c r="IK231" s="1223"/>
      <c r="IL231" s="1223"/>
      <c r="IM231" s="1223"/>
      <c r="IN231" s="1223"/>
      <c r="IO231" s="1223"/>
      <c r="IP231" s="1223"/>
      <c r="IQ231" s="1223"/>
      <c r="IR231" s="1223"/>
      <c r="IS231" s="1223"/>
      <c r="IT231" s="1223"/>
      <c r="IU231" s="1223"/>
      <c r="IV231" s="1223"/>
    </row>
    <row r="232" spans="1:256" ht="12.75" customHeight="1">
      <c r="A232" s="1235" t="s">
        <v>1604</v>
      </c>
      <c r="B232" s="1235"/>
      <c r="C232" s="1235"/>
      <c r="D232" s="1235"/>
      <c r="E232" s="1235"/>
      <c r="N232" s="2773"/>
      <c r="O232" s="2773"/>
      <c r="P232" s="2773"/>
      <c r="Q232" s="2773"/>
      <c r="R232" s="2773"/>
      <c r="S232" s="2773"/>
      <c r="T232" s="2773"/>
      <c r="U232" s="2773"/>
      <c r="V232" s="2773"/>
      <c r="W232" s="2773"/>
      <c r="X232" s="2773"/>
      <c r="Y232" s="2773"/>
      <c r="Z232" s="2773"/>
      <c r="AA232" s="2773"/>
      <c r="AB232" s="2773"/>
      <c r="AC232" s="2773"/>
      <c r="AD232" s="2773"/>
      <c r="AE232" s="2773"/>
      <c r="AF232" s="2773"/>
      <c r="AG232" s="2773"/>
      <c r="AH232" s="2773"/>
      <c r="AI232" s="2773"/>
      <c r="AJ232" s="2773"/>
      <c r="AK232" s="2773"/>
      <c r="AL232" s="2773"/>
      <c r="AM232" s="2773"/>
      <c r="AN232" s="2773"/>
      <c r="AO232" s="2773"/>
      <c r="AP232" s="2773"/>
      <c r="AQ232" s="2773"/>
      <c r="AR232" s="2773"/>
      <c r="AS232" s="2773"/>
      <c r="AT232" s="2773"/>
      <c r="AU232" s="2773"/>
      <c r="AV232" s="2773"/>
      <c r="AW232" s="2773"/>
      <c r="AX232" s="2773"/>
      <c r="AY232" s="2773"/>
      <c r="AZ232" s="1223"/>
      <c r="BA232" s="1223"/>
      <c r="BB232" s="1223"/>
      <c r="BC232" s="1223"/>
      <c r="BD232" s="1223"/>
      <c r="BE232" s="1223"/>
      <c r="BF232" s="1223"/>
      <c r="BG232" s="1223"/>
      <c r="BH232" s="1223"/>
      <c r="BI232" s="1223"/>
      <c r="BJ232" s="1223"/>
      <c r="BK232" s="1223"/>
      <c r="BL232" s="1223"/>
      <c r="BM232" s="1223"/>
      <c r="BN232" s="1223"/>
      <c r="BO232" s="1223"/>
      <c r="BP232" s="1223"/>
      <c r="BQ232" s="1223"/>
      <c r="BR232" s="1223"/>
      <c r="BS232" s="1223"/>
      <c r="BT232" s="1223"/>
      <c r="BU232" s="1223"/>
      <c r="BV232" s="1223"/>
      <c r="BW232" s="1223"/>
      <c r="BX232" s="1223"/>
      <c r="BY232" s="1223"/>
      <c r="BZ232" s="1223"/>
      <c r="CA232" s="1223"/>
      <c r="CB232" s="1223"/>
      <c r="CC232" s="1223"/>
      <c r="CD232" s="1223"/>
      <c r="CE232" s="1223"/>
      <c r="CF232" s="1223"/>
      <c r="CG232" s="1223"/>
      <c r="CH232" s="1223"/>
      <c r="CI232" s="1223"/>
      <c r="CJ232" s="1223"/>
      <c r="CK232" s="1223"/>
      <c r="CL232" s="1223"/>
      <c r="CM232" s="1223"/>
      <c r="CN232" s="1223"/>
      <c r="CO232" s="1223"/>
      <c r="CP232" s="1223"/>
      <c r="CQ232" s="1223"/>
      <c r="CR232" s="1223"/>
      <c r="CS232" s="1223"/>
      <c r="CT232" s="1223"/>
      <c r="CU232" s="1223"/>
      <c r="CV232" s="1223"/>
      <c r="CW232" s="1223"/>
      <c r="CX232" s="1223"/>
      <c r="CY232" s="1223"/>
      <c r="CZ232" s="1223"/>
      <c r="DA232" s="1223"/>
      <c r="DB232" s="1223"/>
      <c r="DC232" s="1223"/>
      <c r="DD232" s="1223"/>
      <c r="DE232" s="1223"/>
      <c r="DF232" s="1223"/>
      <c r="DG232" s="1223"/>
      <c r="DH232" s="1223"/>
      <c r="DI232" s="1223"/>
      <c r="DJ232" s="1223"/>
      <c r="DK232" s="1223"/>
      <c r="DL232" s="1223"/>
      <c r="DM232" s="1223"/>
      <c r="DN232" s="1223"/>
      <c r="DO232" s="1223"/>
      <c r="DP232" s="1223"/>
      <c r="DQ232" s="1223"/>
      <c r="DR232" s="1223"/>
      <c r="DS232" s="1223"/>
      <c r="DT232" s="1223"/>
      <c r="DU232" s="1223"/>
      <c r="DV232" s="1223"/>
      <c r="DW232" s="1223"/>
      <c r="DX232" s="1223"/>
      <c r="DY232" s="1223"/>
      <c r="DZ232" s="1223"/>
      <c r="EA232" s="1223"/>
      <c r="EB232" s="1223"/>
      <c r="EC232" s="1223"/>
      <c r="ED232" s="1223"/>
      <c r="EE232" s="1223"/>
      <c r="EF232" s="1223"/>
      <c r="EG232" s="1223"/>
      <c r="EH232" s="1223"/>
      <c r="EI232" s="1223"/>
      <c r="EJ232" s="1223"/>
      <c r="EK232" s="1223"/>
      <c r="EL232" s="1223"/>
      <c r="EM232" s="1223"/>
      <c r="EN232" s="1223"/>
      <c r="EO232" s="1223"/>
      <c r="EP232" s="1223"/>
      <c r="EQ232" s="1223"/>
      <c r="ER232" s="1223"/>
      <c r="ES232" s="1223"/>
      <c r="ET232" s="1223"/>
      <c r="EU232" s="1223"/>
      <c r="EV232" s="1223"/>
      <c r="EW232" s="1223"/>
      <c r="EX232" s="1223"/>
      <c r="EY232" s="1223"/>
      <c r="EZ232" s="1223"/>
      <c r="FA232" s="1223"/>
      <c r="FB232" s="1223"/>
      <c r="FC232" s="1223"/>
      <c r="FD232" s="1223"/>
      <c r="FE232" s="1223"/>
      <c r="FF232" s="1223"/>
      <c r="FG232" s="1223"/>
      <c r="FH232" s="1223"/>
      <c r="FI232" s="1223"/>
      <c r="FJ232" s="1223"/>
      <c r="FK232" s="1223"/>
      <c r="FL232" s="1223"/>
      <c r="FM232" s="1223"/>
      <c r="FN232" s="1223"/>
      <c r="FO232" s="1223"/>
      <c r="FP232" s="1223"/>
      <c r="FQ232" s="1223"/>
      <c r="FR232" s="1223"/>
      <c r="FS232" s="1223"/>
      <c r="FT232" s="1223"/>
      <c r="FU232" s="1223"/>
      <c r="FV232" s="1223"/>
      <c r="FW232" s="1223"/>
      <c r="FX232" s="1223"/>
      <c r="FY232" s="1223"/>
      <c r="FZ232" s="1223"/>
      <c r="GA232" s="1223"/>
      <c r="GB232" s="1223"/>
      <c r="GC232" s="1223"/>
      <c r="GD232" s="1223"/>
      <c r="GE232" s="1223"/>
      <c r="GF232" s="1223"/>
      <c r="GG232" s="1223"/>
      <c r="GH232" s="1223"/>
      <c r="GI232" s="1223"/>
      <c r="GJ232" s="1223"/>
      <c r="GK232" s="1223"/>
      <c r="GL232" s="1223"/>
      <c r="GM232" s="1223"/>
      <c r="GN232" s="1223"/>
      <c r="GO232" s="1223"/>
      <c r="GP232" s="1223"/>
      <c r="GQ232" s="1223"/>
      <c r="GR232" s="1223"/>
      <c r="GS232" s="1223"/>
      <c r="GT232" s="1223"/>
      <c r="GU232" s="1223"/>
      <c r="GV232" s="1223"/>
      <c r="GW232" s="1223"/>
      <c r="GX232" s="1223"/>
      <c r="GY232" s="1223"/>
      <c r="GZ232" s="1223"/>
      <c r="HA232" s="1223"/>
      <c r="HB232" s="1223"/>
      <c r="HC232" s="1223"/>
      <c r="HD232" s="1223"/>
      <c r="HE232" s="1223"/>
      <c r="HF232" s="1223"/>
      <c r="HG232" s="1223"/>
      <c r="HH232" s="1223"/>
      <c r="HI232" s="1223"/>
      <c r="HJ232" s="1223"/>
      <c r="HK232" s="1223"/>
      <c r="HL232" s="1223"/>
      <c r="HM232" s="1223"/>
      <c r="HN232" s="1223"/>
      <c r="HO232" s="1223"/>
      <c r="HP232" s="1223"/>
      <c r="HQ232" s="1223"/>
      <c r="HR232" s="1223"/>
      <c r="HS232" s="1223"/>
      <c r="HT232" s="1223"/>
      <c r="HU232" s="1223"/>
      <c r="HV232" s="1223"/>
      <c r="HW232" s="1223"/>
      <c r="HX232" s="1223"/>
      <c r="HY232" s="1223"/>
      <c r="HZ232" s="1223"/>
      <c r="IA232" s="1223"/>
      <c r="IB232" s="1223"/>
      <c r="IC232" s="1223"/>
      <c r="ID232" s="1223"/>
      <c r="IE232" s="1223"/>
      <c r="IF232" s="1223"/>
      <c r="IG232" s="1223"/>
      <c r="IH232" s="1223"/>
      <c r="II232" s="1223"/>
      <c r="IJ232" s="1223"/>
      <c r="IK232" s="1223"/>
      <c r="IL232" s="1223"/>
      <c r="IM232" s="1223"/>
      <c r="IN232" s="1223"/>
      <c r="IO232" s="1223"/>
      <c r="IP232" s="1223"/>
      <c r="IQ232" s="1223"/>
      <c r="IR232" s="1223"/>
      <c r="IS232" s="1223"/>
      <c r="IT232" s="1223"/>
      <c r="IU232" s="1223"/>
      <c r="IV232" s="1223"/>
    </row>
    <row r="233" spans="1:256" ht="12.75" customHeight="1">
      <c r="A233" s="2092" t="s">
        <v>1577</v>
      </c>
      <c r="B233" s="2094" t="s">
        <v>1591</v>
      </c>
      <c r="C233" s="2094"/>
      <c r="D233" s="1249"/>
      <c r="E233" s="1249"/>
      <c r="N233" s="2773"/>
      <c r="O233" s="2773"/>
      <c r="P233" s="2773"/>
      <c r="Q233" s="2773"/>
      <c r="R233" s="2773"/>
      <c r="S233" s="2773"/>
      <c r="T233" s="2773"/>
      <c r="U233" s="2773"/>
      <c r="V233" s="2773"/>
      <c r="W233" s="2773"/>
      <c r="X233" s="2773"/>
      <c r="Y233" s="2773"/>
      <c r="Z233" s="2773"/>
      <c r="AA233" s="2773"/>
      <c r="AB233" s="2773"/>
      <c r="AC233" s="2773"/>
      <c r="AD233" s="2773"/>
      <c r="AE233" s="2773"/>
      <c r="AF233" s="2773"/>
      <c r="AG233" s="2773"/>
      <c r="AH233" s="2773"/>
      <c r="AI233" s="2773"/>
      <c r="AJ233" s="2773"/>
      <c r="AK233" s="2773"/>
      <c r="AL233" s="2773"/>
      <c r="AM233" s="2773"/>
      <c r="AN233" s="2773"/>
      <c r="AO233" s="2773"/>
      <c r="AP233" s="2773"/>
      <c r="AQ233" s="2773"/>
      <c r="AR233" s="2773"/>
      <c r="AS233" s="2773"/>
      <c r="AT233" s="2773"/>
      <c r="AU233" s="2773"/>
      <c r="AV233" s="2773"/>
      <c r="AW233" s="2773"/>
      <c r="AX233" s="2773"/>
      <c r="AY233" s="2773"/>
      <c r="AZ233" s="1223"/>
      <c r="BA233" s="1223"/>
      <c r="BB233" s="1223"/>
      <c r="BC233" s="1223"/>
      <c r="BD233" s="1223"/>
      <c r="BE233" s="1223"/>
      <c r="BF233" s="1223"/>
      <c r="BG233" s="1223"/>
      <c r="BH233" s="1223"/>
      <c r="BI233" s="1223"/>
      <c r="BJ233" s="1223"/>
      <c r="BK233" s="1223"/>
      <c r="BL233" s="1223"/>
      <c r="BM233" s="1223"/>
      <c r="BN233" s="1223"/>
      <c r="BO233" s="1223"/>
      <c r="BP233" s="1223"/>
      <c r="BQ233" s="1223"/>
      <c r="BR233" s="1223"/>
      <c r="BS233" s="1223"/>
      <c r="BT233" s="1223"/>
      <c r="BU233" s="1223"/>
      <c r="BV233" s="1223"/>
      <c r="BW233" s="1223"/>
      <c r="BX233" s="1223"/>
      <c r="BY233" s="1223"/>
      <c r="BZ233" s="1223"/>
      <c r="CA233" s="1223"/>
      <c r="CB233" s="1223"/>
      <c r="CC233" s="1223"/>
      <c r="CD233" s="1223"/>
      <c r="CE233" s="1223"/>
      <c r="CF233" s="1223"/>
      <c r="CG233" s="1223"/>
      <c r="CH233" s="1223"/>
      <c r="CI233" s="1223"/>
      <c r="CJ233" s="1223"/>
      <c r="CK233" s="1223"/>
      <c r="CL233" s="1223"/>
      <c r="CM233" s="1223"/>
      <c r="CN233" s="1223"/>
      <c r="CO233" s="1223"/>
      <c r="CP233" s="1223"/>
      <c r="CQ233" s="1223"/>
      <c r="CR233" s="1223"/>
      <c r="CS233" s="1223"/>
      <c r="CT233" s="1223"/>
      <c r="CU233" s="1223"/>
      <c r="CV233" s="1223"/>
      <c r="CW233" s="1223"/>
      <c r="CX233" s="1223"/>
      <c r="CY233" s="1223"/>
      <c r="CZ233" s="1223"/>
      <c r="DA233" s="1223"/>
      <c r="DB233" s="1223"/>
      <c r="DC233" s="1223"/>
      <c r="DD233" s="1223"/>
      <c r="DE233" s="1223"/>
      <c r="DF233" s="1223"/>
      <c r="DG233" s="1223"/>
      <c r="DH233" s="1223"/>
      <c r="DI233" s="1223"/>
      <c r="DJ233" s="1223"/>
      <c r="DK233" s="1223"/>
      <c r="DL233" s="1223"/>
      <c r="DM233" s="1223"/>
      <c r="DN233" s="1223"/>
      <c r="DO233" s="1223"/>
      <c r="DP233" s="1223"/>
      <c r="DQ233" s="1223"/>
      <c r="DR233" s="1223"/>
      <c r="DS233" s="1223"/>
      <c r="DT233" s="1223"/>
      <c r="DU233" s="1223"/>
      <c r="DV233" s="1223"/>
      <c r="DW233" s="1223"/>
      <c r="DX233" s="1223"/>
      <c r="DY233" s="1223"/>
      <c r="DZ233" s="1223"/>
      <c r="EA233" s="1223"/>
      <c r="EB233" s="1223"/>
      <c r="EC233" s="1223"/>
      <c r="ED233" s="1223"/>
      <c r="EE233" s="1223"/>
      <c r="EF233" s="1223"/>
      <c r="EG233" s="1223"/>
      <c r="EH233" s="1223"/>
      <c r="EI233" s="1223"/>
      <c r="EJ233" s="1223"/>
      <c r="EK233" s="1223"/>
      <c r="EL233" s="1223"/>
      <c r="EM233" s="1223"/>
      <c r="EN233" s="1223"/>
      <c r="EO233" s="1223"/>
      <c r="EP233" s="1223"/>
      <c r="EQ233" s="1223"/>
      <c r="ER233" s="1223"/>
      <c r="ES233" s="1223"/>
      <c r="ET233" s="1223"/>
      <c r="EU233" s="1223"/>
      <c r="EV233" s="1223"/>
      <c r="EW233" s="1223"/>
      <c r="EX233" s="1223"/>
      <c r="EY233" s="1223"/>
      <c r="EZ233" s="1223"/>
      <c r="FA233" s="1223"/>
      <c r="FB233" s="1223"/>
      <c r="FC233" s="1223"/>
      <c r="FD233" s="1223"/>
      <c r="FE233" s="1223"/>
      <c r="FF233" s="1223"/>
      <c r="FG233" s="1223"/>
      <c r="FH233" s="1223"/>
      <c r="FI233" s="1223"/>
      <c r="FJ233" s="1223"/>
      <c r="FK233" s="1223"/>
      <c r="FL233" s="1223"/>
      <c r="FM233" s="1223"/>
      <c r="FN233" s="1223"/>
      <c r="FO233" s="1223"/>
      <c r="FP233" s="1223"/>
      <c r="FQ233" s="1223"/>
      <c r="FR233" s="1223"/>
      <c r="FS233" s="1223"/>
      <c r="FT233" s="1223"/>
      <c r="FU233" s="1223"/>
      <c r="FV233" s="1223"/>
      <c r="FW233" s="1223"/>
      <c r="FX233" s="1223"/>
      <c r="FY233" s="1223"/>
      <c r="FZ233" s="1223"/>
      <c r="GA233" s="1223"/>
      <c r="GB233" s="1223"/>
      <c r="GC233" s="1223"/>
      <c r="GD233" s="1223"/>
      <c r="GE233" s="1223"/>
      <c r="GF233" s="1223"/>
      <c r="GG233" s="1223"/>
      <c r="GH233" s="1223"/>
      <c r="GI233" s="1223"/>
      <c r="GJ233" s="1223"/>
      <c r="GK233" s="1223"/>
      <c r="GL233" s="1223"/>
      <c r="GM233" s="1223"/>
      <c r="GN233" s="1223"/>
      <c r="GO233" s="1223"/>
      <c r="GP233" s="1223"/>
      <c r="GQ233" s="1223"/>
      <c r="GR233" s="1223"/>
      <c r="GS233" s="1223"/>
      <c r="GT233" s="1223"/>
      <c r="GU233" s="1223"/>
      <c r="GV233" s="1223"/>
      <c r="GW233" s="1223"/>
      <c r="GX233" s="1223"/>
      <c r="GY233" s="1223"/>
      <c r="GZ233" s="1223"/>
      <c r="HA233" s="1223"/>
      <c r="HB233" s="1223"/>
      <c r="HC233" s="1223"/>
      <c r="HD233" s="1223"/>
      <c r="HE233" s="1223"/>
      <c r="HF233" s="1223"/>
      <c r="HG233" s="1223"/>
      <c r="HH233" s="1223"/>
      <c r="HI233" s="1223"/>
      <c r="HJ233" s="1223"/>
      <c r="HK233" s="1223"/>
      <c r="HL233" s="1223"/>
      <c r="HM233" s="1223"/>
      <c r="HN233" s="1223"/>
      <c r="HO233" s="1223"/>
      <c r="HP233" s="1223"/>
      <c r="HQ233" s="1223"/>
      <c r="HR233" s="1223"/>
      <c r="HS233" s="1223"/>
      <c r="HT233" s="1223"/>
      <c r="HU233" s="1223"/>
      <c r="HV233" s="1223"/>
      <c r="HW233" s="1223"/>
      <c r="HX233" s="1223"/>
      <c r="HY233" s="1223"/>
      <c r="HZ233" s="1223"/>
      <c r="IA233" s="1223"/>
      <c r="IB233" s="1223"/>
      <c r="IC233" s="1223"/>
      <c r="ID233" s="1223"/>
      <c r="IE233" s="1223"/>
      <c r="IF233" s="1223"/>
      <c r="IG233" s="1223"/>
      <c r="IH233" s="1223"/>
      <c r="II233" s="1223"/>
      <c r="IJ233" s="1223"/>
      <c r="IK233" s="1223"/>
      <c r="IL233" s="1223"/>
      <c r="IM233" s="1223"/>
      <c r="IN233" s="1223"/>
      <c r="IO233" s="1223"/>
      <c r="IP233" s="1223"/>
      <c r="IQ233" s="1223"/>
      <c r="IR233" s="1223"/>
      <c r="IS233" s="1223"/>
      <c r="IT233" s="1223"/>
      <c r="IU233" s="1223"/>
      <c r="IV233" s="1223"/>
    </row>
    <row r="234" spans="1:256" ht="25.5">
      <c r="A234" s="2093"/>
      <c r="B234" s="1250" t="s">
        <v>1588</v>
      </c>
      <c r="C234" s="1251" t="s">
        <v>1593</v>
      </c>
      <c r="D234" s="1253"/>
      <c r="E234" s="1253"/>
      <c r="N234" s="2773"/>
      <c r="O234" s="2773"/>
      <c r="P234" s="2773"/>
      <c r="Q234" s="2773"/>
      <c r="R234" s="2773"/>
      <c r="S234" s="2773"/>
      <c r="T234" s="2773"/>
      <c r="U234" s="2773"/>
      <c r="V234" s="2773"/>
      <c r="W234" s="2773"/>
      <c r="X234" s="2773"/>
      <c r="Y234" s="2773"/>
      <c r="Z234" s="2773"/>
      <c r="AA234" s="2773"/>
      <c r="AB234" s="2773"/>
      <c r="AC234" s="2773"/>
      <c r="AD234" s="2773"/>
      <c r="AE234" s="2773"/>
      <c r="AF234" s="2773"/>
      <c r="AG234" s="2773"/>
      <c r="AH234" s="2773"/>
      <c r="AI234" s="2773"/>
      <c r="AJ234" s="2773"/>
      <c r="AK234" s="2773"/>
      <c r="AL234" s="2773"/>
      <c r="AM234" s="2773"/>
      <c r="AN234" s="2773"/>
      <c r="AO234" s="2773"/>
      <c r="AP234" s="2773"/>
      <c r="AQ234" s="2773"/>
      <c r="AR234" s="2773"/>
      <c r="AS234" s="2773"/>
      <c r="AT234" s="2773"/>
      <c r="AU234" s="2773"/>
      <c r="AV234" s="2773"/>
      <c r="AW234" s="2773"/>
      <c r="AX234" s="2773"/>
      <c r="AY234" s="2773"/>
      <c r="AZ234" s="1223"/>
      <c r="BA234" s="1223"/>
      <c r="BB234" s="1223"/>
      <c r="BC234" s="1223"/>
      <c r="BD234" s="1223"/>
      <c r="BE234" s="1223"/>
      <c r="BF234" s="1223"/>
      <c r="BG234" s="1223"/>
      <c r="BH234" s="1223"/>
      <c r="BI234" s="1223"/>
      <c r="BJ234" s="1223"/>
      <c r="BK234" s="1223"/>
      <c r="BL234" s="1223"/>
      <c r="BM234" s="1223"/>
      <c r="BN234" s="1223"/>
      <c r="BO234" s="1223"/>
      <c r="BP234" s="1223"/>
      <c r="BQ234" s="1223"/>
      <c r="BR234" s="1223"/>
      <c r="BS234" s="1223"/>
      <c r="BT234" s="1223"/>
      <c r="BU234" s="1223"/>
      <c r="BV234" s="1223"/>
      <c r="BW234" s="1223"/>
      <c r="BX234" s="1223"/>
      <c r="BY234" s="1223"/>
      <c r="BZ234" s="1223"/>
      <c r="CA234" s="1223"/>
      <c r="CB234" s="1223"/>
      <c r="CC234" s="1223"/>
      <c r="CD234" s="1223"/>
      <c r="CE234" s="1223"/>
      <c r="CF234" s="1223"/>
      <c r="CG234" s="1223"/>
      <c r="CH234" s="1223"/>
      <c r="CI234" s="1223"/>
      <c r="CJ234" s="1223"/>
      <c r="CK234" s="1223"/>
      <c r="CL234" s="1223"/>
      <c r="CM234" s="1223"/>
      <c r="CN234" s="1223"/>
      <c r="CO234" s="1223"/>
      <c r="CP234" s="1223"/>
      <c r="CQ234" s="1223"/>
      <c r="CR234" s="1223"/>
      <c r="CS234" s="1223"/>
      <c r="CT234" s="1223"/>
      <c r="CU234" s="1223"/>
      <c r="CV234" s="1223"/>
      <c r="CW234" s="1223"/>
      <c r="CX234" s="1223"/>
      <c r="CY234" s="1223"/>
      <c r="CZ234" s="1223"/>
      <c r="DA234" s="1223"/>
      <c r="DB234" s="1223"/>
      <c r="DC234" s="1223"/>
      <c r="DD234" s="1223"/>
      <c r="DE234" s="1223"/>
      <c r="DF234" s="1223"/>
      <c r="DG234" s="1223"/>
      <c r="DH234" s="1223"/>
      <c r="DI234" s="1223"/>
      <c r="DJ234" s="1223"/>
      <c r="DK234" s="1223"/>
      <c r="DL234" s="1223"/>
      <c r="DM234" s="1223"/>
      <c r="DN234" s="1223"/>
      <c r="DO234" s="1223"/>
      <c r="DP234" s="1223"/>
      <c r="DQ234" s="1223"/>
      <c r="DR234" s="1223"/>
      <c r="DS234" s="1223"/>
      <c r="DT234" s="1223"/>
      <c r="DU234" s="1223"/>
      <c r="DV234" s="1223"/>
      <c r="DW234" s="1223"/>
      <c r="DX234" s="1223"/>
      <c r="DY234" s="1223"/>
      <c r="DZ234" s="1223"/>
      <c r="EA234" s="1223"/>
      <c r="EB234" s="1223"/>
      <c r="EC234" s="1223"/>
      <c r="ED234" s="1223"/>
      <c r="EE234" s="1223"/>
      <c r="EF234" s="1223"/>
      <c r="EG234" s="1223"/>
      <c r="EH234" s="1223"/>
      <c r="EI234" s="1223"/>
      <c r="EJ234" s="1223"/>
      <c r="EK234" s="1223"/>
      <c r="EL234" s="1223"/>
      <c r="EM234" s="1223"/>
      <c r="EN234" s="1223"/>
      <c r="EO234" s="1223"/>
      <c r="EP234" s="1223"/>
      <c r="EQ234" s="1223"/>
      <c r="ER234" s="1223"/>
      <c r="ES234" s="1223"/>
      <c r="ET234" s="1223"/>
      <c r="EU234" s="1223"/>
      <c r="EV234" s="1223"/>
      <c r="EW234" s="1223"/>
      <c r="EX234" s="1223"/>
      <c r="EY234" s="1223"/>
      <c r="EZ234" s="1223"/>
      <c r="FA234" s="1223"/>
      <c r="FB234" s="1223"/>
      <c r="FC234" s="1223"/>
      <c r="FD234" s="1223"/>
      <c r="FE234" s="1223"/>
      <c r="FF234" s="1223"/>
      <c r="FG234" s="1223"/>
      <c r="FH234" s="1223"/>
      <c r="FI234" s="1223"/>
      <c r="FJ234" s="1223"/>
      <c r="FK234" s="1223"/>
      <c r="FL234" s="1223"/>
      <c r="FM234" s="1223"/>
      <c r="FN234" s="1223"/>
      <c r="FO234" s="1223"/>
      <c r="FP234" s="1223"/>
      <c r="FQ234" s="1223"/>
      <c r="FR234" s="1223"/>
      <c r="FS234" s="1223"/>
      <c r="FT234" s="1223"/>
      <c r="FU234" s="1223"/>
      <c r="FV234" s="1223"/>
      <c r="FW234" s="1223"/>
      <c r="FX234" s="1223"/>
      <c r="FY234" s="1223"/>
      <c r="FZ234" s="1223"/>
      <c r="GA234" s="1223"/>
      <c r="GB234" s="1223"/>
      <c r="GC234" s="1223"/>
      <c r="GD234" s="1223"/>
      <c r="GE234" s="1223"/>
      <c r="GF234" s="1223"/>
      <c r="GG234" s="1223"/>
      <c r="GH234" s="1223"/>
      <c r="GI234" s="1223"/>
      <c r="GJ234" s="1223"/>
      <c r="GK234" s="1223"/>
      <c r="GL234" s="1223"/>
      <c r="GM234" s="1223"/>
      <c r="GN234" s="1223"/>
      <c r="GO234" s="1223"/>
      <c r="GP234" s="1223"/>
      <c r="GQ234" s="1223"/>
      <c r="GR234" s="1223"/>
      <c r="GS234" s="1223"/>
      <c r="GT234" s="1223"/>
      <c r="GU234" s="1223"/>
      <c r="GV234" s="1223"/>
      <c r="GW234" s="1223"/>
      <c r="GX234" s="1223"/>
      <c r="GY234" s="1223"/>
      <c r="GZ234" s="1223"/>
      <c r="HA234" s="1223"/>
      <c r="HB234" s="1223"/>
      <c r="HC234" s="1223"/>
      <c r="HD234" s="1223"/>
      <c r="HE234" s="1223"/>
      <c r="HF234" s="1223"/>
      <c r="HG234" s="1223"/>
      <c r="HH234" s="1223"/>
      <c r="HI234" s="1223"/>
      <c r="HJ234" s="1223"/>
      <c r="HK234" s="1223"/>
      <c r="HL234" s="1223"/>
      <c r="HM234" s="1223"/>
      <c r="HN234" s="1223"/>
      <c r="HO234" s="1223"/>
      <c r="HP234" s="1223"/>
      <c r="HQ234" s="1223"/>
      <c r="HR234" s="1223"/>
      <c r="HS234" s="1223"/>
      <c r="HT234" s="1223"/>
      <c r="HU234" s="1223"/>
      <c r="HV234" s="1223"/>
      <c r="HW234" s="1223"/>
      <c r="HX234" s="1223"/>
      <c r="HY234" s="1223"/>
      <c r="HZ234" s="1223"/>
      <c r="IA234" s="1223"/>
      <c r="IB234" s="1223"/>
      <c r="IC234" s="1223"/>
      <c r="ID234" s="1223"/>
      <c r="IE234" s="1223"/>
      <c r="IF234" s="1223"/>
      <c r="IG234" s="1223"/>
      <c r="IH234" s="1223"/>
      <c r="II234" s="1223"/>
      <c r="IJ234" s="1223"/>
      <c r="IK234" s="1223"/>
      <c r="IL234" s="1223"/>
      <c r="IM234" s="1223"/>
      <c r="IN234" s="1223"/>
      <c r="IO234" s="1223"/>
      <c r="IP234" s="1223"/>
      <c r="IQ234" s="1223"/>
      <c r="IR234" s="1223"/>
      <c r="IS234" s="1223"/>
      <c r="IT234" s="1223"/>
      <c r="IU234" s="1223"/>
      <c r="IV234" s="1223"/>
    </row>
    <row r="235" spans="1:256" ht="20.100000000000001" customHeight="1">
      <c r="A235" s="1237" t="s">
        <v>0</v>
      </c>
      <c r="B235" s="1239">
        <f>SUM(B236:B240)</f>
        <v>131</v>
      </c>
      <c r="C235" s="1239">
        <f>SUM(C236:C240)</f>
        <v>384</v>
      </c>
      <c r="D235" s="1253"/>
      <c r="E235" s="1253"/>
      <c r="N235" s="2773"/>
      <c r="O235" s="2773"/>
      <c r="P235" s="2773"/>
      <c r="Q235" s="2773"/>
      <c r="R235" s="2773"/>
      <c r="S235" s="2773"/>
      <c r="T235" s="2773"/>
      <c r="U235" s="2773"/>
      <c r="V235" s="2773"/>
      <c r="W235" s="2773"/>
      <c r="X235" s="2773"/>
      <c r="Y235" s="2773"/>
      <c r="Z235" s="2773"/>
      <c r="AA235" s="2773"/>
      <c r="AB235" s="2773"/>
      <c r="AC235" s="2773"/>
      <c r="AD235" s="2773"/>
      <c r="AE235" s="2773"/>
      <c r="AF235" s="2773"/>
      <c r="AG235" s="2773"/>
      <c r="AH235" s="2773"/>
      <c r="AI235" s="2773"/>
      <c r="AJ235" s="2773"/>
      <c r="AK235" s="2773"/>
      <c r="AL235" s="2773"/>
      <c r="AM235" s="2773"/>
      <c r="AN235" s="2773"/>
      <c r="AO235" s="2773"/>
      <c r="AP235" s="2773"/>
      <c r="AQ235" s="2773"/>
      <c r="AR235" s="2773"/>
      <c r="AS235" s="2773"/>
      <c r="AT235" s="2773"/>
      <c r="AU235" s="2773"/>
      <c r="AV235" s="2773"/>
      <c r="AW235" s="2773"/>
      <c r="AX235" s="2773"/>
      <c r="AY235" s="2773"/>
      <c r="AZ235" s="1223"/>
      <c r="BA235" s="1223"/>
      <c r="BB235" s="1223"/>
      <c r="BC235" s="1223"/>
      <c r="BD235" s="1223"/>
      <c r="BE235" s="1223"/>
      <c r="BF235" s="1223"/>
      <c r="BG235" s="1223"/>
      <c r="BH235" s="1223"/>
      <c r="BI235" s="1223"/>
      <c r="BJ235" s="1223"/>
      <c r="BK235" s="1223"/>
      <c r="BL235" s="1223"/>
      <c r="BM235" s="1223"/>
      <c r="BN235" s="1223"/>
      <c r="BO235" s="1223"/>
      <c r="BP235" s="1223"/>
      <c r="BQ235" s="1223"/>
      <c r="BR235" s="1223"/>
      <c r="BS235" s="1223"/>
      <c r="BT235" s="1223"/>
      <c r="BU235" s="1223"/>
      <c r="BV235" s="1223"/>
      <c r="BW235" s="1223"/>
      <c r="BX235" s="1223"/>
      <c r="BY235" s="1223"/>
      <c r="BZ235" s="1223"/>
      <c r="CA235" s="1223"/>
      <c r="CB235" s="1223"/>
      <c r="CC235" s="1223"/>
      <c r="CD235" s="1223"/>
      <c r="CE235" s="1223"/>
      <c r="CF235" s="1223"/>
      <c r="CG235" s="1223"/>
      <c r="CH235" s="1223"/>
      <c r="CI235" s="1223"/>
      <c r="CJ235" s="1223"/>
      <c r="CK235" s="1223"/>
      <c r="CL235" s="1223"/>
      <c r="CM235" s="1223"/>
      <c r="CN235" s="1223"/>
      <c r="CO235" s="1223"/>
      <c r="CP235" s="1223"/>
      <c r="CQ235" s="1223"/>
      <c r="CR235" s="1223"/>
      <c r="CS235" s="1223"/>
      <c r="CT235" s="1223"/>
      <c r="CU235" s="1223"/>
      <c r="CV235" s="1223"/>
      <c r="CW235" s="1223"/>
      <c r="CX235" s="1223"/>
      <c r="CY235" s="1223"/>
      <c r="CZ235" s="1223"/>
      <c r="DA235" s="1223"/>
      <c r="DB235" s="1223"/>
      <c r="DC235" s="1223"/>
      <c r="DD235" s="1223"/>
      <c r="DE235" s="1223"/>
      <c r="DF235" s="1223"/>
      <c r="DG235" s="1223"/>
      <c r="DH235" s="1223"/>
      <c r="DI235" s="1223"/>
      <c r="DJ235" s="1223"/>
      <c r="DK235" s="1223"/>
      <c r="DL235" s="1223"/>
      <c r="DM235" s="1223"/>
      <c r="DN235" s="1223"/>
      <c r="DO235" s="1223"/>
      <c r="DP235" s="1223"/>
      <c r="DQ235" s="1223"/>
      <c r="DR235" s="1223"/>
      <c r="DS235" s="1223"/>
      <c r="DT235" s="1223"/>
      <c r="DU235" s="1223"/>
      <c r="DV235" s="1223"/>
      <c r="DW235" s="1223"/>
      <c r="DX235" s="1223"/>
      <c r="DY235" s="1223"/>
      <c r="DZ235" s="1223"/>
      <c r="EA235" s="1223"/>
      <c r="EB235" s="1223"/>
      <c r="EC235" s="1223"/>
      <c r="ED235" s="1223"/>
      <c r="EE235" s="1223"/>
      <c r="EF235" s="1223"/>
      <c r="EG235" s="1223"/>
      <c r="EH235" s="1223"/>
      <c r="EI235" s="1223"/>
      <c r="EJ235" s="1223"/>
      <c r="EK235" s="1223"/>
      <c r="EL235" s="1223"/>
      <c r="EM235" s="1223"/>
      <c r="EN235" s="1223"/>
      <c r="EO235" s="1223"/>
      <c r="EP235" s="1223"/>
      <c r="EQ235" s="1223"/>
      <c r="ER235" s="1223"/>
      <c r="ES235" s="1223"/>
      <c r="ET235" s="1223"/>
      <c r="EU235" s="1223"/>
      <c r="EV235" s="1223"/>
      <c r="EW235" s="1223"/>
      <c r="EX235" s="1223"/>
      <c r="EY235" s="1223"/>
      <c r="EZ235" s="1223"/>
      <c r="FA235" s="1223"/>
      <c r="FB235" s="1223"/>
      <c r="FC235" s="1223"/>
      <c r="FD235" s="1223"/>
      <c r="FE235" s="1223"/>
      <c r="FF235" s="1223"/>
      <c r="FG235" s="1223"/>
      <c r="FH235" s="1223"/>
      <c r="FI235" s="1223"/>
      <c r="FJ235" s="1223"/>
      <c r="FK235" s="1223"/>
      <c r="FL235" s="1223"/>
      <c r="FM235" s="1223"/>
      <c r="FN235" s="1223"/>
      <c r="FO235" s="1223"/>
      <c r="FP235" s="1223"/>
      <c r="FQ235" s="1223"/>
      <c r="FR235" s="1223"/>
      <c r="FS235" s="1223"/>
      <c r="FT235" s="1223"/>
      <c r="FU235" s="1223"/>
      <c r="FV235" s="1223"/>
      <c r="FW235" s="1223"/>
      <c r="FX235" s="1223"/>
      <c r="FY235" s="1223"/>
      <c r="FZ235" s="1223"/>
      <c r="GA235" s="1223"/>
      <c r="GB235" s="1223"/>
      <c r="GC235" s="1223"/>
      <c r="GD235" s="1223"/>
      <c r="GE235" s="1223"/>
      <c r="GF235" s="1223"/>
      <c r="GG235" s="1223"/>
      <c r="GH235" s="1223"/>
      <c r="GI235" s="1223"/>
      <c r="GJ235" s="1223"/>
      <c r="GK235" s="1223"/>
      <c r="GL235" s="1223"/>
      <c r="GM235" s="1223"/>
      <c r="GN235" s="1223"/>
      <c r="GO235" s="1223"/>
      <c r="GP235" s="1223"/>
      <c r="GQ235" s="1223"/>
      <c r="GR235" s="1223"/>
      <c r="GS235" s="1223"/>
      <c r="GT235" s="1223"/>
      <c r="GU235" s="1223"/>
      <c r="GV235" s="1223"/>
      <c r="GW235" s="1223"/>
      <c r="GX235" s="1223"/>
      <c r="GY235" s="1223"/>
      <c r="GZ235" s="1223"/>
      <c r="HA235" s="1223"/>
      <c r="HB235" s="1223"/>
      <c r="HC235" s="1223"/>
      <c r="HD235" s="1223"/>
      <c r="HE235" s="1223"/>
      <c r="HF235" s="1223"/>
      <c r="HG235" s="1223"/>
      <c r="HH235" s="1223"/>
      <c r="HI235" s="1223"/>
      <c r="HJ235" s="1223"/>
      <c r="HK235" s="1223"/>
      <c r="HL235" s="1223"/>
      <c r="HM235" s="1223"/>
      <c r="HN235" s="1223"/>
      <c r="HO235" s="1223"/>
      <c r="HP235" s="1223"/>
      <c r="HQ235" s="1223"/>
      <c r="HR235" s="1223"/>
      <c r="HS235" s="1223"/>
      <c r="HT235" s="1223"/>
      <c r="HU235" s="1223"/>
      <c r="HV235" s="1223"/>
      <c r="HW235" s="1223"/>
      <c r="HX235" s="1223"/>
      <c r="HY235" s="1223"/>
      <c r="HZ235" s="1223"/>
      <c r="IA235" s="1223"/>
      <c r="IB235" s="1223"/>
      <c r="IC235" s="1223"/>
      <c r="ID235" s="1223"/>
      <c r="IE235" s="1223"/>
      <c r="IF235" s="1223"/>
      <c r="IG235" s="1223"/>
      <c r="IH235" s="1223"/>
      <c r="II235" s="1223"/>
      <c r="IJ235" s="1223"/>
      <c r="IK235" s="1223"/>
      <c r="IL235" s="1223"/>
      <c r="IM235" s="1223"/>
      <c r="IN235" s="1223"/>
      <c r="IO235" s="1223"/>
      <c r="IP235" s="1223"/>
      <c r="IQ235" s="1223"/>
      <c r="IR235" s="1223"/>
      <c r="IS235" s="1223"/>
      <c r="IT235" s="1223"/>
      <c r="IU235" s="1223"/>
      <c r="IV235" s="1223"/>
    </row>
    <row r="236" spans="1:256" ht="20.100000000000001" customHeight="1">
      <c r="A236" s="1240" t="s">
        <v>1578</v>
      </c>
      <c r="B236" s="1241">
        <v>90</v>
      </c>
      <c r="C236" s="1241">
        <v>293</v>
      </c>
      <c r="D236" s="1253"/>
      <c r="E236" s="1253"/>
      <c r="N236" s="2773"/>
      <c r="O236" s="2773"/>
      <c r="P236" s="2773"/>
      <c r="Q236" s="2773"/>
      <c r="R236" s="2773"/>
      <c r="S236" s="2773"/>
      <c r="T236" s="2773"/>
      <c r="U236" s="2773"/>
      <c r="V236" s="2773"/>
      <c r="W236" s="2773"/>
      <c r="X236" s="2773"/>
      <c r="Y236" s="2773"/>
      <c r="Z236" s="2773"/>
      <c r="AA236" s="2773"/>
      <c r="AB236" s="2773"/>
      <c r="AC236" s="2773"/>
      <c r="AD236" s="2773"/>
      <c r="AE236" s="2773"/>
      <c r="AF236" s="2773"/>
      <c r="AG236" s="2773"/>
      <c r="AH236" s="2773"/>
      <c r="AI236" s="2773"/>
      <c r="AJ236" s="2773"/>
      <c r="AK236" s="2773"/>
      <c r="AL236" s="2773"/>
      <c r="AM236" s="2773"/>
      <c r="AN236" s="2773"/>
      <c r="AO236" s="2773"/>
      <c r="AP236" s="2773"/>
      <c r="AQ236" s="2773"/>
      <c r="AR236" s="2773"/>
      <c r="AS236" s="2773"/>
      <c r="AT236" s="2773"/>
      <c r="AU236" s="2773"/>
      <c r="AV236" s="2773"/>
      <c r="AW236" s="2773"/>
      <c r="AX236" s="2773"/>
      <c r="AY236" s="2773"/>
      <c r="AZ236" s="1223"/>
      <c r="BA236" s="1223"/>
      <c r="BB236" s="1223"/>
      <c r="BC236" s="1223"/>
      <c r="BD236" s="1223"/>
      <c r="BE236" s="1223"/>
      <c r="BF236" s="1223"/>
      <c r="BG236" s="1223"/>
      <c r="BH236" s="1223"/>
      <c r="BI236" s="1223"/>
      <c r="BJ236" s="1223"/>
      <c r="BK236" s="1223"/>
      <c r="BL236" s="1223"/>
      <c r="BM236" s="1223"/>
      <c r="BN236" s="1223"/>
      <c r="BO236" s="1223"/>
      <c r="BP236" s="1223"/>
      <c r="BQ236" s="1223"/>
      <c r="BR236" s="1223"/>
      <c r="BS236" s="1223"/>
      <c r="BT236" s="1223"/>
      <c r="BU236" s="1223"/>
      <c r="BV236" s="1223"/>
      <c r="BW236" s="1223"/>
      <c r="BX236" s="1223"/>
      <c r="BY236" s="1223"/>
      <c r="BZ236" s="1223"/>
      <c r="CA236" s="1223"/>
      <c r="CB236" s="1223"/>
      <c r="CC236" s="1223"/>
      <c r="CD236" s="1223"/>
      <c r="CE236" s="1223"/>
      <c r="CF236" s="1223"/>
      <c r="CG236" s="1223"/>
      <c r="CH236" s="1223"/>
      <c r="CI236" s="1223"/>
      <c r="CJ236" s="1223"/>
      <c r="CK236" s="1223"/>
      <c r="CL236" s="1223"/>
      <c r="CM236" s="1223"/>
      <c r="CN236" s="1223"/>
      <c r="CO236" s="1223"/>
      <c r="CP236" s="1223"/>
      <c r="CQ236" s="1223"/>
      <c r="CR236" s="1223"/>
      <c r="CS236" s="1223"/>
      <c r="CT236" s="1223"/>
      <c r="CU236" s="1223"/>
      <c r="CV236" s="1223"/>
      <c r="CW236" s="1223"/>
      <c r="CX236" s="1223"/>
      <c r="CY236" s="1223"/>
      <c r="CZ236" s="1223"/>
      <c r="DA236" s="1223"/>
      <c r="DB236" s="1223"/>
      <c r="DC236" s="1223"/>
      <c r="DD236" s="1223"/>
      <c r="DE236" s="1223"/>
      <c r="DF236" s="1223"/>
      <c r="DG236" s="1223"/>
      <c r="DH236" s="1223"/>
      <c r="DI236" s="1223"/>
      <c r="DJ236" s="1223"/>
      <c r="DK236" s="1223"/>
      <c r="DL236" s="1223"/>
      <c r="DM236" s="1223"/>
      <c r="DN236" s="1223"/>
      <c r="DO236" s="1223"/>
      <c r="DP236" s="1223"/>
      <c r="DQ236" s="1223"/>
      <c r="DR236" s="1223"/>
      <c r="DS236" s="1223"/>
      <c r="DT236" s="1223"/>
      <c r="DU236" s="1223"/>
      <c r="DV236" s="1223"/>
      <c r="DW236" s="1223"/>
      <c r="DX236" s="1223"/>
      <c r="DY236" s="1223"/>
      <c r="DZ236" s="1223"/>
      <c r="EA236" s="1223"/>
      <c r="EB236" s="1223"/>
      <c r="EC236" s="1223"/>
      <c r="ED236" s="1223"/>
      <c r="EE236" s="1223"/>
      <c r="EF236" s="1223"/>
      <c r="EG236" s="1223"/>
      <c r="EH236" s="1223"/>
      <c r="EI236" s="1223"/>
      <c r="EJ236" s="1223"/>
      <c r="EK236" s="1223"/>
      <c r="EL236" s="1223"/>
      <c r="EM236" s="1223"/>
      <c r="EN236" s="1223"/>
      <c r="EO236" s="1223"/>
      <c r="EP236" s="1223"/>
      <c r="EQ236" s="1223"/>
      <c r="ER236" s="1223"/>
      <c r="ES236" s="1223"/>
      <c r="ET236" s="1223"/>
      <c r="EU236" s="1223"/>
      <c r="EV236" s="1223"/>
      <c r="EW236" s="1223"/>
      <c r="EX236" s="1223"/>
      <c r="EY236" s="1223"/>
      <c r="EZ236" s="1223"/>
      <c r="FA236" s="1223"/>
      <c r="FB236" s="1223"/>
      <c r="FC236" s="1223"/>
      <c r="FD236" s="1223"/>
      <c r="FE236" s="1223"/>
      <c r="FF236" s="1223"/>
      <c r="FG236" s="1223"/>
      <c r="FH236" s="1223"/>
      <c r="FI236" s="1223"/>
      <c r="FJ236" s="1223"/>
      <c r="FK236" s="1223"/>
      <c r="FL236" s="1223"/>
      <c r="FM236" s="1223"/>
      <c r="FN236" s="1223"/>
      <c r="FO236" s="1223"/>
      <c r="FP236" s="1223"/>
      <c r="FQ236" s="1223"/>
      <c r="FR236" s="1223"/>
      <c r="FS236" s="1223"/>
      <c r="FT236" s="1223"/>
      <c r="FU236" s="1223"/>
      <c r="FV236" s="1223"/>
      <c r="FW236" s="1223"/>
      <c r="FX236" s="1223"/>
      <c r="FY236" s="1223"/>
      <c r="FZ236" s="1223"/>
      <c r="GA236" s="1223"/>
      <c r="GB236" s="1223"/>
      <c r="GC236" s="1223"/>
      <c r="GD236" s="1223"/>
      <c r="GE236" s="1223"/>
      <c r="GF236" s="1223"/>
      <c r="GG236" s="1223"/>
      <c r="GH236" s="1223"/>
      <c r="GI236" s="1223"/>
      <c r="GJ236" s="1223"/>
      <c r="GK236" s="1223"/>
      <c r="GL236" s="1223"/>
      <c r="GM236" s="1223"/>
      <c r="GN236" s="1223"/>
      <c r="GO236" s="1223"/>
      <c r="GP236" s="1223"/>
      <c r="GQ236" s="1223"/>
      <c r="GR236" s="1223"/>
      <c r="GS236" s="1223"/>
      <c r="GT236" s="1223"/>
      <c r="GU236" s="1223"/>
      <c r="GV236" s="1223"/>
      <c r="GW236" s="1223"/>
      <c r="GX236" s="1223"/>
      <c r="GY236" s="1223"/>
      <c r="GZ236" s="1223"/>
      <c r="HA236" s="1223"/>
      <c r="HB236" s="1223"/>
      <c r="HC236" s="1223"/>
      <c r="HD236" s="1223"/>
      <c r="HE236" s="1223"/>
      <c r="HF236" s="1223"/>
      <c r="HG236" s="1223"/>
      <c r="HH236" s="1223"/>
      <c r="HI236" s="1223"/>
      <c r="HJ236" s="1223"/>
      <c r="HK236" s="1223"/>
      <c r="HL236" s="1223"/>
      <c r="HM236" s="1223"/>
      <c r="HN236" s="1223"/>
      <c r="HO236" s="1223"/>
      <c r="HP236" s="1223"/>
      <c r="HQ236" s="1223"/>
      <c r="HR236" s="1223"/>
      <c r="HS236" s="1223"/>
      <c r="HT236" s="1223"/>
      <c r="HU236" s="1223"/>
      <c r="HV236" s="1223"/>
      <c r="HW236" s="1223"/>
      <c r="HX236" s="1223"/>
      <c r="HY236" s="1223"/>
      <c r="HZ236" s="1223"/>
      <c r="IA236" s="1223"/>
      <c r="IB236" s="1223"/>
      <c r="IC236" s="1223"/>
      <c r="ID236" s="1223"/>
      <c r="IE236" s="1223"/>
      <c r="IF236" s="1223"/>
      <c r="IG236" s="1223"/>
      <c r="IH236" s="1223"/>
      <c r="II236" s="1223"/>
      <c r="IJ236" s="1223"/>
      <c r="IK236" s="1223"/>
      <c r="IL236" s="1223"/>
      <c r="IM236" s="1223"/>
      <c r="IN236" s="1223"/>
      <c r="IO236" s="1223"/>
      <c r="IP236" s="1223"/>
      <c r="IQ236" s="1223"/>
      <c r="IR236" s="1223"/>
      <c r="IS236" s="1223"/>
      <c r="IT236" s="1223"/>
      <c r="IU236" s="1223"/>
      <c r="IV236" s="1223"/>
    </row>
    <row r="237" spans="1:256" ht="20.100000000000001" customHeight="1">
      <c r="A237" s="1240" t="s">
        <v>635</v>
      </c>
      <c r="B237" s="1241">
        <v>6</v>
      </c>
      <c r="C237" s="1241">
        <v>3</v>
      </c>
      <c r="D237" s="1253"/>
      <c r="E237" s="1253"/>
      <c r="N237" s="2773"/>
      <c r="O237" s="2773"/>
      <c r="P237" s="2773"/>
      <c r="Q237" s="2773"/>
      <c r="R237" s="2773"/>
      <c r="S237" s="2773"/>
      <c r="T237" s="2773"/>
      <c r="U237" s="2773"/>
      <c r="V237" s="2773"/>
      <c r="W237" s="2773"/>
      <c r="X237" s="2773"/>
      <c r="Y237" s="2773"/>
      <c r="Z237" s="2773"/>
      <c r="AA237" s="2773"/>
      <c r="AB237" s="2773"/>
      <c r="AC237" s="2773"/>
      <c r="AD237" s="2773"/>
      <c r="AE237" s="2773"/>
      <c r="AF237" s="2773"/>
      <c r="AG237" s="2773"/>
      <c r="AH237" s="2773"/>
      <c r="AI237" s="2773"/>
      <c r="AJ237" s="2773"/>
      <c r="AK237" s="2773"/>
      <c r="AL237" s="2773"/>
      <c r="AM237" s="2773"/>
      <c r="AN237" s="2773"/>
      <c r="AO237" s="2773"/>
      <c r="AP237" s="2773"/>
      <c r="AQ237" s="2773"/>
      <c r="AR237" s="2773"/>
      <c r="AS237" s="2773"/>
      <c r="AT237" s="2773"/>
      <c r="AU237" s="2773"/>
      <c r="AV237" s="2773"/>
      <c r="AW237" s="2773"/>
      <c r="AX237" s="2773"/>
      <c r="AY237" s="2773"/>
      <c r="AZ237" s="1223"/>
      <c r="BA237" s="1223"/>
      <c r="BB237" s="1223"/>
      <c r="BC237" s="1223"/>
      <c r="BD237" s="1223"/>
      <c r="BE237" s="1223"/>
      <c r="BF237" s="1223"/>
      <c r="BG237" s="1223"/>
      <c r="BH237" s="1223"/>
      <c r="BI237" s="1223"/>
      <c r="BJ237" s="1223"/>
      <c r="BK237" s="1223"/>
      <c r="BL237" s="1223"/>
      <c r="BM237" s="1223"/>
      <c r="BN237" s="1223"/>
      <c r="BO237" s="1223"/>
      <c r="BP237" s="1223"/>
      <c r="BQ237" s="1223"/>
      <c r="BR237" s="1223"/>
      <c r="BS237" s="1223"/>
      <c r="BT237" s="1223"/>
      <c r="BU237" s="1223"/>
      <c r="BV237" s="1223"/>
      <c r="BW237" s="1223"/>
      <c r="BX237" s="1223"/>
      <c r="BY237" s="1223"/>
      <c r="BZ237" s="1223"/>
      <c r="CA237" s="1223"/>
      <c r="CB237" s="1223"/>
      <c r="CC237" s="1223"/>
      <c r="CD237" s="1223"/>
      <c r="CE237" s="1223"/>
      <c r="CF237" s="1223"/>
      <c r="CG237" s="1223"/>
      <c r="CH237" s="1223"/>
      <c r="CI237" s="1223"/>
      <c r="CJ237" s="1223"/>
      <c r="CK237" s="1223"/>
      <c r="CL237" s="1223"/>
      <c r="CM237" s="1223"/>
      <c r="CN237" s="1223"/>
      <c r="CO237" s="1223"/>
      <c r="CP237" s="1223"/>
      <c r="CQ237" s="1223"/>
      <c r="CR237" s="1223"/>
      <c r="CS237" s="1223"/>
      <c r="CT237" s="1223"/>
      <c r="CU237" s="1223"/>
      <c r="CV237" s="1223"/>
      <c r="CW237" s="1223"/>
      <c r="CX237" s="1223"/>
      <c r="CY237" s="1223"/>
      <c r="CZ237" s="1223"/>
      <c r="DA237" s="1223"/>
      <c r="DB237" s="1223"/>
      <c r="DC237" s="1223"/>
      <c r="DD237" s="1223"/>
      <c r="DE237" s="1223"/>
      <c r="DF237" s="1223"/>
      <c r="DG237" s="1223"/>
      <c r="DH237" s="1223"/>
      <c r="DI237" s="1223"/>
      <c r="DJ237" s="1223"/>
      <c r="DK237" s="1223"/>
      <c r="DL237" s="1223"/>
      <c r="DM237" s="1223"/>
      <c r="DN237" s="1223"/>
      <c r="DO237" s="1223"/>
      <c r="DP237" s="1223"/>
      <c r="DQ237" s="1223"/>
      <c r="DR237" s="1223"/>
      <c r="DS237" s="1223"/>
      <c r="DT237" s="1223"/>
      <c r="DU237" s="1223"/>
      <c r="DV237" s="1223"/>
      <c r="DW237" s="1223"/>
      <c r="DX237" s="1223"/>
      <c r="DY237" s="1223"/>
      <c r="DZ237" s="1223"/>
      <c r="EA237" s="1223"/>
      <c r="EB237" s="1223"/>
      <c r="EC237" s="1223"/>
      <c r="ED237" s="1223"/>
      <c r="EE237" s="1223"/>
      <c r="EF237" s="1223"/>
      <c r="EG237" s="1223"/>
      <c r="EH237" s="1223"/>
      <c r="EI237" s="1223"/>
      <c r="EJ237" s="1223"/>
      <c r="EK237" s="1223"/>
      <c r="EL237" s="1223"/>
      <c r="EM237" s="1223"/>
      <c r="EN237" s="1223"/>
      <c r="EO237" s="1223"/>
      <c r="EP237" s="1223"/>
      <c r="EQ237" s="1223"/>
      <c r="ER237" s="1223"/>
      <c r="ES237" s="1223"/>
      <c r="ET237" s="1223"/>
      <c r="EU237" s="1223"/>
      <c r="EV237" s="1223"/>
      <c r="EW237" s="1223"/>
      <c r="EX237" s="1223"/>
      <c r="EY237" s="1223"/>
      <c r="EZ237" s="1223"/>
      <c r="FA237" s="1223"/>
      <c r="FB237" s="1223"/>
      <c r="FC237" s="1223"/>
      <c r="FD237" s="1223"/>
      <c r="FE237" s="1223"/>
      <c r="FF237" s="1223"/>
      <c r="FG237" s="1223"/>
      <c r="FH237" s="1223"/>
      <c r="FI237" s="1223"/>
      <c r="FJ237" s="1223"/>
      <c r="FK237" s="1223"/>
      <c r="FL237" s="1223"/>
      <c r="FM237" s="1223"/>
      <c r="FN237" s="1223"/>
      <c r="FO237" s="1223"/>
      <c r="FP237" s="1223"/>
      <c r="FQ237" s="1223"/>
      <c r="FR237" s="1223"/>
      <c r="FS237" s="1223"/>
      <c r="FT237" s="1223"/>
      <c r="FU237" s="1223"/>
      <c r="FV237" s="1223"/>
      <c r="FW237" s="1223"/>
      <c r="FX237" s="1223"/>
      <c r="FY237" s="1223"/>
      <c r="FZ237" s="1223"/>
      <c r="GA237" s="1223"/>
      <c r="GB237" s="1223"/>
      <c r="GC237" s="1223"/>
      <c r="GD237" s="1223"/>
      <c r="GE237" s="1223"/>
      <c r="GF237" s="1223"/>
      <c r="GG237" s="1223"/>
      <c r="GH237" s="1223"/>
      <c r="GI237" s="1223"/>
      <c r="GJ237" s="1223"/>
      <c r="GK237" s="1223"/>
      <c r="GL237" s="1223"/>
      <c r="GM237" s="1223"/>
      <c r="GN237" s="1223"/>
      <c r="GO237" s="1223"/>
      <c r="GP237" s="1223"/>
      <c r="GQ237" s="1223"/>
      <c r="GR237" s="1223"/>
      <c r="GS237" s="1223"/>
      <c r="GT237" s="1223"/>
      <c r="GU237" s="1223"/>
      <c r="GV237" s="1223"/>
      <c r="GW237" s="1223"/>
      <c r="GX237" s="1223"/>
      <c r="GY237" s="1223"/>
      <c r="GZ237" s="1223"/>
      <c r="HA237" s="1223"/>
      <c r="HB237" s="1223"/>
      <c r="HC237" s="1223"/>
      <c r="HD237" s="1223"/>
      <c r="HE237" s="1223"/>
      <c r="HF237" s="1223"/>
      <c r="HG237" s="1223"/>
      <c r="HH237" s="1223"/>
      <c r="HI237" s="1223"/>
      <c r="HJ237" s="1223"/>
      <c r="HK237" s="1223"/>
      <c r="HL237" s="1223"/>
      <c r="HM237" s="1223"/>
      <c r="HN237" s="1223"/>
      <c r="HO237" s="1223"/>
      <c r="HP237" s="1223"/>
      <c r="HQ237" s="1223"/>
      <c r="HR237" s="1223"/>
      <c r="HS237" s="1223"/>
      <c r="HT237" s="1223"/>
      <c r="HU237" s="1223"/>
      <c r="HV237" s="1223"/>
      <c r="HW237" s="1223"/>
      <c r="HX237" s="1223"/>
      <c r="HY237" s="1223"/>
      <c r="HZ237" s="1223"/>
      <c r="IA237" s="1223"/>
      <c r="IB237" s="1223"/>
      <c r="IC237" s="1223"/>
      <c r="ID237" s="1223"/>
      <c r="IE237" s="1223"/>
      <c r="IF237" s="1223"/>
      <c r="IG237" s="1223"/>
      <c r="IH237" s="1223"/>
      <c r="II237" s="1223"/>
      <c r="IJ237" s="1223"/>
      <c r="IK237" s="1223"/>
      <c r="IL237" s="1223"/>
      <c r="IM237" s="1223"/>
      <c r="IN237" s="1223"/>
      <c r="IO237" s="1223"/>
      <c r="IP237" s="1223"/>
      <c r="IQ237" s="1223"/>
      <c r="IR237" s="1223"/>
      <c r="IS237" s="1223"/>
      <c r="IT237" s="1223"/>
      <c r="IU237" s="1223"/>
      <c r="IV237" s="1223"/>
    </row>
    <row r="238" spans="1:256" ht="20.100000000000001" customHeight="1">
      <c r="A238" s="1240" t="s">
        <v>1579</v>
      </c>
      <c r="B238" s="1241">
        <v>16</v>
      </c>
      <c r="C238" s="1241">
        <v>14</v>
      </c>
      <c r="D238" s="1253"/>
      <c r="E238" s="1253"/>
      <c r="N238" s="2773"/>
      <c r="O238" s="2773"/>
      <c r="P238" s="2773"/>
      <c r="Q238" s="2773"/>
      <c r="R238" s="2773"/>
      <c r="S238" s="2773"/>
      <c r="T238" s="2773"/>
      <c r="U238" s="2773"/>
      <c r="V238" s="2773"/>
      <c r="W238" s="2773"/>
      <c r="X238" s="2773"/>
      <c r="Y238" s="2773"/>
      <c r="Z238" s="2773"/>
      <c r="AA238" s="2773"/>
      <c r="AB238" s="2773"/>
      <c r="AC238" s="2773"/>
      <c r="AD238" s="2773"/>
      <c r="AE238" s="2773"/>
      <c r="AF238" s="2773"/>
      <c r="AG238" s="2773"/>
      <c r="AH238" s="2773"/>
      <c r="AI238" s="2773"/>
      <c r="AJ238" s="2773"/>
      <c r="AK238" s="2773"/>
      <c r="AL238" s="2773"/>
      <c r="AM238" s="2773"/>
      <c r="AN238" s="2773"/>
      <c r="AO238" s="2773"/>
      <c r="AP238" s="2773"/>
      <c r="AQ238" s="2773"/>
      <c r="AR238" s="2773"/>
      <c r="AS238" s="2773"/>
      <c r="AT238" s="2773"/>
      <c r="AU238" s="2773"/>
      <c r="AV238" s="2773"/>
      <c r="AW238" s="2773"/>
      <c r="AX238" s="2773"/>
      <c r="AY238" s="2773"/>
      <c r="AZ238" s="1223"/>
      <c r="BA238" s="1223"/>
      <c r="BB238" s="1223"/>
      <c r="BC238" s="1223"/>
      <c r="BD238" s="1223"/>
      <c r="BE238" s="1223"/>
      <c r="BF238" s="1223"/>
      <c r="BG238" s="1223"/>
      <c r="BH238" s="1223"/>
      <c r="BI238" s="1223"/>
      <c r="BJ238" s="1223"/>
      <c r="BK238" s="1223"/>
      <c r="BL238" s="1223"/>
      <c r="BM238" s="1223"/>
      <c r="BN238" s="1223"/>
      <c r="BO238" s="1223"/>
      <c r="BP238" s="1223"/>
      <c r="BQ238" s="1223"/>
      <c r="BR238" s="1223"/>
      <c r="BS238" s="1223"/>
      <c r="BT238" s="1223"/>
      <c r="BU238" s="1223"/>
      <c r="BV238" s="1223"/>
      <c r="BW238" s="1223"/>
      <c r="BX238" s="1223"/>
      <c r="BY238" s="1223"/>
      <c r="BZ238" s="1223"/>
      <c r="CA238" s="1223"/>
      <c r="CB238" s="1223"/>
      <c r="CC238" s="1223"/>
      <c r="CD238" s="1223"/>
      <c r="CE238" s="1223"/>
      <c r="CF238" s="1223"/>
      <c r="CG238" s="1223"/>
      <c r="CH238" s="1223"/>
      <c r="CI238" s="1223"/>
      <c r="CJ238" s="1223"/>
      <c r="CK238" s="1223"/>
      <c r="CL238" s="1223"/>
      <c r="CM238" s="1223"/>
      <c r="CN238" s="1223"/>
      <c r="CO238" s="1223"/>
      <c r="CP238" s="1223"/>
      <c r="CQ238" s="1223"/>
      <c r="CR238" s="1223"/>
      <c r="CS238" s="1223"/>
      <c r="CT238" s="1223"/>
      <c r="CU238" s="1223"/>
      <c r="CV238" s="1223"/>
      <c r="CW238" s="1223"/>
      <c r="CX238" s="1223"/>
      <c r="CY238" s="1223"/>
      <c r="CZ238" s="1223"/>
      <c r="DA238" s="1223"/>
      <c r="DB238" s="1223"/>
      <c r="DC238" s="1223"/>
      <c r="DD238" s="1223"/>
      <c r="DE238" s="1223"/>
      <c r="DF238" s="1223"/>
      <c r="DG238" s="1223"/>
      <c r="DH238" s="1223"/>
      <c r="DI238" s="1223"/>
      <c r="DJ238" s="1223"/>
      <c r="DK238" s="1223"/>
      <c r="DL238" s="1223"/>
      <c r="DM238" s="1223"/>
      <c r="DN238" s="1223"/>
      <c r="DO238" s="1223"/>
      <c r="DP238" s="1223"/>
      <c r="DQ238" s="1223"/>
      <c r="DR238" s="1223"/>
      <c r="DS238" s="1223"/>
      <c r="DT238" s="1223"/>
      <c r="DU238" s="1223"/>
      <c r="DV238" s="1223"/>
      <c r="DW238" s="1223"/>
      <c r="DX238" s="1223"/>
      <c r="DY238" s="1223"/>
      <c r="DZ238" s="1223"/>
      <c r="EA238" s="1223"/>
      <c r="EB238" s="1223"/>
      <c r="EC238" s="1223"/>
      <c r="ED238" s="1223"/>
      <c r="EE238" s="1223"/>
      <c r="EF238" s="1223"/>
      <c r="EG238" s="1223"/>
      <c r="EH238" s="1223"/>
      <c r="EI238" s="1223"/>
      <c r="EJ238" s="1223"/>
      <c r="EK238" s="1223"/>
      <c r="EL238" s="1223"/>
      <c r="EM238" s="1223"/>
      <c r="EN238" s="1223"/>
      <c r="EO238" s="1223"/>
      <c r="EP238" s="1223"/>
      <c r="EQ238" s="1223"/>
      <c r="ER238" s="1223"/>
      <c r="ES238" s="1223"/>
      <c r="ET238" s="1223"/>
      <c r="EU238" s="1223"/>
      <c r="EV238" s="1223"/>
      <c r="EW238" s="1223"/>
      <c r="EX238" s="1223"/>
      <c r="EY238" s="1223"/>
      <c r="EZ238" s="1223"/>
      <c r="FA238" s="1223"/>
      <c r="FB238" s="1223"/>
      <c r="FC238" s="1223"/>
      <c r="FD238" s="1223"/>
      <c r="FE238" s="1223"/>
      <c r="FF238" s="1223"/>
      <c r="FG238" s="1223"/>
      <c r="FH238" s="1223"/>
      <c r="FI238" s="1223"/>
      <c r="FJ238" s="1223"/>
      <c r="FK238" s="1223"/>
      <c r="FL238" s="1223"/>
      <c r="FM238" s="1223"/>
      <c r="FN238" s="1223"/>
      <c r="FO238" s="1223"/>
      <c r="FP238" s="1223"/>
      <c r="FQ238" s="1223"/>
      <c r="FR238" s="1223"/>
      <c r="FS238" s="1223"/>
      <c r="FT238" s="1223"/>
      <c r="FU238" s="1223"/>
      <c r="FV238" s="1223"/>
      <c r="FW238" s="1223"/>
      <c r="FX238" s="1223"/>
      <c r="FY238" s="1223"/>
      <c r="FZ238" s="1223"/>
      <c r="GA238" s="1223"/>
      <c r="GB238" s="1223"/>
      <c r="GC238" s="1223"/>
      <c r="GD238" s="1223"/>
      <c r="GE238" s="1223"/>
      <c r="GF238" s="1223"/>
      <c r="GG238" s="1223"/>
      <c r="GH238" s="1223"/>
      <c r="GI238" s="1223"/>
      <c r="GJ238" s="1223"/>
      <c r="GK238" s="1223"/>
      <c r="GL238" s="1223"/>
      <c r="GM238" s="1223"/>
      <c r="GN238" s="1223"/>
      <c r="GO238" s="1223"/>
      <c r="GP238" s="1223"/>
      <c r="GQ238" s="1223"/>
      <c r="GR238" s="1223"/>
      <c r="GS238" s="1223"/>
      <c r="GT238" s="1223"/>
      <c r="GU238" s="1223"/>
      <c r="GV238" s="1223"/>
      <c r="GW238" s="1223"/>
      <c r="GX238" s="1223"/>
      <c r="GY238" s="1223"/>
      <c r="GZ238" s="1223"/>
      <c r="HA238" s="1223"/>
      <c r="HB238" s="1223"/>
      <c r="HC238" s="1223"/>
      <c r="HD238" s="1223"/>
      <c r="HE238" s="1223"/>
      <c r="HF238" s="1223"/>
      <c r="HG238" s="1223"/>
      <c r="HH238" s="1223"/>
      <c r="HI238" s="1223"/>
      <c r="HJ238" s="1223"/>
      <c r="HK238" s="1223"/>
      <c r="HL238" s="1223"/>
      <c r="HM238" s="1223"/>
      <c r="HN238" s="1223"/>
      <c r="HO238" s="1223"/>
      <c r="HP238" s="1223"/>
      <c r="HQ238" s="1223"/>
      <c r="HR238" s="1223"/>
      <c r="HS238" s="1223"/>
      <c r="HT238" s="1223"/>
      <c r="HU238" s="1223"/>
      <c r="HV238" s="1223"/>
      <c r="HW238" s="1223"/>
      <c r="HX238" s="1223"/>
      <c r="HY238" s="1223"/>
      <c r="HZ238" s="1223"/>
      <c r="IA238" s="1223"/>
      <c r="IB238" s="1223"/>
      <c r="IC238" s="1223"/>
      <c r="ID238" s="1223"/>
      <c r="IE238" s="1223"/>
      <c r="IF238" s="1223"/>
      <c r="IG238" s="1223"/>
      <c r="IH238" s="1223"/>
      <c r="II238" s="1223"/>
      <c r="IJ238" s="1223"/>
      <c r="IK238" s="1223"/>
      <c r="IL238" s="1223"/>
      <c r="IM238" s="1223"/>
      <c r="IN238" s="1223"/>
      <c r="IO238" s="1223"/>
      <c r="IP238" s="1223"/>
      <c r="IQ238" s="1223"/>
      <c r="IR238" s="1223"/>
      <c r="IS238" s="1223"/>
      <c r="IT238" s="1223"/>
      <c r="IU238" s="1223"/>
      <c r="IV238" s="1223"/>
    </row>
    <row r="239" spans="1:256" ht="20.100000000000001" customHeight="1">
      <c r="A239" s="1240" t="s">
        <v>1580</v>
      </c>
      <c r="B239" s="1241">
        <v>18</v>
      </c>
      <c r="C239" s="1241">
        <v>7</v>
      </c>
      <c r="D239" s="1253"/>
      <c r="E239" s="1253"/>
      <c r="N239" s="2773"/>
      <c r="O239" s="2773"/>
      <c r="P239" s="2773"/>
      <c r="Q239" s="2773"/>
      <c r="R239" s="2773"/>
      <c r="S239" s="2773"/>
      <c r="T239" s="2773"/>
      <c r="U239" s="2773"/>
      <c r="V239" s="2773"/>
      <c r="W239" s="2773"/>
      <c r="X239" s="2773"/>
      <c r="Y239" s="2773"/>
      <c r="Z239" s="2773"/>
      <c r="AA239" s="2773"/>
      <c r="AB239" s="2773"/>
      <c r="AC239" s="2773"/>
      <c r="AD239" s="2773"/>
      <c r="AE239" s="2773"/>
      <c r="AF239" s="2773"/>
      <c r="AG239" s="2773"/>
      <c r="AH239" s="2773"/>
      <c r="AI239" s="2773"/>
      <c r="AJ239" s="2773"/>
      <c r="AK239" s="2773"/>
      <c r="AL239" s="2773"/>
      <c r="AM239" s="2773"/>
      <c r="AN239" s="2773"/>
      <c r="AO239" s="2773"/>
      <c r="AP239" s="2773"/>
      <c r="AQ239" s="2773"/>
      <c r="AR239" s="2773"/>
      <c r="AS239" s="2773"/>
      <c r="AT239" s="2773"/>
      <c r="AU239" s="2773"/>
      <c r="AV239" s="2773"/>
      <c r="AW239" s="2773"/>
      <c r="AX239" s="2773"/>
      <c r="AY239" s="2773"/>
      <c r="AZ239" s="1223"/>
      <c r="BA239" s="1223"/>
      <c r="BB239" s="1223"/>
      <c r="BC239" s="1223"/>
      <c r="BD239" s="1223"/>
      <c r="BE239" s="1223"/>
      <c r="BF239" s="1223"/>
      <c r="BG239" s="1223"/>
      <c r="BH239" s="1223"/>
      <c r="BI239" s="1223"/>
      <c r="BJ239" s="1223"/>
      <c r="BK239" s="1223"/>
      <c r="BL239" s="1223"/>
      <c r="BM239" s="1223"/>
      <c r="BN239" s="1223"/>
      <c r="BO239" s="1223"/>
      <c r="BP239" s="1223"/>
      <c r="BQ239" s="1223"/>
      <c r="BR239" s="1223"/>
      <c r="BS239" s="1223"/>
      <c r="BT239" s="1223"/>
      <c r="BU239" s="1223"/>
      <c r="BV239" s="1223"/>
      <c r="BW239" s="1223"/>
      <c r="BX239" s="1223"/>
      <c r="BY239" s="1223"/>
      <c r="BZ239" s="1223"/>
      <c r="CA239" s="1223"/>
      <c r="CB239" s="1223"/>
      <c r="CC239" s="1223"/>
      <c r="CD239" s="1223"/>
      <c r="CE239" s="1223"/>
      <c r="CF239" s="1223"/>
      <c r="CG239" s="1223"/>
      <c r="CH239" s="1223"/>
      <c r="CI239" s="1223"/>
      <c r="CJ239" s="1223"/>
      <c r="CK239" s="1223"/>
      <c r="CL239" s="1223"/>
      <c r="CM239" s="1223"/>
      <c r="CN239" s="1223"/>
      <c r="CO239" s="1223"/>
      <c r="CP239" s="1223"/>
      <c r="CQ239" s="1223"/>
      <c r="CR239" s="1223"/>
      <c r="CS239" s="1223"/>
      <c r="CT239" s="1223"/>
      <c r="CU239" s="1223"/>
      <c r="CV239" s="1223"/>
      <c r="CW239" s="1223"/>
      <c r="CX239" s="1223"/>
      <c r="CY239" s="1223"/>
      <c r="CZ239" s="1223"/>
      <c r="DA239" s="1223"/>
      <c r="DB239" s="1223"/>
      <c r="DC239" s="1223"/>
      <c r="DD239" s="1223"/>
      <c r="DE239" s="1223"/>
      <c r="DF239" s="1223"/>
      <c r="DG239" s="1223"/>
      <c r="DH239" s="1223"/>
      <c r="DI239" s="1223"/>
      <c r="DJ239" s="1223"/>
      <c r="DK239" s="1223"/>
      <c r="DL239" s="1223"/>
      <c r="DM239" s="1223"/>
      <c r="DN239" s="1223"/>
      <c r="DO239" s="1223"/>
      <c r="DP239" s="1223"/>
      <c r="DQ239" s="1223"/>
      <c r="DR239" s="1223"/>
      <c r="DS239" s="1223"/>
      <c r="DT239" s="1223"/>
      <c r="DU239" s="1223"/>
      <c r="DV239" s="1223"/>
      <c r="DW239" s="1223"/>
      <c r="DX239" s="1223"/>
      <c r="DY239" s="1223"/>
      <c r="DZ239" s="1223"/>
      <c r="EA239" s="1223"/>
      <c r="EB239" s="1223"/>
      <c r="EC239" s="1223"/>
      <c r="ED239" s="1223"/>
      <c r="EE239" s="1223"/>
      <c r="EF239" s="1223"/>
      <c r="EG239" s="1223"/>
      <c r="EH239" s="1223"/>
      <c r="EI239" s="1223"/>
      <c r="EJ239" s="1223"/>
      <c r="EK239" s="1223"/>
      <c r="EL239" s="1223"/>
      <c r="EM239" s="1223"/>
      <c r="EN239" s="1223"/>
      <c r="EO239" s="1223"/>
      <c r="EP239" s="1223"/>
      <c r="EQ239" s="1223"/>
      <c r="ER239" s="1223"/>
      <c r="ES239" s="1223"/>
      <c r="ET239" s="1223"/>
      <c r="EU239" s="1223"/>
      <c r="EV239" s="1223"/>
      <c r="EW239" s="1223"/>
      <c r="EX239" s="1223"/>
      <c r="EY239" s="1223"/>
      <c r="EZ239" s="1223"/>
      <c r="FA239" s="1223"/>
      <c r="FB239" s="1223"/>
      <c r="FC239" s="1223"/>
      <c r="FD239" s="1223"/>
      <c r="FE239" s="1223"/>
      <c r="FF239" s="1223"/>
      <c r="FG239" s="1223"/>
      <c r="FH239" s="1223"/>
      <c r="FI239" s="1223"/>
      <c r="FJ239" s="1223"/>
      <c r="FK239" s="1223"/>
      <c r="FL239" s="1223"/>
      <c r="FM239" s="1223"/>
      <c r="FN239" s="1223"/>
      <c r="FO239" s="1223"/>
      <c r="FP239" s="1223"/>
      <c r="FQ239" s="1223"/>
      <c r="FR239" s="1223"/>
      <c r="FS239" s="1223"/>
      <c r="FT239" s="1223"/>
      <c r="FU239" s="1223"/>
      <c r="FV239" s="1223"/>
      <c r="FW239" s="1223"/>
      <c r="FX239" s="1223"/>
      <c r="FY239" s="1223"/>
      <c r="FZ239" s="1223"/>
      <c r="GA239" s="1223"/>
      <c r="GB239" s="1223"/>
      <c r="GC239" s="1223"/>
      <c r="GD239" s="1223"/>
      <c r="GE239" s="1223"/>
      <c r="GF239" s="1223"/>
      <c r="GG239" s="1223"/>
      <c r="GH239" s="1223"/>
      <c r="GI239" s="1223"/>
      <c r="GJ239" s="1223"/>
      <c r="GK239" s="1223"/>
      <c r="GL239" s="1223"/>
      <c r="GM239" s="1223"/>
      <c r="GN239" s="1223"/>
      <c r="GO239" s="1223"/>
      <c r="GP239" s="1223"/>
      <c r="GQ239" s="1223"/>
      <c r="GR239" s="1223"/>
      <c r="GS239" s="1223"/>
      <c r="GT239" s="1223"/>
      <c r="GU239" s="1223"/>
      <c r="GV239" s="1223"/>
      <c r="GW239" s="1223"/>
      <c r="GX239" s="1223"/>
      <c r="GY239" s="1223"/>
      <c r="GZ239" s="1223"/>
      <c r="HA239" s="1223"/>
      <c r="HB239" s="1223"/>
      <c r="HC239" s="1223"/>
      <c r="HD239" s="1223"/>
      <c r="HE239" s="1223"/>
      <c r="HF239" s="1223"/>
      <c r="HG239" s="1223"/>
      <c r="HH239" s="1223"/>
      <c r="HI239" s="1223"/>
      <c r="HJ239" s="1223"/>
      <c r="HK239" s="1223"/>
      <c r="HL239" s="1223"/>
      <c r="HM239" s="1223"/>
      <c r="HN239" s="1223"/>
      <c r="HO239" s="1223"/>
      <c r="HP239" s="1223"/>
      <c r="HQ239" s="1223"/>
      <c r="HR239" s="1223"/>
      <c r="HS239" s="1223"/>
      <c r="HT239" s="1223"/>
      <c r="HU239" s="1223"/>
      <c r="HV239" s="1223"/>
      <c r="HW239" s="1223"/>
      <c r="HX239" s="1223"/>
      <c r="HY239" s="1223"/>
      <c r="HZ239" s="1223"/>
      <c r="IA239" s="1223"/>
      <c r="IB239" s="1223"/>
      <c r="IC239" s="1223"/>
      <c r="ID239" s="1223"/>
      <c r="IE239" s="1223"/>
      <c r="IF239" s="1223"/>
      <c r="IG239" s="1223"/>
      <c r="IH239" s="1223"/>
      <c r="II239" s="1223"/>
      <c r="IJ239" s="1223"/>
      <c r="IK239" s="1223"/>
      <c r="IL239" s="1223"/>
      <c r="IM239" s="1223"/>
      <c r="IN239" s="1223"/>
      <c r="IO239" s="1223"/>
      <c r="IP239" s="1223"/>
      <c r="IQ239" s="1223"/>
      <c r="IR239" s="1223"/>
      <c r="IS239" s="1223"/>
      <c r="IT239" s="1223"/>
      <c r="IU239" s="1223"/>
      <c r="IV239" s="1223"/>
    </row>
    <row r="240" spans="1:256" ht="20.100000000000001" customHeight="1">
      <c r="A240" s="1240" t="s">
        <v>1581</v>
      </c>
      <c r="B240" s="1241">
        <v>1</v>
      </c>
      <c r="C240" s="1241">
        <v>67</v>
      </c>
      <c r="D240" s="1257"/>
      <c r="E240" s="1257"/>
      <c r="N240" s="2773"/>
      <c r="O240" s="2773"/>
      <c r="P240" s="2773"/>
      <c r="Q240" s="2773"/>
      <c r="R240" s="2773"/>
      <c r="S240" s="2773"/>
      <c r="T240" s="2773"/>
      <c r="U240" s="2773"/>
      <c r="V240" s="2773"/>
      <c r="W240" s="2773"/>
      <c r="X240" s="2773"/>
      <c r="Y240" s="2773"/>
      <c r="Z240" s="2773"/>
      <c r="AA240" s="2773"/>
      <c r="AB240" s="2773"/>
      <c r="AC240" s="2773"/>
      <c r="AD240" s="2773"/>
      <c r="AE240" s="2773"/>
      <c r="AF240" s="2773"/>
      <c r="AG240" s="2773"/>
      <c r="AH240" s="2773"/>
      <c r="AI240" s="2773"/>
      <c r="AJ240" s="2773"/>
      <c r="AK240" s="2773"/>
      <c r="AL240" s="2773"/>
      <c r="AM240" s="2773"/>
      <c r="AN240" s="2773"/>
      <c r="AO240" s="2773"/>
      <c r="AP240" s="2773"/>
      <c r="AQ240" s="2773"/>
      <c r="AR240" s="2773"/>
      <c r="AS240" s="2773"/>
      <c r="AT240" s="2773"/>
      <c r="AU240" s="2773"/>
      <c r="AV240" s="2773"/>
      <c r="AW240" s="2773"/>
      <c r="AX240" s="2773"/>
      <c r="AY240" s="2773"/>
      <c r="AZ240" s="1223"/>
      <c r="BA240" s="1223"/>
      <c r="BB240" s="1223"/>
      <c r="BC240" s="1223"/>
      <c r="BD240" s="1223"/>
      <c r="BE240" s="1223"/>
      <c r="BF240" s="1223"/>
      <c r="BG240" s="1223"/>
      <c r="BH240" s="1223"/>
      <c r="BI240" s="1223"/>
      <c r="BJ240" s="1223"/>
      <c r="BK240" s="1223"/>
      <c r="BL240" s="1223"/>
      <c r="BM240" s="1223"/>
      <c r="BN240" s="1223"/>
      <c r="BO240" s="1223"/>
      <c r="BP240" s="1223"/>
      <c r="BQ240" s="1223"/>
      <c r="BR240" s="1223"/>
      <c r="BS240" s="1223"/>
      <c r="BT240" s="1223"/>
      <c r="BU240" s="1223"/>
      <c r="BV240" s="1223"/>
      <c r="BW240" s="1223"/>
      <c r="BX240" s="1223"/>
      <c r="BY240" s="1223"/>
      <c r="BZ240" s="1223"/>
      <c r="CA240" s="1223"/>
      <c r="CB240" s="1223"/>
      <c r="CC240" s="1223"/>
      <c r="CD240" s="1223"/>
      <c r="CE240" s="1223"/>
      <c r="CF240" s="1223"/>
      <c r="CG240" s="1223"/>
      <c r="CH240" s="1223"/>
      <c r="CI240" s="1223"/>
      <c r="CJ240" s="1223"/>
      <c r="CK240" s="1223"/>
      <c r="CL240" s="1223"/>
      <c r="CM240" s="1223"/>
      <c r="CN240" s="1223"/>
      <c r="CO240" s="1223"/>
      <c r="CP240" s="1223"/>
      <c r="CQ240" s="1223"/>
      <c r="CR240" s="1223"/>
      <c r="CS240" s="1223"/>
      <c r="CT240" s="1223"/>
      <c r="CU240" s="1223"/>
      <c r="CV240" s="1223"/>
      <c r="CW240" s="1223"/>
      <c r="CX240" s="1223"/>
      <c r="CY240" s="1223"/>
      <c r="CZ240" s="1223"/>
      <c r="DA240" s="1223"/>
      <c r="DB240" s="1223"/>
      <c r="DC240" s="1223"/>
      <c r="DD240" s="1223"/>
      <c r="DE240" s="1223"/>
      <c r="DF240" s="1223"/>
      <c r="DG240" s="1223"/>
      <c r="DH240" s="1223"/>
      <c r="DI240" s="1223"/>
      <c r="DJ240" s="1223"/>
      <c r="DK240" s="1223"/>
      <c r="DL240" s="1223"/>
      <c r="DM240" s="1223"/>
      <c r="DN240" s="1223"/>
      <c r="DO240" s="1223"/>
      <c r="DP240" s="1223"/>
      <c r="DQ240" s="1223"/>
      <c r="DR240" s="1223"/>
      <c r="DS240" s="1223"/>
      <c r="DT240" s="1223"/>
      <c r="DU240" s="1223"/>
      <c r="DV240" s="1223"/>
      <c r="DW240" s="1223"/>
      <c r="DX240" s="1223"/>
      <c r="DY240" s="1223"/>
      <c r="DZ240" s="1223"/>
      <c r="EA240" s="1223"/>
      <c r="EB240" s="1223"/>
      <c r="EC240" s="1223"/>
      <c r="ED240" s="1223"/>
      <c r="EE240" s="1223"/>
      <c r="EF240" s="1223"/>
      <c r="EG240" s="1223"/>
      <c r="EH240" s="1223"/>
      <c r="EI240" s="1223"/>
      <c r="EJ240" s="1223"/>
      <c r="EK240" s="1223"/>
      <c r="EL240" s="1223"/>
      <c r="EM240" s="1223"/>
      <c r="EN240" s="1223"/>
      <c r="EO240" s="1223"/>
      <c r="EP240" s="1223"/>
      <c r="EQ240" s="1223"/>
      <c r="ER240" s="1223"/>
      <c r="ES240" s="1223"/>
      <c r="ET240" s="1223"/>
      <c r="EU240" s="1223"/>
      <c r="EV240" s="1223"/>
      <c r="EW240" s="1223"/>
      <c r="EX240" s="1223"/>
      <c r="EY240" s="1223"/>
      <c r="EZ240" s="1223"/>
      <c r="FA240" s="1223"/>
      <c r="FB240" s="1223"/>
      <c r="FC240" s="1223"/>
      <c r="FD240" s="1223"/>
      <c r="FE240" s="1223"/>
      <c r="FF240" s="1223"/>
      <c r="FG240" s="1223"/>
      <c r="FH240" s="1223"/>
      <c r="FI240" s="1223"/>
      <c r="FJ240" s="1223"/>
      <c r="FK240" s="1223"/>
      <c r="FL240" s="1223"/>
      <c r="FM240" s="1223"/>
      <c r="FN240" s="1223"/>
      <c r="FO240" s="1223"/>
      <c r="FP240" s="1223"/>
      <c r="FQ240" s="1223"/>
      <c r="FR240" s="1223"/>
      <c r="FS240" s="1223"/>
      <c r="FT240" s="1223"/>
      <c r="FU240" s="1223"/>
      <c r="FV240" s="1223"/>
      <c r="FW240" s="1223"/>
      <c r="FX240" s="1223"/>
      <c r="FY240" s="1223"/>
      <c r="FZ240" s="1223"/>
      <c r="GA240" s="1223"/>
      <c r="GB240" s="1223"/>
      <c r="GC240" s="1223"/>
      <c r="GD240" s="1223"/>
      <c r="GE240" s="1223"/>
      <c r="GF240" s="1223"/>
      <c r="GG240" s="1223"/>
      <c r="GH240" s="1223"/>
      <c r="GI240" s="1223"/>
      <c r="GJ240" s="1223"/>
      <c r="GK240" s="1223"/>
      <c r="GL240" s="1223"/>
      <c r="GM240" s="1223"/>
      <c r="GN240" s="1223"/>
      <c r="GO240" s="1223"/>
      <c r="GP240" s="1223"/>
      <c r="GQ240" s="1223"/>
      <c r="GR240" s="1223"/>
      <c r="GS240" s="1223"/>
      <c r="GT240" s="1223"/>
      <c r="GU240" s="1223"/>
      <c r="GV240" s="1223"/>
      <c r="GW240" s="1223"/>
      <c r="GX240" s="1223"/>
      <c r="GY240" s="1223"/>
      <c r="GZ240" s="1223"/>
      <c r="HA240" s="1223"/>
      <c r="HB240" s="1223"/>
      <c r="HC240" s="1223"/>
      <c r="HD240" s="1223"/>
      <c r="HE240" s="1223"/>
      <c r="HF240" s="1223"/>
      <c r="HG240" s="1223"/>
      <c r="HH240" s="1223"/>
      <c r="HI240" s="1223"/>
      <c r="HJ240" s="1223"/>
      <c r="HK240" s="1223"/>
      <c r="HL240" s="1223"/>
      <c r="HM240" s="1223"/>
      <c r="HN240" s="1223"/>
      <c r="HO240" s="1223"/>
      <c r="HP240" s="1223"/>
      <c r="HQ240" s="1223"/>
      <c r="HR240" s="1223"/>
      <c r="HS240" s="1223"/>
      <c r="HT240" s="1223"/>
      <c r="HU240" s="1223"/>
      <c r="HV240" s="1223"/>
      <c r="HW240" s="1223"/>
      <c r="HX240" s="1223"/>
      <c r="HY240" s="1223"/>
      <c r="HZ240" s="1223"/>
      <c r="IA240" s="1223"/>
      <c r="IB240" s="1223"/>
      <c r="IC240" s="1223"/>
      <c r="ID240" s="1223"/>
      <c r="IE240" s="1223"/>
      <c r="IF240" s="1223"/>
      <c r="IG240" s="1223"/>
      <c r="IH240" s="1223"/>
      <c r="II240" s="1223"/>
      <c r="IJ240" s="1223"/>
      <c r="IK240" s="1223"/>
      <c r="IL240" s="1223"/>
      <c r="IM240" s="1223"/>
      <c r="IN240" s="1223"/>
      <c r="IO240" s="1223"/>
      <c r="IP240" s="1223"/>
      <c r="IQ240" s="1223"/>
      <c r="IR240" s="1223"/>
      <c r="IS240" s="1223"/>
      <c r="IT240" s="1223"/>
      <c r="IU240" s="1223"/>
      <c r="IV240" s="1223"/>
    </row>
    <row r="241" spans="1:256">
      <c r="A241" s="1233" t="s">
        <v>1601</v>
      </c>
      <c r="B241" s="1258"/>
      <c r="C241" s="1258"/>
      <c r="D241" s="1240"/>
      <c r="E241" s="1240"/>
      <c r="N241" s="2773"/>
      <c r="O241" s="2773"/>
      <c r="P241" s="2773"/>
      <c r="Q241" s="2773"/>
      <c r="R241" s="2773"/>
      <c r="S241" s="2773"/>
      <c r="T241" s="2773"/>
      <c r="U241" s="2773"/>
      <c r="V241" s="2773"/>
      <c r="W241" s="2773"/>
      <c r="X241" s="2773"/>
      <c r="Y241" s="2773"/>
      <c r="Z241" s="2773"/>
      <c r="AA241" s="2773"/>
      <c r="AB241" s="2773"/>
      <c r="AC241" s="2773"/>
      <c r="AD241" s="2773"/>
      <c r="AE241" s="2773"/>
      <c r="AF241" s="2773"/>
      <c r="AG241" s="2773"/>
      <c r="AH241" s="2773"/>
      <c r="AI241" s="2773"/>
      <c r="AJ241" s="2773"/>
      <c r="AK241" s="2773"/>
      <c r="AL241" s="2773"/>
      <c r="AM241" s="2773"/>
      <c r="AN241" s="2773"/>
      <c r="AO241" s="2773"/>
      <c r="AP241" s="2773"/>
      <c r="AQ241" s="2773"/>
      <c r="AR241" s="2773"/>
      <c r="AS241" s="2773"/>
      <c r="AT241" s="2773"/>
      <c r="AU241" s="2773"/>
      <c r="AV241" s="2773"/>
      <c r="AW241" s="2773"/>
      <c r="AX241" s="2773"/>
      <c r="AY241" s="2773"/>
      <c r="AZ241" s="1223"/>
      <c r="BA241" s="1223"/>
      <c r="BB241" s="1223"/>
      <c r="BC241" s="1223"/>
      <c r="BD241" s="1223"/>
      <c r="BE241" s="1223"/>
      <c r="BF241" s="1223"/>
      <c r="BG241" s="1223"/>
      <c r="BH241" s="1223"/>
      <c r="BI241" s="1223"/>
      <c r="BJ241" s="1223"/>
      <c r="BK241" s="1223"/>
      <c r="BL241" s="1223"/>
      <c r="BM241" s="1223"/>
      <c r="BN241" s="1223"/>
      <c r="BO241" s="1223"/>
      <c r="BP241" s="1223"/>
      <c r="BQ241" s="1223"/>
      <c r="BR241" s="1223"/>
      <c r="BS241" s="1223"/>
      <c r="BT241" s="1223"/>
      <c r="BU241" s="1223"/>
      <c r="BV241" s="1223"/>
      <c r="BW241" s="1223"/>
      <c r="BX241" s="1223"/>
      <c r="BY241" s="1223"/>
      <c r="BZ241" s="1223"/>
      <c r="CA241" s="1223"/>
      <c r="CB241" s="1223"/>
      <c r="CC241" s="1223"/>
      <c r="CD241" s="1223"/>
      <c r="CE241" s="1223"/>
      <c r="CF241" s="1223"/>
      <c r="CG241" s="1223"/>
      <c r="CH241" s="1223"/>
      <c r="CI241" s="1223"/>
      <c r="CJ241" s="1223"/>
      <c r="CK241" s="1223"/>
      <c r="CL241" s="1223"/>
      <c r="CM241" s="1223"/>
      <c r="CN241" s="1223"/>
      <c r="CO241" s="1223"/>
      <c r="CP241" s="1223"/>
      <c r="CQ241" s="1223"/>
      <c r="CR241" s="1223"/>
      <c r="CS241" s="1223"/>
      <c r="CT241" s="1223"/>
      <c r="CU241" s="1223"/>
      <c r="CV241" s="1223"/>
      <c r="CW241" s="1223"/>
      <c r="CX241" s="1223"/>
      <c r="CY241" s="1223"/>
      <c r="CZ241" s="1223"/>
      <c r="DA241" s="1223"/>
      <c r="DB241" s="1223"/>
      <c r="DC241" s="1223"/>
      <c r="DD241" s="1223"/>
      <c r="DE241" s="1223"/>
      <c r="DF241" s="1223"/>
      <c r="DG241" s="1223"/>
      <c r="DH241" s="1223"/>
      <c r="DI241" s="1223"/>
      <c r="DJ241" s="1223"/>
      <c r="DK241" s="1223"/>
      <c r="DL241" s="1223"/>
      <c r="DM241" s="1223"/>
      <c r="DN241" s="1223"/>
      <c r="DO241" s="1223"/>
      <c r="DP241" s="1223"/>
      <c r="DQ241" s="1223"/>
      <c r="DR241" s="1223"/>
      <c r="DS241" s="1223"/>
      <c r="DT241" s="1223"/>
      <c r="DU241" s="1223"/>
      <c r="DV241" s="1223"/>
      <c r="DW241" s="1223"/>
      <c r="DX241" s="1223"/>
      <c r="DY241" s="1223"/>
      <c r="DZ241" s="1223"/>
      <c r="EA241" s="1223"/>
      <c r="EB241" s="1223"/>
      <c r="EC241" s="1223"/>
      <c r="ED241" s="1223"/>
      <c r="EE241" s="1223"/>
      <c r="EF241" s="1223"/>
      <c r="EG241" s="1223"/>
      <c r="EH241" s="1223"/>
      <c r="EI241" s="1223"/>
      <c r="EJ241" s="1223"/>
      <c r="EK241" s="1223"/>
      <c r="EL241" s="1223"/>
      <c r="EM241" s="1223"/>
      <c r="EN241" s="1223"/>
      <c r="EO241" s="1223"/>
      <c r="EP241" s="1223"/>
      <c r="EQ241" s="1223"/>
      <c r="ER241" s="1223"/>
      <c r="ES241" s="1223"/>
      <c r="ET241" s="1223"/>
      <c r="EU241" s="1223"/>
      <c r="EV241" s="1223"/>
      <c r="EW241" s="1223"/>
      <c r="EX241" s="1223"/>
      <c r="EY241" s="1223"/>
      <c r="EZ241" s="1223"/>
      <c r="FA241" s="1223"/>
      <c r="FB241" s="1223"/>
      <c r="FC241" s="1223"/>
      <c r="FD241" s="1223"/>
      <c r="FE241" s="1223"/>
      <c r="FF241" s="1223"/>
      <c r="FG241" s="1223"/>
      <c r="FH241" s="1223"/>
      <c r="FI241" s="1223"/>
      <c r="FJ241" s="1223"/>
      <c r="FK241" s="1223"/>
      <c r="FL241" s="1223"/>
      <c r="FM241" s="1223"/>
      <c r="FN241" s="1223"/>
      <c r="FO241" s="1223"/>
      <c r="FP241" s="1223"/>
      <c r="FQ241" s="1223"/>
      <c r="FR241" s="1223"/>
      <c r="FS241" s="1223"/>
      <c r="FT241" s="1223"/>
      <c r="FU241" s="1223"/>
      <c r="FV241" s="1223"/>
      <c r="FW241" s="1223"/>
      <c r="FX241" s="1223"/>
      <c r="FY241" s="1223"/>
      <c r="FZ241" s="1223"/>
      <c r="GA241" s="1223"/>
      <c r="GB241" s="1223"/>
      <c r="GC241" s="1223"/>
      <c r="GD241" s="1223"/>
      <c r="GE241" s="1223"/>
      <c r="GF241" s="1223"/>
      <c r="GG241" s="1223"/>
      <c r="GH241" s="1223"/>
      <c r="GI241" s="1223"/>
      <c r="GJ241" s="1223"/>
      <c r="GK241" s="1223"/>
      <c r="GL241" s="1223"/>
      <c r="GM241" s="1223"/>
      <c r="GN241" s="1223"/>
      <c r="GO241" s="1223"/>
      <c r="GP241" s="1223"/>
      <c r="GQ241" s="1223"/>
      <c r="GR241" s="1223"/>
      <c r="GS241" s="1223"/>
      <c r="GT241" s="1223"/>
      <c r="GU241" s="1223"/>
      <c r="GV241" s="1223"/>
      <c r="GW241" s="1223"/>
      <c r="GX241" s="1223"/>
      <c r="GY241" s="1223"/>
      <c r="GZ241" s="1223"/>
      <c r="HA241" s="1223"/>
      <c r="HB241" s="1223"/>
      <c r="HC241" s="1223"/>
      <c r="HD241" s="1223"/>
      <c r="HE241" s="1223"/>
      <c r="HF241" s="1223"/>
      <c r="HG241" s="1223"/>
      <c r="HH241" s="1223"/>
      <c r="HI241" s="1223"/>
      <c r="HJ241" s="1223"/>
      <c r="HK241" s="1223"/>
      <c r="HL241" s="1223"/>
      <c r="HM241" s="1223"/>
      <c r="HN241" s="1223"/>
      <c r="HO241" s="1223"/>
      <c r="HP241" s="1223"/>
      <c r="HQ241" s="1223"/>
      <c r="HR241" s="1223"/>
      <c r="HS241" s="1223"/>
      <c r="HT241" s="1223"/>
      <c r="HU241" s="1223"/>
      <c r="HV241" s="1223"/>
      <c r="HW241" s="1223"/>
      <c r="HX241" s="1223"/>
      <c r="HY241" s="1223"/>
      <c r="HZ241" s="1223"/>
      <c r="IA241" s="1223"/>
      <c r="IB241" s="1223"/>
      <c r="IC241" s="1223"/>
      <c r="ID241" s="1223"/>
      <c r="IE241" s="1223"/>
      <c r="IF241" s="1223"/>
      <c r="IG241" s="1223"/>
      <c r="IH241" s="1223"/>
      <c r="II241" s="1223"/>
      <c r="IJ241" s="1223"/>
      <c r="IK241" s="1223"/>
      <c r="IL241" s="1223"/>
      <c r="IM241" s="1223"/>
      <c r="IN241" s="1223"/>
      <c r="IO241" s="1223"/>
      <c r="IP241" s="1223"/>
      <c r="IQ241" s="1223"/>
      <c r="IR241" s="1223"/>
      <c r="IS241" s="1223"/>
      <c r="IT241" s="1223"/>
      <c r="IU241" s="1223"/>
      <c r="IV241" s="1223"/>
    </row>
    <row r="242" spans="1:256">
      <c r="A242" s="1234"/>
      <c r="N242" s="2773"/>
      <c r="O242" s="2773"/>
      <c r="P242" s="2773"/>
      <c r="Q242" s="2773"/>
      <c r="R242" s="2773"/>
      <c r="S242" s="2773"/>
      <c r="T242" s="2773"/>
      <c r="U242" s="2773"/>
      <c r="V242" s="2773"/>
      <c r="W242" s="2773"/>
      <c r="X242" s="2773"/>
      <c r="Y242" s="2773"/>
      <c r="Z242" s="2773"/>
      <c r="AA242" s="2773"/>
      <c r="AB242" s="2773"/>
      <c r="AC242" s="2773"/>
      <c r="AD242" s="2773"/>
      <c r="AE242" s="2773"/>
      <c r="AF242" s="2773"/>
      <c r="AG242" s="2773"/>
      <c r="AH242" s="2773"/>
      <c r="AI242" s="2773"/>
      <c r="AJ242" s="2773"/>
      <c r="AK242" s="2773"/>
      <c r="AL242" s="2773"/>
      <c r="AM242" s="2773"/>
      <c r="AN242" s="2773"/>
      <c r="AO242" s="2773"/>
      <c r="AP242" s="2773"/>
      <c r="AQ242" s="2773"/>
      <c r="AR242" s="2773"/>
      <c r="AS242" s="2773"/>
      <c r="AT242" s="2773"/>
      <c r="AU242" s="2773"/>
      <c r="AV242" s="2773"/>
      <c r="AW242" s="2773"/>
      <c r="AX242" s="2773"/>
      <c r="AY242" s="2773"/>
      <c r="AZ242" s="1223"/>
      <c r="BA242" s="1223"/>
      <c r="BB242" s="1223"/>
      <c r="BC242" s="1223"/>
      <c r="BD242" s="1223"/>
      <c r="BE242" s="1223"/>
      <c r="BF242" s="1223"/>
      <c r="BG242" s="1223"/>
      <c r="BH242" s="1223"/>
      <c r="BI242" s="1223"/>
      <c r="BJ242" s="1223"/>
      <c r="BK242" s="1223"/>
      <c r="BL242" s="1223"/>
      <c r="BM242" s="1223"/>
      <c r="BN242" s="1223"/>
      <c r="BO242" s="1223"/>
      <c r="BP242" s="1223"/>
      <c r="BQ242" s="1223"/>
      <c r="BR242" s="1223"/>
      <c r="BS242" s="1223"/>
      <c r="BT242" s="1223"/>
      <c r="BU242" s="1223"/>
      <c r="BV242" s="1223"/>
      <c r="BW242" s="1223"/>
      <c r="BX242" s="1223"/>
      <c r="BY242" s="1223"/>
      <c r="BZ242" s="1223"/>
      <c r="CA242" s="1223"/>
      <c r="CB242" s="1223"/>
      <c r="CC242" s="1223"/>
      <c r="CD242" s="1223"/>
      <c r="CE242" s="1223"/>
      <c r="CF242" s="1223"/>
      <c r="CG242" s="1223"/>
      <c r="CH242" s="1223"/>
      <c r="CI242" s="1223"/>
      <c r="CJ242" s="1223"/>
      <c r="CK242" s="1223"/>
      <c r="CL242" s="1223"/>
      <c r="CM242" s="1223"/>
      <c r="CN242" s="1223"/>
      <c r="CO242" s="1223"/>
      <c r="CP242" s="1223"/>
      <c r="CQ242" s="1223"/>
      <c r="CR242" s="1223"/>
      <c r="CS242" s="1223"/>
      <c r="CT242" s="1223"/>
      <c r="CU242" s="1223"/>
      <c r="CV242" s="1223"/>
      <c r="CW242" s="1223"/>
      <c r="CX242" s="1223"/>
      <c r="CY242" s="1223"/>
      <c r="CZ242" s="1223"/>
      <c r="DA242" s="1223"/>
      <c r="DB242" s="1223"/>
      <c r="DC242" s="1223"/>
      <c r="DD242" s="1223"/>
      <c r="DE242" s="1223"/>
      <c r="DF242" s="1223"/>
      <c r="DG242" s="1223"/>
      <c r="DH242" s="1223"/>
      <c r="DI242" s="1223"/>
      <c r="DJ242" s="1223"/>
      <c r="DK242" s="1223"/>
      <c r="DL242" s="1223"/>
      <c r="DM242" s="1223"/>
      <c r="DN242" s="1223"/>
      <c r="DO242" s="1223"/>
      <c r="DP242" s="1223"/>
      <c r="DQ242" s="1223"/>
      <c r="DR242" s="1223"/>
      <c r="DS242" s="1223"/>
      <c r="DT242" s="1223"/>
      <c r="DU242" s="1223"/>
      <c r="DV242" s="1223"/>
      <c r="DW242" s="1223"/>
      <c r="DX242" s="1223"/>
      <c r="DY242" s="1223"/>
      <c r="DZ242" s="1223"/>
      <c r="EA242" s="1223"/>
      <c r="EB242" s="1223"/>
      <c r="EC242" s="1223"/>
      <c r="ED242" s="1223"/>
      <c r="EE242" s="1223"/>
      <c r="EF242" s="1223"/>
      <c r="EG242" s="1223"/>
      <c r="EH242" s="1223"/>
      <c r="EI242" s="1223"/>
      <c r="EJ242" s="1223"/>
      <c r="EK242" s="1223"/>
      <c r="EL242" s="1223"/>
      <c r="EM242" s="1223"/>
      <c r="EN242" s="1223"/>
      <c r="EO242" s="1223"/>
      <c r="EP242" s="1223"/>
      <c r="EQ242" s="1223"/>
      <c r="ER242" s="1223"/>
      <c r="ES242" s="1223"/>
      <c r="ET242" s="1223"/>
      <c r="EU242" s="1223"/>
      <c r="EV242" s="1223"/>
      <c r="EW242" s="1223"/>
      <c r="EX242" s="1223"/>
      <c r="EY242" s="1223"/>
      <c r="EZ242" s="1223"/>
      <c r="FA242" s="1223"/>
      <c r="FB242" s="1223"/>
      <c r="FC242" s="1223"/>
      <c r="FD242" s="1223"/>
      <c r="FE242" s="1223"/>
      <c r="FF242" s="1223"/>
      <c r="FG242" s="1223"/>
      <c r="FH242" s="1223"/>
      <c r="FI242" s="1223"/>
      <c r="FJ242" s="1223"/>
      <c r="FK242" s="1223"/>
      <c r="FL242" s="1223"/>
      <c r="FM242" s="1223"/>
      <c r="FN242" s="1223"/>
      <c r="FO242" s="1223"/>
      <c r="FP242" s="1223"/>
      <c r="FQ242" s="1223"/>
      <c r="FR242" s="1223"/>
      <c r="FS242" s="1223"/>
      <c r="FT242" s="1223"/>
      <c r="FU242" s="1223"/>
      <c r="FV242" s="1223"/>
      <c r="FW242" s="1223"/>
      <c r="FX242" s="1223"/>
      <c r="FY242" s="1223"/>
      <c r="FZ242" s="1223"/>
      <c r="GA242" s="1223"/>
      <c r="GB242" s="1223"/>
      <c r="GC242" s="1223"/>
      <c r="GD242" s="1223"/>
      <c r="GE242" s="1223"/>
      <c r="GF242" s="1223"/>
      <c r="GG242" s="1223"/>
      <c r="GH242" s="1223"/>
      <c r="GI242" s="1223"/>
      <c r="GJ242" s="1223"/>
      <c r="GK242" s="1223"/>
      <c r="GL242" s="1223"/>
      <c r="GM242" s="1223"/>
      <c r="GN242" s="1223"/>
      <c r="GO242" s="1223"/>
      <c r="GP242" s="1223"/>
      <c r="GQ242" s="1223"/>
      <c r="GR242" s="1223"/>
      <c r="GS242" s="1223"/>
      <c r="GT242" s="1223"/>
      <c r="GU242" s="1223"/>
      <c r="GV242" s="1223"/>
      <c r="GW242" s="1223"/>
      <c r="GX242" s="1223"/>
      <c r="GY242" s="1223"/>
      <c r="GZ242" s="1223"/>
      <c r="HA242" s="1223"/>
      <c r="HB242" s="1223"/>
      <c r="HC242" s="1223"/>
      <c r="HD242" s="1223"/>
      <c r="HE242" s="1223"/>
      <c r="HF242" s="1223"/>
      <c r="HG242" s="1223"/>
      <c r="HH242" s="1223"/>
      <c r="HI242" s="1223"/>
      <c r="HJ242" s="1223"/>
      <c r="HK242" s="1223"/>
      <c r="HL242" s="1223"/>
      <c r="HM242" s="1223"/>
      <c r="HN242" s="1223"/>
      <c r="HO242" s="1223"/>
      <c r="HP242" s="1223"/>
      <c r="HQ242" s="1223"/>
      <c r="HR242" s="1223"/>
      <c r="HS242" s="1223"/>
      <c r="HT242" s="1223"/>
      <c r="HU242" s="1223"/>
      <c r="HV242" s="1223"/>
      <c r="HW242" s="1223"/>
      <c r="HX242" s="1223"/>
      <c r="HY242" s="1223"/>
      <c r="HZ242" s="1223"/>
      <c r="IA242" s="1223"/>
      <c r="IB242" s="1223"/>
      <c r="IC242" s="1223"/>
      <c r="ID242" s="1223"/>
      <c r="IE242" s="1223"/>
      <c r="IF242" s="1223"/>
      <c r="IG242" s="1223"/>
      <c r="IH242" s="1223"/>
      <c r="II242" s="1223"/>
      <c r="IJ242" s="1223"/>
      <c r="IK242" s="1223"/>
      <c r="IL242" s="1223"/>
      <c r="IM242" s="1223"/>
      <c r="IN242" s="1223"/>
      <c r="IO242" s="1223"/>
      <c r="IP242" s="1223"/>
      <c r="IQ242" s="1223"/>
      <c r="IR242" s="1223"/>
      <c r="IS242" s="1223"/>
      <c r="IT242" s="1223"/>
      <c r="IU242" s="1223"/>
      <c r="IV242" s="1223"/>
    </row>
    <row r="243" spans="1:256">
      <c r="A243" s="1234"/>
      <c r="N243" s="2773"/>
      <c r="O243" s="2773"/>
      <c r="P243" s="2773"/>
      <c r="Q243" s="2773"/>
      <c r="R243" s="2773"/>
      <c r="S243" s="2773"/>
      <c r="T243" s="2773"/>
      <c r="U243" s="2773"/>
      <c r="V243" s="2773"/>
      <c r="W243" s="2773"/>
      <c r="X243" s="2773"/>
      <c r="Y243" s="2773"/>
      <c r="Z243" s="2773"/>
      <c r="AA243" s="2773"/>
      <c r="AB243" s="2773"/>
      <c r="AC243" s="2773"/>
      <c r="AD243" s="2773"/>
      <c r="AE243" s="2773"/>
      <c r="AF243" s="2773"/>
      <c r="AG243" s="2773"/>
      <c r="AH243" s="2773"/>
      <c r="AI243" s="2773"/>
      <c r="AJ243" s="2773"/>
      <c r="AK243" s="2773"/>
      <c r="AL243" s="2773"/>
      <c r="AM243" s="2773"/>
      <c r="AN243" s="2773"/>
      <c r="AO243" s="2773"/>
      <c r="AP243" s="2773"/>
      <c r="AQ243" s="2773"/>
      <c r="AR243" s="2773"/>
      <c r="AS243" s="2773"/>
      <c r="AT243" s="2773"/>
      <c r="AU243" s="2773"/>
      <c r="AV243" s="2773"/>
      <c r="AW243" s="2773"/>
      <c r="AX243" s="2773"/>
      <c r="AY243" s="2773"/>
      <c r="AZ243" s="1223"/>
      <c r="BA243" s="1223"/>
      <c r="BB243" s="1223"/>
      <c r="BC243" s="1223"/>
      <c r="BD243" s="1223"/>
      <c r="BE243" s="1223"/>
      <c r="BF243" s="1223"/>
      <c r="BG243" s="1223"/>
      <c r="BH243" s="1223"/>
      <c r="BI243" s="1223"/>
      <c r="BJ243" s="1223"/>
      <c r="BK243" s="1223"/>
      <c r="BL243" s="1223"/>
      <c r="BM243" s="1223"/>
      <c r="BN243" s="1223"/>
      <c r="BO243" s="1223"/>
      <c r="BP243" s="1223"/>
      <c r="BQ243" s="1223"/>
      <c r="BR243" s="1223"/>
      <c r="BS243" s="1223"/>
      <c r="BT243" s="1223"/>
      <c r="BU243" s="1223"/>
      <c r="BV243" s="1223"/>
      <c r="BW243" s="1223"/>
      <c r="BX243" s="1223"/>
      <c r="BY243" s="1223"/>
      <c r="BZ243" s="1223"/>
      <c r="CA243" s="1223"/>
      <c r="CB243" s="1223"/>
      <c r="CC243" s="1223"/>
      <c r="CD243" s="1223"/>
      <c r="CE243" s="1223"/>
      <c r="CF243" s="1223"/>
      <c r="CG243" s="1223"/>
      <c r="CH243" s="1223"/>
      <c r="CI243" s="1223"/>
      <c r="CJ243" s="1223"/>
      <c r="CK243" s="1223"/>
      <c r="CL243" s="1223"/>
      <c r="CM243" s="1223"/>
      <c r="CN243" s="1223"/>
      <c r="CO243" s="1223"/>
      <c r="CP243" s="1223"/>
      <c r="CQ243" s="1223"/>
      <c r="CR243" s="1223"/>
      <c r="CS243" s="1223"/>
      <c r="CT243" s="1223"/>
      <c r="CU243" s="1223"/>
      <c r="CV243" s="1223"/>
      <c r="CW243" s="1223"/>
      <c r="CX243" s="1223"/>
      <c r="CY243" s="1223"/>
      <c r="CZ243" s="1223"/>
      <c r="DA243" s="1223"/>
      <c r="DB243" s="1223"/>
      <c r="DC243" s="1223"/>
      <c r="DD243" s="1223"/>
      <c r="DE243" s="1223"/>
      <c r="DF243" s="1223"/>
      <c r="DG243" s="1223"/>
      <c r="DH243" s="1223"/>
      <c r="DI243" s="1223"/>
      <c r="DJ243" s="1223"/>
      <c r="DK243" s="1223"/>
      <c r="DL243" s="1223"/>
      <c r="DM243" s="1223"/>
      <c r="DN243" s="1223"/>
      <c r="DO243" s="1223"/>
      <c r="DP243" s="1223"/>
      <c r="DQ243" s="1223"/>
      <c r="DR243" s="1223"/>
      <c r="DS243" s="1223"/>
      <c r="DT243" s="1223"/>
      <c r="DU243" s="1223"/>
      <c r="DV243" s="1223"/>
      <c r="DW243" s="1223"/>
      <c r="DX243" s="1223"/>
      <c r="DY243" s="1223"/>
      <c r="DZ243" s="1223"/>
      <c r="EA243" s="1223"/>
      <c r="EB243" s="1223"/>
      <c r="EC243" s="1223"/>
      <c r="ED243" s="1223"/>
      <c r="EE243" s="1223"/>
      <c r="EF243" s="1223"/>
      <c r="EG243" s="1223"/>
      <c r="EH243" s="1223"/>
      <c r="EI243" s="1223"/>
      <c r="EJ243" s="1223"/>
      <c r="EK243" s="1223"/>
      <c r="EL243" s="1223"/>
      <c r="EM243" s="1223"/>
      <c r="EN243" s="1223"/>
      <c r="EO243" s="1223"/>
      <c r="EP243" s="1223"/>
      <c r="EQ243" s="1223"/>
      <c r="ER243" s="1223"/>
      <c r="ES243" s="1223"/>
      <c r="ET243" s="1223"/>
      <c r="EU243" s="1223"/>
      <c r="EV243" s="1223"/>
      <c r="EW243" s="1223"/>
      <c r="EX243" s="1223"/>
      <c r="EY243" s="1223"/>
      <c r="EZ243" s="1223"/>
      <c r="FA243" s="1223"/>
      <c r="FB243" s="1223"/>
      <c r="FC243" s="1223"/>
      <c r="FD243" s="1223"/>
      <c r="FE243" s="1223"/>
      <c r="FF243" s="1223"/>
      <c r="FG243" s="1223"/>
      <c r="FH243" s="1223"/>
      <c r="FI243" s="1223"/>
      <c r="FJ243" s="1223"/>
      <c r="FK243" s="1223"/>
      <c r="FL243" s="1223"/>
      <c r="FM243" s="1223"/>
      <c r="FN243" s="1223"/>
      <c r="FO243" s="1223"/>
      <c r="FP243" s="1223"/>
      <c r="FQ243" s="1223"/>
      <c r="FR243" s="1223"/>
      <c r="FS243" s="1223"/>
      <c r="FT243" s="1223"/>
      <c r="FU243" s="1223"/>
      <c r="FV243" s="1223"/>
      <c r="FW243" s="1223"/>
      <c r="FX243" s="1223"/>
      <c r="FY243" s="1223"/>
      <c r="FZ243" s="1223"/>
      <c r="GA243" s="1223"/>
      <c r="GB243" s="1223"/>
      <c r="GC243" s="1223"/>
      <c r="GD243" s="1223"/>
      <c r="GE243" s="1223"/>
      <c r="GF243" s="1223"/>
      <c r="GG243" s="1223"/>
      <c r="GH243" s="1223"/>
      <c r="GI243" s="1223"/>
      <c r="GJ243" s="1223"/>
      <c r="GK243" s="1223"/>
      <c r="GL243" s="1223"/>
      <c r="GM243" s="1223"/>
      <c r="GN243" s="1223"/>
      <c r="GO243" s="1223"/>
      <c r="GP243" s="1223"/>
      <c r="GQ243" s="1223"/>
      <c r="GR243" s="1223"/>
      <c r="GS243" s="1223"/>
      <c r="GT243" s="1223"/>
      <c r="GU243" s="1223"/>
      <c r="GV243" s="1223"/>
      <c r="GW243" s="1223"/>
      <c r="GX243" s="1223"/>
      <c r="GY243" s="1223"/>
      <c r="GZ243" s="1223"/>
      <c r="HA243" s="1223"/>
      <c r="HB243" s="1223"/>
      <c r="HC243" s="1223"/>
      <c r="HD243" s="1223"/>
      <c r="HE243" s="1223"/>
      <c r="HF243" s="1223"/>
      <c r="HG243" s="1223"/>
      <c r="HH243" s="1223"/>
      <c r="HI243" s="1223"/>
      <c r="HJ243" s="1223"/>
      <c r="HK243" s="1223"/>
      <c r="HL243" s="1223"/>
      <c r="HM243" s="1223"/>
      <c r="HN243" s="1223"/>
      <c r="HO243" s="1223"/>
      <c r="HP243" s="1223"/>
      <c r="HQ243" s="1223"/>
      <c r="HR243" s="1223"/>
      <c r="HS243" s="1223"/>
      <c r="HT243" s="1223"/>
      <c r="HU243" s="1223"/>
      <c r="HV243" s="1223"/>
      <c r="HW243" s="1223"/>
      <c r="HX243" s="1223"/>
      <c r="HY243" s="1223"/>
      <c r="HZ243" s="1223"/>
      <c r="IA243" s="1223"/>
      <c r="IB243" s="1223"/>
      <c r="IC243" s="1223"/>
      <c r="ID243" s="1223"/>
      <c r="IE243" s="1223"/>
      <c r="IF243" s="1223"/>
      <c r="IG243" s="1223"/>
      <c r="IH243" s="1223"/>
      <c r="II243" s="1223"/>
      <c r="IJ243" s="1223"/>
      <c r="IK243" s="1223"/>
      <c r="IL243" s="1223"/>
      <c r="IM243" s="1223"/>
      <c r="IN243" s="1223"/>
      <c r="IO243" s="1223"/>
      <c r="IP243" s="1223"/>
      <c r="IQ243" s="1223"/>
      <c r="IR243" s="1223"/>
      <c r="IS243" s="1223"/>
      <c r="IT243" s="1223"/>
      <c r="IU243" s="1223"/>
      <c r="IV243" s="1223"/>
    </row>
    <row r="244" spans="1:256">
      <c r="A244" s="1234"/>
      <c r="N244" s="2773"/>
      <c r="O244" s="2773"/>
      <c r="P244" s="2773"/>
      <c r="Q244" s="2773"/>
      <c r="R244" s="2773"/>
      <c r="S244" s="2773"/>
      <c r="T244" s="2773"/>
      <c r="U244" s="2773"/>
      <c r="V244" s="2773"/>
      <c r="W244" s="2773"/>
      <c r="X244" s="2773"/>
      <c r="Y244" s="2773"/>
      <c r="Z244" s="2773"/>
      <c r="AA244" s="2773"/>
      <c r="AB244" s="2773"/>
      <c r="AC244" s="2773"/>
      <c r="AD244" s="2773"/>
      <c r="AE244" s="2773"/>
      <c r="AF244" s="2773"/>
      <c r="AG244" s="2773"/>
      <c r="AH244" s="2773"/>
      <c r="AI244" s="2773"/>
      <c r="AJ244" s="2773"/>
      <c r="AK244" s="2773"/>
      <c r="AL244" s="2773"/>
      <c r="AM244" s="2773"/>
      <c r="AN244" s="2773"/>
      <c r="AO244" s="2773"/>
      <c r="AP244" s="2773"/>
      <c r="AQ244" s="2773"/>
      <c r="AR244" s="2773"/>
      <c r="AS244" s="2773"/>
      <c r="AT244" s="2773"/>
      <c r="AU244" s="2773"/>
      <c r="AV244" s="2773"/>
      <c r="AW244" s="2773"/>
      <c r="AX244" s="2773"/>
      <c r="AY244" s="2773"/>
      <c r="AZ244" s="1223"/>
      <c r="BA244" s="1223"/>
      <c r="BB244" s="1223"/>
      <c r="BC244" s="1223"/>
      <c r="BD244" s="1223"/>
      <c r="BE244" s="1223"/>
      <c r="BF244" s="1223"/>
      <c r="BG244" s="1223"/>
      <c r="BH244" s="1223"/>
      <c r="BI244" s="1223"/>
      <c r="BJ244" s="1223"/>
      <c r="BK244" s="1223"/>
      <c r="BL244" s="1223"/>
      <c r="BM244" s="1223"/>
      <c r="BN244" s="1223"/>
      <c r="BO244" s="1223"/>
      <c r="BP244" s="1223"/>
      <c r="BQ244" s="1223"/>
      <c r="BR244" s="1223"/>
      <c r="BS244" s="1223"/>
      <c r="BT244" s="1223"/>
      <c r="BU244" s="1223"/>
      <c r="BV244" s="1223"/>
      <c r="BW244" s="1223"/>
      <c r="BX244" s="1223"/>
      <c r="BY244" s="1223"/>
      <c r="BZ244" s="1223"/>
      <c r="CA244" s="1223"/>
      <c r="CB244" s="1223"/>
      <c r="CC244" s="1223"/>
      <c r="CD244" s="1223"/>
      <c r="CE244" s="1223"/>
      <c r="CF244" s="1223"/>
      <c r="CG244" s="1223"/>
      <c r="CH244" s="1223"/>
      <c r="CI244" s="1223"/>
      <c r="CJ244" s="1223"/>
      <c r="CK244" s="1223"/>
      <c r="CL244" s="1223"/>
      <c r="CM244" s="1223"/>
      <c r="CN244" s="1223"/>
      <c r="CO244" s="1223"/>
      <c r="CP244" s="1223"/>
      <c r="CQ244" s="1223"/>
      <c r="CR244" s="1223"/>
      <c r="CS244" s="1223"/>
      <c r="CT244" s="1223"/>
      <c r="CU244" s="1223"/>
      <c r="CV244" s="1223"/>
      <c r="CW244" s="1223"/>
      <c r="CX244" s="1223"/>
      <c r="CY244" s="1223"/>
      <c r="CZ244" s="1223"/>
      <c r="DA244" s="1223"/>
      <c r="DB244" s="1223"/>
      <c r="DC244" s="1223"/>
      <c r="DD244" s="1223"/>
      <c r="DE244" s="1223"/>
      <c r="DF244" s="1223"/>
      <c r="DG244" s="1223"/>
      <c r="DH244" s="1223"/>
      <c r="DI244" s="1223"/>
      <c r="DJ244" s="1223"/>
      <c r="DK244" s="1223"/>
      <c r="DL244" s="1223"/>
      <c r="DM244" s="1223"/>
      <c r="DN244" s="1223"/>
      <c r="DO244" s="1223"/>
      <c r="DP244" s="1223"/>
      <c r="DQ244" s="1223"/>
      <c r="DR244" s="1223"/>
      <c r="DS244" s="1223"/>
      <c r="DT244" s="1223"/>
      <c r="DU244" s="1223"/>
      <c r="DV244" s="1223"/>
      <c r="DW244" s="1223"/>
      <c r="DX244" s="1223"/>
      <c r="DY244" s="1223"/>
      <c r="DZ244" s="1223"/>
      <c r="EA244" s="1223"/>
      <c r="EB244" s="1223"/>
      <c r="EC244" s="1223"/>
      <c r="ED244" s="1223"/>
      <c r="EE244" s="1223"/>
      <c r="EF244" s="1223"/>
      <c r="EG244" s="1223"/>
      <c r="EH244" s="1223"/>
      <c r="EI244" s="1223"/>
      <c r="EJ244" s="1223"/>
      <c r="EK244" s="1223"/>
      <c r="EL244" s="1223"/>
      <c r="EM244" s="1223"/>
      <c r="EN244" s="1223"/>
      <c r="EO244" s="1223"/>
      <c r="EP244" s="1223"/>
      <c r="EQ244" s="1223"/>
      <c r="ER244" s="1223"/>
      <c r="ES244" s="1223"/>
      <c r="ET244" s="1223"/>
      <c r="EU244" s="1223"/>
      <c r="EV244" s="1223"/>
      <c r="EW244" s="1223"/>
      <c r="EX244" s="1223"/>
      <c r="EY244" s="1223"/>
      <c r="EZ244" s="1223"/>
      <c r="FA244" s="1223"/>
      <c r="FB244" s="1223"/>
      <c r="FC244" s="1223"/>
      <c r="FD244" s="1223"/>
      <c r="FE244" s="1223"/>
      <c r="FF244" s="1223"/>
      <c r="FG244" s="1223"/>
      <c r="FH244" s="1223"/>
      <c r="FI244" s="1223"/>
      <c r="FJ244" s="1223"/>
      <c r="FK244" s="1223"/>
      <c r="FL244" s="1223"/>
      <c r="FM244" s="1223"/>
      <c r="FN244" s="1223"/>
      <c r="FO244" s="1223"/>
      <c r="FP244" s="1223"/>
      <c r="FQ244" s="1223"/>
      <c r="FR244" s="1223"/>
      <c r="FS244" s="1223"/>
      <c r="FT244" s="1223"/>
      <c r="FU244" s="1223"/>
      <c r="FV244" s="1223"/>
      <c r="FW244" s="1223"/>
      <c r="FX244" s="1223"/>
      <c r="FY244" s="1223"/>
      <c r="FZ244" s="1223"/>
      <c r="GA244" s="1223"/>
      <c r="GB244" s="1223"/>
      <c r="GC244" s="1223"/>
      <c r="GD244" s="1223"/>
      <c r="GE244" s="1223"/>
      <c r="GF244" s="1223"/>
      <c r="GG244" s="1223"/>
      <c r="GH244" s="1223"/>
      <c r="GI244" s="1223"/>
      <c r="GJ244" s="1223"/>
      <c r="GK244" s="1223"/>
      <c r="GL244" s="1223"/>
      <c r="GM244" s="1223"/>
      <c r="GN244" s="1223"/>
      <c r="GO244" s="1223"/>
      <c r="GP244" s="1223"/>
      <c r="GQ244" s="1223"/>
      <c r="GR244" s="1223"/>
      <c r="GS244" s="1223"/>
      <c r="GT244" s="1223"/>
      <c r="GU244" s="1223"/>
      <c r="GV244" s="1223"/>
      <c r="GW244" s="1223"/>
      <c r="GX244" s="1223"/>
      <c r="GY244" s="1223"/>
      <c r="GZ244" s="1223"/>
      <c r="HA244" s="1223"/>
      <c r="HB244" s="1223"/>
      <c r="HC244" s="1223"/>
      <c r="HD244" s="1223"/>
      <c r="HE244" s="1223"/>
      <c r="HF244" s="1223"/>
      <c r="HG244" s="1223"/>
      <c r="HH244" s="1223"/>
      <c r="HI244" s="1223"/>
      <c r="HJ244" s="1223"/>
      <c r="HK244" s="1223"/>
      <c r="HL244" s="1223"/>
      <c r="HM244" s="1223"/>
      <c r="HN244" s="1223"/>
      <c r="HO244" s="1223"/>
      <c r="HP244" s="1223"/>
      <c r="HQ244" s="1223"/>
      <c r="HR244" s="1223"/>
      <c r="HS244" s="1223"/>
      <c r="HT244" s="1223"/>
      <c r="HU244" s="1223"/>
      <c r="HV244" s="1223"/>
      <c r="HW244" s="1223"/>
      <c r="HX244" s="1223"/>
      <c r="HY244" s="1223"/>
      <c r="HZ244" s="1223"/>
      <c r="IA244" s="1223"/>
      <c r="IB244" s="1223"/>
      <c r="IC244" s="1223"/>
      <c r="ID244" s="1223"/>
      <c r="IE244" s="1223"/>
      <c r="IF244" s="1223"/>
      <c r="IG244" s="1223"/>
      <c r="IH244" s="1223"/>
      <c r="II244" s="1223"/>
      <c r="IJ244" s="1223"/>
      <c r="IK244" s="1223"/>
      <c r="IL244" s="1223"/>
      <c r="IM244" s="1223"/>
      <c r="IN244" s="1223"/>
      <c r="IO244" s="1223"/>
      <c r="IP244" s="1223"/>
      <c r="IQ244" s="1223"/>
      <c r="IR244" s="1223"/>
      <c r="IS244" s="1223"/>
      <c r="IT244" s="1223"/>
      <c r="IU244" s="1223"/>
      <c r="IV244" s="1223"/>
    </row>
    <row r="245" spans="1:256">
      <c r="A245" s="1234"/>
      <c r="N245" s="2773"/>
      <c r="O245" s="2773"/>
      <c r="P245" s="2773"/>
      <c r="Q245" s="2773"/>
      <c r="R245" s="2773"/>
      <c r="S245" s="2773"/>
      <c r="T245" s="2773"/>
      <c r="U245" s="2773"/>
      <c r="V245" s="2773"/>
      <c r="W245" s="2773"/>
      <c r="X245" s="2773"/>
      <c r="Y245" s="2773"/>
      <c r="Z245" s="2773"/>
      <c r="AA245" s="2773"/>
      <c r="AB245" s="2773"/>
      <c r="AC245" s="2773"/>
      <c r="AD245" s="2773"/>
      <c r="AE245" s="2773"/>
      <c r="AF245" s="2773"/>
      <c r="AG245" s="2773"/>
      <c r="AH245" s="2773"/>
      <c r="AI245" s="2773"/>
      <c r="AJ245" s="2773"/>
      <c r="AK245" s="2773"/>
      <c r="AL245" s="2773"/>
      <c r="AM245" s="2773"/>
      <c r="AN245" s="2773"/>
      <c r="AO245" s="2773"/>
      <c r="AP245" s="2773"/>
      <c r="AQ245" s="2773"/>
      <c r="AR245" s="2773"/>
      <c r="AS245" s="2773"/>
      <c r="AT245" s="2773"/>
      <c r="AU245" s="2773"/>
      <c r="AV245" s="2773"/>
      <c r="AW245" s="2773"/>
      <c r="AX245" s="2773"/>
      <c r="AY245" s="2773"/>
      <c r="AZ245" s="1223"/>
      <c r="BA245" s="1223"/>
      <c r="BB245" s="1223"/>
      <c r="BC245" s="1223"/>
      <c r="BD245" s="1223"/>
      <c r="BE245" s="1223"/>
      <c r="BF245" s="1223"/>
      <c r="BG245" s="1223"/>
      <c r="BH245" s="1223"/>
      <c r="BI245" s="1223"/>
      <c r="BJ245" s="1223"/>
      <c r="BK245" s="1223"/>
      <c r="BL245" s="1223"/>
      <c r="BM245" s="1223"/>
      <c r="BN245" s="1223"/>
      <c r="BO245" s="1223"/>
      <c r="BP245" s="1223"/>
      <c r="BQ245" s="1223"/>
      <c r="BR245" s="1223"/>
      <c r="BS245" s="1223"/>
      <c r="BT245" s="1223"/>
      <c r="BU245" s="1223"/>
      <c r="BV245" s="1223"/>
      <c r="BW245" s="1223"/>
      <c r="BX245" s="1223"/>
      <c r="BY245" s="1223"/>
      <c r="BZ245" s="1223"/>
      <c r="CA245" s="1223"/>
      <c r="CB245" s="1223"/>
      <c r="CC245" s="1223"/>
      <c r="CD245" s="1223"/>
      <c r="CE245" s="1223"/>
      <c r="CF245" s="1223"/>
      <c r="CG245" s="1223"/>
      <c r="CH245" s="1223"/>
      <c r="CI245" s="1223"/>
      <c r="CJ245" s="1223"/>
      <c r="CK245" s="1223"/>
      <c r="CL245" s="1223"/>
      <c r="CM245" s="1223"/>
      <c r="CN245" s="1223"/>
      <c r="CO245" s="1223"/>
      <c r="CP245" s="1223"/>
      <c r="CQ245" s="1223"/>
      <c r="CR245" s="1223"/>
      <c r="CS245" s="1223"/>
      <c r="CT245" s="1223"/>
      <c r="CU245" s="1223"/>
      <c r="CV245" s="1223"/>
      <c r="CW245" s="1223"/>
      <c r="CX245" s="1223"/>
      <c r="CY245" s="1223"/>
      <c r="CZ245" s="1223"/>
      <c r="DA245" s="1223"/>
      <c r="DB245" s="1223"/>
      <c r="DC245" s="1223"/>
      <c r="DD245" s="1223"/>
      <c r="DE245" s="1223"/>
      <c r="DF245" s="1223"/>
      <c r="DG245" s="1223"/>
      <c r="DH245" s="1223"/>
      <c r="DI245" s="1223"/>
      <c r="DJ245" s="1223"/>
      <c r="DK245" s="1223"/>
      <c r="DL245" s="1223"/>
      <c r="DM245" s="1223"/>
      <c r="DN245" s="1223"/>
      <c r="DO245" s="1223"/>
      <c r="DP245" s="1223"/>
      <c r="DQ245" s="1223"/>
      <c r="DR245" s="1223"/>
      <c r="DS245" s="1223"/>
      <c r="DT245" s="1223"/>
      <c r="DU245" s="1223"/>
      <c r="DV245" s="1223"/>
      <c r="DW245" s="1223"/>
      <c r="DX245" s="1223"/>
      <c r="DY245" s="1223"/>
      <c r="DZ245" s="1223"/>
      <c r="EA245" s="1223"/>
      <c r="EB245" s="1223"/>
      <c r="EC245" s="1223"/>
      <c r="ED245" s="1223"/>
      <c r="EE245" s="1223"/>
      <c r="EF245" s="1223"/>
      <c r="EG245" s="1223"/>
      <c r="EH245" s="1223"/>
      <c r="EI245" s="1223"/>
      <c r="EJ245" s="1223"/>
      <c r="EK245" s="1223"/>
      <c r="EL245" s="1223"/>
      <c r="EM245" s="1223"/>
      <c r="EN245" s="1223"/>
      <c r="EO245" s="1223"/>
      <c r="EP245" s="1223"/>
      <c r="EQ245" s="1223"/>
      <c r="ER245" s="1223"/>
      <c r="ES245" s="1223"/>
      <c r="ET245" s="1223"/>
      <c r="EU245" s="1223"/>
      <c r="EV245" s="1223"/>
      <c r="EW245" s="1223"/>
      <c r="EX245" s="1223"/>
      <c r="EY245" s="1223"/>
      <c r="EZ245" s="1223"/>
      <c r="FA245" s="1223"/>
      <c r="FB245" s="1223"/>
      <c r="FC245" s="1223"/>
      <c r="FD245" s="1223"/>
      <c r="FE245" s="1223"/>
      <c r="FF245" s="1223"/>
      <c r="FG245" s="1223"/>
      <c r="FH245" s="1223"/>
      <c r="FI245" s="1223"/>
      <c r="FJ245" s="1223"/>
      <c r="FK245" s="1223"/>
      <c r="FL245" s="1223"/>
      <c r="FM245" s="1223"/>
      <c r="FN245" s="1223"/>
      <c r="FO245" s="1223"/>
      <c r="FP245" s="1223"/>
      <c r="FQ245" s="1223"/>
      <c r="FR245" s="1223"/>
      <c r="FS245" s="1223"/>
      <c r="FT245" s="1223"/>
      <c r="FU245" s="1223"/>
      <c r="FV245" s="1223"/>
      <c r="FW245" s="1223"/>
      <c r="FX245" s="1223"/>
      <c r="FY245" s="1223"/>
      <c r="FZ245" s="1223"/>
      <c r="GA245" s="1223"/>
      <c r="GB245" s="1223"/>
      <c r="GC245" s="1223"/>
      <c r="GD245" s="1223"/>
      <c r="GE245" s="1223"/>
      <c r="GF245" s="1223"/>
      <c r="GG245" s="1223"/>
      <c r="GH245" s="1223"/>
      <c r="GI245" s="1223"/>
      <c r="GJ245" s="1223"/>
      <c r="GK245" s="1223"/>
      <c r="GL245" s="1223"/>
      <c r="GM245" s="1223"/>
      <c r="GN245" s="1223"/>
      <c r="GO245" s="1223"/>
      <c r="GP245" s="1223"/>
      <c r="GQ245" s="1223"/>
      <c r="GR245" s="1223"/>
      <c r="GS245" s="1223"/>
      <c r="GT245" s="1223"/>
      <c r="GU245" s="1223"/>
      <c r="GV245" s="1223"/>
      <c r="GW245" s="1223"/>
      <c r="GX245" s="1223"/>
      <c r="GY245" s="1223"/>
      <c r="GZ245" s="1223"/>
      <c r="HA245" s="1223"/>
      <c r="HB245" s="1223"/>
      <c r="HC245" s="1223"/>
      <c r="HD245" s="1223"/>
      <c r="HE245" s="1223"/>
      <c r="HF245" s="1223"/>
      <c r="HG245" s="1223"/>
      <c r="HH245" s="1223"/>
      <c r="HI245" s="1223"/>
      <c r="HJ245" s="1223"/>
      <c r="HK245" s="1223"/>
      <c r="HL245" s="1223"/>
      <c r="HM245" s="1223"/>
      <c r="HN245" s="1223"/>
      <c r="HO245" s="1223"/>
      <c r="HP245" s="1223"/>
      <c r="HQ245" s="1223"/>
      <c r="HR245" s="1223"/>
      <c r="HS245" s="1223"/>
      <c r="HT245" s="1223"/>
      <c r="HU245" s="1223"/>
      <c r="HV245" s="1223"/>
      <c r="HW245" s="1223"/>
      <c r="HX245" s="1223"/>
      <c r="HY245" s="1223"/>
      <c r="HZ245" s="1223"/>
      <c r="IA245" s="1223"/>
      <c r="IB245" s="1223"/>
      <c r="IC245" s="1223"/>
      <c r="ID245" s="1223"/>
      <c r="IE245" s="1223"/>
      <c r="IF245" s="1223"/>
      <c r="IG245" s="1223"/>
      <c r="IH245" s="1223"/>
      <c r="II245" s="1223"/>
      <c r="IJ245" s="1223"/>
      <c r="IK245" s="1223"/>
      <c r="IL245" s="1223"/>
      <c r="IM245" s="1223"/>
      <c r="IN245" s="1223"/>
      <c r="IO245" s="1223"/>
      <c r="IP245" s="1223"/>
      <c r="IQ245" s="1223"/>
      <c r="IR245" s="1223"/>
      <c r="IS245" s="1223"/>
      <c r="IT245" s="1223"/>
      <c r="IU245" s="1223"/>
      <c r="IV245" s="1223"/>
    </row>
    <row r="246" spans="1:256">
      <c r="A246" s="1234"/>
      <c r="N246" s="2773"/>
      <c r="O246" s="2773"/>
      <c r="P246" s="2773"/>
      <c r="Q246" s="2773"/>
      <c r="R246" s="2773"/>
      <c r="S246" s="2773"/>
      <c r="T246" s="2773"/>
      <c r="U246" s="2773"/>
      <c r="V246" s="2773"/>
      <c r="W246" s="2773"/>
      <c r="X246" s="2773"/>
      <c r="Y246" s="2773"/>
      <c r="Z246" s="2773"/>
      <c r="AA246" s="2773"/>
      <c r="AB246" s="2773"/>
      <c r="AC246" s="2773"/>
      <c r="AD246" s="2773"/>
      <c r="AE246" s="2773"/>
      <c r="AF246" s="2773"/>
      <c r="AG246" s="2773"/>
      <c r="AH246" s="2773"/>
      <c r="AI246" s="2773"/>
      <c r="AJ246" s="2773"/>
      <c r="AK246" s="2773"/>
      <c r="AL246" s="2773"/>
      <c r="AM246" s="2773"/>
      <c r="AN246" s="2773"/>
      <c r="AO246" s="2773"/>
      <c r="AP246" s="2773"/>
      <c r="AQ246" s="2773"/>
      <c r="AR246" s="2773"/>
      <c r="AS246" s="2773"/>
      <c r="AT246" s="2773"/>
      <c r="AU246" s="2773"/>
      <c r="AV246" s="2773"/>
      <c r="AW246" s="2773"/>
      <c r="AX246" s="2773"/>
      <c r="AY246" s="2773"/>
      <c r="AZ246" s="1223"/>
      <c r="BA246" s="1223"/>
      <c r="BB246" s="1223"/>
      <c r="BC246" s="1223"/>
      <c r="BD246" s="1223"/>
      <c r="BE246" s="1223"/>
      <c r="BF246" s="1223"/>
      <c r="BG246" s="1223"/>
      <c r="BH246" s="1223"/>
      <c r="BI246" s="1223"/>
      <c r="BJ246" s="1223"/>
      <c r="BK246" s="1223"/>
      <c r="BL246" s="1223"/>
      <c r="BM246" s="1223"/>
      <c r="BN246" s="1223"/>
      <c r="BO246" s="1223"/>
      <c r="BP246" s="1223"/>
      <c r="BQ246" s="1223"/>
      <c r="BR246" s="1223"/>
      <c r="BS246" s="1223"/>
      <c r="BT246" s="1223"/>
      <c r="BU246" s="1223"/>
      <c r="BV246" s="1223"/>
      <c r="BW246" s="1223"/>
      <c r="BX246" s="1223"/>
      <c r="BY246" s="1223"/>
      <c r="BZ246" s="1223"/>
      <c r="CA246" s="1223"/>
      <c r="CB246" s="1223"/>
      <c r="CC246" s="1223"/>
      <c r="CD246" s="1223"/>
      <c r="CE246" s="1223"/>
      <c r="CF246" s="1223"/>
      <c r="CG246" s="1223"/>
      <c r="CH246" s="1223"/>
      <c r="CI246" s="1223"/>
      <c r="CJ246" s="1223"/>
      <c r="CK246" s="1223"/>
      <c r="CL246" s="1223"/>
      <c r="CM246" s="1223"/>
      <c r="CN246" s="1223"/>
      <c r="CO246" s="1223"/>
      <c r="CP246" s="1223"/>
      <c r="CQ246" s="1223"/>
      <c r="CR246" s="1223"/>
      <c r="CS246" s="1223"/>
      <c r="CT246" s="1223"/>
      <c r="CU246" s="1223"/>
      <c r="CV246" s="1223"/>
      <c r="CW246" s="1223"/>
      <c r="CX246" s="1223"/>
      <c r="CY246" s="1223"/>
      <c r="CZ246" s="1223"/>
      <c r="DA246" s="1223"/>
      <c r="DB246" s="1223"/>
      <c r="DC246" s="1223"/>
      <c r="DD246" s="1223"/>
      <c r="DE246" s="1223"/>
      <c r="DF246" s="1223"/>
      <c r="DG246" s="1223"/>
      <c r="DH246" s="1223"/>
      <c r="DI246" s="1223"/>
      <c r="DJ246" s="1223"/>
      <c r="DK246" s="1223"/>
      <c r="DL246" s="1223"/>
      <c r="DM246" s="1223"/>
      <c r="DN246" s="1223"/>
      <c r="DO246" s="1223"/>
      <c r="DP246" s="1223"/>
      <c r="DQ246" s="1223"/>
      <c r="DR246" s="1223"/>
      <c r="DS246" s="1223"/>
      <c r="DT246" s="1223"/>
      <c r="DU246" s="1223"/>
      <c r="DV246" s="1223"/>
      <c r="DW246" s="1223"/>
      <c r="DX246" s="1223"/>
      <c r="DY246" s="1223"/>
      <c r="DZ246" s="1223"/>
      <c r="EA246" s="1223"/>
      <c r="EB246" s="1223"/>
      <c r="EC246" s="1223"/>
      <c r="ED246" s="1223"/>
      <c r="EE246" s="1223"/>
      <c r="EF246" s="1223"/>
      <c r="EG246" s="1223"/>
      <c r="EH246" s="1223"/>
      <c r="EI246" s="1223"/>
      <c r="EJ246" s="1223"/>
      <c r="EK246" s="1223"/>
      <c r="EL246" s="1223"/>
      <c r="EM246" s="1223"/>
      <c r="EN246" s="1223"/>
      <c r="EO246" s="1223"/>
      <c r="EP246" s="1223"/>
      <c r="EQ246" s="1223"/>
      <c r="ER246" s="1223"/>
      <c r="ES246" s="1223"/>
      <c r="ET246" s="1223"/>
      <c r="EU246" s="1223"/>
      <c r="EV246" s="1223"/>
      <c r="EW246" s="1223"/>
      <c r="EX246" s="1223"/>
      <c r="EY246" s="1223"/>
      <c r="EZ246" s="1223"/>
      <c r="FA246" s="1223"/>
      <c r="FB246" s="1223"/>
      <c r="FC246" s="1223"/>
      <c r="FD246" s="1223"/>
      <c r="FE246" s="1223"/>
      <c r="FF246" s="1223"/>
      <c r="FG246" s="1223"/>
      <c r="FH246" s="1223"/>
      <c r="FI246" s="1223"/>
      <c r="FJ246" s="1223"/>
      <c r="FK246" s="1223"/>
      <c r="FL246" s="1223"/>
      <c r="FM246" s="1223"/>
      <c r="FN246" s="1223"/>
      <c r="FO246" s="1223"/>
      <c r="FP246" s="1223"/>
      <c r="FQ246" s="1223"/>
      <c r="FR246" s="1223"/>
      <c r="FS246" s="1223"/>
      <c r="FT246" s="1223"/>
      <c r="FU246" s="1223"/>
      <c r="FV246" s="1223"/>
      <c r="FW246" s="1223"/>
      <c r="FX246" s="1223"/>
      <c r="FY246" s="1223"/>
      <c r="FZ246" s="1223"/>
      <c r="GA246" s="1223"/>
      <c r="GB246" s="1223"/>
      <c r="GC246" s="1223"/>
      <c r="GD246" s="1223"/>
      <c r="GE246" s="1223"/>
      <c r="GF246" s="1223"/>
      <c r="GG246" s="1223"/>
      <c r="GH246" s="1223"/>
      <c r="GI246" s="1223"/>
      <c r="GJ246" s="1223"/>
      <c r="GK246" s="1223"/>
      <c r="GL246" s="1223"/>
      <c r="GM246" s="1223"/>
      <c r="GN246" s="1223"/>
      <c r="GO246" s="1223"/>
      <c r="GP246" s="1223"/>
      <c r="GQ246" s="1223"/>
      <c r="GR246" s="1223"/>
      <c r="GS246" s="1223"/>
      <c r="GT246" s="1223"/>
      <c r="GU246" s="1223"/>
      <c r="GV246" s="1223"/>
      <c r="GW246" s="1223"/>
      <c r="GX246" s="1223"/>
      <c r="GY246" s="1223"/>
      <c r="GZ246" s="1223"/>
      <c r="HA246" s="1223"/>
      <c r="HB246" s="1223"/>
      <c r="HC246" s="1223"/>
      <c r="HD246" s="1223"/>
      <c r="HE246" s="1223"/>
      <c r="HF246" s="1223"/>
      <c r="HG246" s="1223"/>
      <c r="HH246" s="1223"/>
      <c r="HI246" s="1223"/>
      <c r="HJ246" s="1223"/>
      <c r="HK246" s="1223"/>
      <c r="HL246" s="1223"/>
      <c r="HM246" s="1223"/>
      <c r="HN246" s="1223"/>
      <c r="HO246" s="1223"/>
      <c r="HP246" s="1223"/>
      <c r="HQ246" s="1223"/>
      <c r="HR246" s="1223"/>
      <c r="HS246" s="1223"/>
      <c r="HT246" s="1223"/>
      <c r="HU246" s="1223"/>
      <c r="HV246" s="1223"/>
      <c r="HW246" s="1223"/>
      <c r="HX246" s="1223"/>
      <c r="HY246" s="1223"/>
      <c r="HZ246" s="1223"/>
      <c r="IA246" s="1223"/>
      <c r="IB246" s="1223"/>
      <c r="IC246" s="1223"/>
      <c r="ID246" s="1223"/>
      <c r="IE246" s="1223"/>
      <c r="IF246" s="1223"/>
      <c r="IG246" s="1223"/>
      <c r="IH246" s="1223"/>
      <c r="II246" s="1223"/>
      <c r="IJ246" s="1223"/>
      <c r="IK246" s="1223"/>
      <c r="IL246" s="1223"/>
      <c r="IM246" s="1223"/>
      <c r="IN246" s="1223"/>
      <c r="IO246" s="1223"/>
      <c r="IP246" s="1223"/>
      <c r="IQ246" s="1223"/>
      <c r="IR246" s="1223"/>
      <c r="IS246" s="1223"/>
      <c r="IT246" s="1223"/>
      <c r="IU246" s="1223"/>
      <c r="IV246" s="1223"/>
    </row>
    <row r="247" spans="1:256">
      <c r="A247" s="1234"/>
      <c r="N247" s="2773"/>
      <c r="O247" s="2773"/>
      <c r="P247" s="2773"/>
      <c r="Q247" s="2773"/>
      <c r="R247" s="2773"/>
      <c r="S247" s="2773"/>
      <c r="T247" s="2773"/>
      <c r="U247" s="2773"/>
      <c r="V247" s="2773"/>
      <c r="W247" s="2773"/>
      <c r="X247" s="2773"/>
      <c r="Y247" s="2773"/>
      <c r="Z247" s="2773"/>
      <c r="AA247" s="2773"/>
      <c r="AB247" s="2773"/>
      <c r="AC247" s="2773"/>
      <c r="AD247" s="2773"/>
      <c r="AE247" s="2773"/>
      <c r="AF247" s="2773"/>
      <c r="AG247" s="2773"/>
      <c r="AH247" s="2773"/>
      <c r="AI247" s="2773"/>
      <c r="AJ247" s="2773"/>
      <c r="AK247" s="2773"/>
      <c r="AL247" s="2773"/>
      <c r="AM247" s="2773"/>
      <c r="AN247" s="2773"/>
      <c r="AO247" s="2773"/>
      <c r="AP247" s="2773"/>
      <c r="AQ247" s="2773"/>
      <c r="AR247" s="2773"/>
      <c r="AS247" s="2773"/>
      <c r="AT247" s="2773"/>
      <c r="AU247" s="2773"/>
      <c r="AV247" s="2773"/>
      <c r="AW247" s="2773"/>
      <c r="AX247" s="2773"/>
      <c r="AY247" s="2773"/>
      <c r="AZ247" s="1223"/>
      <c r="BA247" s="1223"/>
      <c r="BB247" s="1223"/>
      <c r="BC247" s="1223"/>
      <c r="BD247" s="1223"/>
      <c r="BE247" s="1223"/>
      <c r="BF247" s="1223"/>
      <c r="BG247" s="1223"/>
      <c r="BH247" s="1223"/>
      <c r="BI247" s="1223"/>
      <c r="BJ247" s="1223"/>
      <c r="BK247" s="1223"/>
      <c r="BL247" s="1223"/>
      <c r="BM247" s="1223"/>
      <c r="BN247" s="1223"/>
      <c r="BO247" s="1223"/>
      <c r="BP247" s="1223"/>
      <c r="BQ247" s="1223"/>
      <c r="BR247" s="1223"/>
      <c r="BS247" s="1223"/>
      <c r="BT247" s="1223"/>
      <c r="BU247" s="1223"/>
      <c r="BV247" s="1223"/>
      <c r="BW247" s="1223"/>
      <c r="BX247" s="1223"/>
      <c r="BY247" s="1223"/>
      <c r="BZ247" s="1223"/>
      <c r="CA247" s="1223"/>
      <c r="CB247" s="1223"/>
      <c r="CC247" s="1223"/>
      <c r="CD247" s="1223"/>
      <c r="CE247" s="1223"/>
      <c r="CF247" s="1223"/>
      <c r="CG247" s="1223"/>
      <c r="CH247" s="1223"/>
      <c r="CI247" s="1223"/>
      <c r="CJ247" s="1223"/>
      <c r="CK247" s="1223"/>
      <c r="CL247" s="1223"/>
      <c r="CM247" s="1223"/>
      <c r="CN247" s="1223"/>
      <c r="CO247" s="1223"/>
      <c r="CP247" s="1223"/>
      <c r="CQ247" s="1223"/>
      <c r="CR247" s="1223"/>
      <c r="CS247" s="1223"/>
      <c r="CT247" s="1223"/>
      <c r="CU247" s="1223"/>
      <c r="CV247" s="1223"/>
      <c r="CW247" s="1223"/>
      <c r="CX247" s="1223"/>
      <c r="CY247" s="1223"/>
      <c r="CZ247" s="1223"/>
      <c r="DA247" s="1223"/>
      <c r="DB247" s="1223"/>
      <c r="DC247" s="1223"/>
      <c r="DD247" s="1223"/>
      <c r="DE247" s="1223"/>
      <c r="DF247" s="1223"/>
      <c r="DG247" s="1223"/>
      <c r="DH247" s="1223"/>
      <c r="DI247" s="1223"/>
      <c r="DJ247" s="1223"/>
      <c r="DK247" s="1223"/>
      <c r="DL247" s="1223"/>
      <c r="DM247" s="1223"/>
      <c r="DN247" s="1223"/>
      <c r="DO247" s="1223"/>
      <c r="DP247" s="1223"/>
      <c r="DQ247" s="1223"/>
      <c r="DR247" s="1223"/>
      <c r="DS247" s="1223"/>
      <c r="DT247" s="1223"/>
      <c r="DU247" s="1223"/>
      <c r="DV247" s="1223"/>
      <c r="DW247" s="1223"/>
      <c r="DX247" s="1223"/>
      <c r="DY247" s="1223"/>
      <c r="DZ247" s="1223"/>
      <c r="EA247" s="1223"/>
      <c r="EB247" s="1223"/>
      <c r="EC247" s="1223"/>
      <c r="ED247" s="1223"/>
      <c r="EE247" s="1223"/>
      <c r="EF247" s="1223"/>
      <c r="EG247" s="1223"/>
      <c r="EH247" s="1223"/>
      <c r="EI247" s="1223"/>
      <c r="EJ247" s="1223"/>
      <c r="EK247" s="1223"/>
      <c r="EL247" s="1223"/>
      <c r="EM247" s="1223"/>
      <c r="EN247" s="1223"/>
      <c r="EO247" s="1223"/>
      <c r="EP247" s="1223"/>
      <c r="EQ247" s="1223"/>
      <c r="ER247" s="1223"/>
      <c r="ES247" s="1223"/>
      <c r="ET247" s="1223"/>
      <c r="EU247" s="1223"/>
      <c r="EV247" s="1223"/>
      <c r="EW247" s="1223"/>
      <c r="EX247" s="1223"/>
      <c r="EY247" s="1223"/>
      <c r="EZ247" s="1223"/>
      <c r="FA247" s="1223"/>
      <c r="FB247" s="1223"/>
      <c r="FC247" s="1223"/>
      <c r="FD247" s="1223"/>
      <c r="FE247" s="1223"/>
      <c r="FF247" s="1223"/>
      <c r="FG247" s="1223"/>
      <c r="FH247" s="1223"/>
      <c r="FI247" s="1223"/>
      <c r="FJ247" s="1223"/>
      <c r="FK247" s="1223"/>
      <c r="FL247" s="1223"/>
      <c r="FM247" s="1223"/>
      <c r="FN247" s="1223"/>
      <c r="FO247" s="1223"/>
      <c r="FP247" s="1223"/>
      <c r="FQ247" s="1223"/>
      <c r="FR247" s="1223"/>
      <c r="FS247" s="1223"/>
      <c r="FT247" s="1223"/>
      <c r="FU247" s="1223"/>
      <c r="FV247" s="1223"/>
      <c r="FW247" s="1223"/>
      <c r="FX247" s="1223"/>
      <c r="FY247" s="1223"/>
      <c r="FZ247" s="1223"/>
      <c r="GA247" s="1223"/>
      <c r="GB247" s="1223"/>
      <c r="GC247" s="1223"/>
      <c r="GD247" s="1223"/>
      <c r="GE247" s="1223"/>
      <c r="GF247" s="1223"/>
      <c r="GG247" s="1223"/>
      <c r="GH247" s="1223"/>
      <c r="GI247" s="1223"/>
      <c r="GJ247" s="1223"/>
      <c r="GK247" s="1223"/>
      <c r="GL247" s="1223"/>
      <c r="GM247" s="1223"/>
      <c r="GN247" s="1223"/>
      <c r="GO247" s="1223"/>
      <c r="GP247" s="1223"/>
      <c r="GQ247" s="1223"/>
      <c r="GR247" s="1223"/>
      <c r="GS247" s="1223"/>
      <c r="GT247" s="1223"/>
      <c r="GU247" s="1223"/>
      <c r="GV247" s="1223"/>
      <c r="GW247" s="1223"/>
      <c r="GX247" s="1223"/>
      <c r="GY247" s="1223"/>
      <c r="GZ247" s="1223"/>
      <c r="HA247" s="1223"/>
      <c r="HB247" s="1223"/>
      <c r="HC247" s="1223"/>
      <c r="HD247" s="1223"/>
      <c r="HE247" s="1223"/>
      <c r="HF247" s="1223"/>
      <c r="HG247" s="1223"/>
      <c r="HH247" s="1223"/>
      <c r="HI247" s="1223"/>
      <c r="HJ247" s="1223"/>
      <c r="HK247" s="1223"/>
      <c r="HL247" s="1223"/>
      <c r="HM247" s="1223"/>
      <c r="HN247" s="1223"/>
      <c r="HO247" s="1223"/>
      <c r="HP247" s="1223"/>
      <c r="HQ247" s="1223"/>
      <c r="HR247" s="1223"/>
      <c r="HS247" s="1223"/>
      <c r="HT247" s="1223"/>
      <c r="HU247" s="1223"/>
      <c r="HV247" s="1223"/>
      <c r="HW247" s="1223"/>
      <c r="HX247" s="1223"/>
      <c r="HY247" s="1223"/>
      <c r="HZ247" s="1223"/>
      <c r="IA247" s="1223"/>
      <c r="IB247" s="1223"/>
      <c r="IC247" s="1223"/>
      <c r="ID247" s="1223"/>
      <c r="IE247" s="1223"/>
      <c r="IF247" s="1223"/>
      <c r="IG247" s="1223"/>
      <c r="IH247" s="1223"/>
      <c r="II247" s="1223"/>
      <c r="IJ247" s="1223"/>
      <c r="IK247" s="1223"/>
      <c r="IL247" s="1223"/>
      <c r="IM247" s="1223"/>
      <c r="IN247" s="1223"/>
      <c r="IO247" s="1223"/>
      <c r="IP247" s="1223"/>
      <c r="IQ247" s="1223"/>
      <c r="IR247" s="1223"/>
      <c r="IS247" s="1223"/>
      <c r="IT247" s="1223"/>
      <c r="IU247" s="1223"/>
      <c r="IV247" s="1223"/>
    </row>
    <row r="248" spans="1:256">
      <c r="A248" s="1234"/>
      <c r="N248" s="2773"/>
      <c r="O248" s="2773"/>
      <c r="P248" s="2773"/>
      <c r="Q248" s="2773"/>
      <c r="R248" s="2773"/>
      <c r="S248" s="2773"/>
      <c r="T248" s="2773"/>
      <c r="U248" s="2773"/>
      <c r="V248" s="2773"/>
      <c r="W248" s="2773"/>
      <c r="X248" s="2773"/>
      <c r="Y248" s="2773"/>
      <c r="Z248" s="2773"/>
      <c r="AA248" s="2773"/>
      <c r="AB248" s="2773"/>
      <c r="AC248" s="2773"/>
      <c r="AD248" s="2773"/>
      <c r="AE248" s="2773"/>
      <c r="AF248" s="2773"/>
      <c r="AG248" s="2773"/>
      <c r="AH248" s="2773"/>
      <c r="AI248" s="2773"/>
      <c r="AJ248" s="2773"/>
      <c r="AK248" s="2773"/>
      <c r="AL248" s="2773"/>
      <c r="AM248" s="2773"/>
      <c r="AN248" s="2773"/>
      <c r="AO248" s="2773"/>
      <c r="AP248" s="2773"/>
      <c r="AQ248" s="2773"/>
      <c r="AR248" s="2773"/>
      <c r="AS248" s="2773"/>
      <c r="AT248" s="2773"/>
      <c r="AU248" s="2773"/>
      <c r="AV248" s="2773"/>
      <c r="AW248" s="2773"/>
      <c r="AX248" s="2773"/>
      <c r="AY248" s="2773"/>
      <c r="AZ248" s="1223"/>
      <c r="BA248" s="1223"/>
      <c r="BB248" s="1223"/>
      <c r="BC248" s="1223"/>
      <c r="BD248" s="1223"/>
      <c r="BE248" s="1223"/>
      <c r="BF248" s="1223"/>
      <c r="BG248" s="1223"/>
      <c r="BH248" s="1223"/>
      <c r="BI248" s="1223"/>
      <c r="BJ248" s="1223"/>
      <c r="BK248" s="1223"/>
      <c r="BL248" s="1223"/>
      <c r="BM248" s="1223"/>
      <c r="BN248" s="1223"/>
      <c r="BO248" s="1223"/>
      <c r="BP248" s="1223"/>
      <c r="BQ248" s="1223"/>
      <c r="BR248" s="1223"/>
      <c r="BS248" s="1223"/>
      <c r="BT248" s="1223"/>
      <c r="BU248" s="1223"/>
      <c r="BV248" s="1223"/>
      <c r="BW248" s="1223"/>
      <c r="BX248" s="1223"/>
      <c r="BY248" s="1223"/>
      <c r="BZ248" s="1223"/>
      <c r="CA248" s="1223"/>
      <c r="CB248" s="1223"/>
      <c r="CC248" s="1223"/>
      <c r="CD248" s="1223"/>
      <c r="CE248" s="1223"/>
      <c r="CF248" s="1223"/>
      <c r="CG248" s="1223"/>
      <c r="CH248" s="1223"/>
      <c r="CI248" s="1223"/>
      <c r="CJ248" s="1223"/>
      <c r="CK248" s="1223"/>
      <c r="CL248" s="1223"/>
      <c r="CM248" s="1223"/>
      <c r="CN248" s="1223"/>
      <c r="CO248" s="1223"/>
      <c r="CP248" s="1223"/>
      <c r="CQ248" s="1223"/>
      <c r="CR248" s="1223"/>
      <c r="CS248" s="1223"/>
      <c r="CT248" s="1223"/>
      <c r="CU248" s="1223"/>
      <c r="CV248" s="1223"/>
      <c r="CW248" s="1223"/>
      <c r="CX248" s="1223"/>
      <c r="CY248" s="1223"/>
      <c r="CZ248" s="1223"/>
      <c r="DA248" s="1223"/>
      <c r="DB248" s="1223"/>
      <c r="DC248" s="1223"/>
      <c r="DD248" s="1223"/>
      <c r="DE248" s="1223"/>
      <c r="DF248" s="1223"/>
      <c r="DG248" s="1223"/>
      <c r="DH248" s="1223"/>
      <c r="DI248" s="1223"/>
      <c r="DJ248" s="1223"/>
      <c r="DK248" s="1223"/>
      <c r="DL248" s="1223"/>
      <c r="DM248" s="1223"/>
      <c r="DN248" s="1223"/>
      <c r="DO248" s="1223"/>
      <c r="DP248" s="1223"/>
      <c r="DQ248" s="1223"/>
      <c r="DR248" s="1223"/>
      <c r="DS248" s="1223"/>
      <c r="DT248" s="1223"/>
      <c r="DU248" s="1223"/>
      <c r="DV248" s="1223"/>
      <c r="DW248" s="1223"/>
      <c r="DX248" s="1223"/>
      <c r="DY248" s="1223"/>
      <c r="DZ248" s="1223"/>
      <c r="EA248" s="1223"/>
      <c r="EB248" s="1223"/>
      <c r="EC248" s="1223"/>
      <c r="ED248" s="1223"/>
      <c r="EE248" s="1223"/>
      <c r="EF248" s="1223"/>
      <c r="EG248" s="1223"/>
      <c r="EH248" s="1223"/>
      <c r="EI248" s="1223"/>
      <c r="EJ248" s="1223"/>
      <c r="EK248" s="1223"/>
      <c r="EL248" s="1223"/>
      <c r="EM248" s="1223"/>
      <c r="EN248" s="1223"/>
      <c r="EO248" s="1223"/>
      <c r="EP248" s="1223"/>
      <c r="EQ248" s="1223"/>
      <c r="ER248" s="1223"/>
      <c r="ES248" s="1223"/>
      <c r="ET248" s="1223"/>
      <c r="EU248" s="1223"/>
      <c r="EV248" s="1223"/>
      <c r="EW248" s="1223"/>
      <c r="EX248" s="1223"/>
      <c r="EY248" s="1223"/>
      <c r="EZ248" s="1223"/>
      <c r="FA248" s="1223"/>
      <c r="FB248" s="1223"/>
      <c r="FC248" s="1223"/>
      <c r="FD248" s="1223"/>
      <c r="FE248" s="1223"/>
      <c r="FF248" s="1223"/>
      <c r="FG248" s="1223"/>
      <c r="FH248" s="1223"/>
      <c r="FI248" s="1223"/>
      <c r="FJ248" s="1223"/>
      <c r="FK248" s="1223"/>
      <c r="FL248" s="1223"/>
      <c r="FM248" s="1223"/>
      <c r="FN248" s="1223"/>
      <c r="FO248" s="1223"/>
      <c r="FP248" s="1223"/>
      <c r="FQ248" s="1223"/>
      <c r="FR248" s="1223"/>
      <c r="FS248" s="1223"/>
      <c r="FT248" s="1223"/>
      <c r="FU248" s="1223"/>
      <c r="FV248" s="1223"/>
      <c r="FW248" s="1223"/>
      <c r="FX248" s="1223"/>
      <c r="FY248" s="1223"/>
      <c r="FZ248" s="1223"/>
      <c r="GA248" s="1223"/>
      <c r="GB248" s="1223"/>
      <c r="GC248" s="1223"/>
      <c r="GD248" s="1223"/>
      <c r="GE248" s="1223"/>
      <c r="GF248" s="1223"/>
      <c r="GG248" s="1223"/>
      <c r="GH248" s="1223"/>
      <c r="GI248" s="1223"/>
      <c r="GJ248" s="1223"/>
      <c r="GK248" s="1223"/>
      <c r="GL248" s="1223"/>
      <c r="GM248" s="1223"/>
      <c r="GN248" s="1223"/>
      <c r="GO248" s="1223"/>
      <c r="GP248" s="1223"/>
      <c r="GQ248" s="1223"/>
      <c r="GR248" s="1223"/>
      <c r="GS248" s="1223"/>
      <c r="GT248" s="1223"/>
      <c r="GU248" s="1223"/>
      <c r="GV248" s="1223"/>
      <c r="GW248" s="1223"/>
      <c r="GX248" s="1223"/>
      <c r="GY248" s="1223"/>
      <c r="GZ248" s="1223"/>
      <c r="HA248" s="1223"/>
      <c r="HB248" s="1223"/>
      <c r="HC248" s="1223"/>
      <c r="HD248" s="1223"/>
      <c r="HE248" s="1223"/>
      <c r="HF248" s="1223"/>
      <c r="HG248" s="1223"/>
      <c r="HH248" s="1223"/>
      <c r="HI248" s="1223"/>
      <c r="HJ248" s="1223"/>
      <c r="HK248" s="1223"/>
      <c r="HL248" s="1223"/>
      <c r="HM248" s="1223"/>
      <c r="HN248" s="1223"/>
      <c r="HO248" s="1223"/>
      <c r="HP248" s="1223"/>
      <c r="HQ248" s="1223"/>
      <c r="HR248" s="1223"/>
      <c r="HS248" s="1223"/>
      <c r="HT248" s="1223"/>
      <c r="HU248" s="1223"/>
      <c r="HV248" s="1223"/>
      <c r="HW248" s="1223"/>
      <c r="HX248" s="1223"/>
      <c r="HY248" s="1223"/>
      <c r="HZ248" s="1223"/>
      <c r="IA248" s="1223"/>
      <c r="IB248" s="1223"/>
      <c r="IC248" s="1223"/>
      <c r="ID248" s="1223"/>
      <c r="IE248" s="1223"/>
      <c r="IF248" s="1223"/>
      <c r="IG248" s="1223"/>
      <c r="IH248" s="1223"/>
      <c r="II248" s="1223"/>
      <c r="IJ248" s="1223"/>
      <c r="IK248" s="1223"/>
      <c r="IL248" s="1223"/>
      <c r="IM248" s="1223"/>
      <c r="IN248" s="1223"/>
      <c r="IO248" s="1223"/>
      <c r="IP248" s="1223"/>
      <c r="IQ248" s="1223"/>
      <c r="IR248" s="1223"/>
      <c r="IS248" s="1223"/>
      <c r="IT248" s="1223"/>
      <c r="IU248" s="1223"/>
      <c r="IV248" s="1223"/>
    </row>
  </sheetData>
  <protectedRanges>
    <protectedRange sqref="C45:C49 C57:C62" name="Range1_2_1"/>
    <protectedRange sqref="C69:C75" name="Range1_1_1_1"/>
  </protectedRanges>
  <mergeCells count="26">
    <mergeCell ref="A2:E2"/>
    <mergeCell ref="A4:C4"/>
    <mergeCell ref="A113:A114"/>
    <mergeCell ref="B113:C113"/>
    <mergeCell ref="A124:A125"/>
    <mergeCell ref="B124:C124"/>
    <mergeCell ref="A135:A136"/>
    <mergeCell ref="B135:C135"/>
    <mergeCell ref="A146:A147"/>
    <mergeCell ref="B146:C146"/>
    <mergeCell ref="A156:A157"/>
    <mergeCell ref="B156:C156"/>
    <mergeCell ref="A167:A168"/>
    <mergeCell ref="B167:C167"/>
    <mergeCell ref="A179:A180"/>
    <mergeCell ref="B179:C179"/>
    <mergeCell ref="A189:A190"/>
    <mergeCell ref="B189:C189"/>
    <mergeCell ref="A233:A234"/>
    <mergeCell ref="B233:C233"/>
    <mergeCell ref="A200:A201"/>
    <mergeCell ref="B200:C200"/>
    <mergeCell ref="A211:A212"/>
    <mergeCell ref="B211:C211"/>
    <mergeCell ref="A222:A223"/>
    <mergeCell ref="B222:C222"/>
  </mergeCells>
  <pageMargins left="0.7" right="0.7" top="0.75" bottom="0.56999999999999995" header="0.3" footer="0.3"/>
  <pageSetup paperSize="9" scale="66" orientation="portrait" r:id="rId1"/>
  <headerFooter>
    <oddFooter>&amp;C&amp;P</oddFooter>
  </headerFooter>
  <rowBreaks count="4" manualBreakCount="4">
    <brk id="36" max="4" man="1"/>
    <brk id="86" max="4" man="1"/>
    <brk id="132" max="4" man="1"/>
    <brk id="176" max="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465"/>
  <sheetViews>
    <sheetView view="pageBreakPreview" topLeftCell="A211" zoomScaleSheetLayoutView="100" workbookViewId="0">
      <selection activeCell="I470" sqref="I470"/>
    </sheetView>
  </sheetViews>
  <sheetFormatPr defaultRowHeight="15"/>
  <cols>
    <col min="1" max="1" width="45.7109375" style="747" customWidth="1"/>
    <col min="2" max="5" width="11.7109375" style="747" customWidth="1"/>
    <col min="6" max="6" width="14.140625" style="2752" customWidth="1"/>
    <col min="7" max="7" width="13.7109375" style="2752" customWidth="1"/>
    <col min="8" max="34" width="9.140625" style="2752"/>
    <col min="35" max="256" width="9.140625" style="858"/>
    <col min="257" max="257" width="45.7109375" style="858" customWidth="1"/>
    <col min="258" max="261" width="11.7109375" style="858" customWidth="1"/>
    <col min="262" max="262" width="14.140625" style="858" customWidth="1"/>
    <col min="263" max="263" width="13.7109375" style="858" customWidth="1"/>
    <col min="264" max="512" width="9.140625" style="858"/>
    <col min="513" max="513" width="45.7109375" style="858" customWidth="1"/>
    <col min="514" max="517" width="11.7109375" style="858" customWidth="1"/>
    <col min="518" max="518" width="14.140625" style="858" customWidth="1"/>
    <col min="519" max="519" width="13.7109375" style="858" customWidth="1"/>
    <col min="520" max="768" width="9.140625" style="858"/>
    <col min="769" max="769" width="45.7109375" style="858" customWidth="1"/>
    <col min="770" max="773" width="11.7109375" style="858" customWidth="1"/>
    <col min="774" max="774" width="14.140625" style="858" customWidth="1"/>
    <col min="775" max="775" width="13.7109375" style="858" customWidth="1"/>
    <col min="776" max="1024" width="9.140625" style="858"/>
    <col min="1025" max="1025" width="45.7109375" style="858" customWidth="1"/>
    <col min="1026" max="1029" width="11.7109375" style="858" customWidth="1"/>
    <col min="1030" max="1030" width="14.140625" style="858" customWidth="1"/>
    <col min="1031" max="1031" width="13.7109375" style="858" customWidth="1"/>
    <col min="1032" max="1280" width="9.140625" style="858"/>
    <col min="1281" max="1281" width="45.7109375" style="858" customWidth="1"/>
    <col min="1282" max="1285" width="11.7109375" style="858" customWidth="1"/>
    <col min="1286" max="1286" width="14.140625" style="858" customWidth="1"/>
    <col min="1287" max="1287" width="13.7109375" style="858" customWidth="1"/>
    <col min="1288" max="1536" width="9.140625" style="858"/>
    <col min="1537" max="1537" width="45.7109375" style="858" customWidth="1"/>
    <col min="1538" max="1541" width="11.7109375" style="858" customWidth="1"/>
    <col min="1542" max="1542" width="14.140625" style="858" customWidth="1"/>
    <col min="1543" max="1543" width="13.7109375" style="858" customWidth="1"/>
    <col min="1544" max="1792" width="9.140625" style="858"/>
    <col min="1793" max="1793" width="45.7109375" style="858" customWidth="1"/>
    <col min="1794" max="1797" width="11.7109375" style="858" customWidth="1"/>
    <col min="1798" max="1798" width="14.140625" style="858" customWidth="1"/>
    <col min="1799" max="1799" width="13.7109375" style="858" customWidth="1"/>
    <col min="1800" max="2048" width="9.140625" style="858"/>
    <col min="2049" max="2049" width="45.7109375" style="858" customWidth="1"/>
    <col min="2050" max="2053" width="11.7109375" style="858" customWidth="1"/>
    <col min="2054" max="2054" width="14.140625" style="858" customWidth="1"/>
    <col min="2055" max="2055" width="13.7109375" style="858" customWidth="1"/>
    <col min="2056" max="2304" width="9.140625" style="858"/>
    <col min="2305" max="2305" width="45.7109375" style="858" customWidth="1"/>
    <col min="2306" max="2309" width="11.7109375" style="858" customWidth="1"/>
    <col min="2310" max="2310" width="14.140625" style="858" customWidth="1"/>
    <col min="2311" max="2311" width="13.7109375" style="858" customWidth="1"/>
    <col min="2312" max="2560" width="9.140625" style="858"/>
    <col min="2561" max="2561" width="45.7109375" style="858" customWidth="1"/>
    <col min="2562" max="2565" width="11.7109375" style="858" customWidth="1"/>
    <col min="2566" max="2566" width="14.140625" style="858" customWidth="1"/>
    <col min="2567" max="2567" width="13.7109375" style="858" customWidth="1"/>
    <col min="2568" max="2816" width="9.140625" style="858"/>
    <col min="2817" max="2817" width="45.7109375" style="858" customWidth="1"/>
    <col min="2818" max="2821" width="11.7109375" style="858" customWidth="1"/>
    <col min="2822" max="2822" width="14.140625" style="858" customWidth="1"/>
    <col min="2823" max="2823" width="13.7109375" style="858" customWidth="1"/>
    <col min="2824" max="3072" width="9.140625" style="858"/>
    <col min="3073" max="3073" width="45.7109375" style="858" customWidth="1"/>
    <col min="3074" max="3077" width="11.7109375" style="858" customWidth="1"/>
    <col min="3078" max="3078" width="14.140625" style="858" customWidth="1"/>
    <col min="3079" max="3079" width="13.7109375" style="858" customWidth="1"/>
    <col min="3080" max="3328" width="9.140625" style="858"/>
    <col min="3329" max="3329" width="45.7109375" style="858" customWidth="1"/>
    <col min="3330" max="3333" width="11.7109375" style="858" customWidth="1"/>
    <col min="3334" max="3334" width="14.140625" style="858" customWidth="1"/>
    <col min="3335" max="3335" width="13.7109375" style="858" customWidth="1"/>
    <col min="3336" max="3584" width="9.140625" style="858"/>
    <col min="3585" max="3585" width="45.7109375" style="858" customWidth="1"/>
    <col min="3586" max="3589" width="11.7109375" style="858" customWidth="1"/>
    <col min="3590" max="3590" width="14.140625" style="858" customWidth="1"/>
    <col min="3591" max="3591" width="13.7109375" style="858" customWidth="1"/>
    <col min="3592" max="3840" width="9.140625" style="858"/>
    <col min="3841" max="3841" width="45.7109375" style="858" customWidth="1"/>
    <col min="3842" max="3845" width="11.7109375" style="858" customWidth="1"/>
    <col min="3846" max="3846" width="14.140625" style="858" customWidth="1"/>
    <col min="3847" max="3847" width="13.7109375" style="858" customWidth="1"/>
    <col min="3848" max="4096" width="9.140625" style="858"/>
    <col min="4097" max="4097" width="45.7109375" style="858" customWidth="1"/>
    <col min="4098" max="4101" width="11.7109375" style="858" customWidth="1"/>
    <col min="4102" max="4102" width="14.140625" style="858" customWidth="1"/>
    <col min="4103" max="4103" width="13.7109375" style="858" customWidth="1"/>
    <col min="4104" max="4352" width="9.140625" style="858"/>
    <col min="4353" max="4353" width="45.7109375" style="858" customWidth="1"/>
    <col min="4354" max="4357" width="11.7109375" style="858" customWidth="1"/>
    <col min="4358" max="4358" width="14.140625" style="858" customWidth="1"/>
    <col min="4359" max="4359" width="13.7109375" style="858" customWidth="1"/>
    <col min="4360" max="4608" width="9.140625" style="858"/>
    <col min="4609" max="4609" width="45.7109375" style="858" customWidth="1"/>
    <col min="4610" max="4613" width="11.7109375" style="858" customWidth="1"/>
    <col min="4614" max="4614" width="14.140625" style="858" customWidth="1"/>
    <col min="4615" max="4615" width="13.7109375" style="858" customWidth="1"/>
    <col min="4616" max="4864" width="9.140625" style="858"/>
    <col min="4865" max="4865" width="45.7109375" style="858" customWidth="1"/>
    <col min="4866" max="4869" width="11.7109375" style="858" customWidth="1"/>
    <col min="4870" max="4870" width="14.140625" style="858" customWidth="1"/>
    <col min="4871" max="4871" width="13.7109375" style="858" customWidth="1"/>
    <col min="4872" max="5120" width="9.140625" style="858"/>
    <col min="5121" max="5121" width="45.7109375" style="858" customWidth="1"/>
    <col min="5122" max="5125" width="11.7109375" style="858" customWidth="1"/>
    <col min="5126" max="5126" width="14.140625" style="858" customWidth="1"/>
    <col min="5127" max="5127" width="13.7109375" style="858" customWidth="1"/>
    <col min="5128" max="5376" width="9.140625" style="858"/>
    <col min="5377" max="5377" width="45.7109375" style="858" customWidth="1"/>
    <col min="5378" max="5381" width="11.7109375" style="858" customWidth="1"/>
    <col min="5382" max="5382" width="14.140625" style="858" customWidth="1"/>
    <col min="5383" max="5383" width="13.7109375" style="858" customWidth="1"/>
    <col min="5384" max="5632" width="9.140625" style="858"/>
    <col min="5633" max="5633" width="45.7109375" style="858" customWidth="1"/>
    <col min="5634" max="5637" width="11.7109375" style="858" customWidth="1"/>
    <col min="5638" max="5638" width="14.140625" style="858" customWidth="1"/>
    <col min="5639" max="5639" width="13.7109375" style="858" customWidth="1"/>
    <col min="5640" max="5888" width="9.140625" style="858"/>
    <col min="5889" max="5889" width="45.7109375" style="858" customWidth="1"/>
    <col min="5890" max="5893" width="11.7109375" style="858" customWidth="1"/>
    <col min="5894" max="5894" width="14.140625" style="858" customWidth="1"/>
    <col min="5895" max="5895" width="13.7109375" style="858" customWidth="1"/>
    <col min="5896" max="6144" width="9.140625" style="858"/>
    <col min="6145" max="6145" width="45.7109375" style="858" customWidth="1"/>
    <col min="6146" max="6149" width="11.7109375" style="858" customWidth="1"/>
    <col min="6150" max="6150" width="14.140625" style="858" customWidth="1"/>
    <col min="6151" max="6151" width="13.7109375" style="858" customWidth="1"/>
    <col min="6152" max="6400" width="9.140625" style="858"/>
    <col min="6401" max="6401" width="45.7109375" style="858" customWidth="1"/>
    <col min="6402" max="6405" width="11.7109375" style="858" customWidth="1"/>
    <col min="6406" max="6406" width="14.140625" style="858" customWidth="1"/>
    <col min="6407" max="6407" width="13.7109375" style="858" customWidth="1"/>
    <col min="6408" max="6656" width="9.140625" style="858"/>
    <col min="6657" max="6657" width="45.7109375" style="858" customWidth="1"/>
    <col min="6658" max="6661" width="11.7109375" style="858" customWidth="1"/>
    <col min="6662" max="6662" width="14.140625" style="858" customWidth="1"/>
    <col min="6663" max="6663" width="13.7109375" style="858" customWidth="1"/>
    <col min="6664" max="6912" width="9.140625" style="858"/>
    <col min="6913" max="6913" width="45.7109375" style="858" customWidth="1"/>
    <col min="6914" max="6917" width="11.7109375" style="858" customWidth="1"/>
    <col min="6918" max="6918" width="14.140625" style="858" customWidth="1"/>
    <col min="6919" max="6919" width="13.7109375" style="858" customWidth="1"/>
    <col min="6920" max="7168" width="9.140625" style="858"/>
    <col min="7169" max="7169" width="45.7109375" style="858" customWidth="1"/>
    <col min="7170" max="7173" width="11.7109375" style="858" customWidth="1"/>
    <col min="7174" max="7174" width="14.140625" style="858" customWidth="1"/>
    <col min="7175" max="7175" width="13.7109375" style="858" customWidth="1"/>
    <col min="7176" max="7424" width="9.140625" style="858"/>
    <col min="7425" max="7425" width="45.7109375" style="858" customWidth="1"/>
    <col min="7426" max="7429" width="11.7109375" style="858" customWidth="1"/>
    <col min="7430" max="7430" width="14.140625" style="858" customWidth="1"/>
    <col min="7431" max="7431" width="13.7109375" style="858" customWidth="1"/>
    <col min="7432" max="7680" width="9.140625" style="858"/>
    <col min="7681" max="7681" width="45.7109375" style="858" customWidth="1"/>
    <col min="7682" max="7685" width="11.7109375" style="858" customWidth="1"/>
    <col min="7686" max="7686" width="14.140625" style="858" customWidth="1"/>
    <col min="7687" max="7687" width="13.7109375" style="858" customWidth="1"/>
    <col min="7688" max="7936" width="9.140625" style="858"/>
    <col min="7937" max="7937" width="45.7109375" style="858" customWidth="1"/>
    <col min="7938" max="7941" width="11.7109375" style="858" customWidth="1"/>
    <col min="7942" max="7942" width="14.140625" style="858" customWidth="1"/>
    <col min="7943" max="7943" width="13.7109375" style="858" customWidth="1"/>
    <col min="7944" max="8192" width="9.140625" style="858"/>
    <col min="8193" max="8193" width="45.7109375" style="858" customWidth="1"/>
    <col min="8194" max="8197" width="11.7109375" style="858" customWidth="1"/>
    <col min="8198" max="8198" width="14.140625" style="858" customWidth="1"/>
    <col min="8199" max="8199" width="13.7109375" style="858" customWidth="1"/>
    <col min="8200" max="8448" width="9.140625" style="858"/>
    <col min="8449" max="8449" width="45.7109375" style="858" customWidth="1"/>
    <col min="8450" max="8453" width="11.7109375" style="858" customWidth="1"/>
    <col min="8454" max="8454" width="14.140625" style="858" customWidth="1"/>
    <col min="8455" max="8455" width="13.7109375" style="858" customWidth="1"/>
    <col min="8456" max="8704" width="9.140625" style="858"/>
    <col min="8705" max="8705" width="45.7109375" style="858" customWidth="1"/>
    <col min="8706" max="8709" width="11.7109375" style="858" customWidth="1"/>
    <col min="8710" max="8710" width="14.140625" style="858" customWidth="1"/>
    <col min="8711" max="8711" width="13.7109375" style="858" customWidth="1"/>
    <col min="8712" max="8960" width="9.140625" style="858"/>
    <col min="8961" max="8961" width="45.7109375" style="858" customWidth="1"/>
    <col min="8962" max="8965" width="11.7109375" style="858" customWidth="1"/>
    <col min="8966" max="8966" width="14.140625" style="858" customWidth="1"/>
    <col min="8967" max="8967" width="13.7109375" style="858" customWidth="1"/>
    <col min="8968" max="9216" width="9.140625" style="858"/>
    <col min="9217" max="9217" width="45.7109375" style="858" customWidth="1"/>
    <col min="9218" max="9221" width="11.7109375" style="858" customWidth="1"/>
    <col min="9222" max="9222" width="14.140625" style="858" customWidth="1"/>
    <col min="9223" max="9223" width="13.7109375" style="858" customWidth="1"/>
    <col min="9224" max="9472" width="9.140625" style="858"/>
    <col min="9473" max="9473" width="45.7109375" style="858" customWidth="1"/>
    <col min="9474" max="9477" width="11.7109375" style="858" customWidth="1"/>
    <col min="9478" max="9478" width="14.140625" style="858" customWidth="1"/>
    <col min="9479" max="9479" width="13.7109375" style="858" customWidth="1"/>
    <col min="9480" max="9728" width="9.140625" style="858"/>
    <col min="9729" max="9729" width="45.7109375" style="858" customWidth="1"/>
    <col min="9730" max="9733" width="11.7109375" style="858" customWidth="1"/>
    <col min="9734" max="9734" width="14.140625" style="858" customWidth="1"/>
    <col min="9735" max="9735" width="13.7109375" style="858" customWidth="1"/>
    <col min="9736" max="9984" width="9.140625" style="858"/>
    <col min="9985" max="9985" width="45.7109375" style="858" customWidth="1"/>
    <col min="9986" max="9989" width="11.7109375" style="858" customWidth="1"/>
    <col min="9990" max="9990" width="14.140625" style="858" customWidth="1"/>
    <col min="9991" max="9991" width="13.7109375" style="858" customWidth="1"/>
    <col min="9992" max="10240" width="9.140625" style="858"/>
    <col min="10241" max="10241" width="45.7109375" style="858" customWidth="1"/>
    <col min="10242" max="10245" width="11.7109375" style="858" customWidth="1"/>
    <col min="10246" max="10246" width="14.140625" style="858" customWidth="1"/>
    <col min="10247" max="10247" width="13.7109375" style="858" customWidth="1"/>
    <col min="10248" max="10496" width="9.140625" style="858"/>
    <col min="10497" max="10497" width="45.7109375" style="858" customWidth="1"/>
    <col min="10498" max="10501" width="11.7109375" style="858" customWidth="1"/>
    <col min="10502" max="10502" width="14.140625" style="858" customWidth="1"/>
    <col min="10503" max="10503" width="13.7109375" style="858" customWidth="1"/>
    <col min="10504" max="10752" width="9.140625" style="858"/>
    <col min="10753" max="10753" width="45.7109375" style="858" customWidth="1"/>
    <col min="10754" max="10757" width="11.7109375" style="858" customWidth="1"/>
    <col min="10758" max="10758" width="14.140625" style="858" customWidth="1"/>
    <col min="10759" max="10759" width="13.7109375" style="858" customWidth="1"/>
    <col min="10760" max="11008" width="9.140625" style="858"/>
    <col min="11009" max="11009" width="45.7109375" style="858" customWidth="1"/>
    <col min="11010" max="11013" width="11.7109375" style="858" customWidth="1"/>
    <col min="11014" max="11014" width="14.140625" style="858" customWidth="1"/>
    <col min="11015" max="11015" width="13.7109375" style="858" customWidth="1"/>
    <col min="11016" max="11264" width="9.140625" style="858"/>
    <col min="11265" max="11265" width="45.7109375" style="858" customWidth="1"/>
    <col min="11266" max="11269" width="11.7109375" style="858" customWidth="1"/>
    <col min="11270" max="11270" width="14.140625" style="858" customWidth="1"/>
    <col min="11271" max="11271" width="13.7109375" style="858" customWidth="1"/>
    <col min="11272" max="11520" width="9.140625" style="858"/>
    <col min="11521" max="11521" width="45.7109375" style="858" customWidth="1"/>
    <col min="11522" max="11525" width="11.7109375" style="858" customWidth="1"/>
    <col min="11526" max="11526" width="14.140625" style="858" customWidth="1"/>
    <col min="11527" max="11527" width="13.7109375" style="858" customWidth="1"/>
    <col min="11528" max="11776" width="9.140625" style="858"/>
    <col min="11777" max="11777" width="45.7109375" style="858" customWidth="1"/>
    <col min="11778" max="11781" width="11.7109375" style="858" customWidth="1"/>
    <col min="11782" max="11782" width="14.140625" style="858" customWidth="1"/>
    <col min="11783" max="11783" width="13.7109375" style="858" customWidth="1"/>
    <col min="11784" max="12032" width="9.140625" style="858"/>
    <col min="12033" max="12033" width="45.7109375" style="858" customWidth="1"/>
    <col min="12034" max="12037" width="11.7109375" style="858" customWidth="1"/>
    <col min="12038" max="12038" width="14.140625" style="858" customWidth="1"/>
    <col min="12039" max="12039" width="13.7109375" style="858" customWidth="1"/>
    <col min="12040" max="12288" width="9.140625" style="858"/>
    <col min="12289" max="12289" width="45.7109375" style="858" customWidth="1"/>
    <col min="12290" max="12293" width="11.7109375" style="858" customWidth="1"/>
    <col min="12294" max="12294" width="14.140625" style="858" customWidth="1"/>
    <col min="12295" max="12295" width="13.7109375" style="858" customWidth="1"/>
    <col min="12296" max="12544" width="9.140625" style="858"/>
    <col min="12545" max="12545" width="45.7109375" style="858" customWidth="1"/>
    <col min="12546" max="12549" width="11.7109375" style="858" customWidth="1"/>
    <col min="12550" max="12550" width="14.140625" style="858" customWidth="1"/>
    <col min="12551" max="12551" width="13.7109375" style="858" customWidth="1"/>
    <col min="12552" max="12800" width="9.140625" style="858"/>
    <col min="12801" max="12801" width="45.7109375" style="858" customWidth="1"/>
    <col min="12802" max="12805" width="11.7109375" style="858" customWidth="1"/>
    <col min="12806" max="12806" width="14.140625" style="858" customWidth="1"/>
    <col min="12807" max="12807" width="13.7109375" style="858" customWidth="1"/>
    <col min="12808" max="13056" width="9.140625" style="858"/>
    <col min="13057" max="13057" width="45.7109375" style="858" customWidth="1"/>
    <col min="13058" max="13061" width="11.7109375" style="858" customWidth="1"/>
    <col min="13062" max="13062" width="14.140625" style="858" customWidth="1"/>
    <col min="13063" max="13063" width="13.7109375" style="858" customWidth="1"/>
    <col min="13064" max="13312" width="9.140625" style="858"/>
    <col min="13313" max="13313" width="45.7109375" style="858" customWidth="1"/>
    <col min="13314" max="13317" width="11.7109375" style="858" customWidth="1"/>
    <col min="13318" max="13318" width="14.140625" style="858" customWidth="1"/>
    <col min="13319" max="13319" width="13.7109375" style="858" customWidth="1"/>
    <col min="13320" max="13568" width="9.140625" style="858"/>
    <col min="13569" max="13569" width="45.7109375" style="858" customWidth="1"/>
    <col min="13570" max="13573" width="11.7109375" style="858" customWidth="1"/>
    <col min="13574" max="13574" width="14.140625" style="858" customWidth="1"/>
    <col min="13575" max="13575" width="13.7109375" style="858" customWidth="1"/>
    <col min="13576" max="13824" width="9.140625" style="858"/>
    <col min="13825" max="13825" width="45.7109375" style="858" customWidth="1"/>
    <col min="13826" max="13829" width="11.7109375" style="858" customWidth="1"/>
    <col min="13830" max="13830" width="14.140625" style="858" customWidth="1"/>
    <col min="13831" max="13831" width="13.7109375" style="858" customWidth="1"/>
    <col min="13832" max="14080" width="9.140625" style="858"/>
    <col min="14081" max="14081" width="45.7109375" style="858" customWidth="1"/>
    <col min="14082" max="14085" width="11.7109375" style="858" customWidth="1"/>
    <col min="14086" max="14086" width="14.140625" style="858" customWidth="1"/>
    <col min="14087" max="14087" width="13.7109375" style="858" customWidth="1"/>
    <col min="14088" max="14336" width="9.140625" style="858"/>
    <col min="14337" max="14337" width="45.7109375" style="858" customWidth="1"/>
    <col min="14338" max="14341" width="11.7109375" style="858" customWidth="1"/>
    <col min="14342" max="14342" width="14.140625" style="858" customWidth="1"/>
    <col min="14343" max="14343" width="13.7109375" style="858" customWidth="1"/>
    <col min="14344" max="14592" width="9.140625" style="858"/>
    <col min="14593" max="14593" width="45.7109375" style="858" customWidth="1"/>
    <col min="14594" max="14597" width="11.7109375" style="858" customWidth="1"/>
    <col min="14598" max="14598" width="14.140625" style="858" customWidth="1"/>
    <col min="14599" max="14599" width="13.7109375" style="858" customWidth="1"/>
    <col min="14600" max="14848" width="9.140625" style="858"/>
    <col min="14849" max="14849" width="45.7109375" style="858" customWidth="1"/>
    <col min="14850" max="14853" width="11.7109375" style="858" customWidth="1"/>
    <col min="14854" max="14854" width="14.140625" style="858" customWidth="1"/>
    <col min="14855" max="14855" width="13.7109375" style="858" customWidth="1"/>
    <col min="14856" max="15104" width="9.140625" style="858"/>
    <col min="15105" max="15105" width="45.7109375" style="858" customWidth="1"/>
    <col min="15106" max="15109" width="11.7109375" style="858" customWidth="1"/>
    <col min="15110" max="15110" width="14.140625" style="858" customWidth="1"/>
    <col min="15111" max="15111" width="13.7109375" style="858" customWidth="1"/>
    <col min="15112" max="15360" width="9.140625" style="858"/>
    <col min="15361" max="15361" width="45.7109375" style="858" customWidth="1"/>
    <col min="15362" max="15365" width="11.7109375" style="858" customWidth="1"/>
    <col min="15366" max="15366" width="14.140625" style="858" customWidth="1"/>
    <col min="15367" max="15367" width="13.7109375" style="858" customWidth="1"/>
    <col min="15368" max="15616" width="9.140625" style="858"/>
    <col min="15617" max="15617" width="45.7109375" style="858" customWidth="1"/>
    <col min="15618" max="15621" width="11.7109375" style="858" customWidth="1"/>
    <col min="15622" max="15622" width="14.140625" style="858" customWidth="1"/>
    <col min="15623" max="15623" width="13.7109375" style="858" customWidth="1"/>
    <col min="15624" max="15872" width="9.140625" style="858"/>
    <col min="15873" max="15873" width="45.7109375" style="858" customWidth="1"/>
    <col min="15874" max="15877" width="11.7109375" style="858" customWidth="1"/>
    <col min="15878" max="15878" width="14.140625" style="858" customWidth="1"/>
    <col min="15879" max="15879" width="13.7109375" style="858" customWidth="1"/>
    <col min="15880" max="16128" width="9.140625" style="858"/>
    <col min="16129" max="16129" width="45.7109375" style="858" customWidth="1"/>
    <col min="16130" max="16133" width="11.7109375" style="858" customWidth="1"/>
    <col min="16134" max="16134" width="14.140625" style="858" customWidth="1"/>
    <col min="16135" max="16135" width="13.7109375" style="858" customWidth="1"/>
    <col min="16136" max="16384" width="9.140625" style="858"/>
  </cols>
  <sheetData>
    <row r="1" spans="1:34" ht="24.95" customHeight="1">
      <c r="A1" s="857" t="s">
        <v>1605</v>
      </c>
    </row>
    <row r="2" spans="1:34" ht="208.5" customHeight="1">
      <c r="A2" s="2036" t="s">
        <v>1606</v>
      </c>
      <c r="B2" s="2036"/>
      <c r="C2" s="2036"/>
      <c r="D2" s="2036"/>
      <c r="E2" s="2036"/>
    </row>
    <row r="4" spans="1:34" ht="20.100000000000001" customHeight="1">
      <c r="A4" s="1263" t="s">
        <v>1607</v>
      </c>
      <c r="B4" s="1263"/>
      <c r="C4" s="1263"/>
      <c r="D4" s="1263"/>
      <c r="E4" s="886"/>
    </row>
    <row r="5" spans="1:34" s="867" customFormat="1" ht="20.100000000000001" customHeight="1">
      <c r="A5" s="654" t="s">
        <v>1249</v>
      </c>
      <c r="B5" s="644">
        <v>2009</v>
      </c>
      <c r="C5" s="644">
        <v>2010</v>
      </c>
      <c r="D5" s="644">
        <v>2011</v>
      </c>
      <c r="E5" s="1227" t="s">
        <v>912</v>
      </c>
      <c r="F5" s="2757"/>
      <c r="G5" s="2753"/>
      <c r="H5" s="2753"/>
      <c r="I5" s="2753"/>
      <c r="J5" s="2753"/>
      <c r="K5" s="2753"/>
      <c r="L5" s="2753"/>
      <c r="M5" s="2753"/>
      <c r="N5" s="2753"/>
      <c r="O5" s="2753"/>
      <c r="P5" s="2753"/>
      <c r="Q5" s="2753"/>
      <c r="R5" s="2753"/>
      <c r="S5" s="2753"/>
      <c r="T5" s="2753"/>
      <c r="U5" s="2753"/>
      <c r="V5" s="2753"/>
      <c r="W5" s="2753"/>
      <c r="X5" s="2753"/>
      <c r="Y5" s="2753"/>
      <c r="Z5" s="2753"/>
      <c r="AA5" s="2753"/>
      <c r="AB5" s="2753"/>
      <c r="AC5" s="2753"/>
      <c r="AD5" s="2753"/>
      <c r="AE5" s="2753"/>
      <c r="AF5" s="2753"/>
      <c r="AG5" s="2753"/>
      <c r="AH5" s="2753"/>
    </row>
    <row r="6" spans="1:34" s="867" customFormat="1" ht="20.100000000000001" customHeight="1">
      <c r="A6" s="605" t="s">
        <v>1389</v>
      </c>
      <c r="B6" s="1264">
        <v>2.8770728463727089</v>
      </c>
      <c r="C6" s="1264">
        <v>3.3</v>
      </c>
      <c r="D6" s="1264">
        <v>3.5</v>
      </c>
      <c r="E6" s="1265">
        <v>3.6</v>
      </c>
      <c r="F6" s="2757"/>
      <c r="G6" s="2753"/>
      <c r="H6" s="2753"/>
      <c r="I6" s="2753"/>
      <c r="J6" s="2753"/>
      <c r="K6" s="2753"/>
      <c r="L6" s="2753"/>
      <c r="M6" s="2753"/>
      <c r="N6" s="2753"/>
      <c r="O6" s="2753"/>
      <c r="P6" s="2753"/>
      <c r="Q6" s="2753"/>
      <c r="R6" s="2753"/>
      <c r="S6" s="2753"/>
      <c r="T6" s="2753"/>
      <c r="U6" s="2753"/>
      <c r="V6" s="2753"/>
      <c r="W6" s="2753"/>
      <c r="X6" s="2753"/>
      <c r="Y6" s="2753"/>
      <c r="Z6" s="2753"/>
      <c r="AA6" s="2753"/>
      <c r="AB6" s="2753"/>
      <c r="AC6" s="2753"/>
      <c r="AD6" s="2753"/>
      <c r="AE6" s="2753"/>
      <c r="AF6" s="2753"/>
      <c r="AG6" s="2753"/>
      <c r="AH6" s="2753"/>
    </row>
    <row r="7" spans="1:34" s="867" customFormat="1" ht="20.100000000000001" customHeight="1">
      <c r="A7" s="605" t="s">
        <v>1390</v>
      </c>
      <c r="B7" s="1264">
        <v>5.1977833816226005</v>
      </c>
      <c r="C7" s="1264">
        <v>6.6</v>
      </c>
      <c r="D7" s="1264">
        <v>8.1</v>
      </c>
      <c r="E7" s="1265">
        <v>8.4</v>
      </c>
      <c r="F7" s="2757"/>
      <c r="G7" s="2753"/>
      <c r="H7" s="2753"/>
      <c r="I7" s="2753"/>
      <c r="J7" s="2753"/>
      <c r="K7" s="2753"/>
      <c r="L7" s="2753"/>
      <c r="M7" s="2753"/>
      <c r="N7" s="2753"/>
      <c r="O7" s="2753"/>
      <c r="P7" s="2753"/>
      <c r="Q7" s="2753"/>
      <c r="R7" s="2753"/>
      <c r="S7" s="2753"/>
      <c r="T7" s="2753"/>
      <c r="U7" s="2753"/>
      <c r="V7" s="2753"/>
      <c r="W7" s="2753"/>
      <c r="X7" s="2753"/>
      <c r="Y7" s="2753"/>
      <c r="Z7" s="2753"/>
      <c r="AA7" s="2753"/>
      <c r="AB7" s="2753"/>
      <c r="AC7" s="2753"/>
      <c r="AD7" s="2753"/>
      <c r="AE7" s="2753"/>
      <c r="AF7" s="2753"/>
      <c r="AG7" s="2753"/>
      <c r="AH7" s="2753"/>
    </row>
    <row r="8" spans="1:34" s="867" customFormat="1" ht="20.100000000000001" customHeight="1">
      <c r="A8" s="605" t="s">
        <v>1391</v>
      </c>
      <c r="B8" s="1264">
        <v>5.214710912609517</v>
      </c>
      <c r="C8" s="1264">
        <v>5.3</v>
      </c>
      <c r="D8" s="1264">
        <v>5.2</v>
      </c>
      <c r="E8" s="1265">
        <v>5.4</v>
      </c>
      <c r="F8" s="2752"/>
      <c r="G8" s="2753"/>
      <c r="H8" s="2753"/>
      <c r="I8" s="2753"/>
      <c r="J8" s="2753"/>
      <c r="K8" s="2753"/>
      <c r="L8" s="2753"/>
      <c r="M8" s="2753"/>
      <c r="N8" s="2753"/>
      <c r="O8" s="2753"/>
      <c r="P8" s="2753"/>
      <c r="Q8" s="2753"/>
      <c r="R8" s="2753"/>
      <c r="S8" s="2753"/>
      <c r="T8" s="2753"/>
      <c r="U8" s="2753"/>
      <c r="V8" s="2753"/>
      <c r="W8" s="2753"/>
      <c r="X8" s="2753"/>
      <c r="Y8" s="2753"/>
      <c r="Z8" s="2753"/>
      <c r="AA8" s="2753"/>
      <c r="AB8" s="2753"/>
      <c r="AC8" s="2753"/>
      <c r="AD8" s="2753"/>
      <c r="AE8" s="2753"/>
      <c r="AF8" s="2753"/>
      <c r="AG8" s="2753"/>
      <c r="AH8" s="2753"/>
    </row>
    <row r="9" spans="1:34" s="867" customFormat="1" ht="20.100000000000001" customHeight="1">
      <c r="A9" s="605" t="s">
        <v>1253</v>
      </c>
      <c r="B9" s="1264">
        <v>1.9518116917231698</v>
      </c>
      <c r="C9" s="1264">
        <v>1.8217845160714219</v>
      </c>
      <c r="D9" s="1264">
        <v>2.2000000000000002</v>
      </c>
      <c r="E9" s="1265">
        <v>2.4</v>
      </c>
      <c r="F9" s="2753"/>
      <c r="G9" s="2753"/>
      <c r="H9" s="2753"/>
      <c r="I9" s="2753"/>
      <c r="J9" s="2753"/>
      <c r="K9" s="2753"/>
      <c r="L9" s="2753"/>
      <c r="M9" s="2753"/>
      <c r="N9" s="2753"/>
      <c r="O9" s="2753"/>
      <c r="P9" s="2753"/>
      <c r="Q9" s="2753"/>
      <c r="R9" s="2753"/>
      <c r="S9" s="2753"/>
      <c r="T9" s="2753"/>
      <c r="U9" s="2753"/>
      <c r="V9" s="2753"/>
      <c r="W9" s="2753"/>
      <c r="X9" s="2753"/>
      <c r="Y9" s="2753"/>
      <c r="Z9" s="2753"/>
      <c r="AA9" s="2753"/>
      <c r="AB9" s="2753"/>
      <c r="AC9" s="2753"/>
      <c r="AD9" s="2753"/>
      <c r="AE9" s="2753"/>
      <c r="AF9" s="2753"/>
      <c r="AG9" s="2753"/>
      <c r="AH9" s="2753"/>
    </row>
    <row r="10" spans="1:34" s="867" customFormat="1" ht="20.100000000000001" customHeight="1">
      <c r="A10" s="605" t="s">
        <v>1254</v>
      </c>
      <c r="B10" s="1076">
        <v>5106.1159823878033</v>
      </c>
      <c r="C10" s="1266">
        <v>6934</v>
      </c>
      <c r="D10" s="1266">
        <v>7361</v>
      </c>
      <c r="E10" s="1267">
        <v>7946.0897948180209</v>
      </c>
      <c r="F10" s="2753"/>
      <c r="G10" s="2753"/>
      <c r="H10" s="2753"/>
      <c r="I10" s="2753"/>
      <c r="J10" s="2753"/>
      <c r="K10" s="2753"/>
      <c r="L10" s="2753"/>
      <c r="M10" s="2753"/>
      <c r="N10" s="2753"/>
      <c r="O10" s="2753"/>
      <c r="P10" s="2753"/>
      <c r="Q10" s="2753"/>
      <c r="R10" s="2753"/>
      <c r="S10" s="2753"/>
      <c r="T10" s="2753"/>
      <c r="U10" s="2753"/>
      <c r="V10" s="2753"/>
      <c r="W10" s="2753"/>
      <c r="X10" s="2753"/>
      <c r="Y10" s="2753"/>
      <c r="Z10" s="2753"/>
      <c r="AA10" s="2753"/>
      <c r="AB10" s="2753"/>
      <c r="AC10" s="2753"/>
      <c r="AD10" s="2753"/>
      <c r="AE10" s="2753"/>
      <c r="AF10" s="2753"/>
      <c r="AG10" s="2753"/>
      <c r="AH10" s="2753"/>
    </row>
    <row r="11" spans="1:34" s="864" customFormat="1" ht="15" customHeight="1">
      <c r="A11" s="2085" t="s">
        <v>929</v>
      </c>
      <c r="B11" s="2085"/>
      <c r="C11" s="2085"/>
      <c r="D11" s="2085"/>
      <c r="E11" s="650"/>
      <c r="F11" s="2759"/>
      <c r="G11" s="2757"/>
      <c r="H11" s="2757"/>
      <c r="I11" s="2757"/>
      <c r="J11" s="2757"/>
      <c r="K11" s="2757"/>
      <c r="L11" s="2757"/>
      <c r="M11" s="2757"/>
      <c r="N11" s="2757"/>
      <c r="O11" s="2757"/>
      <c r="P11" s="2757"/>
      <c r="Q11" s="2757"/>
      <c r="R11" s="2757"/>
      <c r="S11" s="2757"/>
      <c r="T11" s="2757"/>
      <c r="U11" s="2757"/>
      <c r="V11" s="2757"/>
      <c r="W11" s="2757"/>
      <c r="X11" s="2757"/>
      <c r="Y11" s="2757"/>
      <c r="Z11" s="2757"/>
      <c r="AA11" s="2757"/>
      <c r="AB11" s="2757"/>
      <c r="AC11" s="2757"/>
      <c r="AD11" s="2757"/>
      <c r="AE11" s="2757"/>
      <c r="AF11" s="2757"/>
      <c r="AG11" s="2757"/>
      <c r="AH11" s="2757"/>
    </row>
    <row r="12" spans="1:34" s="864" customFormat="1" ht="15" customHeight="1">
      <c r="A12" s="745" t="s">
        <v>930</v>
      </c>
      <c r="B12" s="887"/>
      <c r="C12" s="887"/>
      <c r="D12" s="887"/>
      <c r="E12" s="617"/>
      <c r="F12" s="2753"/>
      <c r="G12" s="2757"/>
      <c r="H12" s="2757"/>
      <c r="I12" s="2757"/>
      <c r="J12" s="2757"/>
      <c r="K12" s="2757"/>
      <c r="L12" s="2757"/>
      <c r="M12" s="2757"/>
      <c r="N12" s="2757"/>
      <c r="O12" s="2757"/>
      <c r="P12" s="2757"/>
      <c r="Q12" s="2757"/>
      <c r="R12" s="2757"/>
      <c r="S12" s="2757"/>
      <c r="T12" s="2757"/>
      <c r="U12" s="2757"/>
      <c r="V12" s="2757"/>
      <c r="W12" s="2757"/>
      <c r="X12" s="2757"/>
      <c r="Y12" s="2757"/>
      <c r="Z12" s="2757"/>
      <c r="AA12" s="2757"/>
      <c r="AB12" s="2757"/>
      <c r="AC12" s="2757"/>
      <c r="AD12" s="2757"/>
      <c r="AE12" s="2757"/>
      <c r="AF12" s="2757"/>
      <c r="AG12" s="2757"/>
      <c r="AH12" s="2757"/>
    </row>
    <row r="13" spans="1:34" s="864" customFormat="1" ht="15" customHeight="1">
      <c r="A13" s="650"/>
      <c r="B13" s="887"/>
      <c r="C13" s="887"/>
      <c r="D13" s="887"/>
      <c r="E13" s="617"/>
      <c r="F13" s="2753"/>
      <c r="G13" s="2757"/>
      <c r="H13" s="2757"/>
      <c r="I13" s="2757"/>
      <c r="J13" s="2757"/>
      <c r="K13" s="2757"/>
      <c r="L13" s="2757"/>
      <c r="M13" s="2757"/>
      <c r="N13" s="2757"/>
      <c r="O13" s="2757"/>
      <c r="P13" s="2757"/>
      <c r="Q13" s="2757"/>
      <c r="R13" s="2757"/>
      <c r="S13" s="2757"/>
      <c r="T13" s="2757"/>
      <c r="U13" s="2757"/>
      <c r="V13" s="2757"/>
      <c r="W13" s="2757"/>
      <c r="X13" s="2757"/>
      <c r="Y13" s="2757"/>
      <c r="Z13" s="2757"/>
      <c r="AA13" s="2757"/>
      <c r="AB13" s="2757"/>
      <c r="AC13" s="2757"/>
      <c r="AD13" s="2757"/>
      <c r="AE13" s="2757"/>
      <c r="AF13" s="2757"/>
      <c r="AG13" s="2757"/>
      <c r="AH13" s="2757"/>
    </row>
    <row r="14" spans="1:34" ht="20.100000000000001" customHeight="1">
      <c r="A14" s="1268" t="s">
        <v>1608</v>
      </c>
      <c r="B14" s="1268"/>
      <c r="C14" s="1268"/>
      <c r="D14" s="1268"/>
      <c r="E14" s="1269"/>
      <c r="F14" s="2753"/>
    </row>
    <row r="15" spans="1:34" s="867" customFormat="1" ht="20.100000000000001" customHeight="1">
      <c r="A15" s="654" t="s">
        <v>724</v>
      </c>
      <c r="B15" s="654">
        <v>2009</v>
      </c>
      <c r="C15" s="644">
        <v>2010</v>
      </c>
      <c r="D15" s="644">
        <v>2011</v>
      </c>
      <c r="E15" s="644">
        <v>2012</v>
      </c>
      <c r="F15" s="2753"/>
      <c r="G15" s="2753"/>
      <c r="H15" s="2753"/>
      <c r="I15" s="2753"/>
      <c r="J15" s="2753"/>
      <c r="K15" s="2753"/>
      <c r="L15" s="2753"/>
      <c r="M15" s="2753"/>
      <c r="N15" s="2753"/>
      <c r="O15" s="2753"/>
      <c r="P15" s="2753"/>
      <c r="Q15" s="2753"/>
      <c r="R15" s="2753"/>
      <c r="S15" s="2753"/>
      <c r="T15" s="2753"/>
      <c r="U15" s="2753"/>
      <c r="V15" s="2753"/>
      <c r="W15" s="2753"/>
      <c r="X15" s="2753"/>
      <c r="Y15" s="2753"/>
      <c r="Z15" s="2753"/>
      <c r="AA15" s="2753"/>
      <c r="AB15" s="2753"/>
      <c r="AC15" s="2753"/>
      <c r="AD15" s="2753"/>
      <c r="AE15" s="2753"/>
      <c r="AF15" s="2753"/>
      <c r="AG15" s="2753"/>
      <c r="AH15" s="2753"/>
    </row>
    <row r="16" spans="1:34" s="867" customFormat="1" ht="20.100000000000001" customHeight="1">
      <c r="A16" s="1270" t="s">
        <v>1609</v>
      </c>
      <c r="B16" s="1271">
        <v>1.8</v>
      </c>
      <c r="C16" s="1271">
        <v>2.1</v>
      </c>
      <c r="D16" s="1271">
        <v>2.4</v>
      </c>
      <c r="E16" s="1271">
        <v>2.4</v>
      </c>
      <c r="F16" s="2760" t="s">
        <v>1513</v>
      </c>
      <c r="G16" s="2753"/>
      <c r="H16" s="2753"/>
      <c r="I16" s="2753"/>
      <c r="J16" s="2753"/>
      <c r="K16" s="2753"/>
      <c r="L16" s="2753"/>
      <c r="M16" s="2753"/>
      <c r="N16" s="2753"/>
      <c r="O16" s="2753"/>
      <c r="P16" s="2753"/>
      <c r="Q16" s="2753"/>
      <c r="R16" s="2753"/>
      <c r="S16" s="2753"/>
      <c r="T16" s="2753"/>
      <c r="U16" s="2753"/>
      <c r="V16" s="2753"/>
      <c r="W16" s="2753"/>
      <c r="X16" s="2753"/>
      <c r="Y16" s="2753"/>
      <c r="Z16" s="2753"/>
      <c r="AA16" s="2753"/>
      <c r="AB16" s="2753"/>
      <c r="AC16" s="2753"/>
      <c r="AD16" s="2753"/>
      <c r="AE16" s="2753"/>
      <c r="AF16" s="2753"/>
      <c r="AG16" s="2753"/>
      <c r="AH16" s="2753"/>
    </row>
    <row r="17" spans="1:34" s="867" customFormat="1" ht="20.100000000000001" customHeight="1">
      <c r="A17" s="1270" t="s">
        <v>1610</v>
      </c>
      <c r="B17" s="1271">
        <v>1.3</v>
      </c>
      <c r="C17" s="1264">
        <v>1.5</v>
      </c>
      <c r="D17" s="1264">
        <v>1.6</v>
      </c>
      <c r="E17" s="1264">
        <v>1.6</v>
      </c>
      <c r="F17" s="2760" t="s">
        <v>1514</v>
      </c>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row>
    <row r="18" spans="1:34" s="867" customFormat="1" ht="20.100000000000001" customHeight="1">
      <c r="A18" s="605" t="s">
        <v>1611</v>
      </c>
      <c r="B18" s="1272">
        <v>332.25340947909643</v>
      </c>
      <c r="C18" s="1272">
        <v>339.10212038880741</v>
      </c>
      <c r="D18" s="1273">
        <v>333.29694519189786</v>
      </c>
      <c r="E18" s="1273" t="s">
        <v>311</v>
      </c>
      <c r="F18" s="2760" t="s">
        <v>18</v>
      </c>
      <c r="G18" s="2753"/>
      <c r="H18" s="2753"/>
      <c r="I18" s="2753"/>
      <c r="J18" s="2753"/>
      <c r="K18" s="2753"/>
      <c r="L18" s="2753"/>
      <c r="M18" s="2753"/>
      <c r="N18" s="2753"/>
      <c r="O18" s="2753"/>
      <c r="P18" s="2753"/>
      <c r="Q18" s="2753"/>
      <c r="R18" s="2753"/>
      <c r="S18" s="2753"/>
      <c r="T18" s="2753"/>
      <c r="U18" s="2753"/>
      <c r="V18" s="2753"/>
      <c r="W18" s="2753"/>
      <c r="X18" s="2753"/>
      <c r="Y18" s="2753"/>
      <c r="Z18" s="2753"/>
      <c r="AA18" s="2753"/>
      <c r="AB18" s="2753"/>
      <c r="AC18" s="2753"/>
      <c r="AD18" s="2753"/>
      <c r="AE18" s="2753"/>
      <c r="AF18" s="2753"/>
      <c r="AG18" s="2753"/>
      <c r="AH18" s="2753"/>
    </row>
    <row r="19" spans="1:34" s="867" customFormat="1" ht="20.100000000000001" customHeight="1">
      <c r="A19" s="1270" t="s">
        <v>1612</v>
      </c>
      <c r="B19" s="1272">
        <v>369.53870207678227</v>
      </c>
      <c r="C19" s="1274">
        <v>377.63117371006547</v>
      </c>
      <c r="D19" s="1275">
        <v>370</v>
      </c>
      <c r="E19" s="1273" t="s">
        <v>311</v>
      </c>
      <c r="F19" s="2753"/>
      <c r="G19" s="2753"/>
      <c r="H19" s="2753"/>
      <c r="I19" s="2753"/>
      <c r="J19" s="2753"/>
      <c r="K19" s="2753"/>
      <c r="L19" s="2753"/>
      <c r="M19" s="2753"/>
      <c r="N19" s="2753"/>
      <c r="O19" s="2753"/>
      <c r="P19" s="2753"/>
      <c r="Q19" s="2753"/>
      <c r="R19" s="2753"/>
      <c r="S19" s="2753"/>
      <c r="T19" s="2753"/>
      <c r="U19" s="2753"/>
      <c r="V19" s="2753"/>
      <c r="W19" s="2753"/>
      <c r="X19" s="2753"/>
      <c r="Y19" s="2753"/>
      <c r="Z19" s="2753"/>
      <c r="AA19" s="2753"/>
      <c r="AB19" s="2753"/>
      <c r="AC19" s="2753"/>
      <c r="AD19" s="2753"/>
      <c r="AE19" s="2753"/>
      <c r="AF19" s="2753"/>
      <c r="AG19" s="2753"/>
      <c r="AH19" s="2753"/>
    </row>
    <row r="20" spans="1:34" s="864" customFormat="1" ht="15" customHeight="1">
      <c r="A20" s="2085" t="s">
        <v>929</v>
      </c>
      <c r="B20" s="2085"/>
      <c r="C20" s="2085"/>
      <c r="D20" s="2085"/>
      <c r="E20" s="617"/>
      <c r="F20" s="2753"/>
      <c r="G20" s="2757"/>
      <c r="H20" s="2757"/>
      <c r="I20" s="2757"/>
      <c r="J20" s="2757"/>
      <c r="K20" s="2757"/>
      <c r="L20" s="2757"/>
      <c r="M20" s="2757"/>
      <c r="N20" s="2757"/>
      <c r="O20" s="2757"/>
      <c r="P20" s="2757"/>
      <c r="Q20" s="2757"/>
      <c r="R20" s="2757"/>
      <c r="S20" s="2757"/>
      <c r="T20" s="2757"/>
      <c r="U20" s="2757"/>
      <c r="V20" s="2757"/>
      <c r="W20" s="2757"/>
      <c r="X20" s="2757"/>
      <c r="Y20" s="2757"/>
      <c r="Z20" s="2757"/>
      <c r="AA20" s="2757"/>
      <c r="AB20" s="2757"/>
      <c r="AC20" s="2757"/>
      <c r="AD20" s="2757"/>
      <c r="AE20" s="2757"/>
      <c r="AF20" s="2757"/>
      <c r="AG20" s="2757"/>
      <c r="AH20" s="2757"/>
    </row>
    <row r="21" spans="1:34" s="864" customFormat="1" ht="15" customHeight="1">
      <c r="A21" s="876" t="s">
        <v>1613</v>
      </c>
      <c r="B21" s="735"/>
      <c r="C21" s="735"/>
      <c r="D21" s="735"/>
      <c r="E21" s="735"/>
      <c r="F21" s="2753"/>
      <c r="G21" s="2757"/>
      <c r="H21" s="2757"/>
      <c r="I21" s="2757"/>
      <c r="J21" s="2757"/>
      <c r="K21" s="2757"/>
      <c r="L21" s="2757"/>
      <c r="M21" s="2757"/>
      <c r="N21" s="2757"/>
      <c r="O21" s="2757"/>
      <c r="P21" s="2757"/>
      <c r="Q21" s="2757"/>
      <c r="R21" s="2757"/>
      <c r="S21" s="2757"/>
      <c r="T21" s="2757"/>
      <c r="U21" s="2757"/>
      <c r="V21" s="2757"/>
      <c r="W21" s="2757"/>
      <c r="X21" s="2757"/>
      <c r="Y21" s="2757"/>
      <c r="Z21" s="2757"/>
      <c r="AA21" s="2757"/>
      <c r="AB21" s="2757"/>
      <c r="AC21" s="2757"/>
      <c r="AD21" s="2757"/>
      <c r="AE21" s="2757"/>
      <c r="AF21" s="2757"/>
      <c r="AG21" s="2757"/>
      <c r="AH21" s="2757"/>
    </row>
    <row r="22" spans="1:34" s="864" customFormat="1" ht="15" customHeight="1">
      <c r="A22" s="735"/>
      <c r="B22" s="650"/>
      <c r="C22" s="650"/>
      <c r="D22" s="650"/>
      <c r="E22" s="617"/>
      <c r="F22" s="2753"/>
      <c r="G22" s="2757"/>
      <c r="H22" s="2757"/>
      <c r="I22" s="2757"/>
      <c r="J22" s="2757"/>
      <c r="K22" s="2757"/>
      <c r="L22" s="2757"/>
      <c r="M22" s="2757"/>
      <c r="N22" s="2757"/>
      <c r="O22" s="2757"/>
      <c r="P22" s="2757"/>
      <c r="Q22" s="2757"/>
      <c r="R22" s="2757"/>
      <c r="S22" s="2757"/>
      <c r="T22" s="2757"/>
      <c r="U22" s="2757"/>
      <c r="V22" s="2757"/>
      <c r="W22" s="2757"/>
      <c r="X22" s="2757"/>
      <c r="Y22" s="2757"/>
      <c r="Z22" s="2757"/>
      <c r="AA22" s="2757"/>
      <c r="AB22" s="2757"/>
      <c r="AC22" s="2757"/>
      <c r="AD22" s="2757"/>
      <c r="AE22" s="2757"/>
      <c r="AF22" s="2757"/>
      <c r="AG22" s="2757"/>
      <c r="AH22" s="2757"/>
    </row>
    <row r="23" spans="1:34" ht="20.100000000000001" customHeight="1">
      <c r="A23" s="1276" t="s">
        <v>1614</v>
      </c>
      <c r="B23" s="1128"/>
      <c r="C23" s="1128"/>
      <c r="D23" s="1128"/>
      <c r="E23" s="1128"/>
      <c r="F23" s="2753"/>
    </row>
    <row r="24" spans="1:34" s="867" customFormat="1" ht="27" customHeight="1">
      <c r="A24" s="654" t="s">
        <v>1615</v>
      </c>
      <c r="B24" s="654">
        <v>2008</v>
      </c>
      <c r="C24" s="654">
        <v>2009</v>
      </c>
      <c r="D24" s="654">
        <v>2010</v>
      </c>
      <c r="E24" s="654">
        <v>2011</v>
      </c>
      <c r="F24" s="2753"/>
      <c r="G24" s="2753"/>
      <c r="H24" s="2753"/>
      <c r="I24" s="2753"/>
      <c r="J24" s="2753"/>
      <c r="K24" s="2753"/>
      <c r="L24" s="2753"/>
      <c r="M24" s="2753"/>
      <c r="N24" s="2753"/>
      <c r="O24" s="2753"/>
      <c r="P24" s="2753"/>
      <c r="Q24" s="2753"/>
      <c r="R24" s="2753"/>
      <c r="S24" s="2753"/>
      <c r="T24" s="2753"/>
      <c r="U24" s="2753"/>
      <c r="V24" s="2753"/>
      <c r="W24" s="2753"/>
      <c r="X24" s="2753"/>
      <c r="Y24" s="2753"/>
      <c r="Z24" s="2753"/>
      <c r="AA24" s="2753"/>
      <c r="AB24" s="2753"/>
      <c r="AC24" s="2753"/>
      <c r="AD24" s="2753"/>
      <c r="AE24" s="2753"/>
      <c r="AF24" s="2753"/>
      <c r="AG24" s="2753"/>
      <c r="AH24" s="2753"/>
    </row>
    <row r="25" spans="1:34" s="867" customFormat="1" ht="27" customHeight="1">
      <c r="A25" s="673" t="s">
        <v>1616</v>
      </c>
      <c r="B25" s="1182">
        <v>561748</v>
      </c>
      <c r="C25" s="1182">
        <v>675026</v>
      </c>
      <c r="D25" s="1182">
        <v>743049</v>
      </c>
      <c r="E25" s="1182">
        <v>785076</v>
      </c>
      <c r="F25" s="2753"/>
      <c r="G25" s="2753"/>
      <c r="H25" s="2753"/>
      <c r="I25" s="2753"/>
      <c r="J25" s="2753"/>
      <c r="K25" s="2753"/>
      <c r="L25" s="2753"/>
      <c r="M25" s="2753"/>
      <c r="N25" s="2753"/>
      <c r="O25" s="2753"/>
      <c r="P25" s="2753"/>
      <c r="Q25" s="2753"/>
      <c r="R25" s="2753"/>
      <c r="S25" s="2753"/>
      <c r="T25" s="2753"/>
      <c r="U25" s="2753"/>
      <c r="V25" s="2753"/>
      <c r="W25" s="2753"/>
      <c r="X25" s="2753"/>
      <c r="Y25" s="2753"/>
      <c r="Z25" s="2753"/>
      <c r="AA25" s="2753"/>
      <c r="AB25" s="2753"/>
      <c r="AC25" s="2753"/>
      <c r="AD25" s="2753"/>
      <c r="AE25" s="2753"/>
      <c r="AF25" s="2753"/>
      <c r="AG25" s="2753"/>
      <c r="AH25" s="2753"/>
    </row>
    <row r="26" spans="1:34" s="867" customFormat="1" ht="27" customHeight="1">
      <c r="A26" s="1277" t="s">
        <v>1617</v>
      </c>
      <c r="B26" s="1076">
        <v>3768</v>
      </c>
      <c r="C26" s="1076">
        <v>5141</v>
      </c>
      <c r="D26" s="1076">
        <v>6176</v>
      </c>
      <c r="E26" s="1076">
        <v>7009</v>
      </c>
      <c r="F26" s="2753"/>
      <c r="G26" s="2753"/>
      <c r="H26" s="2753"/>
      <c r="I26" s="2753"/>
      <c r="J26" s="2753"/>
      <c r="K26" s="2753"/>
      <c r="L26" s="2753"/>
      <c r="M26" s="2753"/>
      <c r="N26" s="2753"/>
      <c r="O26" s="2753"/>
      <c r="P26" s="2753"/>
      <c r="Q26" s="2753"/>
      <c r="R26" s="2753"/>
      <c r="S26" s="2753"/>
      <c r="T26" s="2753"/>
      <c r="U26" s="2753"/>
      <c r="V26" s="2753"/>
      <c r="W26" s="2753"/>
      <c r="X26" s="2753"/>
      <c r="Y26" s="2753"/>
      <c r="Z26" s="2753"/>
      <c r="AA26" s="2753"/>
      <c r="AB26" s="2753"/>
      <c r="AC26" s="2753"/>
      <c r="AD26" s="2753"/>
      <c r="AE26" s="2753"/>
      <c r="AF26" s="2753"/>
      <c r="AG26" s="2753"/>
      <c r="AH26" s="2753"/>
    </row>
    <row r="27" spans="1:34" s="867" customFormat="1" ht="27" customHeight="1">
      <c r="A27" s="1277" t="s">
        <v>1618</v>
      </c>
      <c r="B27" s="1076">
        <v>494013</v>
      </c>
      <c r="C27" s="1076">
        <v>592970</v>
      </c>
      <c r="D27" s="1076">
        <v>652017</v>
      </c>
      <c r="E27" s="1076">
        <v>687901</v>
      </c>
      <c r="F27" s="2753"/>
      <c r="G27" s="2753"/>
      <c r="H27" s="2753"/>
      <c r="I27" s="2753"/>
      <c r="J27" s="2753"/>
      <c r="K27" s="2753"/>
      <c r="L27" s="2753"/>
      <c r="M27" s="2753"/>
      <c r="N27" s="2753"/>
      <c r="O27" s="2753"/>
      <c r="P27" s="2753"/>
      <c r="Q27" s="2753"/>
      <c r="R27" s="2753"/>
      <c r="S27" s="2753"/>
      <c r="T27" s="2753"/>
      <c r="U27" s="2753"/>
      <c r="V27" s="2753"/>
      <c r="W27" s="2753"/>
      <c r="X27" s="2753"/>
      <c r="Y27" s="2753"/>
      <c r="Z27" s="2753"/>
      <c r="AA27" s="2753"/>
      <c r="AB27" s="2753"/>
      <c r="AC27" s="2753"/>
      <c r="AD27" s="2753"/>
      <c r="AE27" s="2753"/>
      <c r="AF27" s="2753"/>
      <c r="AG27" s="2753"/>
      <c r="AH27" s="2753"/>
    </row>
    <row r="28" spans="1:34" s="867" customFormat="1" ht="27" customHeight="1">
      <c r="A28" s="1277" t="s">
        <v>1619</v>
      </c>
      <c r="B28" s="1076">
        <v>10790</v>
      </c>
      <c r="C28" s="1076">
        <v>13948</v>
      </c>
      <c r="D28" s="1076">
        <v>15220</v>
      </c>
      <c r="E28" s="1076">
        <v>17380</v>
      </c>
      <c r="F28" s="2753"/>
      <c r="G28" s="2753"/>
      <c r="H28" s="2753"/>
      <c r="I28" s="2753"/>
      <c r="J28" s="2753"/>
      <c r="K28" s="2753"/>
      <c r="L28" s="2753"/>
      <c r="M28" s="2753"/>
      <c r="N28" s="2753"/>
      <c r="O28" s="2753"/>
      <c r="P28" s="2753"/>
      <c r="Q28" s="2753"/>
      <c r="R28" s="2753"/>
      <c r="S28" s="2753"/>
      <c r="T28" s="2753"/>
      <c r="U28" s="2753"/>
      <c r="V28" s="2753"/>
      <c r="W28" s="2753"/>
      <c r="X28" s="2753"/>
      <c r="Y28" s="2753"/>
      <c r="Z28" s="2753"/>
      <c r="AA28" s="2753"/>
      <c r="AB28" s="2753"/>
      <c r="AC28" s="2753"/>
      <c r="AD28" s="2753"/>
      <c r="AE28" s="2753"/>
      <c r="AF28" s="2753"/>
      <c r="AG28" s="2753"/>
      <c r="AH28" s="2753"/>
    </row>
    <row r="29" spans="1:34" s="867" customFormat="1" ht="27" customHeight="1">
      <c r="A29" s="1277" t="s">
        <v>1620</v>
      </c>
      <c r="B29" s="1076">
        <v>31861</v>
      </c>
      <c r="C29" s="1076">
        <v>37545</v>
      </c>
      <c r="D29" s="1076">
        <v>42115</v>
      </c>
      <c r="E29" s="1076">
        <v>43873</v>
      </c>
      <c r="F29" s="2753"/>
      <c r="G29" s="2753"/>
      <c r="H29" s="2753"/>
      <c r="I29" s="2753"/>
      <c r="J29" s="2753"/>
      <c r="K29" s="2753"/>
      <c r="L29" s="2753"/>
      <c r="M29" s="2753"/>
      <c r="N29" s="2753"/>
      <c r="O29" s="2753"/>
      <c r="P29" s="2753"/>
      <c r="Q29" s="2753"/>
      <c r="R29" s="2753"/>
      <c r="S29" s="2753"/>
      <c r="T29" s="2753"/>
      <c r="U29" s="2753"/>
      <c r="V29" s="2753"/>
      <c r="W29" s="2753"/>
      <c r="X29" s="2753"/>
      <c r="Y29" s="2753"/>
      <c r="Z29" s="2753"/>
      <c r="AA29" s="2753"/>
      <c r="AB29" s="2753"/>
      <c r="AC29" s="2753"/>
      <c r="AD29" s="2753"/>
      <c r="AE29" s="2753"/>
      <c r="AF29" s="2753"/>
      <c r="AG29" s="2753"/>
      <c r="AH29" s="2753"/>
    </row>
    <row r="30" spans="1:34" s="867" customFormat="1" ht="27" customHeight="1">
      <c r="A30" s="1277" t="s">
        <v>1621</v>
      </c>
      <c r="B30" s="1076">
        <v>21316</v>
      </c>
      <c r="C30" s="1076">
        <v>25422</v>
      </c>
      <c r="D30" s="1076">
        <v>27521</v>
      </c>
      <c r="E30" s="1076">
        <v>28913</v>
      </c>
      <c r="F30" s="2753"/>
      <c r="G30" s="2753"/>
      <c r="H30" s="2753"/>
      <c r="I30" s="2753"/>
      <c r="J30" s="2753"/>
      <c r="K30" s="2753"/>
      <c r="L30" s="2753"/>
      <c r="M30" s="2753"/>
      <c r="N30" s="2753"/>
      <c r="O30" s="2753"/>
      <c r="P30" s="2753"/>
      <c r="Q30" s="2753"/>
      <c r="R30" s="2753"/>
      <c r="S30" s="2753"/>
      <c r="T30" s="2753"/>
      <c r="U30" s="2753"/>
      <c r="V30" s="2753"/>
      <c r="W30" s="2753"/>
      <c r="X30" s="2753"/>
      <c r="Y30" s="2753"/>
      <c r="Z30" s="2753"/>
      <c r="AA30" s="2753"/>
      <c r="AB30" s="2753"/>
      <c r="AC30" s="2753"/>
      <c r="AD30" s="2753"/>
      <c r="AE30" s="2753"/>
      <c r="AF30" s="2753"/>
      <c r="AG30" s="2753"/>
      <c r="AH30" s="2753"/>
    </row>
    <row r="31" spans="1:34" s="867" customFormat="1" ht="27" customHeight="1">
      <c r="A31" s="865" t="s">
        <v>1513</v>
      </c>
      <c r="B31" s="1182">
        <v>386853</v>
      </c>
      <c r="C31" s="1182">
        <v>471502</v>
      </c>
      <c r="D31" s="1182">
        <v>521270</v>
      </c>
      <c r="E31" s="1182">
        <v>554196</v>
      </c>
      <c r="F31" s="2753"/>
      <c r="G31" s="2760">
        <f>E31</f>
        <v>554196</v>
      </c>
      <c r="H31" s="2753"/>
      <c r="I31" s="2753"/>
      <c r="J31" s="2753"/>
      <c r="K31" s="2753"/>
      <c r="L31" s="2753"/>
      <c r="M31" s="2753"/>
      <c r="N31" s="2753"/>
      <c r="O31" s="2753"/>
      <c r="P31" s="2753"/>
      <c r="Q31" s="2753"/>
      <c r="R31" s="2753"/>
      <c r="S31" s="2753"/>
      <c r="T31" s="2753"/>
      <c r="U31" s="2753"/>
      <c r="V31" s="2753"/>
      <c r="W31" s="2753"/>
      <c r="X31" s="2753"/>
      <c r="Y31" s="2753"/>
      <c r="Z31" s="2753"/>
      <c r="AA31" s="2753"/>
      <c r="AB31" s="2753"/>
      <c r="AC31" s="2753"/>
      <c r="AD31" s="2753"/>
      <c r="AE31" s="2753"/>
      <c r="AF31" s="2753"/>
      <c r="AG31" s="2753"/>
      <c r="AH31" s="2753"/>
    </row>
    <row r="32" spans="1:34" s="867" customFormat="1" ht="27" customHeight="1">
      <c r="A32" s="1277" t="s">
        <v>1617</v>
      </c>
      <c r="B32" s="1278">
        <v>2778</v>
      </c>
      <c r="C32" s="1278">
        <v>3906</v>
      </c>
      <c r="D32" s="1278">
        <v>4716</v>
      </c>
      <c r="E32" s="1278">
        <v>5488</v>
      </c>
      <c r="F32" s="2753"/>
      <c r="G32" s="2760">
        <f>E37</f>
        <v>201687</v>
      </c>
      <c r="H32" s="2753"/>
      <c r="I32" s="2753"/>
      <c r="J32" s="2753"/>
      <c r="K32" s="2753"/>
      <c r="L32" s="2753"/>
      <c r="M32" s="2753"/>
      <c r="N32" s="2753"/>
      <c r="O32" s="2753"/>
      <c r="P32" s="2753"/>
      <c r="Q32" s="2753"/>
      <c r="R32" s="2753"/>
      <c r="S32" s="2753"/>
      <c r="T32" s="2753"/>
      <c r="U32" s="2753"/>
      <c r="V32" s="2753"/>
      <c r="W32" s="2753"/>
      <c r="X32" s="2753"/>
      <c r="Y32" s="2753"/>
      <c r="Z32" s="2753"/>
      <c r="AA32" s="2753"/>
      <c r="AB32" s="2753"/>
      <c r="AC32" s="2753"/>
      <c r="AD32" s="2753"/>
      <c r="AE32" s="2753"/>
      <c r="AF32" s="2753"/>
      <c r="AG32" s="2753"/>
      <c r="AH32" s="2753"/>
    </row>
    <row r="33" spans="1:34" s="867" customFormat="1" ht="27" customHeight="1">
      <c r="A33" s="1277" t="s">
        <v>1618</v>
      </c>
      <c r="B33" s="1278">
        <v>338799</v>
      </c>
      <c r="C33" s="1278">
        <v>411732</v>
      </c>
      <c r="D33" s="1278">
        <v>454958</v>
      </c>
      <c r="E33" s="1278">
        <v>482889</v>
      </c>
      <c r="F33" s="2753"/>
      <c r="G33" s="2760">
        <f>E43</f>
        <v>29193</v>
      </c>
      <c r="H33" s="2753"/>
      <c r="I33" s="2753"/>
      <c r="J33" s="2753"/>
      <c r="K33" s="2753"/>
      <c r="L33" s="2753"/>
      <c r="M33" s="2753"/>
      <c r="N33" s="2753"/>
      <c r="O33" s="2753"/>
      <c r="P33" s="2753"/>
      <c r="Q33" s="2753"/>
      <c r="R33" s="2753"/>
      <c r="S33" s="2753"/>
      <c r="T33" s="2753"/>
      <c r="U33" s="2753"/>
      <c r="V33" s="2753"/>
      <c r="W33" s="2753"/>
      <c r="X33" s="2753"/>
      <c r="Y33" s="2753"/>
      <c r="Z33" s="2753"/>
      <c r="AA33" s="2753"/>
      <c r="AB33" s="2753"/>
      <c r="AC33" s="2753"/>
      <c r="AD33" s="2753"/>
      <c r="AE33" s="2753"/>
      <c r="AF33" s="2753"/>
      <c r="AG33" s="2753"/>
      <c r="AH33" s="2753"/>
    </row>
    <row r="34" spans="1:34" s="867" customFormat="1" ht="27" customHeight="1">
      <c r="A34" s="1277" t="s">
        <v>1619</v>
      </c>
      <c r="B34" s="1278">
        <v>8290</v>
      </c>
      <c r="C34" s="1278">
        <v>11020</v>
      </c>
      <c r="D34" s="1278">
        <v>12118</v>
      </c>
      <c r="E34" s="1278">
        <v>14050</v>
      </c>
      <c r="F34" s="2757"/>
      <c r="G34" s="2753"/>
      <c r="H34" s="2753"/>
      <c r="I34" s="2753"/>
      <c r="J34" s="2753"/>
      <c r="K34" s="2753"/>
      <c r="L34" s="2753"/>
      <c r="M34" s="2753"/>
      <c r="N34" s="2753"/>
      <c r="O34" s="2753"/>
      <c r="P34" s="2753"/>
      <c r="Q34" s="2753"/>
      <c r="R34" s="2753"/>
      <c r="S34" s="2753"/>
      <c r="T34" s="2753"/>
      <c r="U34" s="2753"/>
      <c r="V34" s="2753"/>
      <c r="W34" s="2753"/>
      <c r="X34" s="2753"/>
      <c r="Y34" s="2753"/>
      <c r="Z34" s="2753"/>
      <c r="AA34" s="2753"/>
      <c r="AB34" s="2753"/>
      <c r="AC34" s="2753"/>
      <c r="AD34" s="2753"/>
      <c r="AE34" s="2753"/>
      <c r="AF34" s="2753"/>
      <c r="AG34" s="2753"/>
      <c r="AH34" s="2753"/>
    </row>
    <row r="35" spans="1:34" s="867" customFormat="1" ht="27" customHeight="1">
      <c r="A35" s="1277" t="s">
        <v>1620</v>
      </c>
      <c r="B35" s="1278">
        <v>19971</v>
      </c>
      <c r="C35" s="1278">
        <v>24288</v>
      </c>
      <c r="D35" s="1278">
        <v>27379</v>
      </c>
      <c r="E35" s="1278">
        <v>28670</v>
      </c>
      <c r="F35" s="2757"/>
      <c r="G35" s="2753"/>
      <c r="H35" s="2753"/>
      <c r="I35" s="2753"/>
      <c r="J35" s="2753"/>
      <c r="K35" s="2753"/>
      <c r="L35" s="2753"/>
      <c r="M35" s="2753"/>
      <c r="N35" s="2753"/>
      <c r="O35" s="2753"/>
      <c r="P35" s="2753"/>
      <c r="Q35" s="2753"/>
      <c r="R35" s="2753"/>
      <c r="S35" s="2753"/>
      <c r="T35" s="2753"/>
      <c r="U35" s="2753"/>
      <c r="V35" s="2753"/>
      <c r="W35" s="2753"/>
      <c r="X35" s="2753"/>
      <c r="Y35" s="2753"/>
      <c r="Z35" s="2753"/>
      <c r="AA35" s="2753"/>
      <c r="AB35" s="2753"/>
      <c r="AC35" s="2753"/>
      <c r="AD35" s="2753"/>
      <c r="AE35" s="2753"/>
      <c r="AF35" s="2753"/>
      <c r="AG35" s="2753"/>
      <c r="AH35" s="2753"/>
    </row>
    <row r="36" spans="1:34" s="867" customFormat="1" ht="27" customHeight="1">
      <c r="A36" s="1277" t="s">
        <v>1621</v>
      </c>
      <c r="B36" s="1278">
        <v>17015</v>
      </c>
      <c r="C36" s="1278">
        <v>20556</v>
      </c>
      <c r="D36" s="1278">
        <v>22099</v>
      </c>
      <c r="E36" s="1278">
        <v>23099</v>
      </c>
      <c r="F36" s="2752"/>
      <c r="G36" s="2753"/>
      <c r="H36" s="2753"/>
      <c r="I36" s="2753"/>
      <c r="J36" s="2753"/>
      <c r="K36" s="2753"/>
      <c r="L36" s="2753"/>
      <c r="M36" s="2753"/>
      <c r="N36" s="2753"/>
      <c r="O36" s="2753"/>
      <c r="P36" s="2753"/>
      <c r="Q36" s="2753"/>
      <c r="R36" s="2753"/>
      <c r="S36" s="2753"/>
      <c r="T36" s="2753"/>
      <c r="U36" s="2753"/>
      <c r="V36" s="2753"/>
      <c r="W36" s="2753"/>
      <c r="X36" s="2753"/>
      <c r="Y36" s="2753"/>
      <c r="Z36" s="2753"/>
      <c r="AA36" s="2753"/>
      <c r="AB36" s="2753"/>
      <c r="AC36" s="2753"/>
      <c r="AD36" s="2753"/>
      <c r="AE36" s="2753"/>
      <c r="AF36" s="2753"/>
      <c r="AG36" s="2753"/>
      <c r="AH36" s="2753"/>
    </row>
    <row r="37" spans="1:34" s="867" customFormat="1" ht="27" customHeight="1">
      <c r="A37" s="865" t="s">
        <v>1514</v>
      </c>
      <c r="B37" s="1182">
        <v>154110</v>
      </c>
      <c r="C37" s="1182">
        <v>180032</v>
      </c>
      <c r="D37" s="1182">
        <v>194821</v>
      </c>
      <c r="E37" s="1182">
        <v>201687</v>
      </c>
      <c r="F37" s="2752"/>
      <c r="G37" s="2753"/>
      <c r="H37" s="2753"/>
      <c r="I37" s="2753"/>
      <c r="J37" s="2753"/>
      <c r="K37" s="2753"/>
      <c r="L37" s="2753"/>
      <c r="M37" s="2753"/>
      <c r="N37" s="2753"/>
      <c r="O37" s="2753"/>
      <c r="P37" s="2753"/>
      <c r="Q37" s="2753"/>
      <c r="R37" s="2753"/>
      <c r="S37" s="2753"/>
      <c r="T37" s="2753"/>
      <c r="U37" s="2753"/>
      <c r="V37" s="2753"/>
      <c r="W37" s="2753"/>
      <c r="X37" s="2753"/>
      <c r="Y37" s="2753"/>
      <c r="Z37" s="2753"/>
      <c r="AA37" s="2753"/>
      <c r="AB37" s="2753"/>
      <c r="AC37" s="2753"/>
      <c r="AD37" s="2753"/>
      <c r="AE37" s="2753"/>
      <c r="AF37" s="2753"/>
      <c r="AG37" s="2753"/>
      <c r="AH37" s="2753"/>
    </row>
    <row r="38" spans="1:34" s="867" customFormat="1" ht="27" customHeight="1">
      <c r="A38" s="1277" t="s">
        <v>1617</v>
      </c>
      <c r="B38" s="1278">
        <v>928</v>
      </c>
      <c r="C38" s="1278">
        <v>1139</v>
      </c>
      <c r="D38" s="1278">
        <v>1321</v>
      </c>
      <c r="E38" s="1278">
        <v>1352</v>
      </c>
      <c r="F38" s="2752"/>
      <c r="G38" s="2753"/>
      <c r="H38" s="2753"/>
      <c r="I38" s="2753"/>
      <c r="J38" s="2753"/>
      <c r="K38" s="2753"/>
      <c r="L38" s="2753"/>
      <c r="M38" s="2753"/>
      <c r="N38" s="2753"/>
      <c r="O38" s="2753"/>
      <c r="P38" s="2753"/>
      <c r="Q38" s="2753"/>
      <c r="R38" s="2753"/>
      <c r="S38" s="2753"/>
      <c r="T38" s="2753"/>
      <c r="U38" s="2753"/>
      <c r="V38" s="2753"/>
      <c r="W38" s="2753"/>
      <c r="X38" s="2753"/>
      <c r="Y38" s="2753"/>
      <c r="Z38" s="2753"/>
      <c r="AA38" s="2753"/>
      <c r="AB38" s="2753"/>
      <c r="AC38" s="2753"/>
      <c r="AD38" s="2753"/>
      <c r="AE38" s="2753"/>
      <c r="AF38" s="2753"/>
      <c r="AG38" s="2753"/>
      <c r="AH38" s="2753"/>
    </row>
    <row r="39" spans="1:34" s="867" customFormat="1" ht="27" customHeight="1">
      <c r="A39" s="1277" t="s">
        <v>1618</v>
      </c>
      <c r="B39" s="1278">
        <v>138593</v>
      </c>
      <c r="C39" s="1278">
        <v>162540</v>
      </c>
      <c r="D39" s="1278">
        <v>175845</v>
      </c>
      <c r="E39" s="1278">
        <v>182515</v>
      </c>
      <c r="F39" s="2752"/>
      <c r="G39" s="2753"/>
      <c r="H39" s="2753"/>
      <c r="I39" s="2753"/>
      <c r="J39" s="2753"/>
      <c r="K39" s="2753"/>
      <c r="L39" s="2753"/>
      <c r="M39" s="2753"/>
      <c r="N39" s="2753"/>
      <c r="O39" s="2753"/>
      <c r="P39" s="2753"/>
      <c r="Q39" s="2753"/>
      <c r="R39" s="2753"/>
      <c r="S39" s="2753"/>
      <c r="T39" s="2753"/>
      <c r="U39" s="2753"/>
      <c r="V39" s="2753"/>
      <c r="W39" s="2753"/>
      <c r="X39" s="2753"/>
      <c r="Y39" s="2753"/>
      <c r="Z39" s="2753"/>
      <c r="AA39" s="2753"/>
      <c r="AB39" s="2753"/>
      <c r="AC39" s="2753"/>
      <c r="AD39" s="2753"/>
      <c r="AE39" s="2753"/>
      <c r="AF39" s="2753"/>
      <c r="AG39" s="2753"/>
      <c r="AH39" s="2753"/>
    </row>
    <row r="40" spans="1:34" s="867" customFormat="1" ht="27" customHeight="1">
      <c r="A40" s="1277" t="s">
        <v>1619</v>
      </c>
      <c r="B40" s="1278">
        <v>2145</v>
      </c>
      <c r="C40" s="1278">
        <v>2508</v>
      </c>
      <c r="D40" s="1278">
        <v>2613</v>
      </c>
      <c r="E40" s="1278">
        <v>2666</v>
      </c>
      <c r="F40" s="2752"/>
      <c r="G40" s="2753"/>
      <c r="H40" s="2753"/>
      <c r="I40" s="2753"/>
      <c r="J40" s="2753"/>
      <c r="K40" s="2753"/>
      <c r="L40" s="2753"/>
      <c r="M40" s="2753"/>
      <c r="N40" s="2753"/>
      <c r="O40" s="2753"/>
      <c r="P40" s="2753"/>
      <c r="Q40" s="2753"/>
      <c r="R40" s="2753"/>
      <c r="S40" s="2753"/>
      <c r="T40" s="2753"/>
      <c r="U40" s="2753"/>
      <c r="V40" s="2753"/>
      <c r="W40" s="2753"/>
      <c r="X40" s="2753"/>
      <c r="Y40" s="2753"/>
      <c r="Z40" s="2753"/>
      <c r="AA40" s="2753"/>
      <c r="AB40" s="2753"/>
      <c r="AC40" s="2753"/>
      <c r="AD40" s="2753"/>
      <c r="AE40" s="2753"/>
      <c r="AF40" s="2753"/>
      <c r="AG40" s="2753"/>
      <c r="AH40" s="2753"/>
    </row>
    <row r="41" spans="1:34" s="867" customFormat="1" ht="27" customHeight="1">
      <c r="A41" s="1277" t="s">
        <v>1620</v>
      </c>
      <c r="B41" s="1278">
        <v>8897</v>
      </c>
      <c r="C41" s="1278">
        <v>9859</v>
      </c>
      <c r="D41" s="1278">
        <v>10696</v>
      </c>
      <c r="E41" s="1278">
        <v>10502</v>
      </c>
      <c r="F41" s="2752"/>
      <c r="G41" s="2753"/>
      <c r="H41" s="2753"/>
      <c r="I41" s="2753"/>
      <c r="J41" s="2753"/>
      <c r="K41" s="2753"/>
      <c r="L41" s="2753"/>
      <c r="M41" s="2753"/>
      <c r="N41" s="2753"/>
      <c r="O41" s="2753"/>
      <c r="P41" s="2753"/>
      <c r="Q41" s="2753"/>
      <c r="R41" s="2753"/>
      <c r="S41" s="2753"/>
      <c r="T41" s="2753"/>
      <c r="U41" s="2753"/>
      <c r="V41" s="2753"/>
      <c r="W41" s="2753"/>
      <c r="X41" s="2753"/>
      <c r="Y41" s="2753"/>
      <c r="Z41" s="2753"/>
      <c r="AA41" s="2753"/>
      <c r="AB41" s="2753"/>
      <c r="AC41" s="2753"/>
      <c r="AD41" s="2753"/>
      <c r="AE41" s="2753"/>
      <c r="AF41" s="2753"/>
      <c r="AG41" s="2753"/>
      <c r="AH41" s="2753"/>
    </row>
    <row r="42" spans="1:34" s="867" customFormat="1" ht="27" customHeight="1">
      <c r="A42" s="1277" t="s">
        <v>1621</v>
      </c>
      <c r="B42" s="1278">
        <v>3547</v>
      </c>
      <c r="C42" s="1278">
        <v>3986</v>
      </c>
      <c r="D42" s="1278">
        <v>4346</v>
      </c>
      <c r="E42" s="1278">
        <v>4652</v>
      </c>
      <c r="F42" s="2752"/>
      <c r="G42" s="2753"/>
      <c r="H42" s="2753"/>
      <c r="I42" s="2753"/>
      <c r="J42" s="2753"/>
      <c r="K42" s="2753"/>
      <c r="L42" s="2753"/>
      <c r="M42" s="2753"/>
      <c r="N42" s="2753"/>
      <c r="O42" s="2753"/>
      <c r="P42" s="2753"/>
      <c r="Q42" s="2753"/>
      <c r="R42" s="2753"/>
      <c r="S42" s="2753"/>
      <c r="T42" s="2753"/>
      <c r="U42" s="2753"/>
      <c r="V42" s="2753"/>
      <c r="W42" s="2753"/>
      <c r="X42" s="2753"/>
      <c r="Y42" s="2753"/>
      <c r="Z42" s="2753"/>
      <c r="AA42" s="2753"/>
      <c r="AB42" s="2753"/>
      <c r="AC42" s="2753"/>
      <c r="AD42" s="2753"/>
      <c r="AE42" s="2753"/>
      <c r="AF42" s="2753"/>
      <c r="AG42" s="2753"/>
      <c r="AH42" s="2753"/>
    </row>
    <row r="43" spans="1:34" s="867" customFormat="1" ht="27" customHeight="1">
      <c r="A43" s="865" t="s">
        <v>18</v>
      </c>
      <c r="B43" s="1182">
        <v>20785</v>
      </c>
      <c r="C43" s="1182">
        <v>23492</v>
      </c>
      <c r="D43" s="1182">
        <v>26958</v>
      </c>
      <c r="E43" s="1182">
        <v>29193</v>
      </c>
      <c r="F43" s="2752"/>
      <c r="G43" s="2753"/>
      <c r="H43" s="2753"/>
      <c r="I43" s="2753"/>
      <c r="J43" s="2753"/>
      <c r="K43" s="2753"/>
      <c r="L43" s="2753"/>
      <c r="M43" s="2753"/>
      <c r="N43" s="2753"/>
      <c r="O43" s="2753"/>
      <c r="P43" s="2753"/>
      <c r="Q43" s="2753"/>
      <c r="R43" s="2753"/>
      <c r="S43" s="2753"/>
      <c r="T43" s="2753"/>
      <c r="U43" s="2753"/>
      <c r="V43" s="2753"/>
      <c r="W43" s="2753"/>
      <c r="X43" s="2753"/>
      <c r="Y43" s="2753"/>
      <c r="Z43" s="2753"/>
      <c r="AA43" s="2753"/>
      <c r="AB43" s="2753"/>
      <c r="AC43" s="2753"/>
      <c r="AD43" s="2753"/>
      <c r="AE43" s="2753"/>
      <c r="AF43" s="2753"/>
      <c r="AG43" s="2753"/>
      <c r="AH43" s="2753"/>
    </row>
    <row r="44" spans="1:34" s="867" customFormat="1" ht="27" customHeight="1">
      <c r="A44" s="1277" t="s">
        <v>1617</v>
      </c>
      <c r="B44" s="1278">
        <v>62</v>
      </c>
      <c r="C44" s="1278">
        <v>96</v>
      </c>
      <c r="D44" s="1278">
        <v>139</v>
      </c>
      <c r="E44" s="1278">
        <v>169</v>
      </c>
      <c r="F44" s="2752"/>
      <c r="G44" s="2753"/>
      <c r="H44" s="2753"/>
      <c r="I44" s="2753"/>
      <c r="J44" s="2753"/>
      <c r="K44" s="2753"/>
      <c r="L44" s="2753"/>
      <c r="M44" s="2753"/>
      <c r="N44" s="2753"/>
      <c r="O44" s="2753"/>
      <c r="P44" s="2753"/>
      <c r="Q44" s="2753"/>
      <c r="R44" s="2753"/>
      <c r="S44" s="2753"/>
      <c r="T44" s="2753"/>
      <c r="U44" s="2753"/>
      <c r="V44" s="2753"/>
      <c r="W44" s="2753"/>
      <c r="X44" s="2753"/>
      <c r="Y44" s="2753"/>
      <c r="Z44" s="2753"/>
      <c r="AA44" s="2753"/>
      <c r="AB44" s="2753"/>
      <c r="AC44" s="2753"/>
      <c r="AD44" s="2753"/>
      <c r="AE44" s="2753"/>
      <c r="AF44" s="2753"/>
      <c r="AG44" s="2753"/>
      <c r="AH44" s="2753"/>
    </row>
    <row r="45" spans="1:34" s="867" customFormat="1" ht="27" customHeight="1">
      <c r="A45" s="1277" t="s">
        <v>1618</v>
      </c>
      <c r="B45" s="1278">
        <v>16621</v>
      </c>
      <c r="C45" s="1278">
        <v>18698</v>
      </c>
      <c r="D45" s="1278">
        <v>21214</v>
      </c>
      <c r="E45" s="1278">
        <v>22497</v>
      </c>
      <c r="F45" s="2752"/>
      <c r="G45" s="2753"/>
      <c r="H45" s="2753"/>
      <c r="I45" s="2753"/>
      <c r="J45" s="2753"/>
      <c r="K45" s="2753"/>
      <c r="L45" s="2753"/>
      <c r="M45" s="2753"/>
      <c r="N45" s="2753"/>
      <c r="O45" s="2753"/>
      <c r="P45" s="2753"/>
      <c r="Q45" s="2753"/>
      <c r="R45" s="2753"/>
      <c r="S45" s="2753"/>
      <c r="T45" s="2753"/>
      <c r="U45" s="2753"/>
      <c r="V45" s="2753"/>
      <c r="W45" s="2753"/>
      <c r="X45" s="2753"/>
      <c r="Y45" s="2753"/>
      <c r="Z45" s="2753"/>
      <c r="AA45" s="2753"/>
      <c r="AB45" s="2753"/>
      <c r="AC45" s="2753"/>
      <c r="AD45" s="2753"/>
      <c r="AE45" s="2753"/>
      <c r="AF45" s="2753"/>
      <c r="AG45" s="2753"/>
      <c r="AH45" s="2753"/>
    </row>
    <row r="46" spans="1:34" s="867" customFormat="1" ht="27" customHeight="1">
      <c r="A46" s="1277" t="s">
        <v>1619</v>
      </c>
      <c r="B46" s="1278">
        <v>355</v>
      </c>
      <c r="C46" s="1278">
        <v>420</v>
      </c>
      <c r="D46" s="1278">
        <v>489</v>
      </c>
      <c r="E46" s="1278">
        <v>664</v>
      </c>
      <c r="F46" s="2752"/>
      <c r="G46" s="2753"/>
      <c r="H46" s="2753"/>
      <c r="I46" s="2753"/>
      <c r="J46" s="2753"/>
      <c r="K46" s="2753"/>
      <c r="L46" s="2753"/>
      <c r="M46" s="2753"/>
      <c r="N46" s="2753"/>
      <c r="O46" s="2753"/>
      <c r="P46" s="2753"/>
      <c r="Q46" s="2753"/>
      <c r="R46" s="2753"/>
      <c r="S46" s="2753"/>
      <c r="T46" s="2753"/>
      <c r="U46" s="2753"/>
      <c r="V46" s="2753"/>
      <c r="W46" s="2753"/>
      <c r="X46" s="2753"/>
      <c r="Y46" s="2753"/>
      <c r="Z46" s="2753"/>
      <c r="AA46" s="2753"/>
      <c r="AB46" s="2753"/>
      <c r="AC46" s="2753"/>
      <c r="AD46" s="2753"/>
      <c r="AE46" s="2753"/>
      <c r="AF46" s="2753"/>
      <c r="AG46" s="2753"/>
      <c r="AH46" s="2753"/>
    </row>
    <row r="47" spans="1:34" s="867" customFormat="1" ht="27" customHeight="1">
      <c r="A47" s="1277" t="s">
        <v>1620</v>
      </c>
      <c r="B47" s="1278">
        <v>2993</v>
      </c>
      <c r="C47" s="1278">
        <v>3398</v>
      </c>
      <c r="D47" s="1278">
        <v>4040</v>
      </c>
      <c r="E47" s="1278">
        <v>4701</v>
      </c>
      <c r="F47" s="2752"/>
      <c r="G47" s="2753"/>
      <c r="H47" s="2753"/>
      <c r="I47" s="2753"/>
      <c r="J47" s="2753"/>
      <c r="K47" s="2753"/>
      <c r="L47" s="2753"/>
      <c r="M47" s="2753"/>
      <c r="N47" s="2753"/>
      <c r="O47" s="2753"/>
      <c r="P47" s="2753"/>
      <c r="Q47" s="2753"/>
      <c r="R47" s="2753"/>
      <c r="S47" s="2753"/>
      <c r="T47" s="2753"/>
      <c r="U47" s="2753"/>
      <c r="V47" s="2753"/>
      <c r="W47" s="2753"/>
      <c r="X47" s="2753"/>
      <c r="Y47" s="2753"/>
      <c r="Z47" s="2753"/>
      <c r="AA47" s="2753"/>
      <c r="AB47" s="2753"/>
      <c r="AC47" s="2753"/>
      <c r="AD47" s="2753"/>
      <c r="AE47" s="2753"/>
      <c r="AF47" s="2753"/>
      <c r="AG47" s="2753"/>
      <c r="AH47" s="2753"/>
    </row>
    <row r="48" spans="1:34" s="867" customFormat="1" ht="27" customHeight="1">
      <c r="A48" s="1279" t="s">
        <v>1621</v>
      </c>
      <c r="B48" s="1278">
        <v>754</v>
      </c>
      <c r="C48" s="1278">
        <v>880</v>
      </c>
      <c r="D48" s="1278">
        <v>1076</v>
      </c>
      <c r="E48" s="1278">
        <v>1162</v>
      </c>
      <c r="F48" s="2752"/>
      <c r="G48" s="2753"/>
      <c r="H48" s="2753"/>
      <c r="I48" s="2753"/>
      <c r="J48" s="2753"/>
      <c r="K48" s="2753"/>
      <c r="L48" s="2753"/>
      <c r="M48" s="2753"/>
      <c r="N48" s="2753"/>
      <c r="O48" s="2753"/>
      <c r="P48" s="2753"/>
      <c r="Q48" s="2753"/>
      <c r="R48" s="2753"/>
      <c r="S48" s="2753"/>
      <c r="T48" s="2753"/>
      <c r="U48" s="2753"/>
      <c r="V48" s="2753"/>
      <c r="W48" s="2753"/>
      <c r="X48" s="2753"/>
      <c r="Y48" s="2753"/>
      <c r="Z48" s="2753"/>
      <c r="AA48" s="2753"/>
      <c r="AB48" s="2753"/>
      <c r="AC48" s="2753"/>
      <c r="AD48" s="2753"/>
      <c r="AE48" s="2753"/>
      <c r="AF48" s="2753"/>
      <c r="AG48" s="2753"/>
      <c r="AH48" s="2753"/>
    </row>
    <row r="49" spans="1:34" s="864" customFormat="1" ht="15" customHeight="1">
      <c r="A49" s="1280" t="s">
        <v>1622</v>
      </c>
      <c r="B49" s="1281"/>
      <c r="C49" s="1281"/>
      <c r="D49" s="1281"/>
      <c r="E49" s="1281"/>
      <c r="F49" s="2752"/>
      <c r="G49" s="2757"/>
      <c r="H49" s="2757"/>
      <c r="I49" s="2757"/>
      <c r="J49" s="2757"/>
      <c r="K49" s="2757"/>
      <c r="L49" s="2757"/>
      <c r="M49" s="2757"/>
      <c r="N49" s="2757"/>
      <c r="O49" s="2757"/>
      <c r="P49" s="2757"/>
      <c r="Q49" s="2757"/>
      <c r="R49" s="2757"/>
      <c r="S49" s="2757"/>
      <c r="T49" s="2757"/>
      <c r="U49" s="2757"/>
      <c r="V49" s="2757"/>
      <c r="W49" s="2757"/>
      <c r="X49" s="2757"/>
      <c r="Y49" s="2757"/>
      <c r="Z49" s="2757"/>
      <c r="AA49" s="2757"/>
      <c r="AB49" s="2757"/>
      <c r="AC49" s="2757"/>
      <c r="AD49" s="2757"/>
      <c r="AE49" s="2757"/>
      <c r="AF49" s="2757"/>
      <c r="AG49" s="2757"/>
      <c r="AH49" s="2757"/>
    </row>
    <row r="50" spans="1:34" s="864" customFormat="1" ht="15" customHeight="1">
      <c r="A50" s="1280"/>
      <c r="B50" s="887"/>
      <c r="C50" s="887"/>
      <c r="D50" s="887"/>
      <c r="E50" s="887"/>
      <c r="F50" s="2752"/>
      <c r="G50" s="2757"/>
      <c r="H50" s="2757"/>
      <c r="I50" s="2757"/>
      <c r="J50" s="2757"/>
      <c r="K50" s="2757"/>
      <c r="L50" s="2757"/>
      <c r="M50" s="2757"/>
      <c r="N50" s="2757"/>
      <c r="O50" s="2757"/>
      <c r="P50" s="2757"/>
      <c r="Q50" s="2757"/>
      <c r="R50" s="2757"/>
      <c r="S50" s="2757"/>
      <c r="T50" s="2757"/>
      <c r="U50" s="2757"/>
      <c r="V50" s="2757"/>
      <c r="W50" s="2757"/>
      <c r="X50" s="2757"/>
      <c r="Y50" s="2757"/>
      <c r="Z50" s="2757"/>
      <c r="AA50" s="2757"/>
      <c r="AB50" s="2757"/>
      <c r="AC50" s="2757"/>
      <c r="AD50" s="2757"/>
      <c r="AE50" s="2757"/>
      <c r="AF50" s="2757"/>
      <c r="AG50" s="2757"/>
      <c r="AH50" s="2757"/>
    </row>
    <row r="51" spans="1:34" ht="20.100000000000001" customHeight="1">
      <c r="A51" s="2104" t="s">
        <v>1623</v>
      </c>
      <c r="B51" s="2104"/>
      <c r="C51" s="2104"/>
      <c r="D51" s="2104"/>
      <c r="E51" s="2104"/>
    </row>
    <row r="52" spans="1:34">
      <c r="A52" s="1277"/>
      <c r="B52" s="887"/>
      <c r="C52" s="887"/>
      <c r="D52" s="887"/>
      <c r="E52" s="887"/>
    </row>
    <row r="53" spans="1:34">
      <c r="A53" s="1277"/>
      <c r="B53" s="887"/>
      <c r="C53" s="887"/>
      <c r="D53" s="887"/>
      <c r="E53" s="887"/>
    </row>
    <row r="54" spans="1:34">
      <c r="A54" s="1277"/>
      <c r="B54" s="887"/>
      <c r="C54" s="887"/>
      <c r="D54" s="887"/>
      <c r="E54" s="887"/>
    </row>
    <row r="55" spans="1:34">
      <c r="A55" s="1277"/>
      <c r="B55" s="887"/>
      <c r="C55" s="887"/>
      <c r="D55" s="887"/>
      <c r="E55" s="887"/>
    </row>
    <row r="56" spans="1:34">
      <c r="A56" s="1277"/>
      <c r="B56" s="887"/>
      <c r="C56" s="887"/>
      <c r="D56" s="887"/>
      <c r="E56" s="887"/>
    </row>
    <row r="57" spans="1:34">
      <c r="A57" s="1277"/>
      <c r="B57" s="887"/>
      <c r="C57" s="887"/>
      <c r="D57" s="887"/>
      <c r="E57" s="887"/>
    </row>
    <row r="58" spans="1:34">
      <c r="A58" s="1277"/>
      <c r="B58" s="887"/>
      <c r="C58" s="887"/>
      <c r="D58" s="887"/>
      <c r="E58" s="887"/>
    </row>
    <row r="59" spans="1:34">
      <c r="A59" s="1277"/>
      <c r="B59" s="887"/>
      <c r="C59" s="887"/>
      <c r="D59" s="887"/>
      <c r="E59" s="887"/>
    </row>
    <row r="60" spans="1:34">
      <c r="A60" s="1277"/>
      <c r="B60" s="887"/>
      <c r="C60" s="887"/>
      <c r="D60" s="887"/>
      <c r="E60" s="887"/>
    </row>
    <row r="61" spans="1:34">
      <c r="A61" s="1277"/>
      <c r="B61" s="887"/>
      <c r="C61" s="887"/>
      <c r="D61" s="887"/>
      <c r="E61" s="887"/>
    </row>
    <row r="62" spans="1:34">
      <c r="A62" s="1277"/>
      <c r="B62" s="887"/>
      <c r="C62" s="887"/>
      <c r="D62" s="887"/>
      <c r="E62" s="887"/>
    </row>
    <row r="63" spans="1:34">
      <c r="A63" s="1277"/>
      <c r="B63" s="887"/>
      <c r="C63" s="887"/>
      <c r="D63" s="887"/>
      <c r="E63" s="887"/>
    </row>
    <row r="64" spans="1:34">
      <c r="A64" s="1277"/>
      <c r="B64" s="887"/>
      <c r="C64" s="887"/>
      <c r="D64" s="887"/>
      <c r="E64" s="887"/>
    </row>
    <row r="65" spans="1:6">
      <c r="A65" s="1277"/>
      <c r="B65" s="887"/>
      <c r="C65" s="887"/>
      <c r="D65" s="887"/>
      <c r="E65" s="887"/>
    </row>
    <row r="66" spans="1:6">
      <c r="A66" s="1277"/>
      <c r="B66" s="887"/>
      <c r="C66" s="887"/>
      <c r="D66" s="887"/>
      <c r="E66" s="887"/>
    </row>
    <row r="67" spans="1:6">
      <c r="A67" s="1277"/>
      <c r="B67" s="887"/>
      <c r="C67" s="887"/>
      <c r="D67" s="887"/>
      <c r="E67" s="887"/>
    </row>
    <row r="68" spans="1:6" ht="15" customHeight="1">
      <c r="A68" s="1277"/>
      <c r="B68" s="887"/>
      <c r="C68" s="887"/>
      <c r="D68" s="887"/>
      <c r="E68" s="887"/>
    </row>
    <row r="69" spans="1:6" ht="15" customHeight="1">
      <c r="A69" s="1277"/>
      <c r="B69" s="887"/>
      <c r="C69" s="887"/>
      <c r="D69" s="887"/>
      <c r="E69" s="887"/>
    </row>
    <row r="70" spans="1:6" ht="15" customHeight="1">
      <c r="A70" s="1277"/>
      <c r="B70" s="887"/>
      <c r="C70" s="887"/>
      <c r="D70" s="887"/>
      <c r="E70" s="887"/>
    </row>
    <row r="71" spans="1:6" ht="15" customHeight="1">
      <c r="A71" s="1277"/>
      <c r="B71" s="887"/>
      <c r="C71" s="887"/>
      <c r="D71" s="887"/>
      <c r="E71" s="887"/>
    </row>
    <row r="72" spans="1:6" ht="15" customHeight="1">
      <c r="A72" s="1277"/>
      <c r="B72" s="887"/>
      <c r="C72" s="887"/>
      <c r="D72" s="887"/>
      <c r="E72" s="887"/>
      <c r="F72" s="2753"/>
    </row>
    <row r="73" spans="1:6" ht="15" customHeight="1">
      <c r="A73" s="1277"/>
      <c r="B73" s="887"/>
      <c r="C73" s="887"/>
      <c r="D73" s="887"/>
      <c r="E73" s="887"/>
      <c r="F73" s="2753"/>
    </row>
    <row r="74" spans="1:6" ht="15" customHeight="1">
      <c r="A74" s="1277"/>
      <c r="B74" s="887"/>
      <c r="C74" s="887"/>
      <c r="D74" s="887"/>
      <c r="E74" s="887"/>
      <c r="F74" s="2753"/>
    </row>
    <row r="75" spans="1:6" ht="15" customHeight="1">
      <c r="A75" s="1277"/>
      <c r="B75" s="887"/>
      <c r="C75" s="887"/>
      <c r="D75" s="887"/>
      <c r="E75" s="887"/>
      <c r="F75" s="2753"/>
    </row>
    <row r="76" spans="1:6" ht="15" customHeight="1">
      <c r="A76" s="1277"/>
      <c r="B76" s="887"/>
      <c r="C76" s="887"/>
      <c r="D76" s="887"/>
      <c r="E76" s="887"/>
      <c r="F76" s="2753"/>
    </row>
    <row r="77" spans="1:6" ht="15" customHeight="1">
      <c r="A77" s="1277"/>
      <c r="B77" s="887"/>
      <c r="C77" s="887"/>
      <c r="D77" s="887"/>
      <c r="E77" s="887"/>
      <c r="F77" s="2753"/>
    </row>
    <row r="78" spans="1:6" ht="15" customHeight="1">
      <c r="A78" s="1277"/>
      <c r="B78" s="887"/>
      <c r="C78" s="887"/>
      <c r="D78" s="887"/>
      <c r="E78" s="887"/>
      <c r="F78" s="2753"/>
    </row>
    <row r="79" spans="1:6" ht="15" customHeight="1">
      <c r="A79" s="1277"/>
      <c r="B79" s="887"/>
      <c r="C79" s="887"/>
      <c r="D79" s="887"/>
      <c r="E79" s="887"/>
      <c r="F79" s="2753"/>
    </row>
    <row r="80" spans="1:6" ht="15" customHeight="1">
      <c r="A80" s="1277"/>
      <c r="B80" s="887"/>
      <c r="C80" s="887"/>
      <c r="D80" s="887"/>
      <c r="E80" s="887"/>
      <c r="F80" s="2753"/>
    </row>
    <row r="81" spans="1:34" ht="15" customHeight="1">
      <c r="A81" s="1277"/>
      <c r="B81" s="887"/>
      <c r="C81" s="887"/>
      <c r="D81" s="887"/>
      <c r="E81" s="887"/>
      <c r="F81" s="2753"/>
    </row>
    <row r="82" spans="1:34" ht="15" customHeight="1">
      <c r="A82" s="1277"/>
      <c r="B82" s="887"/>
      <c r="C82" s="887"/>
      <c r="D82" s="887"/>
      <c r="E82" s="887"/>
      <c r="F82" s="2753"/>
    </row>
    <row r="83" spans="1:34" ht="15" customHeight="1">
      <c r="A83" s="1277"/>
      <c r="B83" s="887"/>
      <c r="C83" s="887"/>
      <c r="D83" s="887"/>
      <c r="E83" s="887"/>
      <c r="F83" s="2753"/>
    </row>
    <row r="84" spans="1:34" ht="15" customHeight="1">
      <c r="A84" s="1277"/>
      <c r="B84" s="887"/>
      <c r="C84" s="887"/>
      <c r="D84" s="887"/>
      <c r="E84" s="887"/>
      <c r="F84" s="2753"/>
    </row>
    <row r="85" spans="1:34" ht="15" customHeight="1">
      <c r="A85" s="1277"/>
      <c r="B85" s="887"/>
      <c r="C85" s="887"/>
      <c r="D85" s="887"/>
      <c r="E85" s="887"/>
      <c r="F85" s="2753"/>
    </row>
    <row r="86" spans="1:34" ht="20.100000000000001" customHeight="1">
      <c r="A86" s="1276" t="s">
        <v>1624</v>
      </c>
      <c r="B86" s="1128"/>
      <c r="C86" s="1128"/>
      <c r="D86" s="1128"/>
      <c r="E86" s="1128"/>
      <c r="F86" s="2753"/>
    </row>
    <row r="87" spans="1:34" s="867" customFormat="1" ht="27" customHeight="1">
      <c r="A87" s="1282" t="s">
        <v>1625</v>
      </c>
      <c r="B87" s="654">
        <v>2007</v>
      </c>
      <c r="C87" s="654">
        <v>2008</v>
      </c>
      <c r="D87" s="654">
        <v>2009</v>
      </c>
      <c r="E87" s="865"/>
      <c r="F87" s="2753"/>
      <c r="G87" s="2753"/>
      <c r="H87" s="2753"/>
      <c r="I87" s="2753"/>
      <c r="J87" s="2753"/>
      <c r="K87" s="2753"/>
      <c r="L87" s="2753"/>
      <c r="M87" s="2753"/>
      <c r="N87" s="2753"/>
      <c r="O87" s="2753"/>
      <c r="P87" s="2753"/>
      <c r="Q87" s="2753"/>
      <c r="R87" s="2753"/>
      <c r="S87" s="2753"/>
      <c r="T87" s="2753"/>
      <c r="U87" s="2753"/>
      <c r="V87" s="2753"/>
      <c r="W87" s="2753"/>
      <c r="X87" s="2753"/>
      <c r="Y87" s="2753"/>
      <c r="Z87" s="2753"/>
      <c r="AA87" s="2753"/>
      <c r="AB87" s="2753"/>
      <c r="AC87" s="2753"/>
      <c r="AD87" s="2753"/>
      <c r="AE87" s="2753"/>
      <c r="AF87" s="2753"/>
      <c r="AG87" s="2753"/>
      <c r="AH87" s="2753"/>
    </row>
    <row r="88" spans="1:34" s="867" customFormat="1" ht="27" customHeight="1">
      <c r="A88" s="1283" t="s">
        <v>1513</v>
      </c>
      <c r="B88" s="1284">
        <v>283477</v>
      </c>
      <c r="C88" s="1284">
        <v>383872</v>
      </c>
      <c r="D88" s="1284">
        <v>468916</v>
      </c>
      <c r="E88" s="1284"/>
      <c r="F88" s="2753"/>
      <c r="G88" s="2753"/>
      <c r="H88" s="2753"/>
      <c r="I88" s="2753"/>
      <c r="J88" s="2753"/>
      <c r="K88" s="2753"/>
      <c r="L88" s="2753"/>
      <c r="M88" s="2753"/>
      <c r="N88" s="2753"/>
      <c r="O88" s="2753"/>
      <c r="P88" s="2753"/>
      <c r="Q88" s="2753"/>
      <c r="R88" s="2753"/>
      <c r="S88" s="2753"/>
      <c r="T88" s="2753"/>
      <c r="U88" s="2753"/>
      <c r="V88" s="2753"/>
      <c r="W88" s="2753"/>
      <c r="X88" s="2753"/>
      <c r="Y88" s="2753"/>
      <c r="Z88" s="2753"/>
      <c r="AA88" s="2753"/>
      <c r="AB88" s="2753"/>
      <c r="AC88" s="2753"/>
      <c r="AD88" s="2753"/>
      <c r="AE88" s="2753"/>
      <c r="AF88" s="2753"/>
      <c r="AG88" s="2753"/>
      <c r="AH88" s="2753"/>
    </row>
    <row r="89" spans="1:34" s="867" customFormat="1" ht="27" customHeight="1">
      <c r="A89" s="1277" t="s">
        <v>1626</v>
      </c>
      <c r="B89" s="1278">
        <v>147260</v>
      </c>
      <c r="C89" s="1278">
        <v>197525</v>
      </c>
      <c r="D89" s="1278">
        <v>238581</v>
      </c>
      <c r="E89" s="1278"/>
      <c r="F89" s="2753"/>
      <c r="G89" s="2753"/>
      <c r="H89" s="2753"/>
      <c r="I89" s="2753"/>
      <c r="J89" s="2753"/>
      <c r="K89" s="2753"/>
      <c r="L89" s="2753"/>
      <c r="M89" s="2753"/>
      <c r="N89" s="2753"/>
      <c r="O89" s="2753"/>
      <c r="P89" s="2753"/>
      <c r="Q89" s="2753"/>
      <c r="R89" s="2753"/>
      <c r="S89" s="2753"/>
      <c r="T89" s="2753"/>
      <c r="U89" s="2753"/>
      <c r="V89" s="2753"/>
      <c r="W89" s="2753"/>
      <c r="X89" s="2753"/>
      <c r="Y89" s="2753"/>
      <c r="Z89" s="2753"/>
      <c r="AA89" s="2753"/>
      <c r="AB89" s="2753"/>
      <c r="AC89" s="2753"/>
      <c r="AD89" s="2753"/>
      <c r="AE89" s="2753"/>
      <c r="AF89" s="2753"/>
      <c r="AG89" s="2753"/>
      <c r="AH89" s="2753"/>
    </row>
    <row r="90" spans="1:34" s="867" customFormat="1" ht="27" customHeight="1">
      <c r="A90" s="1277" t="s">
        <v>1627</v>
      </c>
      <c r="B90" s="1278">
        <v>98800</v>
      </c>
      <c r="C90" s="1278">
        <v>131267</v>
      </c>
      <c r="D90" s="1278">
        <v>158610</v>
      </c>
      <c r="E90" s="1278"/>
      <c r="F90" s="2753"/>
      <c r="G90" s="2753"/>
      <c r="H90" s="2753"/>
      <c r="I90" s="2753"/>
      <c r="J90" s="2753"/>
      <c r="K90" s="2753"/>
      <c r="L90" s="2753"/>
      <c r="M90" s="2753"/>
      <c r="N90" s="2753"/>
      <c r="O90" s="2753"/>
      <c r="P90" s="2753"/>
      <c r="Q90" s="2753"/>
      <c r="R90" s="2753"/>
      <c r="S90" s="2753"/>
      <c r="T90" s="2753"/>
      <c r="U90" s="2753"/>
      <c r="V90" s="2753"/>
      <c r="W90" s="2753"/>
      <c r="X90" s="2753"/>
      <c r="Y90" s="2753"/>
      <c r="Z90" s="2753"/>
      <c r="AA90" s="2753"/>
      <c r="AB90" s="2753"/>
      <c r="AC90" s="2753"/>
      <c r="AD90" s="2753"/>
      <c r="AE90" s="2753"/>
      <c r="AF90" s="2753"/>
      <c r="AG90" s="2753"/>
      <c r="AH90" s="2753"/>
    </row>
    <row r="91" spans="1:34" s="867" customFormat="1" ht="27" customHeight="1">
      <c r="A91" s="1277" t="s">
        <v>1628</v>
      </c>
      <c r="B91" s="1278">
        <v>36572</v>
      </c>
      <c r="C91" s="1278">
        <v>53889</v>
      </c>
      <c r="D91" s="1278">
        <v>70118</v>
      </c>
      <c r="E91" s="1278"/>
      <c r="F91" s="2757"/>
      <c r="G91" s="2753"/>
      <c r="H91" s="2753"/>
      <c r="I91" s="2753"/>
      <c r="J91" s="2753"/>
      <c r="K91" s="2753"/>
      <c r="L91" s="2753"/>
      <c r="M91" s="2753"/>
      <c r="N91" s="2753"/>
      <c r="O91" s="2753"/>
      <c r="P91" s="2753"/>
      <c r="Q91" s="2753"/>
      <c r="R91" s="2753"/>
      <c r="S91" s="2753"/>
      <c r="T91" s="2753"/>
      <c r="U91" s="2753"/>
      <c r="V91" s="2753"/>
      <c r="W91" s="2753"/>
      <c r="X91" s="2753"/>
      <c r="Y91" s="2753"/>
      <c r="Z91" s="2753"/>
      <c r="AA91" s="2753"/>
      <c r="AB91" s="2753"/>
      <c r="AC91" s="2753"/>
      <c r="AD91" s="2753"/>
      <c r="AE91" s="2753"/>
      <c r="AF91" s="2753"/>
      <c r="AG91" s="2753"/>
      <c r="AH91" s="2753"/>
    </row>
    <row r="92" spans="1:34" s="867" customFormat="1" ht="27" customHeight="1">
      <c r="A92" s="1277" t="s">
        <v>1629</v>
      </c>
      <c r="B92" s="1278">
        <v>798</v>
      </c>
      <c r="C92" s="1278">
        <v>1087</v>
      </c>
      <c r="D92" s="1278">
        <v>1445</v>
      </c>
      <c r="E92" s="1278"/>
      <c r="F92" s="2757"/>
      <c r="G92" s="2753"/>
      <c r="H92" s="2753"/>
      <c r="I92" s="2753"/>
      <c r="J92" s="2753"/>
      <c r="K92" s="2753"/>
      <c r="L92" s="2753"/>
      <c r="M92" s="2753"/>
      <c r="N92" s="2753"/>
      <c r="O92" s="2753"/>
      <c r="P92" s="2753"/>
      <c r="Q92" s="2753"/>
      <c r="R92" s="2753"/>
      <c r="S92" s="2753"/>
      <c r="T92" s="2753"/>
      <c r="U92" s="2753"/>
      <c r="V92" s="2753"/>
      <c r="W92" s="2753"/>
      <c r="X92" s="2753"/>
      <c r="Y92" s="2753"/>
      <c r="Z92" s="2753"/>
      <c r="AA92" s="2753"/>
      <c r="AB92" s="2753"/>
      <c r="AC92" s="2753"/>
      <c r="AD92" s="2753"/>
      <c r="AE92" s="2753"/>
      <c r="AF92" s="2753"/>
      <c r="AG92" s="2753"/>
      <c r="AH92" s="2753"/>
    </row>
    <row r="93" spans="1:34" s="867" customFormat="1" ht="27" customHeight="1">
      <c r="A93" s="1277" t="s">
        <v>1630</v>
      </c>
      <c r="B93" s="1278">
        <v>47</v>
      </c>
      <c r="C93" s="1278">
        <v>104</v>
      </c>
      <c r="D93" s="1278">
        <v>162</v>
      </c>
      <c r="E93" s="1278"/>
      <c r="F93" s="2752"/>
      <c r="G93" s="2753"/>
      <c r="H93" s="2753"/>
      <c r="I93" s="2753"/>
      <c r="J93" s="2753"/>
      <c r="K93" s="2753"/>
      <c r="L93" s="2753"/>
      <c r="M93" s="2753"/>
      <c r="N93" s="2753"/>
      <c r="O93" s="2753"/>
      <c r="P93" s="2753"/>
      <c r="Q93" s="2753"/>
      <c r="R93" s="2753"/>
      <c r="S93" s="2753"/>
      <c r="T93" s="2753"/>
      <c r="U93" s="2753"/>
      <c r="V93" s="2753"/>
      <c r="W93" s="2753"/>
      <c r="X93" s="2753"/>
      <c r="Y93" s="2753"/>
      <c r="Z93" s="2753"/>
      <c r="AA93" s="2753"/>
      <c r="AB93" s="2753"/>
      <c r="AC93" s="2753"/>
      <c r="AD93" s="2753"/>
      <c r="AE93" s="2753"/>
      <c r="AF93" s="2753"/>
      <c r="AG93" s="2753"/>
      <c r="AH93" s="2753"/>
    </row>
    <row r="94" spans="1:34" s="867" customFormat="1" ht="27" customHeight="1">
      <c r="A94" s="1284" t="s">
        <v>1514</v>
      </c>
      <c r="B94" s="1284">
        <v>120029</v>
      </c>
      <c r="C94" s="1284">
        <v>150548</v>
      </c>
      <c r="D94" s="1284">
        <v>176587</v>
      </c>
      <c r="E94" s="1284"/>
      <c r="F94" s="2753"/>
      <c r="G94" s="2753"/>
      <c r="H94" s="2753"/>
      <c r="I94" s="2753"/>
      <c r="J94" s="2753"/>
      <c r="K94" s="2753"/>
      <c r="L94" s="2753"/>
      <c r="M94" s="2753"/>
      <c r="N94" s="2753"/>
      <c r="O94" s="2753"/>
      <c r="P94" s="2753"/>
      <c r="Q94" s="2753"/>
      <c r="R94" s="2753"/>
      <c r="S94" s="2753"/>
      <c r="T94" s="2753"/>
      <c r="U94" s="2753"/>
      <c r="V94" s="2753"/>
      <c r="W94" s="2753"/>
      <c r="X94" s="2753"/>
      <c r="Y94" s="2753"/>
      <c r="Z94" s="2753"/>
      <c r="AA94" s="2753"/>
      <c r="AB94" s="2753"/>
      <c r="AC94" s="2753"/>
      <c r="AD94" s="2753"/>
      <c r="AE94" s="2753"/>
      <c r="AF94" s="2753"/>
      <c r="AG94" s="2753"/>
      <c r="AH94" s="2753"/>
    </row>
    <row r="95" spans="1:34" s="867" customFormat="1" ht="27" customHeight="1">
      <c r="A95" s="1277" t="s">
        <v>1626</v>
      </c>
      <c r="B95" s="1278">
        <v>57565</v>
      </c>
      <c r="C95" s="1278">
        <v>70029</v>
      </c>
      <c r="D95" s="1278">
        <v>81212</v>
      </c>
      <c r="E95" s="1278"/>
      <c r="F95" s="2753"/>
      <c r="G95" s="2753"/>
      <c r="H95" s="2753"/>
      <c r="I95" s="2753"/>
      <c r="J95" s="2753"/>
      <c r="K95" s="2753"/>
      <c r="L95" s="2753"/>
      <c r="M95" s="2753"/>
      <c r="N95" s="2753"/>
      <c r="O95" s="2753"/>
      <c r="P95" s="2753"/>
      <c r="Q95" s="2753"/>
      <c r="R95" s="2753"/>
      <c r="S95" s="2753"/>
      <c r="T95" s="2753"/>
      <c r="U95" s="2753"/>
      <c r="V95" s="2753"/>
      <c r="W95" s="2753"/>
      <c r="X95" s="2753"/>
      <c r="Y95" s="2753"/>
      <c r="Z95" s="2753"/>
      <c r="AA95" s="2753"/>
      <c r="AB95" s="2753"/>
      <c r="AC95" s="2753"/>
      <c r="AD95" s="2753"/>
      <c r="AE95" s="2753"/>
      <c r="AF95" s="2753"/>
      <c r="AG95" s="2753"/>
      <c r="AH95" s="2753"/>
    </row>
    <row r="96" spans="1:34" s="867" customFormat="1" ht="27" customHeight="1">
      <c r="A96" s="1277" t="s">
        <v>1627</v>
      </c>
      <c r="B96" s="1278">
        <v>45755</v>
      </c>
      <c r="C96" s="1278">
        <v>55452</v>
      </c>
      <c r="D96" s="1278">
        <v>62934</v>
      </c>
      <c r="E96" s="1278"/>
      <c r="F96" s="2753"/>
      <c r="G96" s="2753"/>
      <c r="H96" s="2753"/>
      <c r="I96" s="2753"/>
      <c r="J96" s="2753"/>
      <c r="K96" s="2753"/>
      <c r="L96" s="2753"/>
      <c r="M96" s="2753"/>
      <c r="N96" s="2753"/>
      <c r="O96" s="2753"/>
      <c r="P96" s="2753"/>
      <c r="Q96" s="2753"/>
      <c r="R96" s="2753"/>
      <c r="S96" s="2753"/>
      <c r="T96" s="2753"/>
      <c r="U96" s="2753"/>
      <c r="V96" s="2753"/>
      <c r="W96" s="2753"/>
      <c r="X96" s="2753"/>
      <c r="Y96" s="2753"/>
      <c r="Z96" s="2753"/>
      <c r="AA96" s="2753"/>
      <c r="AB96" s="2753"/>
      <c r="AC96" s="2753"/>
      <c r="AD96" s="2753"/>
      <c r="AE96" s="2753"/>
      <c r="AF96" s="2753"/>
      <c r="AG96" s="2753"/>
      <c r="AH96" s="2753"/>
    </row>
    <row r="97" spans="1:34" s="867" customFormat="1" ht="27" customHeight="1">
      <c r="A97" s="1277" t="s">
        <v>1628</v>
      </c>
      <c r="B97" s="1278">
        <v>16430</v>
      </c>
      <c r="C97" s="1278">
        <v>24669</v>
      </c>
      <c r="D97" s="1278">
        <v>31961</v>
      </c>
      <c r="E97" s="1278"/>
      <c r="F97" s="2753"/>
      <c r="G97" s="2753"/>
      <c r="H97" s="2753"/>
      <c r="I97" s="2753"/>
      <c r="J97" s="2753"/>
      <c r="K97" s="2753"/>
      <c r="L97" s="2753"/>
      <c r="M97" s="2753"/>
      <c r="N97" s="2753"/>
      <c r="O97" s="2753"/>
      <c r="P97" s="2753"/>
      <c r="Q97" s="2753"/>
      <c r="R97" s="2753"/>
      <c r="S97" s="2753"/>
      <c r="T97" s="2753"/>
      <c r="U97" s="2753"/>
      <c r="V97" s="2753"/>
      <c r="W97" s="2753"/>
      <c r="X97" s="2753"/>
      <c r="Y97" s="2753"/>
      <c r="Z97" s="2753"/>
      <c r="AA97" s="2753"/>
      <c r="AB97" s="2753"/>
      <c r="AC97" s="2753"/>
      <c r="AD97" s="2753"/>
      <c r="AE97" s="2753"/>
      <c r="AF97" s="2753"/>
      <c r="AG97" s="2753"/>
      <c r="AH97" s="2753"/>
    </row>
    <row r="98" spans="1:34" s="867" customFormat="1" ht="27" customHeight="1">
      <c r="A98" s="1277" t="s">
        <v>1629</v>
      </c>
      <c r="B98" s="1278">
        <v>258</v>
      </c>
      <c r="C98" s="1278">
        <v>360</v>
      </c>
      <c r="D98" s="1278">
        <v>436</v>
      </c>
      <c r="E98" s="1278"/>
      <c r="F98" s="2753"/>
      <c r="G98" s="2753"/>
      <c r="H98" s="2753"/>
      <c r="I98" s="2753"/>
      <c r="J98" s="2753"/>
      <c r="K98" s="2753"/>
      <c r="L98" s="2753"/>
      <c r="M98" s="2753"/>
      <c r="N98" s="2753"/>
      <c r="O98" s="2753"/>
      <c r="P98" s="2753"/>
      <c r="Q98" s="2753"/>
      <c r="R98" s="2753"/>
      <c r="S98" s="2753"/>
      <c r="T98" s="2753"/>
      <c r="U98" s="2753"/>
      <c r="V98" s="2753"/>
      <c r="W98" s="2753"/>
      <c r="X98" s="2753"/>
      <c r="Y98" s="2753"/>
      <c r="Z98" s="2753"/>
      <c r="AA98" s="2753"/>
      <c r="AB98" s="2753"/>
      <c r="AC98" s="2753"/>
      <c r="AD98" s="2753"/>
      <c r="AE98" s="2753"/>
      <c r="AF98" s="2753"/>
      <c r="AG98" s="2753"/>
      <c r="AH98" s="2753"/>
    </row>
    <row r="99" spans="1:34" s="867" customFormat="1" ht="27" customHeight="1">
      <c r="A99" s="1277" t="s">
        <v>1630</v>
      </c>
      <c r="B99" s="1278">
        <v>21</v>
      </c>
      <c r="C99" s="1278">
        <v>38</v>
      </c>
      <c r="D99" s="1278">
        <v>44</v>
      </c>
      <c r="E99" s="1278"/>
      <c r="F99" s="2753"/>
      <c r="G99" s="2753"/>
      <c r="H99" s="2753"/>
      <c r="I99" s="2753"/>
      <c r="J99" s="2753"/>
      <c r="K99" s="2753"/>
      <c r="L99" s="2753"/>
      <c r="M99" s="2753"/>
      <c r="N99" s="2753"/>
      <c r="O99" s="2753"/>
      <c r="P99" s="2753"/>
      <c r="Q99" s="2753"/>
      <c r="R99" s="2753"/>
      <c r="S99" s="2753"/>
      <c r="T99" s="2753"/>
      <c r="U99" s="2753"/>
      <c r="V99" s="2753"/>
      <c r="W99" s="2753"/>
      <c r="X99" s="2753"/>
      <c r="Y99" s="2753"/>
      <c r="Z99" s="2753"/>
      <c r="AA99" s="2753"/>
      <c r="AB99" s="2753"/>
      <c r="AC99" s="2753"/>
      <c r="AD99" s="2753"/>
      <c r="AE99" s="2753"/>
      <c r="AF99" s="2753"/>
      <c r="AG99" s="2753"/>
      <c r="AH99" s="2753"/>
    </row>
    <row r="100" spans="1:34" s="867" customFormat="1" ht="27" customHeight="1">
      <c r="A100" s="1182" t="s">
        <v>18</v>
      </c>
      <c r="B100" s="1284">
        <v>17046</v>
      </c>
      <c r="C100" s="1284">
        <v>20707</v>
      </c>
      <c r="D100" s="1284">
        <v>23330</v>
      </c>
      <c r="E100" s="1284"/>
      <c r="F100" s="2753"/>
      <c r="G100" s="2753"/>
      <c r="H100" s="2753"/>
      <c r="I100" s="2753"/>
      <c r="J100" s="2753"/>
      <c r="K100" s="2753"/>
      <c r="L100" s="2753"/>
      <c r="M100" s="2753"/>
      <c r="N100" s="2753"/>
      <c r="O100" s="2753"/>
      <c r="P100" s="2753"/>
      <c r="Q100" s="2753"/>
      <c r="R100" s="2753"/>
      <c r="S100" s="2753"/>
      <c r="T100" s="2753"/>
      <c r="U100" s="2753"/>
      <c r="V100" s="2753"/>
      <c r="W100" s="2753"/>
      <c r="X100" s="2753"/>
      <c r="Y100" s="2753"/>
      <c r="Z100" s="2753"/>
      <c r="AA100" s="2753"/>
      <c r="AB100" s="2753"/>
      <c r="AC100" s="2753"/>
      <c r="AD100" s="2753"/>
      <c r="AE100" s="2753"/>
      <c r="AF100" s="2753"/>
      <c r="AG100" s="2753"/>
      <c r="AH100" s="2753"/>
    </row>
    <row r="101" spans="1:34" s="867" customFormat="1" ht="27" customHeight="1">
      <c r="A101" s="1277" t="s">
        <v>1626</v>
      </c>
      <c r="B101" s="1278">
        <v>6509</v>
      </c>
      <c r="C101" s="1278">
        <v>7856</v>
      </c>
      <c r="D101" s="1278">
        <v>8766</v>
      </c>
      <c r="E101" s="1278"/>
      <c r="F101" s="2753"/>
      <c r="G101" s="2753"/>
      <c r="H101" s="2753"/>
      <c r="I101" s="2753"/>
      <c r="J101" s="2753"/>
      <c r="K101" s="2753"/>
      <c r="L101" s="2753"/>
      <c r="M101" s="2753"/>
      <c r="N101" s="2753"/>
      <c r="O101" s="2753"/>
      <c r="P101" s="2753"/>
      <c r="Q101" s="2753"/>
      <c r="R101" s="2753"/>
      <c r="S101" s="2753"/>
      <c r="T101" s="2753"/>
      <c r="U101" s="2753"/>
      <c r="V101" s="2753"/>
      <c r="W101" s="2753"/>
      <c r="X101" s="2753"/>
      <c r="Y101" s="2753"/>
      <c r="Z101" s="2753"/>
      <c r="AA101" s="2753"/>
      <c r="AB101" s="2753"/>
      <c r="AC101" s="2753"/>
      <c r="AD101" s="2753"/>
      <c r="AE101" s="2753"/>
      <c r="AF101" s="2753"/>
      <c r="AG101" s="2753"/>
      <c r="AH101" s="2753"/>
    </row>
    <row r="102" spans="1:34" s="867" customFormat="1" ht="27" customHeight="1">
      <c r="A102" s="1277" t="s">
        <v>1627</v>
      </c>
      <c r="B102" s="1278">
        <v>8093</v>
      </c>
      <c r="C102" s="1278">
        <v>9475</v>
      </c>
      <c r="D102" s="1278">
        <v>10560</v>
      </c>
      <c r="E102" s="1278"/>
      <c r="F102" s="2753"/>
      <c r="G102" s="2753"/>
      <c r="H102" s="2753"/>
      <c r="I102" s="2753"/>
      <c r="J102" s="2753"/>
      <c r="K102" s="2753"/>
      <c r="L102" s="2753"/>
      <c r="M102" s="2753"/>
      <c r="N102" s="2753"/>
      <c r="O102" s="2753"/>
      <c r="P102" s="2753"/>
      <c r="Q102" s="2753"/>
      <c r="R102" s="2753"/>
      <c r="S102" s="2753"/>
      <c r="T102" s="2753"/>
      <c r="U102" s="2753"/>
      <c r="V102" s="2753"/>
      <c r="W102" s="2753"/>
      <c r="X102" s="2753"/>
      <c r="Y102" s="2753"/>
      <c r="Z102" s="2753"/>
      <c r="AA102" s="2753"/>
      <c r="AB102" s="2753"/>
      <c r="AC102" s="2753"/>
      <c r="AD102" s="2753"/>
      <c r="AE102" s="2753"/>
      <c r="AF102" s="2753"/>
      <c r="AG102" s="2753"/>
      <c r="AH102" s="2753"/>
    </row>
    <row r="103" spans="1:34" s="867" customFormat="1" ht="27" customHeight="1">
      <c r="A103" s="1277" t="s">
        <v>1628</v>
      </c>
      <c r="B103" s="1278">
        <v>2361</v>
      </c>
      <c r="C103" s="1278">
        <v>3282</v>
      </c>
      <c r="D103" s="1278">
        <v>3896</v>
      </c>
      <c r="E103" s="1278"/>
      <c r="F103" s="2753"/>
      <c r="G103" s="2753"/>
      <c r="H103" s="2753"/>
      <c r="I103" s="2753"/>
      <c r="J103" s="2753"/>
      <c r="K103" s="2753"/>
      <c r="L103" s="2753"/>
      <c r="M103" s="2753"/>
      <c r="N103" s="2753"/>
      <c r="O103" s="2753"/>
      <c r="P103" s="2753"/>
      <c r="Q103" s="2753"/>
      <c r="R103" s="2753"/>
      <c r="S103" s="2753"/>
      <c r="T103" s="2753"/>
      <c r="U103" s="2753"/>
      <c r="V103" s="2753"/>
      <c r="W103" s="2753"/>
      <c r="X103" s="2753"/>
      <c r="Y103" s="2753"/>
      <c r="Z103" s="2753"/>
      <c r="AA103" s="2753"/>
      <c r="AB103" s="2753"/>
      <c r="AC103" s="2753"/>
      <c r="AD103" s="2753"/>
      <c r="AE103" s="2753"/>
      <c r="AF103" s="2753"/>
      <c r="AG103" s="2753"/>
      <c r="AH103" s="2753"/>
    </row>
    <row r="104" spans="1:34" s="867" customFormat="1" ht="27" customHeight="1">
      <c r="A104" s="1277" t="s">
        <v>1629</v>
      </c>
      <c r="B104" s="1278">
        <v>82</v>
      </c>
      <c r="C104" s="1278">
        <v>91</v>
      </c>
      <c r="D104" s="1278">
        <v>108</v>
      </c>
      <c r="E104" s="1278"/>
      <c r="F104" s="2753"/>
      <c r="G104" s="2753"/>
      <c r="H104" s="2753"/>
      <c r="I104" s="2753"/>
      <c r="J104" s="2753"/>
      <c r="K104" s="2753"/>
      <c r="L104" s="2753"/>
      <c r="M104" s="2753"/>
      <c r="N104" s="2753"/>
      <c r="O104" s="2753"/>
      <c r="P104" s="2753"/>
      <c r="Q104" s="2753"/>
      <c r="R104" s="2753"/>
      <c r="S104" s="2753"/>
      <c r="T104" s="2753"/>
      <c r="U104" s="2753"/>
      <c r="V104" s="2753"/>
      <c r="W104" s="2753"/>
      <c r="X104" s="2753"/>
      <c r="Y104" s="2753"/>
      <c r="Z104" s="2753"/>
      <c r="AA104" s="2753"/>
      <c r="AB104" s="2753"/>
      <c r="AC104" s="2753"/>
      <c r="AD104" s="2753"/>
      <c r="AE104" s="2753"/>
      <c r="AF104" s="2753"/>
      <c r="AG104" s="2753"/>
      <c r="AH104" s="2753"/>
    </row>
    <row r="105" spans="1:34" s="867" customFormat="1" ht="27" customHeight="1">
      <c r="A105" s="1279" t="s">
        <v>1630</v>
      </c>
      <c r="B105" s="1285">
        <v>1</v>
      </c>
      <c r="C105" s="1285">
        <v>3</v>
      </c>
      <c r="D105" s="1285">
        <v>0</v>
      </c>
      <c r="E105" s="1278"/>
      <c r="F105" s="2753"/>
      <c r="G105" s="2753"/>
      <c r="H105" s="2753"/>
      <c r="I105" s="2753"/>
      <c r="J105" s="2753"/>
      <c r="K105" s="2753"/>
      <c r="L105" s="2753"/>
      <c r="M105" s="2753"/>
      <c r="N105" s="2753"/>
      <c r="O105" s="2753"/>
      <c r="P105" s="2753"/>
      <c r="Q105" s="2753"/>
      <c r="R105" s="2753"/>
      <c r="S105" s="2753"/>
      <c r="T105" s="2753"/>
      <c r="U105" s="2753"/>
      <c r="V105" s="2753"/>
      <c r="W105" s="2753"/>
      <c r="X105" s="2753"/>
      <c r="Y105" s="2753"/>
      <c r="Z105" s="2753"/>
      <c r="AA105" s="2753"/>
      <c r="AB105" s="2753"/>
      <c r="AC105" s="2753"/>
      <c r="AD105" s="2753"/>
      <c r="AE105" s="2753"/>
      <c r="AF105" s="2753"/>
      <c r="AG105" s="2753"/>
      <c r="AH105" s="2753"/>
    </row>
    <row r="106" spans="1:34" s="864" customFormat="1" ht="15" customHeight="1">
      <c r="A106" s="617" t="s">
        <v>1622</v>
      </c>
      <c r="B106" s="617"/>
      <c r="C106" s="617"/>
      <c r="D106" s="617"/>
      <c r="E106" s="617"/>
      <c r="F106" s="2753"/>
      <c r="G106" s="2757"/>
      <c r="H106" s="2757"/>
      <c r="I106" s="2757"/>
      <c r="J106" s="2757"/>
      <c r="K106" s="2757"/>
      <c r="L106" s="2757"/>
      <c r="M106" s="2757"/>
      <c r="N106" s="2757"/>
      <c r="O106" s="2757"/>
      <c r="P106" s="2757"/>
      <c r="Q106" s="2757"/>
      <c r="R106" s="2757"/>
      <c r="S106" s="2757"/>
      <c r="T106" s="2757"/>
      <c r="U106" s="2757"/>
      <c r="V106" s="2757"/>
      <c r="W106" s="2757"/>
      <c r="X106" s="2757"/>
      <c r="Y106" s="2757"/>
      <c r="Z106" s="2757"/>
      <c r="AA106" s="2757"/>
      <c r="AB106" s="2757"/>
      <c r="AC106" s="2757"/>
      <c r="AD106" s="2757"/>
      <c r="AE106" s="2757"/>
      <c r="AF106" s="2757"/>
      <c r="AG106" s="2757"/>
      <c r="AH106" s="2757"/>
    </row>
    <row r="107" spans="1:34" s="864" customFormat="1" ht="15" customHeight="1">
      <c r="A107" s="617"/>
      <c r="B107" s="617"/>
      <c r="C107" s="617"/>
      <c r="D107" s="617"/>
      <c r="E107" s="617"/>
      <c r="F107" s="2753"/>
      <c r="G107" s="2757"/>
      <c r="H107" s="2757"/>
      <c r="I107" s="2757"/>
      <c r="J107" s="2757"/>
      <c r="K107" s="2757"/>
      <c r="L107" s="2757"/>
      <c r="M107" s="2757"/>
      <c r="N107" s="2757"/>
      <c r="O107" s="2757"/>
      <c r="P107" s="2757"/>
      <c r="Q107" s="2757"/>
      <c r="R107" s="2757"/>
      <c r="S107" s="2757"/>
      <c r="T107" s="2757"/>
      <c r="U107" s="2757"/>
      <c r="V107" s="2757"/>
      <c r="W107" s="2757"/>
      <c r="X107" s="2757"/>
      <c r="Y107" s="2757"/>
      <c r="Z107" s="2757"/>
      <c r="AA107" s="2757"/>
      <c r="AB107" s="2757"/>
      <c r="AC107" s="2757"/>
      <c r="AD107" s="2757"/>
      <c r="AE107" s="2757"/>
      <c r="AF107" s="2757"/>
      <c r="AG107" s="2757"/>
      <c r="AH107" s="2757"/>
    </row>
    <row r="108" spans="1:34" ht="20.100000000000001" customHeight="1">
      <c r="A108" s="1276" t="s">
        <v>1631</v>
      </c>
      <c r="B108" s="1128"/>
      <c r="C108" s="1128"/>
      <c r="D108" s="1128"/>
      <c r="E108" s="1128"/>
      <c r="F108" s="2753"/>
    </row>
    <row r="109" spans="1:34" s="867" customFormat="1" ht="27" customHeight="1">
      <c r="A109" s="1282" t="s">
        <v>1632</v>
      </c>
      <c r="B109" s="654">
        <v>2008</v>
      </c>
      <c r="C109" s="654">
        <v>2009</v>
      </c>
      <c r="D109" s="654">
        <v>2010</v>
      </c>
      <c r="E109" s="654">
        <v>2011</v>
      </c>
      <c r="F109" s="2753"/>
      <c r="G109" s="2753"/>
      <c r="H109" s="2753"/>
      <c r="I109" s="2753"/>
      <c r="J109" s="2753"/>
      <c r="K109" s="2753"/>
      <c r="L109" s="2753"/>
      <c r="M109" s="2753"/>
      <c r="N109" s="2753"/>
      <c r="O109" s="2753"/>
      <c r="P109" s="2753"/>
      <c r="Q109" s="2753"/>
      <c r="R109" s="2753"/>
      <c r="S109" s="2753"/>
      <c r="T109" s="2753"/>
      <c r="U109" s="2753"/>
      <c r="V109" s="2753"/>
      <c r="W109" s="2753"/>
      <c r="X109" s="2753"/>
      <c r="Y109" s="2753"/>
      <c r="Z109" s="2753"/>
      <c r="AA109" s="2753"/>
      <c r="AB109" s="2753"/>
      <c r="AC109" s="2753"/>
      <c r="AD109" s="2753"/>
      <c r="AE109" s="2753"/>
      <c r="AF109" s="2753"/>
      <c r="AG109" s="2753"/>
      <c r="AH109" s="2753"/>
    </row>
    <row r="110" spans="1:34" s="867" customFormat="1" ht="27" customHeight="1">
      <c r="A110" s="1283" t="s">
        <v>1513</v>
      </c>
      <c r="B110" s="1284">
        <v>386853</v>
      </c>
      <c r="C110" s="1284">
        <v>471502</v>
      </c>
      <c r="D110" s="1284">
        <v>521270</v>
      </c>
      <c r="E110" s="1284">
        <v>554196</v>
      </c>
      <c r="F110" s="2753"/>
      <c r="G110" s="2753"/>
      <c r="H110" s="2753"/>
      <c r="I110" s="2753"/>
      <c r="J110" s="2753"/>
      <c r="K110" s="2753"/>
      <c r="L110" s="2753"/>
      <c r="M110" s="2753"/>
      <c r="N110" s="2753"/>
      <c r="O110" s="2753"/>
      <c r="P110" s="2753"/>
      <c r="Q110" s="2753"/>
      <c r="R110" s="2753"/>
      <c r="S110" s="2753"/>
      <c r="T110" s="2753"/>
      <c r="U110" s="2753"/>
      <c r="V110" s="2753"/>
      <c r="W110" s="2753"/>
      <c r="X110" s="2753"/>
      <c r="Y110" s="2753"/>
      <c r="Z110" s="2753"/>
      <c r="AA110" s="2753"/>
      <c r="AB110" s="2753"/>
      <c r="AC110" s="2753"/>
      <c r="AD110" s="2753"/>
      <c r="AE110" s="2753"/>
      <c r="AF110" s="2753"/>
      <c r="AG110" s="2753"/>
      <c r="AH110" s="2753"/>
    </row>
    <row r="111" spans="1:34" s="867" customFormat="1" ht="27" customHeight="1">
      <c r="A111" s="1277" t="s">
        <v>637</v>
      </c>
      <c r="B111" s="1278">
        <v>3466</v>
      </c>
      <c r="C111" s="1278">
        <v>4593</v>
      </c>
      <c r="D111" s="1278">
        <v>5230</v>
      </c>
      <c r="E111" s="1278">
        <v>5935</v>
      </c>
      <c r="F111" s="2753"/>
      <c r="G111" s="2753"/>
      <c r="H111" s="2753"/>
      <c r="I111" s="2753"/>
      <c r="J111" s="2753"/>
      <c r="K111" s="2753"/>
      <c r="L111" s="2753"/>
      <c r="M111" s="2753"/>
      <c r="N111" s="2753"/>
      <c r="O111" s="2753"/>
      <c r="P111" s="2753"/>
      <c r="Q111" s="2753"/>
      <c r="R111" s="2753"/>
      <c r="S111" s="2753"/>
      <c r="T111" s="2753"/>
      <c r="U111" s="2753"/>
      <c r="V111" s="2753"/>
      <c r="W111" s="2753"/>
      <c r="X111" s="2753"/>
      <c r="Y111" s="2753"/>
      <c r="Z111" s="2753"/>
      <c r="AA111" s="2753"/>
      <c r="AB111" s="2753"/>
      <c r="AC111" s="2753"/>
      <c r="AD111" s="2753"/>
      <c r="AE111" s="2753"/>
      <c r="AF111" s="2753"/>
      <c r="AG111" s="2753"/>
      <c r="AH111" s="2753"/>
    </row>
    <row r="112" spans="1:34" s="867" customFormat="1" ht="27" customHeight="1">
      <c r="A112" s="1277" t="s">
        <v>6</v>
      </c>
      <c r="B112" s="1278">
        <v>321280</v>
      </c>
      <c r="C112" s="1278">
        <v>390493</v>
      </c>
      <c r="D112" s="1278">
        <v>434286</v>
      </c>
      <c r="E112" s="1278">
        <v>464504</v>
      </c>
      <c r="F112" s="2753"/>
      <c r="G112" s="2753"/>
      <c r="H112" s="2753"/>
      <c r="I112" s="2753"/>
      <c r="J112" s="2753"/>
      <c r="K112" s="2753"/>
      <c r="L112" s="2753"/>
      <c r="M112" s="2753"/>
      <c r="N112" s="2753"/>
      <c r="O112" s="2753"/>
      <c r="P112" s="2753"/>
      <c r="Q112" s="2753"/>
      <c r="R112" s="2753"/>
      <c r="S112" s="2753"/>
      <c r="T112" s="2753"/>
      <c r="U112" s="2753"/>
      <c r="V112" s="2753"/>
      <c r="W112" s="2753"/>
      <c r="X112" s="2753"/>
      <c r="Y112" s="2753"/>
      <c r="Z112" s="2753"/>
      <c r="AA112" s="2753"/>
      <c r="AB112" s="2753"/>
      <c r="AC112" s="2753"/>
      <c r="AD112" s="2753"/>
      <c r="AE112" s="2753"/>
      <c r="AF112" s="2753"/>
      <c r="AG112" s="2753"/>
      <c r="AH112" s="2753"/>
    </row>
    <row r="113" spans="1:34" s="867" customFormat="1" ht="27" customHeight="1">
      <c r="A113" s="1277" t="s">
        <v>1633</v>
      </c>
      <c r="B113" s="1278">
        <v>55930</v>
      </c>
      <c r="C113" s="1278">
        <v>67740</v>
      </c>
      <c r="D113" s="1278">
        <v>72501</v>
      </c>
      <c r="E113" s="1278">
        <v>74127</v>
      </c>
      <c r="F113" s="2757"/>
      <c r="G113" s="2753"/>
      <c r="H113" s="2753"/>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53"/>
      <c r="AD113" s="2753"/>
      <c r="AE113" s="2753"/>
      <c r="AF113" s="2753"/>
      <c r="AG113" s="2753"/>
      <c r="AH113" s="2753"/>
    </row>
    <row r="114" spans="1:34" s="867" customFormat="1" ht="27" customHeight="1">
      <c r="A114" s="1277" t="s">
        <v>1634</v>
      </c>
      <c r="B114" s="1278">
        <v>4634</v>
      </c>
      <c r="C114" s="1278">
        <v>6637</v>
      </c>
      <c r="D114" s="1278">
        <v>7028</v>
      </c>
      <c r="E114" s="1278">
        <v>7539</v>
      </c>
      <c r="F114" s="2757"/>
      <c r="G114" s="2753"/>
      <c r="H114" s="2753"/>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53"/>
      <c r="AD114" s="2753"/>
      <c r="AE114" s="2753"/>
      <c r="AF114" s="2753"/>
      <c r="AG114" s="2753"/>
      <c r="AH114" s="2753"/>
    </row>
    <row r="115" spans="1:34" s="867" customFormat="1" ht="27" customHeight="1">
      <c r="A115" s="1277" t="s">
        <v>1</v>
      </c>
      <c r="B115" s="1278">
        <v>1543</v>
      </c>
      <c r="C115" s="1278">
        <v>2039</v>
      </c>
      <c r="D115" s="1278">
        <v>2225</v>
      </c>
      <c r="E115" s="1278">
        <v>2091</v>
      </c>
      <c r="F115" s="2752"/>
      <c r="G115" s="2753"/>
      <c r="H115" s="2753"/>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53"/>
      <c r="AD115" s="2753"/>
      <c r="AE115" s="2753"/>
      <c r="AF115" s="2753"/>
      <c r="AG115" s="2753"/>
      <c r="AH115" s="2753"/>
    </row>
    <row r="116" spans="1:34" s="867" customFormat="1" ht="27" customHeight="1">
      <c r="A116" s="1286" t="s">
        <v>1514</v>
      </c>
      <c r="B116" s="1284">
        <v>154110</v>
      </c>
      <c r="C116" s="1284">
        <v>180032</v>
      </c>
      <c r="D116" s="1284">
        <v>194821</v>
      </c>
      <c r="E116" s="1284">
        <v>201687</v>
      </c>
      <c r="F116" s="2753"/>
      <c r="G116" s="2753"/>
      <c r="H116" s="2753"/>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row>
    <row r="117" spans="1:34" s="867" customFormat="1" ht="27" customHeight="1">
      <c r="A117" s="1277" t="s">
        <v>637</v>
      </c>
      <c r="B117" s="1278">
        <v>1743</v>
      </c>
      <c r="C117" s="1278">
        <v>1954</v>
      </c>
      <c r="D117" s="1278">
        <v>1890</v>
      </c>
      <c r="E117" s="1278">
        <v>1909</v>
      </c>
      <c r="F117" s="2761"/>
      <c r="G117" s="2753"/>
      <c r="H117" s="2753"/>
      <c r="I117" s="2753"/>
      <c r="J117" s="2753"/>
      <c r="K117" s="2753"/>
      <c r="L117" s="2753"/>
      <c r="M117" s="2753"/>
      <c r="N117" s="2753"/>
      <c r="O117" s="2753"/>
      <c r="P117" s="2753"/>
      <c r="Q117" s="2753"/>
      <c r="R117" s="2753"/>
      <c r="S117" s="2753"/>
      <c r="T117" s="2753"/>
      <c r="U117" s="2753"/>
      <c r="V117" s="2753"/>
      <c r="W117" s="2753"/>
      <c r="X117" s="2753"/>
      <c r="Y117" s="2753"/>
      <c r="Z117" s="2753"/>
      <c r="AA117" s="2753"/>
      <c r="AB117" s="2753"/>
      <c r="AC117" s="2753"/>
      <c r="AD117" s="2753"/>
      <c r="AE117" s="2753"/>
      <c r="AF117" s="2753"/>
      <c r="AG117" s="2753"/>
      <c r="AH117" s="2753"/>
    </row>
    <row r="118" spans="1:34" s="867" customFormat="1" ht="27" customHeight="1">
      <c r="A118" s="1277" t="s">
        <v>6</v>
      </c>
      <c r="B118" s="1278">
        <v>132949</v>
      </c>
      <c r="C118" s="1278">
        <v>155546</v>
      </c>
      <c r="D118" s="1278">
        <v>169528</v>
      </c>
      <c r="E118" s="1278">
        <v>175973</v>
      </c>
      <c r="F118" s="2762"/>
      <c r="G118" s="2753"/>
      <c r="H118" s="2753"/>
      <c r="I118" s="2753"/>
      <c r="J118" s="2753"/>
      <c r="K118" s="2753"/>
      <c r="L118" s="2753"/>
      <c r="M118" s="2753"/>
      <c r="N118" s="2753"/>
      <c r="O118" s="2753"/>
      <c r="P118" s="2753"/>
      <c r="Q118" s="2753"/>
      <c r="R118" s="2753"/>
      <c r="S118" s="2753"/>
      <c r="T118" s="2753"/>
      <c r="U118" s="2753"/>
      <c r="V118" s="2753"/>
      <c r="W118" s="2753"/>
      <c r="X118" s="2753"/>
      <c r="Y118" s="2753"/>
      <c r="Z118" s="2753"/>
      <c r="AA118" s="2753"/>
      <c r="AB118" s="2753"/>
      <c r="AC118" s="2753"/>
      <c r="AD118" s="2753"/>
      <c r="AE118" s="2753"/>
      <c r="AF118" s="2753"/>
      <c r="AG118" s="2753"/>
      <c r="AH118" s="2753"/>
    </row>
    <row r="119" spans="1:34" s="867" customFormat="1" ht="27" customHeight="1">
      <c r="A119" s="1278" t="s">
        <v>1633</v>
      </c>
      <c r="B119" s="1278">
        <v>17561</v>
      </c>
      <c r="C119" s="1278">
        <v>20428</v>
      </c>
      <c r="D119" s="1278">
        <v>21976</v>
      </c>
      <c r="E119" s="1278">
        <v>22616</v>
      </c>
      <c r="F119" s="2762"/>
      <c r="G119" s="2753"/>
      <c r="H119" s="2753"/>
      <c r="I119" s="2753"/>
      <c r="J119" s="2753"/>
      <c r="K119" s="2753"/>
      <c r="L119" s="2753"/>
      <c r="M119" s="2753"/>
      <c r="N119" s="2753"/>
      <c r="O119" s="2753"/>
      <c r="P119" s="2753"/>
      <c r="Q119" s="2753"/>
      <c r="R119" s="2753"/>
      <c r="S119" s="2753"/>
      <c r="T119" s="2753"/>
      <c r="U119" s="2753"/>
      <c r="V119" s="2753"/>
      <c r="W119" s="2753"/>
      <c r="X119" s="2753"/>
      <c r="Y119" s="2753"/>
      <c r="Z119" s="2753"/>
      <c r="AA119" s="2753"/>
      <c r="AB119" s="2753"/>
      <c r="AC119" s="2753"/>
      <c r="AD119" s="2753"/>
      <c r="AE119" s="2753"/>
      <c r="AF119" s="2753"/>
      <c r="AG119" s="2753"/>
      <c r="AH119" s="2753"/>
    </row>
    <row r="120" spans="1:34" s="867" customFormat="1" ht="27" customHeight="1">
      <c r="A120" s="1277" t="s">
        <v>1634</v>
      </c>
      <c r="B120" s="1278">
        <v>1737</v>
      </c>
      <c r="C120" s="1278">
        <v>1831</v>
      </c>
      <c r="D120" s="1278">
        <v>1110</v>
      </c>
      <c r="E120" s="1278">
        <v>878</v>
      </c>
      <c r="F120" s="2762"/>
      <c r="G120" s="2753"/>
      <c r="H120" s="2753"/>
      <c r="I120" s="2753"/>
      <c r="J120" s="2753"/>
      <c r="K120" s="2753"/>
      <c r="L120" s="2753"/>
      <c r="M120" s="2753"/>
      <c r="N120" s="2753"/>
      <c r="O120" s="2753"/>
      <c r="P120" s="2753"/>
      <c r="Q120" s="2753"/>
      <c r="R120" s="2753"/>
      <c r="S120" s="2753"/>
      <c r="T120" s="2753"/>
      <c r="U120" s="2753"/>
      <c r="V120" s="2753"/>
      <c r="W120" s="2753"/>
      <c r="X120" s="2753"/>
      <c r="Y120" s="2753"/>
      <c r="Z120" s="2753"/>
      <c r="AA120" s="2753"/>
      <c r="AB120" s="2753"/>
      <c r="AC120" s="2753"/>
      <c r="AD120" s="2753"/>
      <c r="AE120" s="2753"/>
      <c r="AF120" s="2753"/>
      <c r="AG120" s="2753"/>
      <c r="AH120" s="2753"/>
    </row>
    <row r="121" spans="1:34" s="867" customFormat="1" ht="27" customHeight="1">
      <c r="A121" s="1277" t="s">
        <v>1</v>
      </c>
      <c r="B121" s="1278">
        <v>120</v>
      </c>
      <c r="C121" s="1278">
        <v>273</v>
      </c>
      <c r="D121" s="1278">
        <v>317</v>
      </c>
      <c r="E121" s="1278">
        <v>311</v>
      </c>
      <c r="F121" s="2762"/>
      <c r="G121" s="2753"/>
      <c r="H121" s="2753"/>
      <c r="I121" s="2753"/>
      <c r="J121" s="2753"/>
      <c r="K121" s="2753"/>
      <c r="L121" s="2753"/>
      <c r="M121" s="2753"/>
      <c r="N121" s="2753"/>
      <c r="O121" s="2753"/>
      <c r="P121" s="2753"/>
      <c r="Q121" s="2753"/>
      <c r="R121" s="2753"/>
      <c r="S121" s="2753"/>
      <c r="T121" s="2753"/>
      <c r="U121" s="2753"/>
      <c r="V121" s="2753"/>
      <c r="W121" s="2753"/>
      <c r="X121" s="2753"/>
      <c r="Y121" s="2753"/>
      <c r="Z121" s="2753"/>
      <c r="AA121" s="2753"/>
      <c r="AB121" s="2753"/>
      <c r="AC121" s="2753"/>
      <c r="AD121" s="2753"/>
      <c r="AE121" s="2753"/>
      <c r="AF121" s="2753"/>
      <c r="AG121" s="2753"/>
      <c r="AH121" s="2753"/>
    </row>
    <row r="122" spans="1:34" s="867" customFormat="1" ht="27" customHeight="1">
      <c r="A122" s="1286" t="s">
        <v>18</v>
      </c>
      <c r="B122" s="1284">
        <v>20785</v>
      </c>
      <c r="C122" s="1284">
        <v>23492</v>
      </c>
      <c r="D122" s="1284">
        <v>26958</v>
      </c>
      <c r="E122" s="1284">
        <v>29193</v>
      </c>
      <c r="F122" s="2762"/>
      <c r="G122" s="2753"/>
      <c r="H122" s="2753"/>
      <c r="I122" s="2753"/>
      <c r="J122" s="2753"/>
      <c r="K122" s="2753"/>
      <c r="L122" s="2753"/>
      <c r="M122" s="2753"/>
      <c r="N122" s="2753"/>
      <c r="O122" s="2753"/>
      <c r="P122" s="2753"/>
      <c r="Q122" s="2753"/>
      <c r="R122" s="2753"/>
      <c r="S122" s="2753"/>
      <c r="T122" s="2753"/>
      <c r="U122" s="2753"/>
      <c r="V122" s="2753"/>
      <c r="W122" s="2753"/>
      <c r="X122" s="2753"/>
      <c r="Y122" s="2753"/>
      <c r="Z122" s="2753"/>
      <c r="AA122" s="2753"/>
      <c r="AB122" s="2753"/>
      <c r="AC122" s="2753"/>
      <c r="AD122" s="2753"/>
      <c r="AE122" s="2753"/>
      <c r="AF122" s="2753"/>
      <c r="AG122" s="2753"/>
      <c r="AH122" s="2753"/>
    </row>
    <row r="123" spans="1:34" s="867" customFormat="1" ht="27" customHeight="1">
      <c r="A123" s="1277" t="s">
        <v>637</v>
      </c>
      <c r="B123" s="1278">
        <v>63</v>
      </c>
      <c r="C123" s="1278">
        <v>98</v>
      </c>
      <c r="D123" s="1278">
        <v>139</v>
      </c>
      <c r="E123" s="1278">
        <v>170</v>
      </c>
      <c r="F123" s="2762"/>
      <c r="G123" s="2753"/>
      <c r="H123" s="2753"/>
      <c r="I123" s="2753"/>
      <c r="J123" s="2753"/>
      <c r="K123" s="2753"/>
      <c r="L123" s="2753"/>
      <c r="M123" s="2753"/>
      <c r="N123" s="2753"/>
      <c r="O123" s="2753"/>
      <c r="P123" s="2753"/>
      <c r="Q123" s="2753"/>
      <c r="R123" s="2753"/>
      <c r="S123" s="2753"/>
      <c r="T123" s="2753"/>
      <c r="U123" s="2753"/>
      <c r="V123" s="2753"/>
      <c r="W123" s="2753"/>
      <c r="X123" s="2753"/>
      <c r="Y123" s="2753"/>
      <c r="Z123" s="2753"/>
      <c r="AA123" s="2753"/>
      <c r="AB123" s="2753"/>
      <c r="AC123" s="2753"/>
      <c r="AD123" s="2753"/>
      <c r="AE123" s="2753"/>
      <c r="AF123" s="2753"/>
      <c r="AG123" s="2753"/>
      <c r="AH123" s="2753"/>
    </row>
    <row r="124" spans="1:34" s="867" customFormat="1" ht="27" customHeight="1">
      <c r="A124" s="1277" t="s">
        <v>6</v>
      </c>
      <c r="B124" s="1278">
        <v>15972</v>
      </c>
      <c r="C124" s="1278">
        <v>17658</v>
      </c>
      <c r="D124" s="1278">
        <v>20001</v>
      </c>
      <c r="E124" s="1278">
        <v>21352</v>
      </c>
      <c r="F124" s="2762"/>
      <c r="G124" s="2753"/>
      <c r="H124" s="2753"/>
      <c r="I124" s="2753"/>
      <c r="J124" s="2753"/>
      <c r="K124" s="2753"/>
      <c r="L124" s="2753"/>
      <c r="M124" s="2753"/>
      <c r="N124" s="2753"/>
      <c r="O124" s="2753"/>
      <c r="P124" s="2753"/>
      <c r="Q124" s="2753"/>
      <c r="R124" s="2753"/>
      <c r="S124" s="2753"/>
      <c r="T124" s="2753"/>
      <c r="U124" s="2753"/>
      <c r="V124" s="2753"/>
      <c r="W124" s="2753"/>
      <c r="X124" s="2753"/>
      <c r="Y124" s="2753"/>
      <c r="Z124" s="2753"/>
      <c r="AA124" s="2753"/>
      <c r="AB124" s="2753"/>
      <c r="AC124" s="2753"/>
      <c r="AD124" s="2753"/>
      <c r="AE124" s="2753"/>
      <c r="AF124" s="2753"/>
      <c r="AG124" s="2753"/>
      <c r="AH124" s="2753"/>
    </row>
    <row r="125" spans="1:34" s="867" customFormat="1" ht="27" customHeight="1">
      <c r="A125" s="1278" t="s">
        <v>1633</v>
      </c>
      <c r="B125" s="1278">
        <v>4734</v>
      </c>
      <c r="C125" s="1278">
        <v>5718</v>
      </c>
      <c r="D125" s="1278">
        <v>6786</v>
      </c>
      <c r="E125" s="1278">
        <v>7639</v>
      </c>
      <c r="F125" s="2762"/>
      <c r="G125" s="2753"/>
      <c r="H125" s="2753"/>
      <c r="I125" s="2753"/>
      <c r="J125" s="2753"/>
      <c r="K125" s="2753"/>
      <c r="L125" s="2753"/>
      <c r="M125" s="2753"/>
      <c r="N125" s="2753"/>
      <c r="O125" s="2753"/>
      <c r="P125" s="2753"/>
      <c r="Q125" s="2753"/>
      <c r="R125" s="2753"/>
      <c r="S125" s="2753"/>
      <c r="T125" s="2753"/>
      <c r="U125" s="2753"/>
      <c r="V125" s="2753"/>
      <c r="W125" s="2753"/>
      <c r="X125" s="2753"/>
      <c r="Y125" s="2753"/>
      <c r="Z125" s="2753"/>
      <c r="AA125" s="2753"/>
      <c r="AB125" s="2753"/>
      <c r="AC125" s="2753"/>
      <c r="AD125" s="2753"/>
      <c r="AE125" s="2753"/>
      <c r="AF125" s="2753"/>
      <c r="AG125" s="2753"/>
      <c r="AH125" s="2753"/>
    </row>
    <row r="126" spans="1:34" s="867" customFormat="1" ht="27" customHeight="1">
      <c r="A126" s="1277" t="s">
        <v>1634</v>
      </c>
      <c r="B126" s="1278">
        <v>16</v>
      </c>
      <c r="C126" s="1278">
        <v>16</v>
      </c>
      <c r="D126" s="1278">
        <v>23</v>
      </c>
      <c r="E126" s="1278">
        <v>22</v>
      </c>
      <c r="F126" s="2762"/>
      <c r="G126" s="2753"/>
      <c r="H126" s="2753"/>
      <c r="I126" s="2753"/>
      <c r="J126" s="2753"/>
      <c r="K126" s="2753"/>
      <c r="L126" s="2753"/>
      <c r="M126" s="2753"/>
      <c r="N126" s="2753"/>
      <c r="O126" s="2753"/>
      <c r="P126" s="2753"/>
      <c r="Q126" s="2753"/>
      <c r="R126" s="2753"/>
      <c r="S126" s="2753"/>
      <c r="T126" s="2753"/>
      <c r="U126" s="2753"/>
      <c r="V126" s="2753"/>
      <c r="W126" s="2753"/>
      <c r="X126" s="2753"/>
      <c r="Y126" s="2753"/>
      <c r="Z126" s="2753"/>
      <c r="AA126" s="2753"/>
      <c r="AB126" s="2753"/>
      <c r="AC126" s="2753"/>
      <c r="AD126" s="2753"/>
      <c r="AE126" s="2753"/>
      <c r="AF126" s="2753"/>
      <c r="AG126" s="2753"/>
      <c r="AH126" s="2753"/>
    </row>
    <row r="127" spans="1:34" s="867" customFormat="1" ht="27" customHeight="1">
      <c r="A127" s="1279" t="s">
        <v>1</v>
      </c>
      <c r="B127" s="1285">
        <v>0</v>
      </c>
      <c r="C127" s="1285">
        <v>2</v>
      </c>
      <c r="D127" s="1285">
        <v>9</v>
      </c>
      <c r="E127" s="1285">
        <v>10</v>
      </c>
      <c r="F127" s="2762"/>
      <c r="G127" s="2753"/>
      <c r="H127" s="2753"/>
      <c r="I127" s="2753"/>
      <c r="J127" s="2753"/>
      <c r="K127" s="2753"/>
      <c r="L127" s="2753"/>
      <c r="M127" s="2753"/>
      <c r="N127" s="2753"/>
      <c r="O127" s="2753"/>
      <c r="P127" s="2753"/>
      <c r="Q127" s="2753"/>
      <c r="R127" s="2753"/>
      <c r="S127" s="2753"/>
      <c r="T127" s="2753"/>
      <c r="U127" s="2753"/>
      <c r="V127" s="2753"/>
      <c r="W127" s="2753"/>
      <c r="X127" s="2753"/>
      <c r="Y127" s="2753"/>
      <c r="Z127" s="2753"/>
      <c r="AA127" s="2753"/>
      <c r="AB127" s="2753"/>
      <c r="AC127" s="2753"/>
      <c r="AD127" s="2753"/>
      <c r="AE127" s="2753"/>
      <c r="AF127" s="2753"/>
      <c r="AG127" s="2753"/>
      <c r="AH127" s="2753"/>
    </row>
    <row r="128" spans="1:34" s="864" customFormat="1" ht="15" customHeight="1">
      <c r="A128" s="617" t="s">
        <v>1622</v>
      </c>
      <c r="B128" s="617"/>
      <c r="C128" s="617"/>
      <c r="D128" s="617"/>
      <c r="E128" s="617"/>
      <c r="F128" s="2762"/>
      <c r="G128" s="2757"/>
      <c r="H128" s="2757"/>
      <c r="I128" s="2757"/>
      <c r="J128" s="2757"/>
      <c r="K128" s="2757"/>
      <c r="L128" s="2757"/>
      <c r="M128" s="2757"/>
      <c r="N128" s="2757"/>
      <c r="O128" s="2757"/>
      <c r="P128" s="2757"/>
      <c r="Q128" s="2757"/>
      <c r="R128" s="2757"/>
      <c r="S128" s="2757"/>
      <c r="T128" s="2757"/>
      <c r="U128" s="2757"/>
      <c r="V128" s="2757"/>
      <c r="W128" s="2757"/>
      <c r="X128" s="2757"/>
      <c r="Y128" s="2757"/>
      <c r="Z128" s="2757"/>
      <c r="AA128" s="2757"/>
      <c r="AB128" s="2757"/>
      <c r="AC128" s="2757"/>
      <c r="AD128" s="2757"/>
      <c r="AE128" s="2757"/>
      <c r="AF128" s="2757"/>
      <c r="AG128" s="2757"/>
      <c r="AH128" s="2757"/>
    </row>
    <row r="129" spans="1:34" s="864" customFormat="1" ht="15" customHeight="1">
      <c r="A129" s="617"/>
      <c r="B129" s="617"/>
      <c r="C129" s="617"/>
      <c r="D129" s="617"/>
      <c r="E129" s="617"/>
      <c r="F129" s="2762"/>
      <c r="G129" s="2757"/>
      <c r="H129" s="2757"/>
      <c r="I129" s="2757"/>
      <c r="J129" s="2757"/>
      <c r="K129" s="2757"/>
      <c r="L129" s="2757"/>
      <c r="M129" s="2757"/>
      <c r="N129" s="2757"/>
      <c r="O129" s="2757"/>
      <c r="P129" s="2757"/>
      <c r="Q129" s="2757"/>
      <c r="R129" s="2757"/>
      <c r="S129" s="2757"/>
      <c r="T129" s="2757"/>
      <c r="U129" s="2757"/>
      <c r="V129" s="2757"/>
      <c r="W129" s="2757"/>
      <c r="X129" s="2757"/>
      <c r="Y129" s="2757"/>
      <c r="Z129" s="2757"/>
      <c r="AA129" s="2757"/>
      <c r="AB129" s="2757"/>
      <c r="AC129" s="2757"/>
      <c r="AD129" s="2757"/>
      <c r="AE129" s="2757"/>
      <c r="AF129" s="2757"/>
      <c r="AG129" s="2757"/>
      <c r="AH129" s="2757"/>
    </row>
    <row r="130" spans="1:34" ht="20.100000000000001" customHeight="1">
      <c r="A130" s="1276" t="s">
        <v>1635</v>
      </c>
      <c r="B130" s="1128"/>
      <c r="C130" s="1128"/>
      <c r="D130" s="1128"/>
      <c r="E130" s="1128"/>
      <c r="F130" s="2762"/>
    </row>
    <row r="131" spans="1:34" s="867" customFormat="1" ht="27" customHeight="1">
      <c r="A131" s="654" t="s">
        <v>1636</v>
      </c>
      <c r="B131" s="654">
        <v>2005</v>
      </c>
      <c r="C131" s="654">
        <v>2007</v>
      </c>
      <c r="D131" s="654">
        <v>2008</v>
      </c>
      <c r="E131" s="654">
        <v>2009</v>
      </c>
      <c r="F131" s="2762"/>
      <c r="G131" s="2753"/>
      <c r="H131" s="2753"/>
      <c r="I131" s="2753"/>
      <c r="J131" s="2753"/>
      <c r="K131" s="2753"/>
      <c r="L131" s="2753"/>
      <c r="M131" s="2753"/>
      <c r="N131" s="2753"/>
      <c r="O131" s="2753"/>
      <c r="P131" s="2753"/>
      <c r="Q131" s="2753"/>
      <c r="R131" s="2753"/>
      <c r="S131" s="2753"/>
      <c r="T131" s="2753"/>
      <c r="U131" s="2753"/>
      <c r="V131" s="2753"/>
      <c r="W131" s="2753"/>
      <c r="X131" s="2753"/>
      <c r="Y131" s="2753"/>
      <c r="Z131" s="2753"/>
      <c r="AA131" s="2753"/>
      <c r="AB131" s="2753"/>
      <c r="AC131" s="2753"/>
      <c r="AD131" s="2753"/>
      <c r="AE131" s="2753"/>
      <c r="AF131" s="2753"/>
      <c r="AG131" s="2753"/>
      <c r="AH131" s="2753"/>
    </row>
    <row r="132" spans="1:34" s="867" customFormat="1" ht="27" customHeight="1">
      <c r="A132" s="1032" t="s">
        <v>1513</v>
      </c>
      <c r="B132" s="1284">
        <v>452187</v>
      </c>
      <c r="C132" s="1284">
        <v>523696</v>
      </c>
      <c r="D132" s="1284">
        <v>588164</v>
      </c>
      <c r="E132" s="1284">
        <v>662683</v>
      </c>
      <c r="F132" s="2762"/>
      <c r="G132" s="2761"/>
      <c r="H132" s="2753"/>
      <c r="I132" s="2753"/>
      <c r="J132" s="2753"/>
      <c r="K132" s="2753"/>
      <c r="L132" s="2753"/>
      <c r="M132" s="2753"/>
      <c r="N132" s="2753"/>
      <c r="O132" s="2753"/>
      <c r="P132" s="2753"/>
      <c r="Q132" s="2753"/>
      <c r="R132" s="2753"/>
      <c r="S132" s="2753"/>
      <c r="T132" s="2753"/>
      <c r="U132" s="2753"/>
      <c r="V132" s="2753"/>
      <c r="W132" s="2753"/>
      <c r="X132" s="2753"/>
      <c r="Y132" s="2753"/>
      <c r="Z132" s="2753"/>
      <c r="AA132" s="2753"/>
      <c r="AB132" s="2753"/>
      <c r="AC132" s="2753"/>
      <c r="AD132" s="2753"/>
      <c r="AE132" s="2753"/>
      <c r="AF132" s="2753"/>
      <c r="AG132" s="2753"/>
      <c r="AH132" s="2753"/>
    </row>
    <row r="133" spans="1:34" s="867" customFormat="1" ht="27" customHeight="1">
      <c r="A133" s="664" t="s">
        <v>637</v>
      </c>
      <c r="B133" s="1278">
        <v>13412</v>
      </c>
      <c r="C133" s="1278">
        <v>15865</v>
      </c>
      <c r="D133" s="1278">
        <v>18243</v>
      </c>
      <c r="E133" s="1278">
        <v>20895</v>
      </c>
      <c r="F133" s="2762"/>
      <c r="G133" s="2762"/>
      <c r="H133" s="2753"/>
      <c r="I133" s="2753"/>
      <c r="J133" s="2753"/>
      <c r="K133" s="2753"/>
      <c r="L133" s="2753"/>
      <c r="M133" s="2753"/>
      <c r="N133" s="2753"/>
      <c r="O133" s="2753"/>
      <c r="P133" s="2753"/>
      <c r="Q133" s="2753"/>
      <c r="R133" s="2753"/>
      <c r="S133" s="2753"/>
      <c r="T133" s="2753"/>
      <c r="U133" s="2753"/>
      <c r="V133" s="2753"/>
      <c r="W133" s="2753"/>
      <c r="X133" s="2753"/>
      <c r="Y133" s="2753"/>
      <c r="Z133" s="2753"/>
      <c r="AA133" s="2753"/>
      <c r="AB133" s="2753"/>
      <c r="AC133" s="2753"/>
      <c r="AD133" s="2753"/>
      <c r="AE133" s="2753"/>
      <c r="AF133" s="2753"/>
      <c r="AG133" s="2753"/>
      <c r="AH133" s="2753"/>
    </row>
    <row r="134" spans="1:34" s="867" customFormat="1" ht="27" customHeight="1">
      <c r="A134" s="664" t="s">
        <v>1618</v>
      </c>
      <c r="B134" s="1278">
        <v>325868</v>
      </c>
      <c r="C134" s="1278">
        <v>385911</v>
      </c>
      <c r="D134" s="1278">
        <v>434917</v>
      </c>
      <c r="E134" s="1278">
        <v>492161</v>
      </c>
      <c r="F134" s="2762"/>
      <c r="G134" s="2762"/>
      <c r="H134" s="2753"/>
      <c r="I134" s="2753"/>
      <c r="J134" s="2753"/>
      <c r="K134" s="2753"/>
      <c r="L134" s="2753"/>
      <c r="M134" s="2753"/>
      <c r="N134" s="2753"/>
      <c r="O134" s="2753"/>
      <c r="P134" s="2753"/>
      <c r="Q134" s="2753"/>
      <c r="R134" s="2753"/>
      <c r="S134" s="2753"/>
      <c r="T134" s="2753"/>
      <c r="U134" s="2753"/>
      <c r="V134" s="2753"/>
      <c r="W134" s="2753"/>
      <c r="X134" s="2753"/>
      <c r="Y134" s="2753"/>
      <c r="Z134" s="2753"/>
      <c r="AA134" s="2753"/>
      <c r="AB134" s="2753"/>
      <c r="AC134" s="2753"/>
      <c r="AD134" s="2753"/>
      <c r="AE134" s="2753"/>
      <c r="AF134" s="2753"/>
      <c r="AG134" s="2753"/>
      <c r="AH134" s="2753"/>
    </row>
    <row r="135" spans="1:34" s="867" customFormat="1" ht="27" customHeight="1">
      <c r="A135" s="664" t="s">
        <v>1637</v>
      </c>
      <c r="B135" s="1278">
        <v>47889</v>
      </c>
      <c r="C135" s="1278">
        <v>51782</v>
      </c>
      <c r="D135" s="1278">
        <v>56969</v>
      </c>
      <c r="E135" s="1278">
        <v>63360</v>
      </c>
      <c r="F135" s="2762"/>
      <c r="G135" s="2762"/>
      <c r="H135" s="2753"/>
      <c r="I135" s="2753"/>
      <c r="J135" s="2753"/>
      <c r="K135" s="2753"/>
      <c r="L135" s="2753"/>
      <c r="M135" s="2753"/>
      <c r="N135" s="2753"/>
      <c r="O135" s="2753"/>
      <c r="P135" s="2753"/>
      <c r="Q135" s="2753"/>
      <c r="R135" s="2753"/>
      <c r="S135" s="2753"/>
      <c r="T135" s="2753"/>
      <c r="U135" s="2753"/>
      <c r="V135" s="2753"/>
      <c r="W135" s="2753"/>
      <c r="X135" s="2753"/>
      <c r="Y135" s="2753"/>
      <c r="Z135" s="2753"/>
      <c r="AA135" s="2753"/>
      <c r="AB135" s="2753"/>
      <c r="AC135" s="2753"/>
      <c r="AD135" s="2753"/>
      <c r="AE135" s="2753"/>
      <c r="AF135" s="2753"/>
      <c r="AG135" s="2753"/>
      <c r="AH135" s="2753"/>
    </row>
    <row r="136" spans="1:34" s="867" customFormat="1" ht="27" customHeight="1">
      <c r="A136" s="664" t="s">
        <v>1638</v>
      </c>
      <c r="B136" s="1278">
        <v>31996</v>
      </c>
      <c r="C136" s="1278">
        <v>32202</v>
      </c>
      <c r="D136" s="1278">
        <v>32466</v>
      </c>
      <c r="E136" s="1278">
        <v>32711</v>
      </c>
      <c r="F136" s="2761"/>
      <c r="G136" s="2762"/>
      <c r="H136" s="2753"/>
      <c r="I136" s="2753"/>
      <c r="J136" s="2753"/>
      <c r="K136" s="2753"/>
      <c r="L136" s="2753"/>
      <c r="M136" s="2753"/>
      <c r="N136" s="2753"/>
      <c r="O136" s="2753"/>
      <c r="P136" s="2753"/>
      <c r="Q136" s="2753"/>
      <c r="R136" s="2753"/>
      <c r="S136" s="2753"/>
      <c r="T136" s="2753"/>
      <c r="U136" s="2753"/>
      <c r="V136" s="2753"/>
      <c r="W136" s="2753"/>
      <c r="X136" s="2753"/>
      <c r="Y136" s="2753"/>
      <c r="Z136" s="2753"/>
      <c r="AA136" s="2753"/>
      <c r="AB136" s="2753"/>
      <c r="AC136" s="2753"/>
      <c r="AD136" s="2753"/>
      <c r="AE136" s="2753"/>
      <c r="AF136" s="2753"/>
      <c r="AG136" s="2753"/>
      <c r="AH136" s="2753"/>
    </row>
    <row r="137" spans="1:34" s="867" customFormat="1" ht="27" customHeight="1">
      <c r="A137" s="664" t="s">
        <v>1639</v>
      </c>
      <c r="B137" s="1278">
        <v>14342</v>
      </c>
      <c r="C137" s="1278">
        <v>15868</v>
      </c>
      <c r="D137" s="1278">
        <v>17494</v>
      </c>
      <c r="E137" s="1278">
        <v>19120</v>
      </c>
      <c r="F137" s="2761"/>
      <c r="G137" s="2762"/>
      <c r="H137" s="2753"/>
      <c r="I137" s="2753"/>
      <c r="J137" s="2753"/>
      <c r="K137" s="2753"/>
      <c r="L137" s="2753"/>
      <c r="M137" s="2753"/>
      <c r="N137" s="2753"/>
      <c r="O137" s="2753"/>
      <c r="P137" s="2753"/>
      <c r="Q137" s="2753"/>
      <c r="R137" s="2753"/>
      <c r="S137" s="2753"/>
      <c r="T137" s="2753"/>
      <c r="U137" s="2753"/>
      <c r="V137" s="2753"/>
      <c r="W137" s="2753"/>
      <c r="X137" s="2753"/>
      <c r="Y137" s="2753"/>
      <c r="Z137" s="2753"/>
      <c r="AA137" s="2753"/>
      <c r="AB137" s="2753"/>
      <c r="AC137" s="2753"/>
      <c r="AD137" s="2753"/>
      <c r="AE137" s="2753"/>
      <c r="AF137" s="2753"/>
      <c r="AG137" s="2753"/>
      <c r="AH137" s="2753"/>
    </row>
    <row r="138" spans="1:34" s="867" customFormat="1" ht="27" customHeight="1">
      <c r="A138" s="664" t="s">
        <v>1640</v>
      </c>
      <c r="B138" s="1278">
        <v>3325</v>
      </c>
      <c r="C138" s="1278">
        <v>3494</v>
      </c>
      <c r="D138" s="1278">
        <v>4184</v>
      </c>
      <c r="E138" s="1278">
        <v>4894</v>
      </c>
      <c r="F138" s="2761"/>
      <c r="G138" s="2762"/>
      <c r="H138" s="2753"/>
      <c r="I138" s="2753"/>
      <c r="J138" s="2753"/>
      <c r="K138" s="2753"/>
      <c r="L138" s="2753"/>
      <c r="M138" s="2753"/>
      <c r="N138" s="2753"/>
      <c r="O138" s="2753"/>
      <c r="P138" s="2753"/>
      <c r="Q138" s="2753"/>
      <c r="R138" s="2753"/>
      <c r="S138" s="2753"/>
      <c r="T138" s="2753"/>
      <c r="U138" s="2753"/>
      <c r="V138" s="2753"/>
      <c r="W138" s="2753"/>
      <c r="X138" s="2753"/>
      <c r="Y138" s="2753"/>
      <c r="Z138" s="2753"/>
      <c r="AA138" s="2753"/>
      <c r="AB138" s="2753"/>
      <c r="AC138" s="2753"/>
      <c r="AD138" s="2753"/>
      <c r="AE138" s="2753"/>
      <c r="AF138" s="2753"/>
      <c r="AG138" s="2753"/>
      <c r="AH138" s="2753"/>
    </row>
    <row r="139" spans="1:34" s="867" customFormat="1" ht="27" customHeight="1">
      <c r="A139" s="664" t="s">
        <v>1621</v>
      </c>
      <c r="B139" s="1278">
        <v>15355</v>
      </c>
      <c r="C139" s="1278">
        <v>18574</v>
      </c>
      <c r="D139" s="1278">
        <v>23891</v>
      </c>
      <c r="E139" s="1278">
        <v>29542</v>
      </c>
      <c r="F139" s="2761"/>
      <c r="G139" s="2762"/>
      <c r="H139" s="2753"/>
      <c r="I139" s="2753"/>
      <c r="J139" s="2753"/>
      <c r="K139" s="2753"/>
      <c r="L139" s="2753"/>
      <c r="M139" s="2753"/>
      <c r="N139" s="2753"/>
      <c r="O139" s="2753"/>
      <c r="P139" s="2753"/>
      <c r="Q139" s="2753"/>
      <c r="R139" s="2753"/>
      <c r="S139" s="2753"/>
      <c r="T139" s="2753"/>
      <c r="U139" s="2753"/>
      <c r="V139" s="2753"/>
      <c r="W139" s="2753"/>
      <c r="X139" s="2753"/>
      <c r="Y139" s="2753"/>
      <c r="Z139" s="2753"/>
      <c r="AA139" s="2753"/>
      <c r="AB139" s="2753"/>
      <c r="AC139" s="2753"/>
      <c r="AD139" s="2753"/>
      <c r="AE139" s="2753"/>
      <c r="AF139" s="2753"/>
      <c r="AG139" s="2753"/>
      <c r="AH139" s="2753"/>
    </row>
    <row r="140" spans="1:34" s="867" customFormat="1" ht="27" customHeight="1">
      <c r="A140" s="1287" t="s">
        <v>1514</v>
      </c>
      <c r="B140" s="1284">
        <v>213346</v>
      </c>
      <c r="C140" s="1284">
        <v>237397</v>
      </c>
      <c r="D140" s="1284">
        <v>251000</v>
      </c>
      <c r="E140" s="1284">
        <v>274189</v>
      </c>
      <c r="F140" s="2761"/>
      <c r="G140" s="2762"/>
      <c r="H140" s="2753"/>
      <c r="I140" s="2753"/>
      <c r="J140" s="2753"/>
      <c r="K140" s="2753"/>
      <c r="L140" s="2753"/>
      <c r="M140" s="2753"/>
      <c r="N140" s="2753"/>
      <c r="O140" s="2753"/>
      <c r="P140" s="2753"/>
      <c r="Q140" s="2753"/>
      <c r="R140" s="2753"/>
      <c r="S140" s="2753"/>
      <c r="T140" s="2753"/>
      <c r="U140" s="2753"/>
      <c r="V140" s="2753"/>
      <c r="W140" s="2753"/>
      <c r="X140" s="2753"/>
      <c r="Y140" s="2753"/>
      <c r="Z140" s="2753"/>
      <c r="AA140" s="2753"/>
      <c r="AB140" s="2753"/>
      <c r="AC140" s="2753"/>
      <c r="AD140" s="2753"/>
      <c r="AE140" s="2753"/>
      <c r="AF140" s="2753"/>
      <c r="AG140" s="2753"/>
      <c r="AH140" s="2753"/>
    </row>
    <row r="141" spans="1:34" s="867" customFormat="1" ht="27" customHeight="1">
      <c r="A141" s="664" t="s">
        <v>637</v>
      </c>
      <c r="B141" s="1278">
        <v>6788</v>
      </c>
      <c r="C141" s="1278">
        <v>7117</v>
      </c>
      <c r="D141" s="1278">
        <v>7300</v>
      </c>
      <c r="E141" s="1278">
        <v>7739</v>
      </c>
      <c r="F141" s="2757"/>
      <c r="G141" s="2762"/>
      <c r="H141" s="2753"/>
      <c r="I141" s="2753"/>
      <c r="J141" s="2753"/>
      <c r="K141" s="2753"/>
      <c r="L141" s="2753"/>
      <c r="M141" s="2753"/>
      <c r="N141" s="2753"/>
      <c r="O141" s="2753"/>
      <c r="P141" s="2753"/>
      <c r="Q141" s="2753"/>
      <c r="R141" s="2753"/>
      <c r="S141" s="2753"/>
      <c r="T141" s="2753"/>
      <c r="U141" s="2753"/>
      <c r="V141" s="2753"/>
      <c r="W141" s="2753"/>
      <c r="X141" s="2753"/>
      <c r="Y141" s="2753"/>
      <c r="Z141" s="2753"/>
      <c r="AA141" s="2753"/>
      <c r="AB141" s="2753"/>
      <c r="AC141" s="2753"/>
      <c r="AD141" s="2753"/>
      <c r="AE141" s="2753"/>
      <c r="AF141" s="2753"/>
      <c r="AG141" s="2753"/>
      <c r="AH141" s="2753"/>
    </row>
    <row r="142" spans="1:34" s="867" customFormat="1" ht="27" customHeight="1">
      <c r="A142" s="664" t="s">
        <v>1618</v>
      </c>
      <c r="B142" s="1278">
        <v>153279</v>
      </c>
      <c r="C142" s="1278">
        <v>175224</v>
      </c>
      <c r="D142" s="1278">
        <v>187367</v>
      </c>
      <c r="E142" s="1278">
        <v>207654</v>
      </c>
      <c r="F142" s="2757"/>
      <c r="G142" s="2762"/>
      <c r="H142" s="2753"/>
      <c r="I142" s="2753"/>
      <c r="J142" s="2753"/>
      <c r="K142" s="2753"/>
      <c r="L142" s="2753"/>
      <c r="M142" s="2753"/>
      <c r="N142" s="2753"/>
      <c r="O142" s="2753"/>
      <c r="P142" s="2753"/>
      <c r="Q142" s="2753"/>
      <c r="R142" s="2753"/>
      <c r="S142" s="2753"/>
      <c r="T142" s="2753"/>
      <c r="U142" s="2753"/>
      <c r="V142" s="2753"/>
      <c r="W142" s="2753"/>
      <c r="X142" s="2753"/>
      <c r="Y142" s="2753"/>
      <c r="Z142" s="2753"/>
      <c r="AA142" s="2753"/>
      <c r="AB142" s="2753"/>
      <c r="AC142" s="2753"/>
      <c r="AD142" s="2753"/>
      <c r="AE142" s="2753"/>
      <c r="AF142" s="2753"/>
      <c r="AG142" s="2753"/>
      <c r="AH142" s="2753"/>
    </row>
    <row r="143" spans="1:34" s="867" customFormat="1" ht="27" customHeight="1">
      <c r="A143" s="664" t="s">
        <v>1637</v>
      </c>
      <c r="B143" s="1278">
        <v>24082</v>
      </c>
      <c r="C143" s="1278">
        <v>25212</v>
      </c>
      <c r="D143" s="1278">
        <v>26110</v>
      </c>
      <c r="E143" s="1278">
        <v>27987</v>
      </c>
      <c r="F143" s="2757"/>
      <c r="G143" s="2762"/>
      <c r="H143" s="2753"/>
      <c r="I143" s="2753"/>
      <c r="J143" s="2753"/>
      <c r="K143" s="2753"/>
      <c r="L143" s="2753"/>
      <c r="M143" s="2753"/>
      <c r="N143" s="2753"/>
      <c r="O143" s="2753"/>
      <c r="P143" s="2753"/>
      <c r="Q143" s="2753"/>
      <c r="R143" s="2753"/>
      <c r="S143" s="2753"/>
      <c r="T143" s="2753"/>
      <c r="U143" s="2753"/>
      <c r="V143" s="2753"/>
      <c r="W143" s="2753"/>
      <c r="X143" s="2753"/>
      <c r="Y143" s="2753"/>
      <c r="Z143" s="2753"/>
      <c r="AA143" s="2753"/>
      <c r="AB143" s="2753"/>
      <c r="AC143" s="2753"/>
      <c r="AD143" s="2753"/>
      <c r="AE143" s="2753"/>
      <c r="AF143" s="2753"/>
      <c r="AG143" s="2753"/>
      <c r="AH143" s="2753"/>
    </row>
    <row r="144" spans="1:34" s="867" customFormat="1" ht="27" customHeight="1">
      <c r="A144" s="664" t="s">
        <v>1638</v>
      </c>
      <c r="B144" s="1278">
        <v>16613</v>
      </c>
      <c r="C144" s="1278">
        <v>16688</v>
      </c>
      <c r="D144" s="1278">
        <v>16721</v>
      </c>
      <c r="E144" s="1278">
        <v>16780</v>
      </c>
      <c r="F144" s="2763"/>
      <c r="G144" s="2762"/>
      <c r="H144" s="2753"/>
      <c r="I144" s="2753"/>
      <c r="J144" s="2753"/>
      <c r="K144" s="2753"/>
      <c r="L144" s="2753"/>
      <c r="M144" s="2753"/>
      <c r="N144" s="2753"/>
      <c r="O144" s="2753"/>
      <c r="P144" s="2753"/>
      <c r="Q144" s="2753"/>
      <c r="R144" s="2753"/>
      <c r="S144" s="2753"/>
      <c r="T144" s="2753"/>
      <c r="U144" s="2753"/>
      <c r="V144" s="2753"/>
      <c r="W144" s="2753"/>
      <c r="X144" s="2753"/>
      <c r="Y144" s="2753"/>
      <c r="Z144" s="2753"/>
      <c r="AA144" s="2753"/>
      <c r="AB144" s="2753"/>
      <c r="AC144" s="2753"/>
      <c r="AD144" s="2753"/>
      <c r="AE144" s="2753"/>
      <c r="AF144" s="2753"/>
      <c r="AG144" s="2753"/>
      <c r="AH144" s="2753"/>
    </row>
    <row r="145" spans="1:34" s="867" customFormat="1" ht="27" customHeight="1">
      <c r="A145" s="664" t="s">
        <v>1639</v>
      </c>
      <c r="B145" s="1278">
        <v>5688</v>
      </c>
      <c r="C145" s="1278">
        <v>5932</v>
      </c>
      <c r="D145" s="1278">
        <v>6051</v>
      </c>
      <c r="E145" s="1278">
        <v>6191</v>
      </c>
      <c r="F145" s="2757"/>
      <c r="G145" s="2762"/>
      <c r="H145" s="2753"/>
      <c r="I145" s="2753"/>
      <c r="J145" s="2753"/>
      <c r="K145" s="2753"/>
      <c r="L145" s="2753"/>
      <c r="M145" s="2753"/>
      <c r="N145" s="2753"/>
      <c r="O145" s="2753"/>
      <c r="P145" s="2753"/>
      <c r="Q145" s="2753"/>
      <c r="R145" s="2753"/>
      <c r="S145" s="2753"/>
      <c r="T145" s="2753"/>
      <c r="U145" s="2753"/>
      <c r="V145" s="2753"/>
      <c r="W145" s="2753"/>
      <c r="X145" s="2753"/>
      <c r="Y145" s="2753"/>
      <c r="Z145" s="2753"/>
      <c r="AA145" s="2753"/>
      <c r="AB145" s="2753"/>
      <c r="AC145" s="2753"/>
      <c r="AD145" s="2753"/>
      <c r="AE145" s="2753"/>
      <c r="AF145" s="2753"/>
      <c r="AG145" s="2753"/>
      <c r="AH145" s="2753"/>
    </row>
    <row r="146" spans="1:34" s="867" customFormat="1" ht="27" customHeight="1">
      <c r="A146" s="664" t="s">
        <v>1640</v>
      </c>
      <c r="B146" s="1278">
        <v>2554</v>
      </c>
      <c r="C146" s="1278">
        <v>2610</v>
      </c>
      <c r="D146" s="1278">
        <v>2679</v>
      </c>
      <c r="E146" s="1278">
        <v>2716</v>
      </c>
      <c r="F146" s="2757"/>
      <c r="G146" s="2762"/>
      <c r="H146" s="2753"/>
      <c r="I146" s="2753"/>
      <c r="J146" s="2753"/>
      <c r="K146" s="2753"/>
      <c r="L146" s="2753"/>
      <c r="M146" s="2753"/>
      <c r="N146" s="2753"/>
      <c r="O146" s="2753"/>
      <c r="P146" s="2753"/>
      <c r="Q146" s="2753"/>
      <c r="R146" s="2753"/>
      <c r="S146" s="2753"/>
      <c r="T146" s="2753"/>
      <c r="U146" s="2753"/>
      <c r="V146" s="2753"/>
      <c r="W146" s="2753"/>
      <c r="X146" s="2753"/>
      <c r="Y146" s="2753"/>
      <c r="Z146" s="2753"/>
      <c r="AA146" s="2753"/>
      <c r="AB146" s="2753"/>
      <c r="AC146" s="2753"/>
      <c r="AD146" s="2753"/>
      <c r="AE146" s="2753"/>
      <c r="AF146" s="2753"/>
      <c r="AG146" s="2753"/>
      <c r="AH146" s="2753"/>
    </row>
    <row r="147" spans="1:34" s="867" customFormat="1" ht="27" customHeight="1">
      <c r="A147" s="664" t="s">
        <v>1621</v>
      </c>
      <c r="B147" s="1278">
        <v>4342</v>
      </c>
      <c r="C147" s="1278">
        <v>4614</v>
      </c>
      <c r="D147" s="1278">
        <v>4772</v>
      </c>
      <c r="E147" s="1278">
        <v>5122</v>
      </c>
      <c r="F147" s="2757"/>
      <c r="G147" s="2762"/>
      <c r="H147" s="2753"/>
      <c r="I147" s="2753"/>
      <c r="J147" s="2753"/>
      <c r="K147" s="2753"/>
      <c r="L147" s="2753"/>
      <c r="M147" s="2753"/>
      <c r="N147" s="2753"/>
      <c r="O147" s="2753"/>
      <c r="P147" s="2753"/>
      <c r="Q147" s="2753"/>
      <c r="R147" s="2753"/>
      <c r="S147" s="2753"/>
      <c r="T147" s="2753"/>
      <c r="U147" s="2753"/>
      <c r="V147" s="2753"/>
      <c r="W147" s="2753"/>
      <c r="X147" s="2753"/>
      <c r="Y147" s="2753"/>
      <c r="Z147" s="2753"/>
      <c r="AA147" s="2753"/>
      <c r="AB147" s="2753"/>
      <c r="AC147" s="2753"/>
      <c r="AD147" s="2753"/>
      <c r="AE147" s="2753"/>
      <c r="AF147" s="2753"/>
      <c r="AG147" s="2753"/>
      <c r="AH147" s="2753"/>
    </row>
    <row r="148" spans="1:34" s="867" customFormat="1" ht="27" customHeight="1">
      <c r="A148" s="1287" t="s">
        <v>18</v>
      </c>
      <c r="B148" s="1284">
        <v>19500</v>
      </c>
      <c r="C148" s="1284">
        <v>28171</v>
      </c>
      <c r="D148" s="1284">
        <v>33243</v>
      </c>
      <c r="E148" s="1284">
        <v>38501</v>
      </c>
      <c r="F148" s="2757"/>
      <c r="G148" s="2762"/>
      <c r="H148" s="2753"/>
      <c r="I148" s="2753"/>
      <c r="J148" s="2753"/>
      <c r="K148" s="2753"/>
      <c r="L148" s="2753"/>
      <c r="M148" s="2753"/>
      <c r="N148" s="2753"/>
      <c r="O148" s="2753"/>
      <c r="P148" s="2753"/>
      <c r="Q148" s="2753"/>
      <c r="R148" s="2753"/>
      <c r="S148" s="2753"/>
      <c r="T148" s="2753"/>
      <c r="U148" s="2753"/>
      <c r="V148" s="2753"/>
      <c r="W148" s="2753"/>
      <c r="X148" s="2753"/>
      <c r="Y148" s="2753"/>
      <c r="Z148" s="2753"/>
      <c r="AA148" s="2753"/>
      <c r="AB148" s="2753"/>
      <c r="AC148" s="2753"/>
      <c r="AD148" s="2753"/>
      <c r="AE148" s="2753"/>
      <c r="AF148" s="2753"/>
      <c r="AG148" s="2753"/>
      <c r="AH148" s="2753"/>
    </row>
    <row r="149" spans="1:34" s="867" customFormat="1" ht="27" customHeight="1">
      <c r="A149" s="664" t="s">
        <v>637</v>
      </c>
      <c r="B149" s="1278">
        <v>307</v>
      </c>
      <c r="C149" s="1278">
        <v>387</v>
      </c>
      <c r="D149" s="1278">
        <v>437</v>
      </c>
      <c r="E149" s="1278">
        <v>488</v>
      </c>
      <c r="F149" s="2757"/>
      <c r="G149" s="2762"/>
      <c r="H149" s="2753"/>
      <c r="I149" s="2753"/>
      <c r="J149" s="2753"/>
      <c r="K149" s="2753"/>
      <c r="L149" s="2753"/>
      <c r="M149" s="2753"/>
      <c r="N149" s="2753"/>
      <c r="O149" s="2753"/>
      <c r="P149" s="2753"/>
      <c r="Q149" s="2753"/>
      <c r="R149" s="2753"/>
      <c r="S149" s="2753"/>
      <c r="T149" s="2753"/>
      <c r="U149" s="2753"/>
      <c r="V149" s="2753"/>
      <c r="W149" s="2753"/>
      <c r="X149" s="2753"/>
      <c r="Y149" s="2753"/>
      <c r="Z149" s="2753"/>
      <c r="AA149" s="2753"/>
      <c r="AB149" s="2753"/>
      <c r="AC149" s="2753"/>
      <c r="AD149" s="2753"/>
      <c r="AE149" s="2753"/>
      <c r="AF149" s="2753"/>
      <c r="AG149" s="2753"/>
      <c r="AH149" s="2753"/>
    </row>
    <row r="150" spans="1:34" s="867" customFormat="1" ht="27" customHeight="1">
      <c r="A150" s="664" t="s">
        <v>1618</v>
      </c>
      <c r="B150" s="1278">
        <v>14878</v>
      </c>
      <c r="C150" s="1278">
        <v>22554</v>
      </c>
      <c r="D150" s="1278">
        <v>26735</v>
      </c>
      <c r="E150" s="1278">
        <v>31263</v>
      </c>
      <c r="F150" s="2757"/>
      <c r="G150" s="2762"/>
      <c r="H150" s="2753"/>
      <c r="I150" s="2753"/>
      <c r="J150" s="2753"/>
      <c r="K150" s="2753"/>
      <c r="L150" s="2753"/>
      <c r="M150" s="2753"/>
      <c r="N150" s="2753"/>
      <c r="O150" s="2753"/>
      <c r="P150" s="2753"/>
      <c r="Q150" s="2753"/>
      <c r="R150" s="2753"/>
      <c r="S150" s="2753"/>
      <c r="T150" s="2753"/>
      <c r="U150" s="2753"/>
      <c r="V150" s="2753"/>
      <c r="W150" s="2753"/>
      <c r="X150" s="2753"/>
      <c r="Y150" s="2753"/>
      <c r="Z150" s="2753"/>
      <c r="AA150" s="2753"/>
      <c r="AB150" s="2753"/>
      <c r="AC150" s="2753"/>
      <c r="AD150" s="2753"/>
      <c r="AE150" s="2753"/>
      <c r="AF150" s="2753"/>
      <c r="AG150" s="2753"/>
      <c r="AH150" s="2753"/>
    </row>
    <row r="151" spans="1:34" s="867" customFormat="1" ht="27" customHeight="1">
      <c r="A151" s="664" t="s">
        <v>1637</v>
      </c>
      <c r="B151" s="1278">
        <v>1940</v>
      </c>
      <c r="C151" s="1278">
        <v>2340</v>
      </c>
      <c r="D151" s="1278">
        <v>2679</v>
      </c>
      <c r="E151" s="1278">
        <v>3014</v>
      </c>
      <c r="F151" s="2757"/>
      <c r="G151" s="2761"/>
      <c r="H151" s="2753"/>
      <c r="I151" s="2753"/>
      <c r="J151" s="2753"/>
      <c r="K151" s="2753"/>
      <c r="L151" s="2753"/>
      <c r="M151" s="2753"/>
      <c r="N151" s="2753"/>
      <c r="O151" s="2753"/>
      <c r="P151" s="2753"/>
      <c r="Q151" s="2753"/>
      <c r="R151" s="2753"/>
      <c r="S151" s="2753"/>
      <c r="T151" s="2753"/>
      <c r="U151" s="2753"/>
      <c r="V151" s="2753"/>
      <c r="W151" s="2753"/>
      <c r="X151" s="2753"/>
      <c r="Y151" s="2753"/>
      <c r="Z151" s="2753"/>
      <c r="AA151" s="2753"/>
      <c r="AB151" s="2753"/>
      <c r="AC151" s="2753"/>
      <c r="AD151" s="2753"/>
      <c r="AE151" s="2753"/>
      <c r="AF151" s="2753"/>
      <c r="AG151" s="2753"/>
      <c r="AH151" s="2753"/>
    </row>
    <row r="152" spans="1:34" s="867" customFormat="1" ht="27" customHeight="1">
      <c r="A152" s="664" t="s">
        <v>1638</v>
      </c>
      <c r="B152" s="1278">
        <v>786</v>
      </c>
      <c r="C152" s="1278">
        <v>852</v>
      </c>
      <c r="D152" s="1278">
        <v>900</v>
      </c>
      <c r="E152" s="1278">
        <v>917</v>
      </c>
      <c r="F152" s="2757"/>
      <c r="G152" s="2761"/>
      <c r="H152" s="2753"/>
      <c r="I152" s="2753"/>
      <c r="J152" s="2753"/>
      <c r="K152" s="2753"/>
      <c r="L152" s="2753"/>
      <c r="M152" s="2753"/>
      <c r="N152" s="2753"/>
      <c r="O152" s="2753"/>
      <c r="P152" s="2753"/>
      <c r="Q152" s="2753"/>
      <c r="R152" s="2753"/>
      <c r="S152" s="2753"/>
      <c r="T152" s="2753"/>
      <c r="U152" s="2753"/>
      <c r="V152" s="2753"/>
      <c r="W152" s="2753"/>
      <c r="X152" s="2753"/>
      <c r="Y152" s="2753"/>
      <c r="Z152" s="2753"/>
      <c r="AA152" s="2753"/>
      <c r="AB152" s="2753"/>
      <c r="AC152" s="2753"/>
      <c r="AD152" s="2753"/>
      <c r="AE152" s="2753"/>
      <c r="AF152" s="2753"/>
      <c r="AG152" s="2753"/>
      <c r="AH152" s="2753"/>
    </row>
    <row r="153" spans="1:34" s="867" customFormat="1" ht="27" customHeight="1">
      <c r="A153" s="664" t="s">
        <v>1639</v>
      </c>
      <c r="B153" s="1278">
        <v>569</v>
      </c>
      <c r="C153" s="1278">
        <v>722</v>
      </c>
      <c r="D153" s="1278">
        <v>852</v>
      </c>
      <c r="E153" s="1278">
        <v>925</v>
      </c>
      <c r="F153" s="2757"/>
      <c r="G153" s="2761"/>
      <c r="H153" s="2753"/>
      <c r="I153" s="2753"/>
      <c r="J153" s="2753"/>
      <c r="K153" s="2753"/>
      <c r="L153" s="2753"/>
      <c r="M153" s="2753"/>
      <c r="N153" s="2753"/>
      <c r="O153" s="2753"/>
      <c r="P153" s="2753"/>
      <c r="Q153" s="2753"/>
      <c r="R153" s="2753"/>
      <c r="S153" s="2753"/>
      <c r="T153" s="2753"/>
      <c r="U153" s="2753"/>
      <c r="V153" s="2753"/>
      <c r="W153" s="2753"/>
      <c r="X153" s="2753"/>
      <c r="Y153" s="2753"/>
      <c r="Z153" s="2753"/>
      <c r="AA153" s="2753"/>
      <c r="AB153" s="2753"/>
      <c r="AC153" s="2753"/>
      <c r="AD153" s="2753"/>
      <c r="AE153" s="2753"/>
      <c r="AF153" s="2753"/>
      <c r="AG153" s="2753"/>
      <c r="AH153" s="2753"/>
    </row>
    <row r="154" spans="1:34" s="867" customFormat="1" ht="27" customHeight="1">
      <c r="A154" s="664" t="s">
        <v>1640</v>
      </c>
      <c r="B154" s="1278">
        <v>106</v>
      </c>
      <c r="C154" s="1278">
        <v>169</v>
      </c>
      <c r="D154" s="1278">
        <v>202</v>
      </c>
      <c r="E154" s="1278">
        <v>238</v>
      </c>
      <c r="F154" s="2757"/>
      <c r="G154" s="2761"/>
      <c r="H154" s="2753"/>
      <c r="I154" s="2753"/>
      <c r="J154" s="2753"/>
      <c r="K154" s="2753"/>
      <c r="L154" s="2753"/>
      <c r="M154" s="2753"/>
      <c r="N154" s="2753"/>
      <c r="O154" s="2753"/>
      <c r="P154" s="2753"/>
      <c r="Q154" s="2753"/>
      <c r="R154" s="2753"/>
      <c r="S154" s="2753"/>
      <c r="T154" s="2753"/>
      <c r="U154" s="2753"/>
      <c r="V154" s="2753"/>
      <c r="W154" s="2753"/>
      <c r="X154" s="2753"/>
      <c r="Y154" s="2753"/>
      <c r="Z154" s="2753"/>
      <c r="AA154" s="2753"/>
      <c r="AB154" s="2753"/>
      <c r="AC154" s="2753"/>
      <c r="AD154" s="2753"/>
      <c r="AE154" s="2753"/>
      <c r="AF154" s="2753"/>
      <c r="AG154" s="2753"/>
      <c r="AH154" s="2753"/>
    </row>
    <row r="155" spans="1:34" s="867" customFormat="1" ht="27" customHeight="1">
      <c r="A155" s="648" t="s">
        <v>1621</v>
      </c>
      <c r="B155" s="1285">
        <v>914</v>
      </c>
      <c r="C155" s="1285">
        <v>1147</v>
      </c>
      <c r="D155" s="1285">
        <v>1438</v>
      </c>
      <c r="E155" s="1285">
        <v>1656</v>
      </c>
      <c r="F155" s="2757"/>
      <c r="G155" s="2761"/>
      <c r="H155" s="2753"/>
      <c r="I155" s="2753"/>
      <c r="J155" s="2753"/>
      <c r="K155" s="2753"/>
      <c r="L155" s="2753"/>
      <c r="M155" s="2753"/>
      <c r="N155" s="2753"/>
      <c r="O155" s="2753"/>
      <c r="P155" s="2753"/>
      <c r="Q155" s="2753"/>
      <c r="R155" s="2753"/>
      <c r="S155" s="2753"/>
      <c r="T155" s="2753"/>
      <c r="U155" s="2753"/>
      <c r="V155" s="2753"/>
      <c r="W155" s="2753"/>
      <c r="X155" s="2753"/>
      <c r="Y155" s="2753"/>
      <c r="Z155" s="2753"/>
      <c r="AA155" s="2753"/>
      <c r="AB155" s="2753"/>
      <c r="AC155" s="2753"/>
      <c r="AD155" s="2753"/>
      <c r="AE155" s="2753"/>
      <c r="AF155" s="2753"/>
      <c r="AG155" s="2753"/>
      <c r="AH155" s="2753"/>
    </row>
    <row r="156" spans="1:34" s="864" customFormat="1" ht="15" customHeight="1">
      <c r="A156" s="617" t="s">
        <v>1622</v>
      </c>
      <c r="B156" s="617"/>
      <c r="C156" s="617"/>
      <c r="D156" s="617"/>
      <c r="E156" s="617"/>
      <c r="F156" s="2757"/>
      <c r="G156" s="2757"/>
      <c r="H156" s="2757"/>
      <c r="I156" s="2757"/>
      <c r="J156" s="2757"/>
      <c r="K156" s="2757"/>
      <c r="L156" s="2757"/>
      <c r="M156" s="2757"/>
      <c r="N156" s="2757"/>
      <c r="O156" s="2757"/>
      <c r="P156" s="2757"/>
      <c r="Q156" s="2757"/>
      <c r="R156" s="2757"/>
      <c r="S156" s="2757"/>
      <c r="T156" s="2757"/>
      <c r="U156" s="2757"/>
      <c r="V156" s="2757"/>
      <c r="W156" s="2757"/>
      <c r="X156" s="2757"/>
      <c r="Y156" s="2757"/>
      <c r="Z156" s="2757"/>
      <c r="AA156" s="2757"/>
      <c r="AB156" s="2757"/>
      <c r="AC156" s="2757"/>
      <c r="AD156" s="2757"/>
      <c r="AE156" s="2757"/>
      <c r="AF156" s="2757"/>
      <c r="AG156" s="2757"/>
      <c r="AH156" s="2757"/>
    </row>
    <row r="157" spans="1:34" s="864" customFormat="1" ht="15" customHeight="1">
      <c r="A157" s="617"/>
      <c r="B157" s="617"/>
      <c r="C157" s="617"/>
      <c r="D157" s="617"/>
      <c r="E157" s="617"/>
      <c r="F157" s="2757"/>
      <c r="G157" s="2757"/>
      <c r="H157" s="2757"/>
      <c r="I157" s="2757"/>
      <c r="J157" s="2757"/>
      <c r="K157" s="2757"/>
      <c r="L157" s="2757"/>
      <c r="M157" s="2757"/>
      <c r="N157" s="2757"/>
      <c r="O157" s="2757"/>
      <c r="P157" s="2757"/>
      <c r="Q157" s="2757"/>
      <c r="R157" s="2757"/>
      <c r="S157" s="2757"/>
      <c r="T157" s="2757"/>
      <c r="U157" s="2757"/>
      <c r="V157" s="2757"/>
      <c r="W157" s="2757"/>
      <c r="X157" s="2757"/>
      <c r="Y157" s="2757"/>
      <c r="Z157" s="2757"/>
      <c r="AA157" s="2757"/>
      <c r="AB157" s="2757"/>
      <c r="AC157" s="2757"/>
      <c r="AD157" s="2757"/>
      <c r="AE157" s="2757"/>
      <c r="AF157" s="2757"/>
      <c r="AG157" s="2757"/>
      <c r="AH157" s="2757"/>
    </row>
    <row r="158" spans="1:34" s="864" customFormat="1" ht="20.100000000000001" customHeight="1">
      <c r="A158" s="1289" t="s">
        <v>1641</v>
      </c>
      <c r="B158" s="886"/>
      <c r="C158" s="886"/>
      <c r="D158" s="886"/>
      <c r="E158" s="617"/>
      <c r="F158" s="2757"/>
      <c r="G158" s="2757"/>
      <c r="H158" s="2757"/>
      <c r="I158" s="2757"/>
      <c r="J158" s="2757"/>
      <c r="K158" s="2757"/>
      <c r="L158" s="2757"/>
      <c r="M158" s="2757"/>
      <c r="N158" s="2757"/>
      <c r="O158" s="2757"/>
      <c r="P158" s="2757"/>
      <c r="Q158" s="2757"/>
      <c r="R158" s="2757"/>
      <c r="S158" s="2757"/>
      <c r="T158" s="2757"/>
      <c r="U158" s="2757"/>
      <c r="V158" s="2757"/>
      <c r="W158" s="2757"/>
      <c r="X158" s="2757"/>
      <c r="Y158" s="2757"/>
      <c r="Z158" s="2757"/>
      <c r="AA158" s="2757"/>
      <c r="AB158" s="2757"/>
      <c r="AC158" s="2757"/>
      <c r="AD158" s="2757"/>
      <c r="AE158" s="2757"/>
      <c r="AF158" s="2757"/>
      <c r="AG158" s="2757"/>
      <c r="AH158" s="2757"/>
    </row>
    <row r="159" spans="1:34" s="1288" customFormat="1" ht="24.95" customHeight="1">
      <c r="A159" s="643" t="s">
        <v>1642</v>
      </c>
      <c r="B159" s="1290" t="s">
        <v>573</v>
      </c>
      <c r="C159" s="1104" t="s">
        <v>1642</v>
      </c>
      <c r="D159" s="1290" t="s">
        <v>573</v>
      </c>
      <c r="E159" s="1291"/>
      <c r="F159" s="2757"/>
      <c r="G159" s="2763"/>
      <c r="H159" s="2763"/>
      <c r="I159" s="2763"/>
      <c r="J159" s="2763"/>
      <c r="K159" s="2763"/>
      <c r="L159" s="2763"/>
      <c r="M159" s="2763"/>
      <c r="N159" s="2763"/>
      <c r="O159" s="2763"/>
      <c r="P159" s="2763"/>
      <c r="Q159" s="2763"/>
      <c r="R159" s="2763"/>
      <c r="S159" s="2763"/>
      <c r="T159" s="2763"/>
      <c r="U159" s="2763"/>
      <c r="V159" s="2763"/>
      <c r="W159" s="2763"/>
      <c r="X159" s="2763"/>
      <c r="Y159" s="2763"/>
      <c r="Z159" s="2763"/>
      <c r="AA159" s="2763"/>
      <c r="AB159" s="2763"/>
      <c r="AC159" s="2763"/>
      <c r="AD159" s="2763"/>
      <c r="AE159" s="2763"/>
      <c r="AF159" s="2763"/>
      <c r="AG159" s="2763"/>
      <c r="AH159" s="2763"/>
    </row>
    <row r="160" spans="1:34" s="864" customFormat="1" ht="15" customHeight="1">
      <c r="A160" s="1292">
        <v>1900</v>
      </c>
      <c r="B160" s="1293">
        <v>18</v>
      </c>
      <c r="C160" s="1294">
        <v>1969</v>
      </c>
      <c r="D160" s="1293">
        <v>60</v>
      </c>
      <c r="E160" s="617"/>
      <c r="F160" s="2757"/>
      <c r="G160" s="2757"/>
      <c r="H160" s="2757"/>
      <c r="I160" s="2757"/>
      <c r="J160" s="2757"/>
      <c r="K160" s="2757"/>
      <c r="L160" s="2757"/>
      <c r="M160" s="2757"/>
      <c r="N160" s="2757"/>
      <c r="O160" s="2757"/>
      <c r="P160" s="2757"/>
      <c r="Q160" s="2757"/>
      <c r="R160" s="2757"/>
      <c r="S160" s="2757"/>
      <c r="T160" s="2757"/>
      <c r="U160" s="2757"/>
      <c r="V160" s="2757"/>
      <c r="W160" s="2757"/>
      <c r="X160" s="2757"/>
      <c r="Y160" s="2757"/>
      <c r="Z160" s="2757"/>
      <c r="AA160" s="2757"/>
      <c r="AB160" s="2757"/>
      <c r="AC160" s="2757"/>
      <c r="AD160" s="2757"/>
      <c r="AE160" s="2757"/>
      <c r="AF160" s="2757"/>
      <c r="AG160" s="2757"/>
      <c r="AH160" s="2757"/>
    </row>
    <row r="161" spans="1:34" s="864" customFormat="1" ht="15" customHeight="1">
      <c r="A161" s="1292">
        <v>1901</v>
      </c>
      <c r="B161" s="1293">
        <v>14</v>
      </c>
      <c r="C161" s="1294">
        <v>1970</v>
      </c>
      <c r="D161" s="1293">
        <v>56</v>
      </c>
      <c r="E161" s="617"/>
      <c r="F161" s="2757"/>
      <c r="G161" s="2757"/>
      <c r="H161" s="2757"/>
      <c r="I161" s="2757"/>
      <c r="J161" s="2757"/>
      <c r="K161" s="2757"/>
      <c r="L161" s="2757"/>
      <c r="M161" s="2757"/>
      <c r="N161" s="2757"/>
      <c r="O161" s="2757"/>
      <c r="P161" s="2757"/>
      <c r="Q161" s="2757"/>
      <c r="R161" s="2757"/>
      <c r="S161" s="2757"/>
      <c r="T161" s="2757"/>
      <c r="U161" s="2757"/>
      <c r="V161" s="2757"/>
      <c r="W161" s="2757"/>
      <c r="X161" s="2757"/>
      <c r="Y161" s="2757"/>
      <c r="Z161" s="2757"/>
      <c r="AA161" s="2757"/>
      <c r="AB161" s="2757"/>
      <c r="AC161" s="2757"/>
      <c r="AD161" s="2757"/>
      <c r="AE161" s="2757"/>
      <c r="AF161" s="2757"/>
      <c r="AG161" s="2757"/>
      <c r="AH161" s="2757"/>
    </row>
    <row r="162" spans="1:34" s="864" customFormat="1" ht="15" customHeight="1">
      <c r="A162" s="1292">
        <v>1902</v>
      </c>
      <c r="B162" s="1293">
        <v>1</v>
      </c>
      <c r="C162" s="1294">
        <v>1971</v>
      </c>
      <c r="D162" s="1293">
        <v>69</v>
      </c>
      <c r="E162" s="617"/>
      <c r="F162" s="2757"/>
      <c r="G162" s="2757"/>
      <c r="H162" s="2757"/>
      <c r="I162" s="2757"/>
      <c r="J162" s="2757"/>
      <c r="K162" s="2757"/>
      <c r="L162" s="2757"/>
      <c r="M162" s="2757"/>
      <c r="N162" s="2757"/>
      <c r="O162" s="2757"/>
      <c r="P162" s="2757"/>
      <c r="Q162" s="2757"/>
      <c r="R162" s="2757"/>
      <c r="S162" s="2757"/>
      <c r="T162" s="2757"/>
      <c r="U162" s="2757"/>
      <c r="V162" s="2757"/>
      <c r="W162" s="2757"/>
      <c r="X162" s="2757"/>
      <c r="Y162" s="2757"/>
      <c r="Z162" s="2757"/>
      <c r="AA162" s="2757"/>
      <c r="AB162" s="2757"/>
      <c r="AC162" s="2757"/>
      <c r="AD162" s="2757"/>
      <c r="AE162" s="2757"/>
      <c r="AF162" s="2757"/>
      <c r="AG162" s="2757"/>
      <c r="AH162" s="2757"/>
    </row>
    <row r="163" spans="1:34" s="864" customFormat="1" ht="15" customHeight="1">
      <c r="A163" s="1292">
        <v>1906</v>
      </c>
      <c r="B163" s="1293">
        <v>1</v>
      </c>
      <c r="C163" s="1294">
        <v>1972</v>
      </c>
      <c r="D163" s="1293">
        <v>94</v>
      </c>
      <c r="E163" s="617"/>
      <c r="F163" s="2757"/>
      <c r="G163" s="2757"/>
      <c r="H163" s="2757"/>
      <c r="I163" s="2757"/>
      <c r="J163" s="2757"/>
      <c r="K163" s="2757"/>
      <c r="L163" s="2757"/>
      <c r="M163" s="2757"/>
      <c r="N163" s="2757"/>
      <c r="O163" s="2757"/>
      <c r="P163" s="2757"/>
      <c r="Q163" s="2757"/>
      <c r="R163" s="2757"/>
      <c r="S163" s="2757"/>
      <c r="T163" s="2757"/>
      <c r="U163" s="2757"/>
      <c r="V163" s="2757"/>
      <c r="W163" s="2757"/>
      <c r="X163" s="2757"/>
      <c r="Y163" s="2757"/>
      <c r="Z163" s="2757"/>
      <c r="AA163" s="2757"/>
      <c r="AB163" s="2757"/>
      <c r="AC163" s="2757"/>
      <c r="AD163" s="2757"/>
      <c r="AE163" s="2757"/>
      <c r="AF163" s="2757"/>
      <c r="AG163" s="2757"/>
      <c r="AH163" s="2757"/>
    </row>
    <row r="164" spans="1:34" s="864" customFormat="1" ht="15" customHeight="1">
      <c r="A164" s="1292">
        <v>1908</v>
      </c>
      <c r="B164" s="1293">
        <v>2</v>
      </c>
      <c r="C164" s="1294">
        <v>1973</v>
      </c>
      <c r="D164" s="1293">
        <v>93</v>
      </c>
      <c r="E164" s="617"/>
      <c r="F164" s="2757"/>
      <c r="G164" s="2757"/>
      <c r="H164" s="2757"/>
      <c r="I164" s="2757"/>
      <c r="J164" s="2757"/>
      <c r="K164" s="2757"/>
      <c r="L164" s="2757"/>
      <c r="M164" s="2757"/>
      <c r="N164" s="2757"/>
      <c r="O164" s="2757"/>
      <c r="P164" s="2757"/>
      <c r="Q164" s="2757"/>
      <c r="R164" s="2757"/>
      <c r="S164" s="2757"/>
      <c r="T164" s="2757"/>
      <c r="U164" s="2757"/>
      <c r="V164" s="2757"/>
      <c r="W164" s="2757"/>
      <c r="X164" s="2757"/>
      <c r="Y164" s="2757"/>
      <c r="Z164" s="2757"/>
      <c r="AA164" s="2757"/>
      <c r="AB164" s="2757"/>
      <c r="AC164" s="2757"/>
      <c r="AD164" s="2757"/>
      <c r="AE164" s="2757"/>
      <c r="AF164" s="2757"/>
      <c r="AG164" s="2757"/>
      <c r="AH164" s="2757"/>
    </row>
    <row r="165" spans="1:34" s="864" customFormat="1" ht="15" customHeight="1">
      <c r="A165" s="1292">
        <v>1911</v>
      </c>
      <c r="B165" s="1293">
        <v>4</v>
      </c>
      <c r="C165" s="1294">
        <v>1974</v>
      </c>
      <c r="D165" s="1293">
        <v>108</v>
      </c>
      <c r="E165" s="617"/>
      <c r="F165" s="2757"/>
      <c r="G165" s="2757"/>
      <c r="H165" s="2757"/>
      <c r="I165" s="2757"/>
      <c r="J165" s="2757"/>
      <c r="K165" s="2757"/>
      <c r="L165" s="2757"/>
      <c r="M165" s="2757"/>
      <c r="N165" s="2757"/>
      <c r="O165" s="2757"/>
      <c r="P165" s="2757"/>
      <c r="Q165" s="2757"/>
      <c r="R165" s="2757"/>
      <c r="S165" s="2757"/>
      <c r="T165" s="2757"/>
      <c r="U165" s="2757"/>
      <c r="V165" s="2757"/>
      <c r="W165" s="2757"/>
      <c r="X165" s="2757"/>
      <c r="Y165" s="2757"/>
      <c r="Z165" s="2757"/>
      <c r="AA165" s="2757"/>
      <c r="AB165" s="2757"/>
      <c r="AC165" s="2757"/>
      <c r="AD165" s="2757"/>
      <c r="AE165" s="2757"/>
      <c r="AF165" s="2757"/>
      <c r="AG165" s="2757"/>
      <c r="AH165" s="2757"/>
    </row>
    <row r="166" spans="1:34" s="864" customFormat="1" ht="15" customHeight="1">
      <c r="A166" s="1292">
        <v>1912</v>
      </c>
      <c r="B166" s="1293">
        <v>2</v>
      </c>
      <c r="C166" s="1294">
        <v>1975</v>
      </c>
      <c r="D166" s="1293">
        <v>150</v>
      </c>
      <c r="E166" s="617"/>
      <c r="F166" s="2757"/>
      <c r="G166" s="2757"/>
      <c r="H166" s="2757"/>
      <c r="I166" s="2757"/>
      <c r="J166" s="2757"/>
      <c r="K166" s="2757"/>
      <c r="L166" s="2757"/>
      <c r="M166" s="2757"/>
      <c r="N166" s="2757"/>
      <c r="O166" s="2757"/>
      <c r="P166" s="2757"/>
      <c r="Q166" s="2757"/>
      <c r="R166" s="2757"/>
      <c r="S166" s="2757"/>
      <c r="T166" s="2757"/>
      <c r="U166" s="2757"/>
      <c r="V166" s="2757"/>
      <c r="W166" s="2757"/>
      <c r="X166" s="2757"/>
      <c r="Y166" s="2757"/>
      <c r="Z166" s="2757"/>
      <c r="AA166" s="2757"/>
      <c r="AB166" s="2757"/>
      <c r="AC166" s="2757"/>
      <c r="AD166" s="2757"/>
      <c r="AE166" s="2757"/>
      <c r="AF166" s="2757"/>
      <c r="AG166" s="2757"/>
      <c r="AH166" s="2757"/>
    </row>
    <row r="167" spans="1:34" s="864" customFormat="1" ht="15" customHeight="1">
      <c r="A167" s="1292">
        <v>1923</v>
      </c>
      <c r="B167" s="1293">
        <v>1</v>
      </c>
      <c r="C167" s="1294">
        <v>1976</v>
      </c>
      <c r="D167" s="1293">
        <v>223</v>
      </c>
      <c r="E167" s="617"/>
      <c r="F167" s="2757"/>
      <c r="G167" s="2757"/>
      <c r="H167" s="2757"/>
      <c r="I167" s="2757"/>
      <c r="J167" s="2757"/>
      <c r="K167" s="2757"/>
      <c r="L167" s="2757"/>
      <c r="M167" s="2757"/>
      <c r="N167" s="2757"/>
      <c r="O167" s="2757"/>
      <c r="P167" s="2757"/>
      <c r="Q167" s="2757"/>
      <c r="R167" s="2757"/>
      <c r="S167" s="2757"/>
      <c r="T167" s="2757"/>
      <c r="U167" s="2757"/>
      <c r="V167" s="2757"/>
      <c r="W167" s="2757"/>
      <c r="X167" s="2757"/>
      <c r="Y167" s="2757"/>
      <c r="Z167" s="2757"/>
      <c r="AA167" s="2757"/>
      <c r="AB167" s="2757"/>
      <c r="AC167" s="2757"/>
      <c r="AD167" s="2757"/>
      <c r="AE167" s="2757"/>
      <c r="AF167" s="2757"/>
      <c r="AG167" s="2757"/>
      <c r="AH167" s="2757"/>
    </row>
    <row r="168" spans="1:34" s="864" customFormat="1" ht="15" customHeight="1">
      <c r="A168" s="1292">
        <v>1925</v>
      </c>
      <c r="B168" s="1293">
        <v>1</v>
      </c>
      <c r="C168" s="1294">
        <v>1977</v>
      </c>
      <c r="D168" s="1293">
        <v>326</v>
      </c>
      <c r="E168" s="617"/>
      <c r="F168" s="2757"/>
      <c r="G168" s="2757"/>
      <c r="H168" s="2757"/>
      <c r="I168" s="2757"/>
      <c r="J168" s="2757"/>
      <c r="K168" s="2757"/>
      <c r="L168" s="2757"/>
      <c r="M168" s="2757"/>
      <c r="N168" s="2757"/>
      <c r="O168" s="2757"/>
      <c r="P168" s="2757"/>
      <c r="Q168" s="2757"/>
      <c r="R168" s="2757"/>
      <c r="S168" s="2757"/>
      <c r="T168" s="2757"/>
      <c r="U168" s="2757"/>
      <c r="V168" s="2757"/>
      <c r="W168" s="2757"/>
      <c r="X168" s="2757"/>
      <c r="Y168" s="2757"/>
      <c r="Z168" s="2757"/>
      <c r="AA168" s="2757"/>
      <c r="AB168" s="2757"/>
      <c r="AC168" s="2757"/>
      <c r="AD168" s="2757"/>
      <c r="AE168" s="2757"/>
      <c r="AF168" s="2757"/>
      <c r="AG168" s="2757"/>
      <c r="AH168" s="2757"/>
    </row>
    <row r="169" spans="1:34" s="864" customFormat="1" ht="15" customHeight="1">
      <c r="A169" s="1292">
        <v>1927</v>
      </c>
      <c r="B169" s="1293">
        <v>1</v>
      </c>
      <c r="C169" s="1294">
        <v>1978</v>
      </c>
      <c r="D169" s="1293">
        <v>386</v>
      </c>
      <c r="E169" s="617"/>
      <c r="F169" s="2757"/>
      <c r="G169" s="2757"/>
      <c r="H169" s="2757"/>
      <c r="I169" s="2757"/>
      <c r="J169" s="2757"/>
      <c r="K169" s="2757"/>
      <c r="L169" s="2757"/>
      <c r="M169" s="2757"/>
      <c r="N169" s="2757"/>
      <c r="O169" s="2757"/>
      <c r="P169" s="2757"/>
      <c r="Q169" s="2757"/>
      <c r="R169" s="2757"/>
      <c r="S169" s="2757"/>
      <c r="T169" s="2757"/>
      <c r="U169" s="2757"/>
      <c r="V169" s="2757"/>
      <c r="W169" s="2757"/>
      <c r="X169" s="2757"/>
      <c r="Y169" s="2757"/>
      <c r="Z169" s="2757"/>
      <c r="AA169" s="2757"/>
      <c r="AB169" s="2757"/>
      <c r="AC169" s="2757"/>
      <c r="AD169" s="2757"/>
      <c r="AE169" s="2757"/>
      <c r="AF169" s="2757"/>
      <c r="AG169" s="2757"/>
      <c r="AH169" s="2757"/>
    </row>
    <row r="170" spans="1:34" s="864" customFormat="1" ht="15" customHeight="1">
      <c r="A170" s="1292">
        <v>1928</v>
      </c>
      <c r="B170" s="1293">
        <v>1</v>
      </c>
      <c r="C170" s="1294">
        <v>1979</v>
      </c>
      <c r="D170" s="1293">
        <v>533</v>
      </c>
      <c r="E170" s="617"/>
      <c r="F170" s="2757"/>
      <c r="G170" s="2757"/>
      <c r="H170" s="2757"/>
      <c r="I170" s="2757"/>
      <c r="J170" s="2757"/>
      <c r="K170" s="2757"/>
      <c r="L170" s="2757"/>
      <c r="M170" s="2757"/>
      <c r="N170" s="2757"/>
      <c r="O170" s="2757"/>
      <c r="P170" s="2757"/>
      <c r="Q170" s="2757"/>
      <c r="R170" s="2757"/>
      <c r="S170" s="2757"/>
      <c r="T170" s="2757"/>
      <c r="U170" s="2757"/>
      <c r="V170" s="2757"/>
      <c r="W170" s="2757"/>
      <c r="X170" s="2757"/>
      <c r="Y170" s="2757"/>
      <c r="Z170" s="2757"/>
      <c r="AA170" s="2757"/>
      <c r="AB170" s="2757"/>
      <c r="AC170" s="2757"/>
      <c r="AD170" s="2757"/>
      <c r="AE170" s="2757"/>
      <c r="AF170" s="2757"/>
      <c r="AG170" s="2757"/>
      <c r="AH170" s="2757"/>
    </row>
    <row r="171" spans="1:34" s="864" customFormat="1" ht="15" customHeight="1">
      <c r="A171" s="1292">
        <v>1929</v>
      </c>
      <c r="B171" s="1293">
        <v>7</v>
      </c>
      <c r="C171" s="1294">
        <v>1980</v>
      </c>
      <c r="D171" s="1293">
        <v>831</v>
      </c>
      <c r="E171" s="617"/>
      <c r="F171" s="2757"/>
      <c r="G171" s="2757"/>
      <c r="H171" s="2757"/>
      <c r="I171" s="2757"/>
      <c r="J171" s="2757"/>
      <c r="K171" s="2757"/>
      <c r="L171" s="2757"/>
      <c r="M171" s="2757"/>
      <c r="N171" s="2757"/>
      <c r="O171" s="2757"/>
      <c r="P171" s="2757"/>
      <c r="Q171" s="2757"/>
      <c r="R171" s="2757"/>
      <c r="S171" s="2757"/>
      <c r="T171" s="2757"/>
      <c r="U171" s="2757"/>
      <c r="V171" s="2757"/>
      <c r="W171" s="2757"/>
      <c r="X171" s="2757"/>
      <c r="Y171" s="2757"/>
      <c r="Z171" s="2757"/>
      <c r="AA171" s="2757"/>
      <c r="AB171" s="2757"/>
      <c r="AC171" s="2757"/>
      <c r="AD171" s="2757"/>
      <c r="AE171" s="2757"/>
      <c r="AF171" s="2757"/>
      <c r="AG171" s="2757"/>
      <c r="AH171" s="2757"/>
    </row>
    <row r="172" spans="1:34" s="864" customFormat="1" ht="15" customHeight="1">
      <c r="A172" s="1292">
        <v>1930</v>
      </c>
      <c r="B172" s="1293">
        <v>2</v>
      </c>
      <c r="C172" s="1294">
        <v>1981</v>
      </c>
      <c r="D172" s="1293">
        <v>1114</v>
      </c>
      <c r="E172" s="617"/>
      <c r="F172" s="2757"/>
      <c r="G172" s="2757"/>
      <c r="H172" s="2757"/>
      <c r="I172" s="2757"/>
      <c r="J172" s="2757"/>
      <c r="K172" s="2757"/>
      <c r="L172" s="2757"/>
      <c r="M172" s="2757"/>
      <c r="N172" s="2757"/>
      <c r="O172" s="2757"/>
      <c r="P172" s="2757"/>
      <c r="Q172" s="2757"/>
      <c r="R172" s="2757"/>
      <c r="S172" s="2757"/>
      <c r="T172" s="2757"/>
      <c r="U172" s="2757"/>
      <c r="V172" s="2757"/>
      <c r="W172" s="2757"/>
      <c r="X172" s="2757"/>
      <c r="Y172" s="2757"/>
      <c r="Z172" s="2757"/>
      <c r="AA172" s="2757"/>
      <c r="AB172" s="2757"/>
      <c r="AC172" s="2757"/>
      <c r="AD172" s="2757"/>
      <c r="AE172" s="2757"/>
      <c r="AF172" s="2757"/>
      <c r="AG172" s="2757"/>
      <c r="AH172" s="2757"/>
    </row>
    <row r="173" spans="1:34" s="864" customFormat="1" ht="15" customHeight="1">
      <c r="A173" s="1292">
        <v>1931</v>
      </c>
      <c r="B173" s="1293">
        <v>1</v>
      </c>
      <c r="C173" s="1294">
        <v>1982</v>
      </c>
      <c r="D173" s="1293">
        <v>1375</v>
      </c>
      <c r="E173" s="617"/>
      <c r="F173" s="2757"/>
      <c r="G173" s="2757"/>
      <c r="H173" s="2757"/>
      <c r="I173" s="2757"/>
      <c r="J173" s="2757"/>
      <c r="K173" s="2757"/>
      <c r="L173" s="2757"/>
      <c r="M173" s="2757"/>
      <c r="N173" s="2757"/>
      <c r="O173" s="2757"/>
      <c r="P173" s="2757"/>
      <c r="Q173" s="2757"/>
      <c r="R173" s="2757"/>
      <c r="S173" s="2757"/>
      <c r="T173" s="2757"/>
      <c r="U173" s="2757"/>
      <c r="V173" s="2757"/>
      <c r="W173" s="2757"/>
      <c r="X173" s="2757"/>
      <c r="Y173" s="2757"/>
      <c r="Z173" s="2757"/>
      <c r="AA173" s="2757"/>
      <c r="AB173" s="2757"/>
      <c r="AC173" s="2757"/>
      <c r="AD173" s="2757"/>
      <c r="AE173" s="2757"/>
      <c r="AF173" s="2757"/>
      <c r="AG173" s="2757"/>
      <c r="AH173" s="2757"/>
    </row>
    <row r="174" spans="1:34" s="864" customFormat="1" ht="15" customHeight="1">
      <c r="A174" s="1292">
        <v>1932</v>
      </c>
      <c r="B174" s="1293">
        <v>2</v>
      </c>
      <c r="C174" s="1294">
        <v>1983</v>
      </c>
      <c r="D174" s="1293">
        <v>1370</v>
      </c>
      <c r="E174" s="617"/>
      <c r="F174" s="2757"/>
      <c r="G174" s="2757"/>
      <c r="H174" s="2757"/>
      <c r="I174" s="2757"/>
      <c r="J174" s="2757"/>
      <c r="K174" s="2757"/>
      <c r="L174" s="2757"/>
      <c r="M174" s="2757"/>
      <c r="N174" s="2757"/>
      <c r="O174" s="2757"/>
      <c r="P174" s="2757"/>
      <c r="Q174" s="2757"/>
      <c r="R174" s="2757"/>
      <c r="S174" s="2757"/>
      <c r="T174" s="2757"/>
      <c r="U174" s="2757"/>
      <c r="V174" s="2757"/>
      <c r="W174" s="2757"/>
      <c r="X174" s="2757"/>
      <c r="Y174" s="2757"/>
      <c r="Z174" s="2757"/>
      <c r="AA174" s="2757"/>
      <c r="AB174" s="2757"/>
      <c r="AC174" s="2757"/>
      <c r="AD174" s="2757"/>
      <c r="AE174" s="2757"/>
      <c r="AF174" s="2757"/>
      <c r="AG174" s="2757"/>
      <c r="AH174" s="2757"/>
    </row>
    <row r="175" spans="1:34" s="864" customFormat="1" ht="15" customHeight="1">
      <c r="A175" s="1292">
        <v>1933</v>
      </c>
      <c r="B175" s="1293">
        <v>1</v>
      </c>
      <c r="C175" s="1294">
        <v>1984</v>
      </c>
      <c r="D175" s="1293">
        <v>1330</v>
      </c>
      <c r="E175" s="617"/>
      <c r="F175" s="2757"/>
      <c r="G175" s="2757"/>
      <c r="H175" s="2757"/>
      <c r="I175" s="2757"/>
      <c r="J175" s="2757"/>
      <c r="K175" s="2757"/>
      <c r="L175" s="2757"/>
      <c r="M175" s="2757"/>
      <c r="N175" s="2757"/>
      <c r="O175" s="2757"/>
      <c r="P175" s="2757"/>
      <c r="Q175" s="2757"/>
      <c r="R175" s="2757"/>
      <c r="S175" s="2757"/>
      <c r="T175" s="2757"/>
      <c r="U175" s="2757"/>
      <c r="V175" s="2757"/>
      <c r="W175" s="2757"/>
      <c r="X175" s="2757"/>
      <c r="Y175" s="2757"/>
      <c r="Z175" s="2757"/>
      <c r="AA175" s="2757"/>
      <c r="AB175" s="2757"/>
      <c r="AC175" s="2757"/>
      <c r="AD175" s="2757"/>
      <c r="AE175" s="2757"/>
      <c r="AF175" s="2757"/>
      <c r="AG175" s="2757"/>
      <c r="AH175" s="2757"/>
    </row>
    <row r="176" spans="1:34" s="864" customFormat="1" ht="15" customHeight="1">
      <c r="A176" s="1292">
        <v>1934</v>
      </c>
      <c r="B176" s="1293">
        <v>3</v>
      </c>
      <c r="C176" s="1294">
        <v>1985</v>
      </c>
      <c r="D176" s="1293">
        <v>1676</v>
      </c>
      <c r="E176" s="617"/>
      <c r="F176" s="2757"/>
      <c r="G176" s="2757"/>
      <c r="H176" s="2757"/>
      <c r="I176" s="2757"/>
      <c r="J176" s="2757"/>
      <c r="K176" s="2757"/>
      <c r="L176" s="2757"/>
      <c r="M176" s="2757"/>
      <c r="N176" s="2757"/>
      <c r="O176" s="2757"/>
      <c r="P176" s="2757"/>
      <c r="Q176" s="2757"/>
      <c r="R176" s="2757"/>
      <c r="S176" s="2757"/>
      <c r="T176" s="2757"/>
      <c r="U176" s="2757"/>
      <c r="V176" s="2757"/>
      <c r="W176" s="2757"/>
      <c r="X176" s="2757"/>
      <c r="Y176" s="2757"/>
      <c r="Z176" s="2757"/>
      <c r="AA176" s="2757"/>
      <c r="AB176" s="2757"/>
      <c r="AC176" s="2757"/>
      <c r="AD176" s="2757"/>
      <c r="AE176" s="2757"/>
      <c r="AF176" s="2757"/>
      <c r="AG176" s="2757"/>
      <c r="AH176" s="2757"/>
    </row>
    <row r="177" spans="1:34" s="864" customFormat="1" ht="15" customHeight="1">
      <c r="A177" s="1292">
        <v>1936</v>
      </c>
      <c r="B177" s="1293">
        <v>2</v>
      </c>
      <c r="C177" s="1294">
        <v>1986</v>
      </c>
      <c r="D177" s="1293">
        <v>1903</v>
      </c>
      <c r="E177" s="617"/>
      <c r="F177" s="2757"/>
      <c r="G177" s="2757"/>
      <c r="H177" s="2757"/>
      <c r="I177" s="2757"/>
      <c r="J177" s="2757"/>
      <c r="K177" s="2757"/>
      <c r="L177" s="2757"/>
      <c r="M177" s="2757"/>
      <c r="N177" s="2757"/>
      <c r="O177" s="2757"/>
      <c r="P177" s="2757"/>
      <c r="Q177" s="2757"/>
      <c r="R177" s="2757"/>
      <c r="S177" s="2757"/>
      <c r="T177" s="2757"/>
      <c r="U177" s="2757"/>
      <c r="V177" s="2757"/>
      <c r="W177" s="2757"/>
      <c r="X177" s="2757"/>
      <c r="Y177" s="2757"/>
      <c r="Z177" s="2757"/>
      <c r="AA177" s="2757"/>
      <c r="AB177" s="2757"/>
      <c r="AC177" s="2757"/>
      <c r="AD177" s="2757"/>
      <c r="AE177" s="2757"/>
      <c r="AF177" s="2757"/>
      <c r="AG177" s="2757"/>
      <c r="AH177" s="2757"/>
    </row>
    <row r="178" spans="1:34" s="864" customFormat="1" ht="15" customHeight="1">
      <c r="A178" s="1292">
        <v>1937</v>
      </c>
      <c r="B178" s="1293">
        <v>2</v>
      </c>
      <c r="C178" s="1294">
        <v>1987</v>
      </c>
      <c r="D178" s="1293">
        <v>1802</v>
      </c>
      <c r="E178" s="617"/>
      <c r="F178" s="2757"/>
      <c r="G178" s="2757"/>
      <c r="H178" s="2757"/>
      <c r="I178" s="2757"/>
      <c r="J178" s="2757"/>
      <c r="K178" s="2757"/>
      <c r="L178" s="2757"/>
      <c r="M178" s="2757"/>
      <c r="N178" s="2757"/>
      <c r="O178" s="2757"/>
      <c r="P178" s="2757"/>
      <c r="Q178" s="2757"/>
      <c r="R178" s="2757"/>
      <c r="S178" s="2757"/>
      <c r="T178" s="2757"/>
      <c r="U178" s="2757"/>
      <c r="V178" s="2757"/>
      <c r="W178" s="2757"/>
      <c r="X178" s="2757"/>
      <c r="Y178" s="2757"/>
      <c r="Z178" s="2757"/>
      <c r="AA178" s="2757"/>
      <c r="AB178" s="2757"/>
      <c r="AC178" s="2757"/>
      <c r="AD178" s="2757"/>
      <c r="AE178" s="2757"/>
      <c r="AF178" s="2757"/>
      <c r="AG178" s="2757"/>
      <c r="AH178" s="2757"/>
    </row>
    <row r="179" spans="1:34" s="864" customFormat="1" ht="15" customHeight="1">
      <c r="A179" s="1292">
        <v>1940</v>
      </c>
      <c r="B179" s="1293">
        <v>1</v>
      </c>
      <c r="C179" s="1294">
        <v>1988</v>
      </c>
      <c r="D179" s="1293">
        <v>2972</v>
      </c>
      <c r="E179" s="617"/>
      <c r="F179" s="2757"/>
      <c r="G179" s="2757"/>
      <c r="H179" s="2757"/>
      <c r="I179" s="2757"/>
      <c r="J179" s="2757"/>
      <c r="K179" s="2757"/>
      <c r="L179" s="2757"/>
      <c r="M179" s="2757"/>
      <c r="N179" s="2757"/>
      <c r="O179" s="2757"/>
      <c r="P179" s="2757"/>
      <c r="Q179" s="2757"/>
      <c r="R179" s="2757"/>
      <c r="S179" s="2757"/>
      <c r="T179" s="2757"/>
      <c r="U179" s="2757"/>
      <c r="V179" s="2757"/>
      <c r="W179" s="2757"/>
      <c r="X179" s="2757"/>
      <c r="Y179" s="2757"/>
      <c r="Z179" s="2757"/>
      <c r="AA179" s="2757"/>
      <c r="AB179" s="2757"/>
      <c r="AC179" s="2757"/>
      <c r="AD179" s="2757"/>
      <c r="AE179" s="2757"/>
      <c r="AF179" s="2757"/>
      <c r="AG179" s="2757"/>
      <c r="AH179" s="2757"/>
    </row>
    <row r="180" spans="1:34" s="864" customFormat="1" ht="15" customHeight="1">
      <c r="A180" s="1292">
        <v>1942</v>
      </c>
      <c r="B180" s="1293">
        <v>2</v>
      </c>
      <c r="C180" s="1294">
        <v>1989</v>
      </c>
      <c r="D180" s="1293">
        <v>4165</v>
      </c>
      <c r="E180" s="617"/>
      <c r="F180" s="2757"/>
      <c r="G180" s="2757"/>
      <c r="H180" s="2757"/>
      <c r="I180" s="2757"/>
      <c r="J180" s="2757"/>
      <c r="K180" s="2757"/>
      <c r="L180" s="2757"/>
      <c r="M180" s="2757"/>
      <c r="N180" s="2757"/>
      <c r="O180" s="2757"/>
      <c r="P180" s="2757"/>
      <c r="Q180" s="2757"/>
      <c r="R180" s="2757"/>
      <c r="S180" s="2757"/>
      <c r="T180" s="2757"/>
      <c r="U180" s="2757"/>
      <c r="V180" s="2757"/>
      <c r="W180" s="2757"/>
      <c r="X180" s="2757"/>
      <c r="Y180" s="2757"/>
      <c r="Z180" s="2757"/>
      <c r="AA180" s="2757"/>
      <c r="AB180" s="2757"/>
      <c r="AC180" s="2757"/>
      <c r="AD180" s="2757"/>
      <c r="AE180" s="2757"/>
      <c r="AF180" s="2757"/>
      <c r="AG180" s="2757"/>
      <c r="AH180" s="2757"/>
    </row>
    <row r="181" spans="1:34" s="864" customFormat="1" ht="15" customHeight="1">
      <c r="A181" s="1292">
        <v>1943</v>
      </c>
      <c r="B181" s="1293">
        <v>1</v>
      </c>
      <c r="C181" s="1294">
        <v>1990</v>
      </c>
      <c r="D181" s="1293">
        <v>6033</v>
      </c>
      <c r="E181" s="617"/>
      <c r="F181" s="2757"/>
      <c r="G181" s="2757"/>
      <c r="H181" s="2757"/>
      <c r="I181" s="2757"/>
      <c r="J181" s="2757"/>
      <c r="K181" s="2757"/>
      <c r="L181" s="2757"/>
      <c r="M181" s="2757"/>
      <c r="N181" s="2757"/>
      <c r="O181" s="2757"/>
      <c r="P181" s="2757"/>
      <c r="Q181" s="2757"/>
      <c r="R181" s="2757"/>
      <c r="S181" s="2757"/>
      <c r="T181" s="2757"/>
      <c r="U181" s="2757"/>
      <c r="V181" s="2757"/>
      <c r="W181" s="2757"/>
      <c r="X181" s="2757"/>
      <c r="Y181" s="2757"/>
      <c r="Z181" s="2757"/>
      <c r="AA181" s="2757"/>
      <c r="AB181" s="2757"/>
      <c r="AC181" s="2757"/>
      <c r="AD181" s="2757"/>
      <c r="AE181" s="2757"/>
      <c r="AF181" s="2757"/>
      <c r="AG181" s="2757"/>
      <c r="AH181" s="2757"/>
    </row>
    <row r="182" spans="1:34" s="864" customFormat="1" ht="15" customHeight="1">
      <c r="A182" s="1292">
        <v>1944</v>
      </c>
      <c r="B182" s="1293">
        <v>2</v>
      </c>
      <c r="C182" s="1294">
        <v>1991</v>
      </c>
      <c r="D182" s="1293">
        <v>7450</v>
      </c>
      <c r="E182" s="617"/>
      <c r="F182" s="2757"/>
      <c r="G182" s="2757"/>
      <c r="H182" s="2757"/>
      <c r="I182" s="2757"/>
      <c r="J182" s="2757"/>
      <c r="K182" s="2757"/>
      <c r="L182" s="2757"/>
      <c r="M182" s="2757"/>
      <c r="N182" s="2757"/>
      <c r="O182" s="2757"/>
      <c r="P182" s="2757"/>
      <c r="Q182" s="2757"/>
      <c r="R182" s="2757"/>
      <c r="S182" s="2757"/>
      <c r="T182" s="2757"/>
      <c r="U182" s="2757"/>
      <c r="V182" s="2757"/>
      <c r="W182" s="2757"/>
      <c r="X182" s="2757"/>
      <c r="Y182" s="2757"/>
      <c r="Z182" s="2757"/>
      <c r="AA182" s="2757"/>
      <c r="AB182" s="2757"/>
      <c r="AC182" s="2757"/>
      <c r="AD182" s="2757"/>
      <c r="AE182" s="2757"/>
      <c r="AF182" s="2757"/>
      <c r="AG182" s="2757"/>
      <c r="AH182" s="2757"/>
    </row>
    <row r="183" spans="1:34" s="864" customFormat="1" ht="15" customHeight="1">
      <c r="A183" s="1292">
        <v>1946</v>
      </c>
      <c r="B183" s="1293">
        <v>4</v>
      </c>
      <c r="C183" s="1294">
        <v>1992</v>
      </c>
      <c r="D183" s="1293">
        <v>10234</v>
      </c>
      <c r="E183" s="617"/>
      <c r="F183" s="2757"/>
      <c r="G183" s="2757"/>
      <c r="H183" s="2757"/>
      <c r="I183" s="2757"/>
      <c r="J183" s="2757"/>
      <c r="K183" s="2757"/>
      <c r="L183" s="2757"/>
      <c r="M183" s="2757"/>
      <c r="N183" s="2757"/>
      <c r="O183" s="2757"/>
      <c r="P183" s="2757"/>
      <c r="Q183" s="2757"/>
      <c r="R183" s="2757"/>
      <c r="S183" s="2757"/>
      <c r="T183" s="2757"/>
      <c r="U183" s="2757"/>
      <c r="V183" s="2757"/>
      <c r="W183" s="2757"/>
      <c r="X183" s="2757"/>
      <c r="Y183" s="2757"/>
      <c r="Z183" s="2757"/>
      <c r="AA183" s="2757"/>
      <c r="AB183" s="2757"/>
      <c r="AC183" s="2757"/>
      <c r="AD183" s="2757"/>
      <c r="AE183" s="2757"/>
      <c r="AF183" s="2757"/>
      <c r="AG183" s="2757"/>
      <c r="AH183" s="2757"/>
    </row>
    <row r="184" spans="1:34" s="864" customFormat="1" ht="15" customHeight="1">
      <c r="A184" s="1292">
        <v>1947</v>
      </c>
      <c r="B184" s="1293">
        <v>4</v>
      </c>
      <c r="C184" s="1294">
        <v>1993</v>
      </c>
      <c r="D184" s="1293">
        <v>9963</v>
      </c>
      <c r="E184" s="617"/>
      <c r="F184" s="2757"/>
      <c r="G184" s="2757"/>
      <c r="H184" s="2757"/>
      <c r="I184" s="2757"/>
      <c r="J184" s="2757"/>
      <c r="K184" s="2757"/>
      <c r="L184" s="2757"/>
      <c r="M184" s="2757"/>
      <c r="N184" s="2757"/>
      <c r="O184" s="2757"/>
      <c r="P184" s="2757"/>
      <c r="Q184" s="2757"/>
      <c r="R184" s="2757"/>
      <c r="S184" s="2757"/>
      <c r="T184" s="2757"/>
      <c r="U184" s="2757"/>
      <c r="V184" s="2757"/>
      <c r="W184" s="2757"/>
      <c r="X184" s="2757"/>
      <c r="Y184" s="2757"/>
      <c r="Z184" s="2757"/>
      <c r="AA184" s="2757"/>
      <c r="AB184" s="2757"/>
      <c r="AC184" s="2757"/>
      <c r="AD184" s="2757"/>
      <c r="AE184" s="2757"/>
      <c r="AF184" s="2757"/>
      <c r="AG184" s="2757"/>
      <c r="AH184" s="2757"/>
    </row>
    <row r="185" spans="1:34" s="864" customFormat="1" ht="15" customHeight="1">
      <c r="A185" s="1292">
        <v>1948</v>
      </c>
      <c r="B185" s="1293">
        <v>6</v>
      </c>
      <c r="C185" s="1294">
        <v>1994</v>
      </c>
      <c r="D185" s="1293">
        <v>11336</v>
      </c>
      <c r="E185" s="617"/>
      <c r="F185" s="2757"/>
      <c r="G185" s="2757"/>
      <c r="H185" s="2757"/>
      <c r="I185" s="2757"/>
      <c r="J185" s="2757"/>
      <c r="K185" s="2757"/>
      <c r="L185" s="2757"/>
      <c r="M185" s="2757"/>
      <c r="N185" s="2757"/>
      <c r="O185" s="2757"/>
      <c r="P185" s="2757"/>
      <c r="Q185" s="2757"/>
      <c r="R185" s="2757"/>
      <c r="S185" s="2757"/>
      <c r="T185" s="2757"/>
      <c r="U185" s="2757"/>
      <c r="V185" s="2757"/>
      <c r="W185" s="2757"/>
      <c r="X185" s="2757"/>
      <c r="Y185" s="2757"/>
      <c r="Z185" s="2757"/>
      <c r="AA185" s="2757"/>
      <c r="AB185" s="2757"/>
      <c r="AC185" s="2757"/>
      <c r="AD185" s="2757"/>
      <c r="AE185" s="2757"/>
      <c r="AF185" s="2757"/>
      <c r="AG185" s="2757"/>
      <c r="AH185" s="2757"/>
    </row>
    <row r="186" spans="1:34" s="864" customFormat="1" ht="15" customHeight="1">
      <c r="A186" s="1292">
        <v>1949</v>
      </c>
      <c r="B186" s="1293">
        <v>2</v>
      </c>
      <c r="C186" s="1294">
        <v>1995</v>
      </c>
      <c r="D186" s="1293">
        <v>11172</v>
      </c>
      <c r="E186" s="617"/>
      <c r="F186" s="2757"/>
      <c r="G186" s="2757"/>
      <c r="H186" s="2757"/>
      <c r="I186" s="2757"/>
      <c r="J186" s="2757"/>
      <c r="K186" s="2757"/>
      <c r="L186" s="2757"/>
      <c r="M186" s="2757"/>
      <c r="N186" s="2757"/>
      <c r="O186" s="2757"/>
      <c r="P186" s="2757"/>
      <c r="Q186" s="2757"/>
      <c r="R186" s="2757"/>
      <c r="S186" s="2757"/>
      <c r="T186" s="2757"/>
      <c r="U186" s="2757"/>
      <c r="V186" s="2757"/>
      <c r="W186" s="2757"/>
      <c r="X186" s="2757"/>
      <c r="Y186" s="2757"/>
      <c r="Z186" s="2757"/>
      <c r="AA186" s="2757"/>
      <c r="AB186" s="2757"/>
      <c r="AC186" s="2757"/>
      <c r="AD186" s="2757"/>
      <c r="AE186" s="2757"/>
      <c r="AF186" s="2757"/>
      <c r="AG186" s="2757"/>
      <c r="AH186" s="2757"/>
    </row>
    <row r="187" spans="1:34" s="864" customFormat="1" ht="15" customHeight="1">
      <c r="A187" s="1292">
        <v>1950</v>
      </c>
      <c r="B187" s="1293">
        <v>12</v>
      </c>
      <c r="C187" s="1294">
        <v>1996</v>
      </c>
      <c r="D187" s="1293">
        <v>12595</v>
      </c>
      <c r="E187" s="617"/>
      <c r="F187" s="2757"/>
      <c r="G187" s="2757"/>
      <c r="H187" s="2757"/>
      <c r="I187" s="2757"/>
      <c r="J187" s="2757"/>
      <c r="K187" s="2757"/>
      <c r="L187" s="2757"/>
      <c r="M187" s="2757"/>
      <c r="N187" s="2757"/>
      <c r="O187" s="2757"/>
      <c r="P187" s="2757"/>
      <c r="Q187" s="2757"/>
      <c r="R187" s="2757"/>
      <c r="S187" s="2757"/>
      <c r="T187" s="2757"/>
      <c r="U187" s="2757"/>
      <c r="V187" s="2757"/>
      <c r="W187" s="2757"/>
      <c r="X187" s="2757"/>
      <c r="Y187" s="2757"/>
      <c r="Z187" s="2757"/>
      <c r="AA187" s="2757"/>
      <c r="AB187" s="2757"/>
      <c r="AC187" s="2757"/>
      <c r="AD187" s="2757"/>
      <c r="AE187" s="2757"/>
      <c r="AF187" s="2757"/>
      <c r="AG187" s="2757"/>
      <c r="AH187" s="2757"/>
    </row>
    <row r="188" spans="1:34" s="864" customFormat="1" ht="15" customHeight="1">
      <c r="A188" s="1292">
        <v>1951</v>
      </c>
      <c r="B188" s="1293">
        <v>6</v>
      </c>
      <c r="C188" s="1294">
        <v>1997</v>
      </c>
      <c r="D188" s="1293">
        <v>16110</v>
      </c>
      <c r="E188" s="617"/>
      <c r="F188" s="2757"/>
      <c r="G188" s="2757"/>
      <c r="H188" s="2757"/>
      <c r="I188" s="2757"/>
      <c r="J188" s="2757"/>
      <c r="K188" s="2757"/>
      <c r="L188" s="2757"/>
      <c r="M188" s="2757"/>
      <c r="N188" s="2757"/>
      <c r="O188" s="2757"/>
      <c r="P188" s="2757"/>
      <c r="Q188" s="2757"/>
      <c r="R188" s="2757"/>
      <c r="S188" s="2757"/>
      <c r="T188" s="2757"/>
      <c r="U188" s="2757"/>
      <c r="V188" s="2757"/>
      <c r="W188" s="2757"/>
      <c r="X188" s="2757"/>
      <c r="Y188" s="2757"/>
      <c r="Z188" s="2757"/>
      <c r="AA188" s="2757"/>
      <c r="AB188" s="2757"/>
      <c r="AC188" s="2757"/>
      <c r="AD188" s="2757"/>
      <c r="AE188" s="2757"/>
      <c r="AF188" s="2757"/>
      <c r="AG188" s="2757"/>
      <c r="AH188" s="2757"/>
    </row>
    <row r="189" spans="1:34" s="864" customFormat="1" ht="15" customHeight="1">
      <c r="A189" s="1292">
        <v>1952</v>
      </c>
      <c r="B189" s="1293">
        <v>4</v>
      </c>
      <c r="C189" s="1294">
        <v>1998</v>
      </c>
      <c r="D189" s="1293">
        <v>20461</v>
      </c>
      <c r="E189" s="617"/>
      <c r="F189" s="2757"/>
      <c r="G189" s="2757"/>
      <c r="H189" s="2757"/>
      <c r="I189" s="2757"/>
      <c r="J189" s="2757"/>
      <c r="K189" s="2757"/>
      <c r="L189" s="2757"/>
      <c r="M189" s="2757"/>
      <c r="N189" s="2757"/>
      <c r="O189" s="2757"/>
      <c r="P189" s="2757"/>
      <c r="Q189" s="2757"/>
      <c r="R189" s="2757"/>
      <c r="S189" s="2757"/>
      <c r="T189" s="2757"/>
      <c r="U189" s="2757"/>
      <c r="V189" s="2757"/>
      <c r="W189" s="2757"/>
      <c r="X189" s="2757"/>
      <c r="Y189" s="2757"/>
      <c r="Z189" s="2757"/>
      <c r="AA189" s="2757"/>
      <c r="AB189" s="2757"/>
      <c r="AC189" s="2757"/>
      <c r="AD189" s="2757"/>
      <c r="AE189" s="2757"/>
      <c r="AF189" s="2757"/>
      <c r="AG189" s="2757"/>
      <c r="AH189" s="2757"/>
    </row>
    <row r="190" spans="1:34" s="864" customFormat="1" ht="15" customHeight="1">
      <c r="A190" s="1292">
        <v>1953</v>
      </c>
      <c r="B190" s="1293">
        <v>4</v>
      </c>
      <c r="C190" s="1294">
        <v>1999</v>
      </c>
      <c r="D190" s="1293">
        <v>21745</v>
      </c>
      <c r="E190" s="617"/>
      <c r="F190" s="2757"/>
      <c r="G190" s="2757"/>
      <c r="H190" s="2757"/>
      <c r="I190" s="2757"/>
      <c r="J190" s="2757"/>
      <c r="K190" s="2757"/>
      <c r="L190" s="2757"/>
      <c r="M190" s="2757"/>
      <c r="N190" s="2757"/>
      <c r="O190" s="2757"/>
      <c r="P190" s="2757"/>
      <c r="Q190" s="2757"/>
      <c r="R190" s="2757"/>
      <c r="S190" s="2757"/>
      <c r="T190" s="2757"/>
      <c r="U190" s="2757"/>
      <c r="V190" s="2757"/>
      <c r="W190" s="2757"/>
      <c r="X190" s="2757"/>
      <c r="Y190" s="2757"/>
      <c r="Z190" s="2757"/>
      <c r="AA190" s="2757"/>
      <c r="AB190" s="2757"/>
      <c r="AC190" s="2757"/>
      <c r="AD190" s="2757"/>
      <c r="AE190" s="2757"/>
      <c r="AF190" s="2757"/>
      <c r="AG190" s="2757"/>
      <c r="AH190" s="2757"/>
    </row>
    <row r="191" spans="1:34" s="864" customFormat="1" ht="15" customHeight="1">
      <c r="A191" s="1292">
        <v>1954</v>
      </c>
      <c r="B191" s="1293">
        <v>6</v>
      </c>
      <c r="C191" s="1294">
        <v>2000</v>
      </c>
      <c r="D191" s="1293">
        <v>19283</v>
      </c>
      <c r="E191" s="617"/>
      <c r="F191" s="2757"/>
      <c r="G191" s="2757"/>
      <c r="H191" s="2757"/>
      <c r="I191" s="2757"/>
      <c r="J191" s="2757"/>
      <c r="K191" s="2757"/>
      <c r="L191" s="2757"/>
      <c r="M191" s="2757"/>
      <c r="N191" s="2757"/>
      <c r="O191" s="2757"/>
      <c r="P191" s="2757"/>
      <c r="Q191" s="2757"/>
      <c r="R191" s="2757"/>
      <c r="S191" s="2757"/>
      <c r="T191" s="2757"/>
      <c r="U191" s="2757"/>
      <c r="V191" s="2757"/>
      <c r="W191" s="2757"/>
      <c r="X191" s="2757"/>
      <c r="Y191" s="2757"/>
      <c r="Z191" s="2757"/>
      <c r="AA191" s="2757"/>
      <c r="AB191" s="2757"/>
      <c r="AC191" s="2757"/>
      <c r="AD191" s="2757"/>
      <c r="AE191" s="2757"/>
      <c r="AF191" s="2757"/>
      <c r="AG191" s="2757"/>
      <c r="AH191" s="2757"/>
    </row>
    <row r="192" spans="1:34" s="864" customFormat="1" ht="15" customHeight="1">
      <c r="A192" s="1292">
        <v>1955</v>
      </c>
      <c r="B192" s="1293">
        <v>9</v>
      </c>
      <c r="C192" s="1294">
        <v>2001</v>
      </c>
      <c r="D192" s="1293">
        <v>23406</v>
      </c>
      <c r="E192" s="617"/>
      <c r="F192" s="2757"/>
      <c r="G192" s="2757"/>
      <c r="H192" s="2757"/>
      <c r="I192" s="2757"/>
      <c r="J192" s="2757"/>
      <c r="K192" s="2757"/>
      <c r="L192" s="2757"/>
      <c r="M192" s="2757"/>
      <c r="N192" s="2757"/>
      <c r="O192" s="2757"/>
      <c r="P192" s="2757"/>
      <c r="Q192" s="2757"/>
      <c r="R192" s="2757"/>
      <c r="S192" s="2757"/>
      <c r="T192" s="2757"/>
      <c r="U192" s="2757"/>
      <c r="V192" s="2757"/>
      <c r="W192" s="2757"/>
      <c r="X192" s="2757"/>
      <c r="Y192" s="2757"/>
      <c r="Z192" s="2757"/>
      <c r="AA192" s="2757"/>
      <c r="AB192" s="2757"/>
      <c r="AC192" s="2757"/>
      <c r="AD192" s="2757"/>
      <c r="AE192" s="2757"/>
      <c r="AF192" s="2757"/>
      <c r="AG192" s="2757"/>
      <c r="AH192" s="2757"/>
    </row>
    <row r="193" spans="1:34" s="864" customFormat="1" ht="15" customHeight="1">
      <c r="A193" s="1292">
        <v>1956</v>
      </c>
      <c r="B193" s="1293">
        <v>12</v>
      </c>
      <c r="C193" s="1294">
        <v>2002</v>
      </c>
      <c r="D193" s="1293">
        <v>25687</v>
      </c>
      <c r="E193" s="617"/>
      <c r="F193" s="2764"/>
      <c r="G193" s="2757"/>
      <c r="H193" s="2757"/>
      <c r="I193" s="2757"/>
      <c r="J193" s="2757"/>
      <c r="K193" s="2757"/>
      <c r="L193" s="2757"/>
      <c r="M193" s="2757"/>
      <c r="N193" s="2757"/>
      <c r="O193" s="2757"/>
      <c r="P193" s="2757"/>
      <c r="Q193" s="2757"/>
      <c r="R193" s="2757"/>
      <c r="S193" s="2757"/>
      <c r="T193" s="2757"/>
      <c r="U193" s="2757"/>
      <c r="V193" s="2757"/>
      <c r="W193" s="2757"/>
      <c r="X193" s="2757"/>
      <c r="Y193" s="2757"/>
      <c r="Z193" s="2757"/>
      <c r="AA193" s="2757"/>
      <c r="AB193" s="2757"/>
      <c r="AC193" s="2757"/>
      <c r="AD193" s="2757"/>
      <c r="AE193" s="2757"/>
      <c r="AF193" s="2757"/>
      <c r="AG193" s="2757"/>
      <c r="AH193" s="2757"/>
    </row>
    <row r="194" spans="1:34" s="864" customFormat="1" ht="15" customHeight="1">
      <c r="A194" s="1292">
        <v>1957</v>
      </c>
      <c r="B194" s="1293">
        <v>11</v>
      </c>
      <c r="C194" s="1294">
        <v>2003</v>
      </c>
      <c r="D194" s="1293">
        <v>28995</v>
      </c>
      <c r="E194" s="617"/>
      <c r="F194" s="2764"/>
      <c r="G194" s="2757"/>
      <c r="H194" s="2757"/>
      <c r="I194" s="2757"/>
      <c r="J194" s="2757"/>
      <c r="K194" s="2757"/>
      <c r="L194" s="2757"/>
      <c r="M194" s="2757"/>
      <c r="N194" s="2757"/>
      <c r="O194" s="2757"/>
      <c r="P194" s="2757"/>
      <c r="Q194" s="2757"/>
      <c r="R194" s="2757"/>
      <c r="S194" s="2757"/>
      <c r="T194" s="2757"/>
      <c r="U194" s="2757"/>
      <c r="V194" s="2757"/>
      <c r="W194" s="2757"/>
      <c r="X194" s="2757"/>
      <c r="Y194" s="2757"/>
      <c r="Z194" s="2757"/>
      <c r="AA194" s="2757"/>
      <c r="AB194" s="2757"/>
      <c r="AC194" s="2757"/>
      <c r="AD194" s="2757"/>
      <c r="AE194" s="2757"/>
      <c r="AF194" s="2757"/>
      <c r="AG194" s="2757"/>
      <c r="AH194" s="2757"/>
    </row>
    <row r="195" spans="1:34" s="864" customFormat="1" ht="15" customHeight="1">
      <c r="A195" s="1292">
        <v>1958</v>
      </c>
      <c r="B195" s="1293">
        <v>11</v>
      </c>
      <c r="C195" s="1294">
        <v>2004</v>
      </c>
      <c r="D195" s="1293">
        <v>33199</v>
      </c>
      <c r="E195" s="617"/>
      <c r="F195" s="2764"/>
      <c r="G195" s="2757"/>
      <c r="H195" s="2757"/>
      <c r="I195" s="2757"/>
      <c r="J195" s="2757"/>
      <c r="K195" s="2757"/>
      <c r="L195" s="2757"/>
      <c r="M195" s="2757"/>
      <c r="N195" s="2757"/>
      <c r="O195" s="2757"/>
      <c r="P195" s="2757"/>
      <c r="Q195" s="2757"/>
      <c r="R195" s="2757"/>
      <c r="S195" s="2757"/>
      <c r="T195" s="2757"/>
      <c r="U195" s="2757"/>
      <c r="V195" s="2757"/>
      <c r="W195" s="2757"/>
      <c r="X195" s="2757"/>
      <c r="Y195" s="2757"/>
      <c r="Z195" s="2757"/>
      <c r="AA195" s="2757"/>
      <c r="AB195" s="2757"/>
      <c r="AC195" s="2757"/>
      <c r="AD195" s="2757"/>
      <c r="AE195" s="2757"/>
      <c r="AF195" s="2757"/>
      <c r="AG195" s="2757"/>
      <c r="AH195" s="2757"/>
    </row>
    <row r="196" spans="1:34" s="864" customFormat="1" ht="15" customHeight="1">
      <c r="A196" s="1292">
        <v>1959</v>
      </c>
      <c r="B196" s="1293">
        <v>14</v>
      </c>
      <c r="C196" s="1294">
        <v>2005</v>
      </c>
      <c r="D196" s="1293">
        <v>38159</v>
      </c>
      <c r="E196" s="617"/>
      <c r="F196" s="2764"/>
      <c r="G196" s="2757"/>
      <c r="H196" s="2757"/>
      <c r="I196" s="2757"/>
      <c r="J196" s="2757"/>
      <c r="K196" s="2757"/>
      <c r="L196" s="2757"/>
      <c r="M196" s="2757"/>
      <c r="N196" s="2757"/>
      <c r="O196" s="2757"/>
      <c r="P196" s="2757"/>
      <c r="Q196" s="2757"/>
      <c r="R196" s="2757"/>
      <c r="S196" s="2757"/>
      <c r="T196" s="2757"/>
      <c r="U196" s="2757"/>
      <c r="V196" s="2757"/>
      <c r="W196" s="2757"/>
      <c r="X196" s="2757"/>
      <c r="Y196" s="2757"/>
      <c r="Z196" s="2757"/>
      <c r="AA196" s="2757"/>
      <c r="AB196" s="2757"/>
      <c r="AC196" s="2757"/>
      <c r="AD196" s="2757"/>
      <c r="AE196" s="2757"/>
      <c r="AF196" s="2757"/>
      <c r="AG196" s="2757"/>
      <c r="AH196" s="2757"/>
    </row>
    <row r="197" spans="1:34" s="864" customFormat="1" ht="15" customHeight="1">
      <c r="A197" s="1292">
        <v>1960</v>
      </c>
      <c r="B197" s="1293">
        <v>12</v>
      </c>
      <c r="C197" s="1294">
        <v>2006</v>
      </c>
      <c r="D197" s="1293">
        <v>53373</v>
      </c>
      <c r="E197" s="617"/>
      <c r="F197" s="2764"/>
      <c r="G197" s="2757"/>
      <c r="H197" s="2757"/>
      <c r="I197" s="2757"/>
      <c r="J197" s="2757"/>
      <c r="K197" s="2757"/>
      <c r="L197" s="2757"/>
      <c r="M197" s="2757"/>
      <c r="N197" s="2757"/>
      <c r="O197" s="2757"/>
      <c r="P197" s="2757"/>
      <c r="Q197" s="2757"/>
      <c r="R197" s="2757"/>
      <c r="S197" s="2757"/>
      <c r="T197" s="2757"/>
      <c r="U197" s="2757"/>
      <c r="V197" s="2757"/>
      <c r="W197" s="2757"/>
      <c r="X197" s="2757"/>
      <c r="Y197" s="2757"/>
      <c r="Z197" s="2757"/>
      <c r="AA197" s="2757"/>
      <c r="AB197" s="2757"/>
      <c r="AC197" s="2757"/>
      <c r="AD197" s="2757"/>
      <c r="AE197" s="2757"/>
      <c r="AF197" s="2757"/>
      <c r="AG197" s="2757"/>
      <c r="AH197" s="2757"/>
    </row>
    <row r="198" spans="1:34" s="864" customFormat="1" ht="15" customHeight="1">
      <c r="A198" s="1292">
        <v>1961</v>
      </c>
      <c r="B198" s="1293">
        <v>10</v>
      </c>
      <c r="C198" s="1294">
        <v>2007</v>
      </c>
      <c r="D198" s="1293">
        <v>62664</v>
      </c>
      <c r="E198" s="617"/>
      <c r="F198" s="2764"/>
      <c r="G198" s="2757"/>
      <c r="H198" s="2757"/>
      <c r="I198" s="2757"/>
      <c r="J198" s="2757"/>
      <c r="K198" s="2757"/>
      <c r="L198" s="2757"/>
      <c r="M198" s="2757"/>
      <c r="N198" s="2757"/>
      <c r="O198" s="2757"/>
      <c r="P198" s="2757"/>
      <c r="Q198" s="2757"/>
      <c r="R198" s="2757"/>
      <c r="S198" s="2757"/>
      <c r="T198" s="2757"/>
      <c r="U198" s="2757"/>
      <c r="V198" s="2757"/>
      <c r="W198" s="2757"/>
      <c r="X198" s="2757"/>
      <c r="Y198" s="2757"/>
      <c r="Z198" s="2757"/>
      <c r="AA198" s="2757"/>
      <c r="AB198" s="2757"/>
      <c r="AC198" s="2757"/>
      <c r="AD198" s="2757"/>
      <c r="AE198" s="2757"/>
      <c r="AF198" s="2757"/>
      <c r="AG198" s="2757"/>
      <c r="AH198" s="2757"/>
    </row>
    <row r="199" spans="1:34" s="864" customFormat="1" ht="15" customHeight="1">
      <c r="A199" s="1292">
        <v>1962</v>
      </c>
      <c r="B199" s="1293">
        <v>11</v>
      </c>
      <c r="C199" s="1294">
        <v>2008</v>
      </c>
      <c r="D199" s="1293">
        <v>98111</v>
      </c>
      <c r="E199" s="617"/>
      <c r="F199" s="2764"/>
      <c r="G199" s="2757"/>
      <c r="H199" s="2757"/>
      <c r="I199" s="2757"/>
      <c r="J199" s="2757"/>
      <c r="K199" s="2757"/>
      <c r="L199" s="2757"/>
      <c r="M199" s="2757"/>
      <c r="N199" s="2757"/>
      <c r="O199" s="2757"/>
      <c r="P199" s="2757"/>
      <c r="Q199" s="2757"/>
      <c r="R199" s="2757"/>
      <c r="S199" s="2757"/>
      <c r="T199" s="2757"/>
      <c r="U199" s="2757"/>
      <c r="V199" s="2757"/>
      <c r="W199" s="2757"/>
      <c r="X199" s="2757"/>
      <c r="Y199" s="2757"/>
      <c r="Z199" s="2757"/>
      <c r="AA199" s="2757"/>
      <c r="AB199" s="2757"/>
      <c r="AC199" s="2757"/>
      <c r="AD199" s="2757"/>
      <c r="AE199" s="2757"/>
      <c r="AF199" s="2757"/>
      <c r="AG199" s="2757"/>
      <c r="AH199" s="2757"/>
    </row>
    <row r="200" spans="1:34" s="864" customFormat="1" ht="15" customHeight="1">
      <c r="A200" s="1292">
        <v>1963</v>
      </c>
      <c r="B200" s="1293">
        <v>13</v>
      </c>
      <c r="C200" s="1294">
        <v>2009</v>
      </c>
      <c r="D200" s="1293">
        <v>95915</v>
      </c>
      <c r="E200" s="617"/>
      <c r="F200" s="2764"/>
      <c r="G200" s="2757"/>
      <c r="H200" s="2757"/>
      <c r="I200" s="2757"/>
      <c r="J200" s="2757"/>
      <c r="K200" s="2757"/>
      <c r="L200" s="2757"/>
      <c r="M200" s="2757"/>
      <c r="N200" s="2757"/>
      <c r="O200" s="2757"/>
      <c r="P200" s="2757"/>
      <c r="Q200" s="2757"/>
      <c r="R200" s="2757"/>
      <c r="S200" s="2757"/>
      <c r="T200" s="2757"/>
      <c r="U200" s="2757"/>
      <c r="V200" s="2757"/>
      <c r="W200" s="2757"/>
      <c r="X200" s="2757"/>
      <c r="Y200" s="2757"/>
      <c r="Z200" s="2757"/>
      <c r="AA200" s="2757"/>
      <c r="AB200" s="2757"/>
      <c r="AC200" s="2757"/>
      <c r="AD200" s="2757"/>
      <c r="AE200" s="2757"/>
      <c r="AF200" s="2757"/>
      <c r="AG200" s="2757"/>
      <c r="AH200" s="2757"/>
    </row>
    <row r="201" spans="1:34" s="864" customFormat="1" ht="15" customHeight="1">
      <c r="A201" s="1292">
        <v>1964</v>
      </c>
      <c r="B201" s="1293">
        <v>24</v>
      </c>
      <c r="C201" s="1294">
        <v>2010</v>
      </c>
      <c r="D201" s="1293">
        <v>66678</v>
      </c>
      <c r="E201" s="617"/>
      <c r="F201" s="2764"/>
      <c r="G201" s="2757"/>
      <c r="H201" s="2757"/>
      <c r="I201" s="2757"/>
      <c r="J201" s="2757"/>
      <c r="K201" s="2757"/>
      <c r="L201" s="2757"/>
      <c r="M201" s="2757"/>
      <c r="N201" s="2757"/>
      <c r="O201" s="2757"/>
      <c r="P201" s="2757"/>
      <c r="Q201" s="2757"/>
      <c r="R201" s="2757"/>
      <c r="S201" s="2757"/>
      <c r="T201" s="2757"/>
      <c r="U201" s="2757"/>
      <c r="V201" s="2757"/>
      <c r="W201" s="2757"/>
      <c r="X201" s="2757"/>
      <c r="Y201" s="2757"/>
      <c r="Z201" s="2757"/>
      <c r="AA201" s="2757"/>
      <c r="AB201" s="2757"/>
      <c r="AC201" s="2757"/>
      <c r="AD201" s="2757"/>
      <c r="AE201" s="2757"/>
      <c r="AF201" s="2757"/>
      <c r="AG201" s="2757"/>
      <c r="AH201" s="2757"/>
    </row>
    <row r="202" spans="1:34" s="864" customFormat="1" ht="15" customHeight="1">
      <c r="A202" s="1292">
        <v>1965</v>
      </c>
      <c r="B202" s="1293">
        <v>26</v>
      </c>
      <c r="C202" s="1294">
        <v>2011</v>
      </c>
      <c r="D202" s="1293">
        <v>73610</v>
      </c>
      <c r="E202" s="617"/>
      <c r="F202" s="2764"/>
      <c r="G202" s="2757"/>
      <c r="H202" s="2757"/>
      <c r="I202" s="2757"/>
      <c r="J202" s="2757"/>
      <c r="K202" s="2757"/>
      <c r="L202" s="2757"/>
      <c r="M202" s="2757"/>
      <c r="N202" s="2757"/>
      <c r="O202" s="2757"/>
      <c r="P202" s="2757"/>
      <c r="Q202" s="2757"/>
      <c r="R202" s="2757"/>
      <c r="S202" s="2757"/>
      <c r="T202" s="2757"/>
      <c r="U202" s="2757"/>
      <c r="V202" s="2757"/>
      <c r="W202" s="2757"/>
      <c r="X202" s="2757"/>
      <c r="Y202" s="2757"/>
      <c r="Z202" s="2757"/>
      <c r="AA202" s="2757"/>
      <c r="AB202" s="2757"/>
      <c r="AC202" s="2757"/>
      <c r="AD202" s="2757"/>
      <c r="AE202" s="2757"/>
      <c r="AF202" s="2757"/>
      <c r="AG202" s="2757"/>
      <c r="AH202" s="2757"/>
    </row>
    <row r="203" spans="1:34" s="864" customFormat="1" ht="15" customHeight="1">
      <c r="A203" s="1292">
        <v>1966</v>
      </c>
      <c r="B203" s="1293">
        <v>33</v>
      </c>
      <c r="C203" s="1294">
        <v>2012</v>
      </c>
      <c r="D203" s="1293">
        <v>17884</v>
      </c>
      <c r="E203" s="617"/>
      <c r="F203" s="2764"/>
      <c r="G203" s="2757"/>
      <c r="H203" s="2757"/>
      <c r="I203" s="2757"/>
      <c r="J203" s="2757"/>
      <c r="K203" s="2757"/>
      <c r="L203" s="2757"/>
      <c r="M203" s="2757"/>
      <c r="N203" s="2757"/>
      <c r="O203" s="2757"/>
      <c r="P203" s="2757"/>
      <c r="Q203" s="2757"/>
      <c r="R203" s="2757"/>
      <c r="S203" s="2757"/>
      <c r="T203" s="2757"/>
      <c r="U203" s="2757"/>
      <c r="V203" s="2757"/>
      <c r="W203" s="2757"/>
      <c r="X203" s="2757"/>
      <c r="Y203" s="2757"/>
      <c r="Z203" s="2757"/>
      <c r="AA203" s="2757"/>
      <c r="AB203" s="2757"/>
      <c r="AC203" s="2757"/>
      <c r="AD203" s="2757"/>
      <c r="AE203" s="2757"/>
      <c r="AF203" s="2757"/>
      <c r="AG203" s="2757"/>
      <c r="AH203" s="2757"/>
    </row>
    <row r="204" spans="1:34" s="864" customFormat="1" ht="15" customHeight="1">
      <c r="A204" s="1292">
        <v>1967</v>
      </c>
      <c r="B204" s="1293">
        <v>34</v>
      </c>
      <c r="C204" s="1294">
        <v>2013</v>
      </c>
      <c r="D204" s="1293">
        <v>1</v>
      </c>
      <c r="E204" s="617"/>
      <c r="F204" s="2764"/>
      <c r="G204" s="2757"/>
      <c r="H204" s="2757"/>
      <c r="I204" s="2757"/>
      <c r="J204" s="2757"/>
      <c r="K204" s="2757"/>
      <c r="L204" s="2757"/>
      <c r="M204" s="2757"/>
      <c r="N204" s="2757"/>
      <c r="O204" s="2757"/>
      <c r="P204" s="2757"/>
      <c r="Q204" s="2757"/>
      <c r="R204" s="2757"/>
      <c r="S204" s="2757"/>
      <c r="T204" s="2757"/>
      <c r="U204" s="2757"/>
      <c r="V204" s="2757"/>
      <c r="W204" s="2757"/>
      <c r="X204" s="2757"/>
      <c r="Y204" s="2757"/>
      <c r="Z204" s="2757"/>
      <c r="AA204" s="2757"/>
      <c r="AB204" s="2757"/>
      <c r="AC204" s="2757"/>
      <c r="AD204" s="2757"/>
      <c r="AE204" s="2757"/>
      <c r="AF204" s="2757"/>
      <c r="AG204" s="2757"/>
      <c r="AH204" s="2757"/>
    </row>
    <row r="205" spans="1:34" s="864" customFormat="1" ht="15" customHeight="1">
      <c r="A205" s="1295">
        <v>1968</v>
      </c>
      <c r="B205" s="1296">
        <v>36</v>
      </c>
      <c r="C205" s="1297" t="s">
        <v>126</v>
      </c>
      <c r="D205" s="1296" t="s">
        <v>126</v>
      </c>
      <c r="E205" s="617"/>
      <c r="F205" s="2764"/>
      <c r="G205" s="2757"/>
      <c r="H205" s="2757"/>
      <c r="I205" s="2757"/>
      <c r="J205" s="2757"/>
      <c r="K205" s="2757"/>
      <c r="L205" s="2757"/>
      <c r="M205" s="2757"/>
      <c r="N205" s="2757"/>
      <c r="O205" s="2757"/>
      <c r="P205" s="2757"/>
      <c r="Q205" s="2757"/>
      <c r="R205" s="2757"/>
      <c r="S205" s="2757"/>
      <c r="T205" s="2757"/>
      <c r="U205" s="2757"/>
      <c r="V205" s="2757"/>
      <c r="W205" s="2757"/>
      <c r="X205" s="2757"/>
      <c r="Y205" s="2757"/>
      <c r="Z205" s="2757"/>
      <c r="AA205" s="2757"/>
      <c r="AB205" s="2757"/>
      <c r="AC205" s="2757"/>
      <c r="AD205" s="2757"/>
      <c r="AE205" s="2757"/>
      <c r="AF205" s="2757"/>
      <c r="AG205" s="2757"/>
      <c r="AH205" s="2757"/>
    </row>
    <row r="206" spans="1:34" s="864" customFormat="1" ht="15" customHeight="1">
      <c r="A206" s="1103" t="s">
        <v>1622</v>
      </c>
      <c r="B206" s="704"/>
      <c r="C206" s="704"/>
      <c r="D206" s="704"/>
      <c r="E206" s="617"/>
      <c r="F206" s="2764"/>
      <c r="G206" s="2757"/>
      <c r="H206" s="2757"/>
      <c r="I206" s="2757"/>
      <c r="J206" s="2757"/>
      <c r="K206" s="2757"/>
      <c r="L206" s="2757"/>
      <c r="M206" s="2757"/>
      <c r="N206" s="2757"/>
      <c r="O206" s="2757"/>
      <c r="P206" s="2757"/>
      <c r="Q206" s="2757"/>
      <c r="R206" s="2757"/>
      <c r="S206" s="2757"/>
      <c r="T206" s="2757"/>
      <c r="U206" s="2757"/>
      <c r="V206" s="2757"/>
      <c r="W206" s="2757"/>
      <c r="X206" s="2757"/>
      <c r="Y206" s="2757"/>
      <c r="Z206" s="2757"/>
      <c r="AA206" s="2757"/>
      <c r="AB206" s="2757"/>
      <c r="AC206" s="2757"/>
      <c r="AD206" s="2757"/>
      <c r="AE206" s="2757"/>
      <c r="AF206" s="2757"/>
      <c r="AG206" s="2757"/>
      <c r="AH206" s="2757"/>
    </row>
    <row r="207" spans="1:34" s="864" customFormat="1" ht="15" customHeight="1">
      <c r="A207" s="617"/>
      <c r="B207" s="617"/>
      <c r="C207" s="617"/>
      <c r="D207" s="617"/>
      <c r="E207" s="617"/>
      <c r="F207" s="2764"/>
      <c r="G207" s="2757"/>
      <c r="H207" s="2757"/>
      <c r="I207" s="2757"/>
      <c r="J207" s="2757"/>
      <c r="K207" s="2757"/>
      <c r="L207" s="2757"/>
      <c r="M207" s="2757"/>
      <c r="N207" s="2757"/>
      <c r="O207" s="2757"/>
      <c r="P207" s="2757"/>
      <c r="Q207" s="2757"/>
      <c r="R207" s="2757"/>
      <c r="S207" s="2757"/>
      <c r="T207" s="2757"/>
      <c r="U207" s="2757"/>
      <c r="V207" s="2757"/>
      <c r="W207" s="2757"/>
      <c r="X207" s="2757"/>
      <c r="Y207" s="2757"/>
      <c r="Z207" s="2757"/>
      <c r="AA207" s="2757"/>
      <c r="AB207" s="2757"/>
      <c r="AC207" s="2757"/>
      <c r="AD207" s="2757"/>
      <c r="AE207" s="2757"/>
      <c r="AF207" s="2757"/>
      <c r="AG207" s="2757"/>
      <c r="AH207" s="2757"/>
    </row>
    <row r="208" spans="1:34" s="982" customFormat="1" ht="20.100000000000001" customHeight="1">
      <c r="A208" s="1298" t="s">
        <v>1643</v>
      </c>
      <c r="B208" s="886"/>
      <c r="C208" s="886"/>
      <c r="D208" s="886"/>
      <c r="E208" s="1299"/>
      <c r="F208" s="2764"/>
      <c r="G208" s="2764"/>
      <c r="H208" s="2764"/>
      <c r="I208" s="2764"/>
      <c r="J208" s="2764"/>
      <c r="K208" s="2764"/>
      <c r="L208" s="2764"/>
      <c r="M208" s="2764"/>
      <c r="N208" s="2764"/>
      <c r="O208" s="2764"/>
      <c r="P208" s="2764"/>
      <c r="Q208" s="2764"/>
      <c r="R208" s="2764"/>
      <c r="S208" s="2764"/>
      <c r="T208" s="2764"/>
      <c r="U208" s="2764"/>
      <c r="V208" s="2764"/>
      <c r="W208" s="2764"/>
      <c r="X208" s="2764"/>
      <c r="Y208" s="2764"/>
      <c r="Z208" s="2764"/>
      <c r="AA208" s="2764"/>
      <c r="AB208" s="2764"/>
      <c r="AC208" s="2764"/>
      <c r="AD208" s="2764"/>
      <c r="AE208" s="2764"/>
      <c r="AF208" s="2764"/>
      <c r="AG208" s="2764"/>
      <c r="AH208" s="2764"/>
    </row>
    <row r="209" spans="1:34" s="982" customFormat="1" ht="20.100000000000001" customHeight="1">
      <c r="A209" s="1282" t="s">
        <v>2</v>
      </c>
      <c r="B209" s="654">
        <v>2008</v>
      </c>
      <c r="C209" s="654">
        <v>2009</v>
      </c>
      <c r="D209" s="654">
        <v>2010</v>
      </c>
      <c r="E209" s="654">
        <v>2011</v>
      </c>
      <c r="F209" s="2764"/>
      <c r="G209" s="2764"/>
      <c r="H209" s="2764"/>
      <c r="I209" s="2764"/>
      <c r="J209" s="2764"/>
      <c r="K209" s="2764"/>
      <c r="L209" s="2764"/>
      <c r="M209" s="2764"/>
      <c r="N209" s="2764"/>
      <c r="O209" s="2764"/>
      <c r="P209" s="2764"/>
      <c r="Q209" s="2764"/>
      <c r="R209" s="2764"/>
      <c r="S209" s="2764"/>
      <c r="T209" s="2764"/>
      <c r="U209" s="2764"/>
      <c r="V209" s="2764"/>
      <c r="W209" s="2764"/>
      <c r="X209" s="2764"/>
      <c r="Y209" s="2764"/>
      <c r="Z209" s="2764"/>
      <c r="AA209" s="2764"/>
      <c r="AB209" s="2764"/>
      <c r="AC209" s="2764"/>
      <c r="AD209" s="2764"/>
      <c r="AE209" s="2764"/>
      <c r="AF209" s="2764"/>
      <c r="AG209" s="2764"/>
      <c r="AH209" s="2764"/>
    </row>
    <row r="210" spans="1:34" s="982" customFormat="1" ht="27" customHeight="1">
      <c r="A210" s="1283" t="s">
        <v>1513</v>
      </c>
      <c r="B210" s="1284">
        <v>492800</v>
      </c>
      <c r="C210" s="1284">
        <v>524394</v>
      </c>
      <c r="D210" s="1284">
        <v>601716</v>
      </c>
      <c r="E210" s="1284">
        <v>637120</v>
      </c>
      <c r="F210" s="2764"/>
      <c r="G210" s="2764"/>
      <c r="H210" s="2764"/>
      <c r="I210" s="2764"/>
      <c r="J210" s="2764"/>
      <c r="K210" s="2764"/>
      <c r="L210" s="2764"/>
      <c r="M210" s="2764"/>
      <c r="N210" s="2764"/>
      <c r="O210" s="2764"/>
      <c r="P210" s="2764"/>
      <c r="Q210" s="2764"/>
      <c r="R210" s="2764"/>
      <c r="S210" s="2764"/>
      <c r="T210" s="2764"/>
      <c r="U210" s="2764"/>
      <c r="V210" s="2764"/>
      <c r="W210" s="2764"/>
      <c r="X210" s="2764"/>
      <c r="Y210" s="2764"/>
      <c r="Z210" s="2764"/>
      <c r="AA210" s="2764"/>
      <c r="AB210" s="2764"/>
      <c r="AC210" s="2764"/>
      <c r="AD210" s="2764"/>
      <c r="AE210" s="2764"/>
      <c r="AF210" s="2764"/>
      <c r="AG210" s="2764"/>
      <c r="AH210" s="2764"/>
    </row>
    <row r="211" spans="1:34" s="982" customFormat="1" ht="27" customHeight="1">
      <c r="A211" s="664" t="s">
        <v>1644</v>
      </c>
      <c r="B211" s="1278">
        <v>8103</v>
      </c>
      <c r="C211" s="1278">
        <v>6920</v>
      </c>
      <c r="D211" s="1278">
        <v>11703</v>
      </c>
      <c r="E211" s="1278">
        <v>9505</v>
      </c>
      <c r="F211" s="2764"/>
      <c r="G211" s="2764"/>
      <c r="H211" s="2764"/>
      <c r="I211" s="2764"/>
      <c r="J211" s="2764"/>
      <c r="K211" s="2764"/>
      <c r="L211" s="2764"/>
      <c r="M211" s="2764"/>
      <c r="N211" s="2764"/>
      <c r="O211" s="2764"/>
      <c r="P211" s="2764"/>
      <c r="Q211" s="2764"/>
      <c r="R211" s="2764"/>
      <c r="S211" s="2764"/>
      <c r="T211" s="2764"/>
      <c r="U211" s="2764"/>
      <c r="V211" s="2764"/>
      <c r="W211" s="2764"/>
      <c r="X211" s="2764"/>
      <c r="Y211" s="2764"/>
      <c r="Z211" s="2764"/>
      <c r="AA211" s="2764"/>
      <c r="AB211" s="2764"/>
      <c r="AC211" s="2764"/>
      <c r="AD211" s="2764"/>
      <c r="AE211" s="2764"/>
      <c r="AF211" s="2764"/>
      <c r="AG211" s="2764"/>
      <c r="AH211" s="2764"/>
    </row>
    <row r="212" spans="1:34" s="982" customFormat="1" ht="27" customHeight="1">
      <c r="A212" s="664" t="s">
        <v>1645</v>
      </c>
      <c r="B212" s="1278">
        <v>245095</v>
      </c>
      <c r="C212" s="1278">
        <v>302555</v>
      </c>
      <c r="D212" s="1278">
        <v>347985</v>
      </c>
      <c r="E212" s="1278">
        <v>375331</v>
      </c>
      <c r="F212" s="2764"/>
      <c r="G212" s="2764"/>
      <c r="H212" s="2764"/>
      <c r="I212" s="2764"/>
      <c r="J212" s="2764"/>
      <c r="K212" s="2764"/>
      <c r="L212" s="2764"/>
      <c r="M212" s="2764"/>
      <c r="N212" s="2764"/>
      <c r="O212" s="2764"/>
      <c r="P212" s="2764"/>
      <c r="Q212" s="2764"/>
      <c r="R212" s="2764"/>
      <c r="S212" s="2764"/>
      <c r="T212" s="2764"/>
      <c r="U212" s="2764"/>
      <c r="V212" s="2764"/>
      <c r="W212" s="2764"/>
      <c r="X212" s="2764"/>
      <c r="Y212" s="2764"/>
      <c r="Z212" s="2764"/>
      <c r="AA212" s="2764"/>
      <c r="AB212" s="2764"/>
      <c r="AC212" s="2764"/>
      <c r="AD212" s="2764"/>
      <c r="AE212" s="2764"/>
      <c r="AF212" s="2764"/>
      <c r="AG212" s="2764"/>
      <c r="AH212" s="2764"/>
    </row>
    <row r="213" spans="1:34" s="982" customFormat="1" ht="27" customHeight="1">
      <c r="A213" s="664" t="s">
        <v>1646</v>
      </c>
      <c r="B213" s="1278">
        <v>125985</v>
      </c>
      <c r="C213" s="1278">
        <v>102882</v>
      </c>
      <c r="D213" s="1278">
        <v>105577</v>
      </c>
      <c r="E213" s="1278">
        <v>102104</v>
      </c>
      <c r="F213" s="2764"/>
      <c r="G213" s="2764"/>
      <c r="H213" s="2764"/>
      <c r="I213" s="2764"/>
      <c r="J213" s="2764"/>
      <c r="K213" s="2764"/>
      <c r="L213" s="2764"/>
      <c r="M213" s="2764"/>
      <c r="N213" s="2764"/>
      <c r="O213" s="2764"/>
      <c r="P213" s="2764"/>
      <c r="Q213" s="2764"/>
      <c r="R213" s="2764"/>
      <c r="S213" s="2764"/>
      <c r="T213" s="2764"/>
      <c r="U213" s="2764"/>
      <c r="V213" s="2764"/>
      <c r="W213" s="2764"/>
      <c r="X213" s="2764"/>
      <c r="Y213" s="2764"/>
      <c r="Z213" s="2764"/>
      <c r="AA213" s="2764"/>
      <c r="AB213" s="2764"/>
      <c r="AC213" s="2764"/>
      <c r="AD213" s="2764"/>
      <c r="AE213" s="2764"/>
      <c r="AF213" s="2764"/>
      <c r="AG213" s="2764"/>
      <c r="AH213" s="2764"/>
    </row>
    <row r="214" spans="1:34" s="982" customFormat="1" ht="27" customHeight="1">
      <c r="A214" s="664" t="s">
        <v>1647</v>
      </c>
      <c r="B214" s="1278">
        <v>11973</v>
      </c>
      <c r="C214" s="1278">
        <v>12482</v>
      </c>
      <c r="D214" s="1278">
        <v>13179</v>
      </c>
      <c r="E214" s="1278">
        <v>10715</v>
      </c>
      <c r="F214" s="2764"/>
      <c r="G214" s="2764"/>
      <c r="H214" s="2764"/>
      <c r="I214" s="2764"/>
      <c r="J214" s="2764"/>
      <c r="K214" s="2764"/>
      <c r="L214" s="2764"/>
      <c r="M214" s="2764"/>
      <c r="N214" s="2764"/>
      <c r="O214" s="2764"/>
      <c r="P214" s="2764"/>
      <c r="Q214" s="2764"/>
      <c r="R214" s="2764"/>
      <c r="S214" s="2764"/>
      <c r="T214" s="2764"/>
      <c r="U214" s="2764"/>
      <c r="V214" s="2764"/>
      <c r="W214" s="2764"/>
      <c r="X214" s="2764"/>
      <c r="Y214" s="2764"/>
      <c r="Z214" s="2764"/>
      <c r="AA214" s="2764"/>
      <c r="AB214" s="2764"/>
      <c r="AC214" s="2764"/>
      <c r="AD214" s="2764"/>
      <c r="AE214" s="2764"/>
      <c r="AF214" s="2764"/>
      <c r="AG214" s="2764"/>
      <c r="AH214" s="2764"/>
    </row>
    <row r="215" spans="1:34" s="982" customFormat="1" ht="27" customHeight="1">
      <c r="A215" s="664" t="s">
        <v>1648</v>
      </c>
      <c r="B215" s="1278">
        <v>9416</v>
      </c>
      <c r="C215" s="1278">
        <v>8619</v>
      </c>
      <c r="D215" s="1278">
        <v>9672</v>
      </c>
      <c r="E215" s="1278">
        <v>11879</v>
      </c>
      <c r="F215" s="2764"/>
      <c r="G215" s="2764"/>
      <c r="H215" s="2764"/>
      <c r="I215" s="2764"/>
      <c r="J215" s="2764"/>
      <c r="K215" s="2764"/>
      <c r="L215" s="2764"/>
      <c r="M215" s="2764"/>
      <c r="N215" s="2764"/>
      <c r="O215" s="2764"/>
      <c r="P215" s="2764"/>
      <c r="Q215" s="2764"/>
      <c r="R215" s="2764"/>
      <c r="S215" s="2764"/>
      <c r="T215" s="2764"/>
      <c r="U215" s="2764"/>
      <c r="V215" s="2764"/>
      <c r="W215" s="2764"/>
      <c r="X215" s="2764"/>
      <c r="Y215" s="2764"/>
      <c r="Z215" s="2764"/>
      <c r="AA215" s="2764"/>
      <c r="AB215" s="2764"/>
      <c r="AC215" s="2764"/>
      <c r="AD215" s="2764"/>
      <c r="AE215" s="2764"/>
      <c r="AF215" s="2764"/>
      <c r="AG215" s="2764"/>
      <c r="AH215" s="2764"/>
    </row>
    <row r="216" spans="1:34" s="982" customFormat="1" ht="27" customHeight="1">
      <c r="A216" s="664" t="s">
        <v>1649</v>
      </c>
      <c r="B216" s="1278">
        <v>92228</v>
      </c>
      <c r="C216" s="1278">
        <v>90936</v>
      </c>
      <c r="D216" s="1278">
        <v>113600</v>
      </c>
      <c r="E216" s="1278">
        <v>127586</v>
      </c>
      <c r="F216" s="2757"/>
      <c r="G216" s="2764"/>
      <c r="H216" s="2764"/>
      <c r="I216" s="2764"/>
      <c r="J216" s="2764"/>
      <c r="K216" s="2764"/>
      <c r="L216" s="2764"/>
      <c r="M216" s="2764"/>
      <c r="N216" s="2764"/>
      <c r="O216" s="2764"/>
      <c r="P216" s="2764"/>
      <c r="Q216" s="2764"/>
      <c r="R216" s="2764"/>
      <c r="S216" s="2764"/>
      <c r="T216" s="2764"/>
      <c r="U216" s="2764"/>
      <c r="V216" s="2764"/>
      <c r="W216" s="2764"/>
      <c r="X216" s="2764"/>
      <c r="Y216" s="2764"/>
      <c r="Z216" s="2764"/>
      <c r="AA216" s="2764"/>
      <c r="AB216" s="2764"/>
      <c r="AC216" s="2764"/>
      <c r="AD216" s="2764"/>
      <c r="AE216" s="2764"/>
      <c r="AF216" s="2764"/>
      <c r="AG216" s="2764"/>
      <c r="AH216" s="2764"/>
    </row>
    <row r="217" spans="1:34" s="982" customFormat="1" ht="27" customHeight="1">
      <c r="A217" s="1284" t="s">
        <v>1514</v>
      </c>
      <c r="B217" s="1284">
        <v>200442</v>
      </c>
      <c r="C217" s="1284">
        <v>206845</v>
      </c>
      <c r="D217" s="1284">
        <v>229825</v>
      </c>
      <c r="E217" s="1284">
        <v>243419</v>
      </c>
      <c r="F217" s="2757"/>
      <c r="G217" s="2764"/>
      <c r="H217" s="2765"/>
      <c r="I217" s="2764"/>
      <c r="J217" s="2764"/>
      <c r="K217" s="2764"/>
      <c r="L217" s="2764"/>
      <c r="M217" s="2764"/>
      <c r="N217" s="2764"/>
      <c r="O217" s="2764"/>
      <c r="P217" s="2764"/>
      <c r="Q217" s="2764"/>
      <c r="R217" s="2764"/>
      <c r="S217" s="2764"/>
      <c r="T217" s="2764"/>
      <c r="U217" s="2764"/>
      <c r="V217" s="2764"/>
      <c r="W217" s="2764"/>
      <c r="X217" s="2764"/>
      <c r="Y217" s="2764"/>
      <c r="Z217" s="2764"/>
      <c r="AA217" s="2764"/>
      <c r="AB217" s="2764"/>
      <c r="AC217" s="2764"/>
      <c r="AD217" s="2764"/>
      <c r="AE217" s="2764"/>
      <c r="AF217" s="2764"/>
      <c r="AG217" s="2764"/>
      <c r="AH217" s="2764"/>
    </row>
    <row r="218" spans="1:34" s="982" customFormat="1" ht="27" customHeight="1">
      <c r="A218" s="664" t="s">
        <v>1644</v>
      </c>
      <c r="B218" s="1278">
        <v>4295</v>
      </c>
      <c r="C218" s="1278">
        <v>3278</v>
      </c>
      <c r="D218" s="1278">
        <v>4991</v>
      </c>
      <c r="E218" s="1278">
        <v>4555</v>
      </c>
      <c r="F218" s="2752"/>
      <c r="G218" s="2764"/>
      <c r="H218" s="2765"/>
      <c r="I218" s="2764"/>
      <c r="J218" s="2764"/>
      <c r="K218" s="2764"/>
      <c r="L218" s="2764"/>
      <c r="M218" s="2764"/>
      <c r="N218" s="2764"/>
      <c r="O218" s="2764"/>
      <c r="P218" s="2764"/>
      <c r="Q218" s="2764"/>
      <c r="R218" s="2764"/>
      <c r="S218" s="2764"/>
      <c r="T218" s="2764"/>
      <c r="U218" s="2764"/>
      <c r="V218" s="2764"/>
      <c r="W218" s="2764"/>
      <c r="X218" s="2764"/>
      <c r="Y218" s="2764"/>
      <c r="Z218" s="2764"/>
      <c r="AA218" s="2764"/>
      <c r="AB218" s="2764"/>
      <c r="AC218" s="2764"/>
      <c r="AD218" s="2764"/>
      <c r="AE218" s="2764"/>
      <c r="AF218" s="2764"/>
      <c r="AG218" s="2764"/>
      <c r="AH218" s="2764"/>
    </row>
    <row r="219" spans="1:34" s="982" customFormat="1" ht="27" customHeight="1">
      <c r="A219" s="664" t="s">
        <v>1645</v>
      </c>
      <c r="B219" s="1278">
        <v>100701</v>
      </c>
      <c r="C219" s="1278">
        <v>116874</v>
      </c>
      <c r="D219" s="1278">
        <v>130433</v>
      </c>
      <c r="E219" s="1278">
        <v>138887</v>
      </c>
      <c r="F219" s="2766"/>
      <c r="G219" s="2764"/>
      <c r="H219" s="2764"/>
      <c r="I219" s="2764"/>
      <c r="J219" s="2764"/>
      <c r="K219" s="2764"/>
      <c r="L219" s="2764"/>
      <c r="M219" s="2764"/>
      <c r="N219" s="2764"/>
      <c r="O219" s="2764"/>
      <c r="P219" s="2764"/>
      <c r="Q219" s="2764"/>
      <c r="R219" s="2764"/>
      <c r="S219" s="2764"/>
      <c r="T219" s="2764"/>
      <c r="U219" s="2764"/>
      <c r="V219" s="2764"/>
      <c r="W219" s="2764"/>
      <c r="X219" s="2764"/>
      <c r="Y219" s="2764"/>
      <c r="Z219" s="2764"/>
      <c r="AA219" s="2764"/>
      <c r="AB219" s="2764"/>
      <c r="AC219" s="2764"/>
      <c r="AD219" s="2764"/>
      <c r="AE219" s="2764"/>
      <c r="AF219" s="2764"/>
      <c r="AG219" s="2764"/>
      <c r="AH219" s="2764"/>
    </row>
    <row r="220" spans="1:34" s="982" customFormat="1" ht="27" customHeight="1">
      <c r="A220" s="664" t="s">
        <v>1646</v>
      </c>
      <c r="B220" s="1278">
        <v>41743</v>
      </c>
      <c r="C220" s="1278">
        <v>36337</v>
      </c>
      <c r="D220" s="1278">
        <v>37192</v>
      </c>
      <c r="E220" s="1278">
        <v>34340</v>
      </c>
      <c r="F220" s="2767"/>
      <c r="G220" s="2764"/>
      <c r="H220" s="2764"/>
      <c r="I220" s="2764"/>
      <c r="J220" s="2764"/>
      <c r="K220" s="2764"/>
      <c r="L220" s="2764"/>
      <c r="M220" s="2764"/>
      <c r="N220" s="2764"/>
      <c r="O220" s="2764"/>
      <c r="P220" s="2764"/>
      <c r="Q220" s="2764"/>
      <c r="R220" s="2764"/>
      <c r="S220" s="2764"/>
      <c r="T220" s="2764"/>
      <c r="U220" s="2764"/>
      <c r="V220" s="2764"/>
      <c r="W220" s="2764"/>
      <c r="X220" s="2764"/>
      <c r="Y220" s="2764"/>
      <c r="Z220" s="2764"/>
      <c r="AA220" s="2764"/>
      <c r="AB220" s="2764"/>
      <c r="AC220" s="2764"/>
      <c r="AD220" s="2764"/>
      <c r="AE220" s="2764"/>
      <c r="AF220" s="2764"/>
      <c r="AG220" s="2764"/>
      <c r="AH220" s="2764"/>
    </row>
    <row r="221" spans="1:34" s="982" customFormat="1" ht="27" customHeight="1">
      <c r="A221" s="664" t="s">
        <v>1647</v>
      </c>
      <c r="B221" s="1278">
        <v>5228</v>
      </c>
      <c r="C221" s="1278">
        <v>5108</v>
      </c>
      <c r="D221" s="1278">
        <v>5659</v>
      </c>
      <c r="E221" s="1278">
        <v>4622</v>
      </c>
      <c r="F221" s="2768"/>
      <c r="G221" s="2764"/>
      <c r="H221" s="2764"/>
      <c r="I221" s="2764"/>
      <c r="J221" s="2764"/>
      <c r="K221" s="2764"/>
      <c r="L221" s="2764"/>
      <c r="M221" s="2764"/>
      <c r="N221" s="2764"/>
      <c r="O221" s="2764"/>
      <c r="P221" s="2764"/>
      <c r="Q221" s="2764"/>
      <c r="R221" s="2764"/>
      <c r="S221" s="2764"/>
      <c r="T221" s="2764"/>
      <c r="U221" s="2764"/>
      <c r="V221" s="2764"/>
      <c r="W221" s="2764"/>
      <c r="X221" s="2764"/>
      <c r="Y221" s="2764"/>
      <c r="Z221" s="2764"/>
      <c r="AA221" s="2764"/>
      <c r="AB221" s="2764"/>
      <c r="AC221" s="2764"/>
      <c r="AD221" s="2764"/>
      <c r="AE221" s="2764"/>
      <c r="AF221" s="2764"/>
      <c r="AG221" s="2764"/>
      <c r="AH221" s="2764"/>
    </row>
    <row r="222" spans="1:34" s="982" customFormat="1" ht="27" customHeight="1">
      <c r="A222" s="664" t="s">
        <v>1648</v>
      </c>
      <c r="B222" s="1278">
        <v>6156</v>
      </c>
      <c r="C222" s="1278">
        <v>5248</v>
      </c>
      <c r="D222" s="1278">
        <v>5046</v>
      </c>
      <c r="E222" s="1278">
        <v>6769</v>
      </c>
      <c r="F222" s="2761"/>
      <c r="G222" s="2764"/>
      <c r="H222" s="2764"/>
      <c r="I222" s="2764"/>
      <c r="J222" s="2764"/>
      <c r="K222" s="2764"/>
      <c r="L222" s="2764"/>
      <c r="M222" s="2764"/>
      <c r="N222" s="2764"/>
      <c r="O222" s="2764"/>
      <c r="P222" s="2764"/>
      <c r="Q222" s="2764"/>
      <c r="R222" s="2764"/>
      <c r="S222" s="2764"/>
      <c r="T222" s="2764"/>
      <c r="U222" s="2764"/>
      <c r="V222" s="2764"/>
      <c r="W222" s="2764"/>
      <c r="X222" s="2764"/>
      <c r="Y222" s="2764"/>
      <c r="Z222" s="2764"/>
      <c r="AA222" s="2764"/>
      <c r="AB222" s="2764"/>
      <c r="AC222" s="2764"/>
      <c r="AD222" s="2764"/>
      <c r="AE222" s="2764"/>
      <c r="AF222" s="2764"/>
      <c r="AG222" s="2764"/>
      <c r="AH222" s="2764"/>
    </row>
    <row r="223" spans="1:34" s="982" customFormat="1" ht="27" customHeight="1">
      <c r="A223" s="664" t="s">
        <v>1649</v>
      </c>
      <c r="B223" s="1278">
        <v>42319</v>
      </c>
      <c r="C223" s="1278">
        <v>40000</v>
      </c>
      <c r="D223" s="1278">
        <v>46504</v>
      </c>
      <c r="E223" s="1278">
        <v>54246</v>
      </c>
      <c r="F223" s="2761"/>
      <c r="G223" s="2764"/>
      <c r="H223" s="2764"/>
      <c r="I223" s="2764"/>
      <c r="J223" s="2764"/>
      <c r="K223" s="2764"/>
      <c r="L223" s="2764"/>
      <c r="M223" s="2764"/>
      <c r="N223" s="2764"/>
      <c r="O223" s="2764"/>
      <c r="P223" s="2764"/>
      <c r="Q223" s="2764"/>
      <c r="R223" s="2764"/>
      <c r="S223" s="2764"/>
      <c r="T223" s="2764"/>
      <c r="U223" s="2764"/>
      <c r="V223" s="2764"/>
      <c r="W223" s="2764"/>
      <c r="X223" s="2764"/>
      <c r="Y223" s="2764"/>
      <c r="Z223" s="2764"/>
      <c r="AA223" s="2764"/>
      <c r="AB223" s="2764"/>
      <c r="AC223" s="2764"/>
      <c r="AD223" s="2764"/>
      <c r="AE223" s="2764"/>
      <c r="AF223" s="2764"/>
      <c r="AG223" s="2764"/>
      <c r="AH223" s="2764"/>
    </row>
    <row r="224" spans="1:34" s="982" customFormat="1" ht="27" customHeight="1">
      <c r="A224" s="1301" t="s">
        <v>18</v>
      </c>
      <c r="B224" s="1284">
        <v>23847</v>
      </c>
      <c r="C224" s="1284">
        <v>26988</v>
      </c>
      <c r="D224" s="1284">
        <v>31898</v>
      </c>
      <c r="E224" s="1284">
        <v>34223</v>
      </c>
      <c r="F224" s="2761"/>
      <c r="G224" s="2764"/>
      <c r="H224" s="2764"/>
      <c r="I224" s="2764"/>
      <c r="J224" s="2764"/>
      <c r="K224" s="2764"/>
      <c r="L224" s="2764"/>
      <c r="M224" s="2764"/>
      <c r="N224" s="2764"/>
      <c r="O224" s="2764"/>
      <c r="P224" s="2764"/>
      <c r="Q224" s="2764"/>
      <c r="R224" s="2764"/>
      <c r="S224" s="2764"/>
      <c r="T224" s="2764"/>
      <c r="U224" s="2764"/>
      <c r="V224" s="2764"/>
      <c r="W224" s="2764"/>
      <c r="X224" s="2764"/>
      <c r="Y224" s="2764"/>
      <c r="Z224" s="2764"/>
      <c r="AA224" s="2764"/>
      <c r="AB224" s="2764"/>
      <c r="AC224" s="2764"/>
      <c r="AD224" s="2764"/>
      <c r="AE224" s="2764"/>
      <c r="AF224" s="2764"/>
      <c r="AG224" s="2764"/>
      <c r="AH224" s="2764"/>
    </row>
    <row r="225" spans="1:34" s="982" customFormat="1" ht="27" customHeight="1">
      <c r="A225" s="664" t="s">
        <v>1644</v>
      </c>
      <c r="B225" s="1278">
        <v>546</v>
      </c>
      <c r="C225" s="1278">
        <v>492</v>
      </c>
      <c r="D225" s="1278">
        <v>709</v>
      </c>
      <c r="E225" s="1278">
        <v>706</v>
      </c>
      <c r="F225" s="2761"/>
      <c r="G225" s="2764"/>
      <c r="H225" s="2764"/>
      <c r="I225" s="2764"/>
      <c r="J225" s="2764"/>
      <c r="K225" s="2764"/>
      <c r="L225" s="2764"/>
      <c r="M225" s="2764"/>
      <c r="N225" s="2764"/>
      <c r="O225" s="2764"/>
      <c r="P225" s="2764"/>
      <c r="Q225" s="2764"/>
      <c r="R225" s="2764"/>
      <c r="S225" s="2764"/>
      <c r="T225" s="2764"/>
      <c r="U225" s="2764"/>
      <c r="V225" s="2764"/>
      <c r="W225" s="2764"/>
      <c r="X225" s="2764"/>
      <c r="Y225" s="2764"/>
      <c r="Z225" s="2764"/>
      <c r="AA225" s="2764"/>
      <c r="AB225" s="2764"/>
      <c r="AC225" s="2764"/>
      <c r="AD225" s="2764"/>
      <c r="AE225" s="2764"/>
      <c r="AF225" s="2764"/>
      <c r="AG225" s="2764"/>
      <c r="AH225" s="2764"/>
    </row>
    <row r="226" spans="1:34" s="982" customFormat="1" ht="27" customHeight="1">
      <c r="A226" s="664" t="s">
        <v>1645</v>
      </c>
      <c r="B226" s="1278">
        <v>14217</v>
      </c>
      <c r="C226" s="1278">
        <v>16750</v>
      </c>
      <c r="D226" s="1278">
        <v>19523</v>
      </c>
      <c r="E226" s="1278">
        <v>21752</v>
      </c>
      <c r="F226" s="2761"/>
      <c r="G226" s="2764"/>
      <c r="H226" s="2764"/>
      <c r="I226" s="2764"/>
      <c r="J226" s="2764"/>
      <c r="K226" s="2764"/>
      <c r="L226" s="2764"/>
      <c r="M226" s="2764"/>
      <c r="N226" s="2764"/>
      <c r="O226" s="2764"/>
      <c r="P226" s="2764"/>
      <c r="Q226" s="2764"/>
      <c r="R226" s="2764"/>
      <c r="S226" s="2764"/>
      <c r="T226" s="2764"/>
      <c r="U226" s="2764"/>
      <c r="V226" s="2764"/>
      <c r="W226" s="2764"/>
      <c r="X226" s="2764"/>
      <c r="Y226" s="2764"/>
      <c r="Z226" s="2764"/>
      <c r="AA226" s="2764"/>
      <c r="AB226" s="2764"/>
      <c r="AC226" s="2764"/>
      <c r="AD226" s="2764"/>
      <c r="AE226" s="2764"/>
      <c r="AF226" s="2764"/>
      <c r="AG226" s="2764"/>
      <c r="AH226" s="2764"/>
    </row>
    <row r="227" spans="1:34" s="982" customFormat="1" ht="27" customHeight="1">
      <c r="A227" s="664" t="s">
        <v>1646</v>
      </c>
      <c r="B227" s="1278">
        <v>3750</v>
      </c>
      <c r="C227" s="1278">
        <v>3821</v>
      </c>
      <c r="D227" s="1278">
        <v>4638</v>
      </c>
      <c r="E227" s="1278">
        <v>4232</v>
      </c>
      <c r="F227" s="2757"/>
      <c r="G227" s="2764"/>
      <c r="H227" s="2764"/>
      <c r="I227" s="2764"/>
      <c r="J227" s="2764"/>
      <c r="K227" s="2764"/>
      <c r="L227" s="2764"/>
      <c r="M227" s="2764"/>
      <c r="N227" s="2764"/>
      <c r="O227" s="2764"/>
      <c r="P227" s="2764"/>
      <c r="Q227" s="2764"/>
      <c r="R227" s="2764"/>
      <c r="S227" s="2764"/>
      <c r="T227" s="2764"/>
      <c r="U227" s="2764"/>
      <c r="V227" s="2764"/>
      <c r="W227" s="2764"/>
      <c r="X227" s="2764"/>
      <c r="Y227" s="2764"/>
      <c r="Z227" s="2764"/>
      <c r="AA227" s="2764"/>
      <c r="AB227" s="2764"/>
      <c r="AC227" s="2764"/>
      <c r="AD227" s="2764"/>
      <c r="AE227" s="2764"/>
      <c r="AF227" s="2764"/>
      <c r="AG227" s="2764"/>
      <c r="AH227" s="2764"/>
    </row>
    <row r="228" spans="1:34" s="982" customFormat="1" ht="27" customHeight="1">
      <c r="A228" s="664" t="s">
        <v>1647</v>
      </c>
      <c r="B228" s="1278">
        <v>975</v>
      </c>
      <c r="C228" s="1278">
        <v>1065</v>
      </c>
      <c r="D228" s="1278">
        <v>1314</v>
      </c>
      <c r="E228" s="1278">
        <v>1112</v>
      </c>
      <c r="F228" s="2757"/>
      <c r="G228" s="2764"/>
      <c r="H228" s="2764"/>
      <c r="I228" s="2764"/>
      <c r="J228" s="2764"/>
      <c r="K228" s="2764"/>
      <c r="L228" s="2764"/>
      <c r="M228" s="2764"/>
      <c r="N228" s="2764"/>
      <c r="O228" s="2764"/>
      <c r="P228" s="2764"/>
      <c r="Q228" s="2764"/>
      <c r="R228" s="2764"/>
      <c r="S228" s="2764"/>
      <c r="T228" s="2764"/>
      <c r="U228" s="2764"/>
      <c r="V228" s="2764"/>
      <c r="W228" s="2764"/>
      <c r="X228" s="2764"/>
      <c r="Y228" s="2764"/>
      <c r="Z228" s="2764"/>
      <c r="AA228" s="2764"/>
      <c r="AB228" s="2764"/>
      <c r="AC228" s="2764"/>
      <c r="AD228" s="2764"/>
      <c r="AE228" s="2764"/>
      <c r="AF228" s="2764"/>
      <c r="AG228" s="2764"/>
      <c r="AH228" s="2764"/>
    </row>
    <row r="229" spans="1:34" s="982" customFormat="1" ht="27" customHeight="1">
      <c r="A229" s="664" t="s">
        <v>1648</v>
      </c>
      <c r="B229" s="1278">
        <v>135</v>
      </c>
      <c r="C229" s="1278">
        <v>186</v>
      </c>
      <c r="D229" s="1278">
        <v>223</v>
      </c>
      <c r="E229" s="1278">
        <v>273</v>
      </c>
      <c r="F229" s="2757"/>
      <c r="G229" s="2764"/>
      <c r="H229" s="2764"/>
      <c r="I229" s="2764"/>
      <c r="J229" s="2764"/>
      <c r="K229" s="2764"/>
      <c r="L229" s="2764"/>
      <c r="M229" s="2764"/>
      <c r="N229" s="2764"/>
      <c r="O229" s="2764"/>
      <c r="P229" s="2764"/>
      <c r="Q229" s="2764"/>
      <c r="R229" s="2764"/>
      <c r="S229" s="2764"/>
      <c r="T229" s="2764"/>
      <c r="U229" s="2764"/>
      <c r="V229" s="2764"/>
      <c r="W229" s="2764"/>
      <c r="X229" s="2764"/>
      <c r="Y229" s="2764"/>
      <c r="Z229" s="2764"/>
      <c r="AA229" s="2764"/>
      <c r="AB229" s="2764"/>
      <c r="AC229" s="2764"/>
      <c r="AD229" s="2764"/>
      <c r="AE229" s="2764"/>
      <c r="AF229" s="2764"/>
      <c r="AG229" s="2764"/>
      <c r="AH229" s="2764"/>
    </row>
    <row r="230" spans="1:34" s="982" customFormat="1" ht="27" customHeight="1">
      <c r="A230" s="648" t="s">
        <v>1649</v>
      </c>
      <c r="B230" s="1285">
        <v>4224</v>
      </c>
      <c r="C230" s="1285">
        <v>4674</v>
      </c>
      <c r="D230" s="1285">
        <v>5491</v>
      </c>
      <c r="E230" s="1285">
        <v>6148</v>
      </c>
      <c r="F230" s="2752"/>
      <c r="G230" s="2764"/>
      <c r="H230" s="2764"/>
      <c r="I230" s="2764"/>
      <c r="J230" s="2764"/>
      <c r="K230" s="2764"/>
      <c r="L230" s="2764"/>
      <c r="M230" s="2764"/>
      <c r="N230" s="2764"/>
      <c r="O230" s="2764"/>
      <c r="P230" s="2764"/>
      <c r="Q230" s="2764"/>
      <c r="R230" s="2764"/>
      <c r="S230" s="2764"/>
      <c r="T230" s="2764"/>
      <c r="U230" s="2764"/>
      <c r="V230" s="2764"/>
      <c r="W230" s="2764"/>
      <c r="X230" s="2764"/>
      <c r="Y230" s="2764"/>
      <c r="Z230" s="2764"/>
      <c r="AA230" s="2764"/>
      <c r="AB230" s="2764"/>
      <c r="AC230" s="2764"/>
      <c r="AD230" s="2764"/>
      <c r="AE230" s="2764"/>
      <c r="AF230" s="2764"/>
      <c r="AG230" s="2764"/>
      <c r="AH230" s="2764"/>
    </row>
    <row r="231" spans="1:34" s="864" customFormat="1" ht="15" customHeight="1">
      <c r="A231" s="1103" t="s">
        <v>1622</v>
      </c>
      <c r="B231" s="887"/>
      <c r="C231" s="887"/>
      <c r="D231" s="887"/>
      <c r="E231" s="617"/>
      <c r="F231" s="2766"/>
      <c r="G231" s="2757"/>
      <c r="H231" s="2757"/>
      <c r="I231" s="2757"/>
      <c r="J231" s="2757"/>
      <c r="K231" s="2757"/>
      <c r="L231" s="2757"/>
      <c r="M231" s="2757"/>
      <c r="N231" s="2757"/>
      <c r="O231" s="2757"/>
      <c r="P231" s="2757"/>
      <c r="Q231" s="2757"/>
      <c r="R231" s="2757"/>
      <c r="S231" s="2757"/>
      <c r="T231" s="2757"/>
      <c r="U231" s="2757"/>
      <c r="V231" s="2757"/>
      <c r="W231" s="2757"/>
      <c r="X231" s="2757"/>
      <c r="Y231" s="2757"/>
      <c r="Z231" s="2757"/>
      <c r="AA231" s="2757"/>
      <c r="AB231" s="2757"/>
      <c r="AC231" s="2757"/>
      <c r="AD231" s="2757"/>
      <c r="AE231" s="2757"/>
      <c r="AF231" s="2757"/>
      <c r="AG231" s="2757"/>
      <c r="AH231" s="2757"/>
    </row>
    <row r="232" spans="1:34" s="864" customFormat="1" ht="15" customHeight="1">
      <c r="A232" s="617"/>
      <c r="B232" s="617"/>
      <c r="C232" s="617"/>
      <c r="D232" s="617"/>
      <c r="E232" s="617"/>
      <c r="F232" s="2767"/>
      <c r="G232" s="2757"/>
      <c r="H232" s="2757"/>
      <c r="I232" s="2757"/>
      <c r="J232" s="2757"/>
      <c r="K232" s="2757"/>
      <c r="L232" s="2757"/>
      <c r="M232" s="2757"/>
      <c r="N232" s="2757"/>
      <c r="O232" s="2757"/>
      <c r="P232" s="2757"/>
      <c r="Q232" s="2757"/>
      <c r="R232" s="2757"/>
      <c r="S232" s="2757"/>
      <c r="T232" s="2757"/>
      <c r="U232" s="2757"/>
      <c r="V232" s="2757"/>
      <c r="W232" s="2757"/>
      <c r="X232" s="2757"/>
      <c r="Y232" s="2757"/>
      <c r="Z232" s="2757"/>
      <c r="AA232" s="2757"/>
      <c r="AB232" s="2757"/>
      <c r="AC232" s="2757"/>
      <c r="AD232" s="2757"/>
      <c r="AE232" s="2757"/>
      <c r="AF232" s="2757"/>
      <c r="AG232" s="2757"/>
      <c r="AH232" s="2757"/>
    </row>
    <row r="233" spans="1:34" ht="20.100000000000001" customHeight="1">
      <c r="A233" s="1128" t="s">
        <v>1650</v>
      </c>
      <c r="B233" s="1128"/>
      <c r="C233" s="1128"/>
      <c r="D233" s="1128"/>
      <c r="E233" s="1128"/>
      <c r="F233" s="2768"/>
    </row>
    <row r="234" spans="1:34" ht="15" customHeight="1">
      <c r="A234" s="641" t="s">
        <v>1651</v>
      </c>
      <c r="B234" s="860"/>
      <c r="C234" s="860"/>
      <c r="D234" s="860"/>
      <c r="E234" s="860"/>
      <c r="F234" s="2761"/>
      <c r="G234" s="2766"/>
      <c r="H234" s="2766"/>
      <c r="I234" s="2766"/>
      <c r="J234" s="2766"/>
      <c r="K234" s="2766"/>
    </row>
    <row r="235" spans="1:34" s="867" customFormat="1" ht="15" customHeight="1">
      <c r="A235" s="2100" t="s">
        <v>1652</v>
      </c>
      <c r="B235" s="2082" t="s">
        <v>2</v>
      </c>
      <c r="C235" s="2082"/>
      <c r="D235" s="2018"/>
      <c r="E235" s="2102" t="s">
        <v>784</v>
      </c>
      <c r="F235" s="2761"/>
      <c r="G235" s="2767"/>
      <c r="H235" s="2767"/>
      <c r="I235" s="2767"/>
      <c r="J235" s="2753"/>
      <c r="K235" s="2753"/>
      <c r="L235" s="2753"/>
      <c r="M235" s="2753"/>
      <c r="N235" s="2753"/>
      <c r="O235" s="2753"/>
      <c r="P235" s="2753"/>
      <c r="Q235" s="2753"/>
      <c r="R235" s="2753"/>
      <c r="S235" s="2753"/>
      <c r="T235" s="2753"/>
      <c r="U235" s="2753"/>
      <c r="V235" s="2753"/>
      <c r="W235" s="2753"/>
      <c r="X235" s="2753"/>
      <c r="Y235" s="2753"/>
      <c r="Z235" s="2753"/>
      <c r="AA235" s="2753"/>
      <c r="AB235" s="2753"/>
      <c r="AC235" s="2753"/>
      <c r="AD235" s="2753"/>
      <c r="AE235" s="2753"/>
      <c r="AF235" s="2753"/>
      <c r="AG235" s="2753"/>
      <c r="AH235" s="2753"/>
    </row>
    <row r="236" spans="1:34" s="867" customFormat="1" ht="15" customHeight="1">
      <c r="A236" s="2101"/>
      <c r="B236" s="1302" t="s">
        <v>1513</v>
      </c>
      <c r="C236" s="1303" t="s">
        <v>1514</v>
      </c>
      <c r="D236" s="1303" t="s">
        <v>18</v>
      </c>
      <c r="E236" s="2103"/>
      <c r="F236" s="2761"/>
      <c r="G236" s="2768"/>
      <c r="H236" s="2768"/>
      <c r="I236" s="2768"/>
      <c r="J236" s="2753"/>
      <c r="K236" s="2753"/>
      <c r="L236" s="2753"/>
      <c r="M236" s="2753"/>
      <c r="N236" s="2753"/>
      <c r="O236" s="2753"/>
      <c r="P236" s="2753"/>
      <c r="Q236" s="2753"/>
      <c r="R236" s="2753"/>
      <c r="S236" s="2753"/>
      <c r="T236" s="2753"/>
      <c r="U236" s="2753"/>
      <c r="V236" s="2753"/>
      <c r="W236" s="2753"/>
      <c r="X236" s="2753"/>
      <c r="Y236" s="2753"/>
      <c r="Z236" s="2753"/>
      <c r="AA236" s="2753"/>
      <c r="AB236" s="2753"/>
      <c r="AC236" s="2753"/>
      <c r="AD236" s="2753"/>
      <c r="AE236" s="2753"/>
      <c r="AF236" s="2753"/>
      <c r="AG236" s="2753"/>
      <c r="AH236" s="2753"/>
    </row>
    <row r="237" spans="1:34" s="867" customFormat="1" ht="19.5" customHeight="1">
      <c r="A237" s="647" t="s">
        <v>1653</v>
      </c>
      <c r="B237" s="1304">
        <v>345</v>
      </c>
      <c r="C237" s="1304">
        <v>392.4</v>
      </c>
      <c r="D237" s="1304">
        <v>184.1</v>
      </c>
      <c r="E237" s="884">
        <v>921.5</v>
      </c>
      <c r="F237" s="2761"/>
      <c r="G237" s="2761"/>
      <c r="H237" s="2761"/>
      <c r="I237" s="2761"/>
      <c r="J237" s="2753"/>
      <c r="K237" s="2753"/>
      <c r="L237" s="2753"/>
      <c r="M237" s="2753"/>
      <c r="N237" s="2753"/>
      <c r="O237" s="2753"/>
      <c r="P237" s="2753"/>
      <c r="Q237" s="2753"/>
      <c r="R237" s="2753"/>
      <c r="S237" s="2753"/>
      <c r="T237" s="2753"/>
      <c r="U237" s="2753"/>
      <c r="V237" s="2753"/>
      <c r="W237" s="2753"/>
      <c r="X237" s="2753"/>
      <c r="Y237" s="2753"/>
      <c r="Z237" s="2753"/>
      <c r="AA237" s="2753"/>
      <c r="AB237" s="2753"/>
      <c r="AC237" s="2753"/>
      <c r="AD237" s="2753"/>
      <c r="AE237" s="2753"/>
      <c r="AF237" s="2753"/>
      <c r="AG237" s="2753"/>
      <c r="AH237" s="2753"/>
    </row>
    <row r="238" spans="1:34" s="867" customFormat="1" ht="19.5" customHeight="1">
      <c r="A238" s="647" t="s">
        <v>1654</v>
      </c>
      <c r="B238" s="1304">
        <v>144.30000000000001</v>
      </c>
      <c r="C238" s="1304">
        <v>294.39999999999998</v>
      </c>
      <c r="D238" s="1304">
        <v>531.9</v>
      </c>
      <c r="E238" s="884">
        <v>970.59999999999991</v>
      </c>
      <c r="F238" s="2761"/>
      <c r="G238" s="2761"/>
      <c r="H238" s="2761"/>
      <c r="I238" s="2761"/>
      <c r="J238" s="2753"/>
      <c r="K238" s="2753"/>
      <c r="L238" s="2753"/>
      <c r="M238" s="2753"/>
      <c r="N238" s="2753"/>
      <c r="O238" s="2753"/>
      <c r="P238" s="2753"/>
      <c r="Q238" s="2753"/>
      <c r="R238" s="2753"/>
      <c r="S238" s="2753"/>
      <c r="T238" s="2753"/>
      <c r="U238" s="2753"/>
      <c r="V238" s="2753"/>
      <c r="W238" s="2753"/>
      <c r="X238" s="2753"/>
      <c r="Y238" s="2753"/>
      <c r="Z238" s="2753"/>
      <c r="AA238" s="2753"/>
      <c r="AB238" s="2753"/>
      <c r="AC238" s="2753"/>
      <c r="AD238" s="2753"/>
      <c r="AE238" s="2753"/>
      <c r="AF238" s="2753"/>
      <c r="AG238" s="2753"/>
      <c r="AH238" s="2753"/>
    </row>
    <row r="239" spans="1:34" s="867" customFormat="1" ht="19.5" customHeight="1">
      <c r="A239" s="647" t="s">
        <v>1655</v>
      </c>
      <c r="B239" s="1304">
        <v>77.5</v>
      </c>
      <c r="C239" s="1304">
        <v>96.5</v>
      </c>
      <c r="D239" s="1304">
        <v>80.5</v>
      </c>
      <c r="E239" s="884">
        <v>254.5</v>
      </c>
      <c r="F239" s="2757"/>
      <c r="G239" s="2761"/>
      <c r="H239" s="2761"/>
      <c r="I239" s="2761"/>
      <c r="J239" s="2753"/>
      <c r="K239" s="2753"/>
      <c r="L239" s="2753"/>
      <c r="M239" s="2753"/>
      <c r="N239" s="2753"/>
      <c r="O239" s="2753"/>
      <c r="P239" s="2753"/>
      <c r="Q239" s="2753"/>
      <c r="R239" s="2753"/>
      <c r="S239" s="2753"/>
      <c r="T239" s="2753"/>
      <c r="U239" s="2753"/>
      <c r="V239" s="2753"/>
      <c r="W239" s="2753"/>
      <c r="X239" s="2753"/>
      <c r="Y239" s="2753"/>
      <c r="Z239" s="2753"/>
      <c r="AA239" s="2753"/>
      <c r="AB239" s="2753"/>
      <c r="AC239" s="2753"/>
      <c r="AD239" s="2753"/>
      <c r="AE239" s="2753"/>
      <c r="AF239" s="2753"/>
      <c r="AG239" s="2753"/>
      <c r="AH239" s="2753"/>
    </row>
    <row r="240" spans="1:34" s="867" customFormat="1" ht="20.100000000000001" customHeight="1">
      <c r="A240" s="647" t="s">
        <v>1656</v>
      </c>
      <c r="B240" s="1304">
        <v>144</v>
      </c>
      <c r="C240" s="1304">
        <v>47.9</v>
      </c>
      <c r="D240" s="1304">
        <v>0</v>
      </c>
      <c r="E240" s="884">
        <v>191.9</v>
      </c>
      <c r="F240" s="2757"/>
      <c r="G240" s="2761"/>
      <c r="H240" s="2761"/>
      <c r="I240" s="2761"/>
      <c r="J240" s="2753"/>
      <c r="K240" s="2753"/>
      <c r="L240" s="2753"/>
      <c r="M240" s="2753"/>
      <c r="N240" s="2753"/>
      <c r="O240" s="2753"/>
      <c r="P240" s="2753"/>
      <c r="Q240" s="2753"/>
      <c r="R240" s="2753"/>
      <c r="S240" s="2753"/>
      <c r="T240" s="2753"/>
      <c r="U240" s="2753"/>
      <c r="V240" s="2753"/>
      <c r="W240" s="2753"/>
      <c r="X240" s="2753"/>
      <c r="Y240" s="2753"/>
      <c r="Z240" s="2753"/>
      <c r="AA240" s="2753"/>
      <c r="AB240" s="2753"/>
      <c r="AC240" s="2753"/>
      <c r="AD240" s="2753"/>
      <c r="AE240" s="2753"/>
      <c r="AF240" s="2753"/>
      <c r="AG240" s="2753"/>
      <c r="AH240" s="2753"/>
    </row>
    <row r="241" spans="1:256" s="864" customFormat="1" ht="15" customHeight="1">
      <c r="A241" s="648" t="s">
        <v>1657</v>
      </c>
      <c r="B241" s="1305">
        <v>30</v>
      </c>
      <c r="C241" s="1305">
        <v>0</v>
      </c>
      <c r="D241" s="1305">
        <v>0</v>
      </c>
      <c r="E241" s="1306">
        <v>30</v>
      </c>
      <c r="F241" s="2757"/>
      <c r="G241" s="2761"/>
      <c r="H241" s="2761"/>
      <c r="I241" s="2761"/>
      <c r="J241" s="2753"/>
      <c r="K241" s="2753"/>
      <c r="L241" s="2753"/>
      <c r="M241" s="2753"/>
      <c r="N241" s="2753"/>
      <c r="O241" s="2753"/>
      <c r="P241" s="2753"/>
      <c r="Q241" s="2753"/>
      <c r="R241" s="2753"/>
      <c r="S241" s="2753"/>
      <c r="T241" s="2753"/>
      <c r="U241" s="2753"/>
      <c r="V241" s="2753"/>
      <c r="W241" s="2753"/>
      <c r="X241" s="2753"/>
      <c r="Y241" s="2753"/>
      <c r="Z241" s="2753"/>
      <c r="AA241" s="2753"/>
      <c r="AB241" s="2753"/>
      <c r="AC241" s="2753"/>
      <c r="AD241" s="2753"/>
      <c r="AE241" s="2753"/>
      <c r="AF241" s="2753"/>
      <c r="AG241" s="2753"/>
      <c r="AH241" s="2753"/>
      <c r="AI241" s="867"/>
      <c r="AJ241" s="867"/>
      <c r="AK241" s="867"/>
      <c r="AL241" s="867"/>
      <c r="AM241" s="867"/>
      <c r="AN241" s="867"/>
      <c r="AO241" s="867"/>
      <c r="AP241" s="867"/>
      <c r="AQ241" s="867"/>
      <c r="AR241" s="867"/>
      <c r="AS241" s="867"/>
      <c r="AT241" s="867"/>
      <c r="AU241" s="867"/>
      <c r="AV241" s="867"/>
      <c r="AW241" s="867"/>
      <c r="AX241" s="867"/>
      <c r="AY241" s="867"/>
      <c r="AZ241" s="867"/>
      <c r="BA241" s="867"/>
      <c r="BB241" s="867"/>
      <c r="BC241" s="867"/>
      <c r="BD241" s="867"/>
      <c r="BE241" s="867"/>
      <c r="BF241" s="867"/>
      <c r="BG241" s="867"/>
      <c r="BH241" s="867"/>
      <c r="BI241" s="867"/>
      <c r="BJ241" s="867"/>
      <c r="BK241" s="867"/>
      <c r="BL241" s="867"/>
      <c r="BM241" s="867"/>
      <c r="BN241" s="867"/>
      <c r="BO241" s="867"/>
      <c r="BP241" s="867"/>
      <c r="BQ241" s="867"/>
      <c r="BR241" s="867"/>
      <c r="BS241" s="867"/>
      <c r="BT241" s="867"/>
      <c r="BU241" s="867"/>
      <c r="BV241" s="867"/>
      <c r="BW241" s="867"/>
      <c r="BX241" s="867"/>
      <c r="BY241" s="867"/>
      <c r="BZ241" s="867"/>
      <c r="CA241" s="867"/>
      <c r="CB241" s="867"/>
      <c r="CC241" s="867"/>
      <c r="CD241" s="867"/>
      <c r="CE241" s="867"/>
      <c r="CF241" s="867"/>
      <c r="CG241" s="867"/>
      <c r="CH241" s="867"/>
      <c r="CI241" s="867"/>
      <c r="CJ241" s="867"/>
      <c r="CK241" s="867"/>
      <c r="CL241" s="867"/>
      <c r="CM241" s="867"/>
      <c r="CN241" s="867"/>
      <c r="CO241" s="867"/>
      <c r="CP241" s="867"/>
      <c r="CQ241" s="867"/>
      <c r="CR241" s="867"/>
      <c r="CS241" s="867"/>
      <c r="CT241" s="867"/>
      <c r="CU241" s="867"/>
      <c r="CV241" s="867"/>
      <c r="CW241" s="867"/>
      <c r="CX241" s="867"/>
      <c r="CY241" s="867"/>
      <c r="CZ241" s="867"/>
      <c r="DA241" s="867"/>
      <c r="DB241" s="867"/>
      <c r="DC241" s="867"/>
      <c r="DD241" s="867"/>
      <c r="DE241" s="867"/>
      <c r="DF241" s="867"/>
      <c r="DG241" s="867"/>
      <c r="DH241" s="867"/>
      <c r="DI241" s="867"/>
      <c r="DJ241" s="867"/>
      <c r="DK241" s="867"/>
      <c r="DL241" s="867"/>
      <c r="DM241" s="867"/>
      <c r="DN241" s="867"/>
      <c r="DO241" s="867"/>
      <c r="DP241" s="867"/>
      <c r="DQ241" s="867"/>
      <c r="DR241" s="867"/>
      <c r="DS241" s="867"/>
      <c r="DT241" s="867"/>
      <c r="DU241" s="867"/>
      <c r="DV241" s="867"/>
      <c r="DW241" s="867"/>
      <c r="DX241" s="867"/>
      <c r="DY241" s="867"/>
      <c r="DZ241" s="867"/>
      <c r="EA241" s="867"/>
      <c r="EB241" s="867"/>
      <c r="EC241" s="867"/>
      <c r="ED241" s="867"/>
      <c r="EE241" s="867"/>
      <c r="EF241" s="867"/>
      <c r="EG241" s="867"/>
      <c r="EH241" s="867"/>
      <c r="EI241" s="867"/>
      <c r="EJ241" s="867"/>
      <c r="EK241" s="867"/>
      <c r="EL241" s="867"/>
      <c r="EM241" s="867"/>
      <c r="EN241" s="867"/>
      <c r="EO241" s="867"/>
      <c r="EP241" s="867"/>
      <c r="EQ241" s="867"/>
      <c r="ER241" s="867"/>
      <c r="ES241" s="867"/>
      <c r="ET241" s="867"/>
      <c r="EU241" s="867"/>
      <c r="EV241" s="867"/>
      <c r="EW241" s="867"/>
      <c r="EX241" s="867"/>
      <c r="EY241" s="867"/>
      <c r="EZ241" s="867"/>
      <c r="FA241" s="867"/>
      <c r="FB241" s="867"/>
      <c r="FC241" s="867"/>
      <c r="FD241" s="867"/>
      <c r="FE241" s="867"/>
      <c r="FF241" s="867"/>
      <c r="FG241" s="867"/>
      <c r="FH241" s="867"/>
      <c r="FI241" s="867"/>
      <c r="FJ241" s="867"/>
      <c r="FK241" s="867"/>
      <c r="FL241" s="867"/>
      <c r="FM241" s="867"/>
      <c r="FN241" s="867"/>
      <c r="FO241" s="867"/>
      <c r="FP241" s="867"/>
      <c r="FQ241" s="867"/>
      <c r="FR241" s="867"/>
      <c r="FS241" s="867"/>
      <c r="FT241" s="867"/>
      <c r="FU241" s="867"/>
      <c r="FV241" s="867"/>
      <c r="FW241" s="867"/>
      <c r="FX241" s="867"/>
      <c r="FY241" s="867"/>
      <c r="FZ241" s="867"/>
      <c r="GA241" s="867"/>
      <c r="GB241" s="867"/>
      <c r="GC241" s="867"/>
      <c r="GD241" s="867"/>
      <c r="GE241" s="867"/>
      <c r="GF241" s="867"/>
      <c r="GG241" s="867"/>
      <c r="GH241" s="867"/>
      <c r="GI241" s="867"/>
      <c r="GJ241" s="867"/>
      <c r="GK241" s="867"/>
      <c r="GL241" s="867"/>
      <c r="GM241" s="867"/>
      <c r="GN241" s="867"/>
      <c r="GO241" s="867"/>
      <c r="GP241" s="867"/>
      <c r="GQ241" s="867"/>
      <c r="GR241" s="867"/>
      <c r="GS241" s="867"/>
      <c r="GT241" s="867"/>
      <c r="GU241" s="867"/>
      <c r="GV241" s="867"/>
      <c r="GW241" s="867"/>
      <c r="GX241" s="867"/>
      <c r="GY241" s="867"/>
      <c r="GZ241" s="867"/>
      <c r="HA241" s="867"/>
      <c r="HB241" s="867"/>
      <c r="HC241" s="867"/>
      <c r="HD241" s="867"/>
      <c r="HE241" s="867"/>
      <c r="HF241" s="867"/>
      <c r="HG241" s="867"/>
      <c r="HH241" s="867"/>
      <c r="HI241" s="867"/>
      <c r="HJ241" s="867"/>
      <c r="HK241" s="867"/>
      <c r="HL241" s="867"/>
      <c r="HM241" s="867"/>
      <c r="HN241" s="867"/>
      <c r="HO241" s="867"/>
      <c r="HP241" s="867"/>
      <c r="HQ241" s="867"/>
      <c r="HR241" s="867"/>
      <c r="HS241" s="867"/>
      <c r="HT241" s="867"/>
      <c r="HU241" s="867"/>
      <c r="HV241" s="867"/>
      <c r="HW241" s="867"/>
      <c r="HX241" s="867"/>
      <c r="HY241" s="867"/>
      <c r="HZ241" s="867"/>
      <c r="IA241" s="867"/>
      <c r="IB241" s="867"/>
      <c r="IC241" s="867"/>
      <c r="ID241" s="867"/>
      <c r="IE241" s="867"/>
      <c r="IF241" s="867"/>
      <c r="IG241" s="867"/>
      <c r="IH241" s="867"/>
      <c r="II241" s="867"/>
      <c r="IJ241" s="867"/>
      <c r="IK241" s="867"/>
      <c r="IL241" s="867"/>
      <c r="IM241" s="867"/>
      <c r="IN241" s="867"/>
      <c r="IO241" s="867"/>
      <c r="IP241" s="867"/>
      <c r="IQ241" s="867"/>
      <c r="IR241" s="867"/>
      <c r="IS241" s="867"/>
      <c r="IT241" s="867"/>
      <c r="IU241" s="867"/>
      <c r="IV241" s="867"/>
    </row>
    <row r="242" spans="1:256" s="864" customFormat="1" ht="15" customHeight="1">
      <c r="A242" s="617" t="s">
        <v>1658</v>
      </c>
      <c r="B242" s="617"/>
      <c r="C242" s="617"/>
      <c r="D242" s="617"/>
      <c r="E242" s="617"/>
      <c r="F242" s="2752"/>
      <c r="G242" s="2757"/>
      <c r="H242" s="2757"/>
      <c r="I242" s="2757"/>
      <c r="J242" s="2757"/>
      <c r="K242" s="2757"/>
      <c r="L242" s="2757"/>
      <c r="M242" s="2757"/>
      <c r="N242" s="2757"/>
      <c r="O242" s="2757"/>
      <c r="P242" s="2757"/>
      <c r="Q242" s="2757"/>
      <c r="R242" s="2757"/>
      <c r="S242" s="2757"/>
      <c r="T242" s="2757"/>
      <c r="U242" s="2757"/>
      <c r="V242" s="2757"/>
      <c r="W242" s="2757"/>
      <c r="X242" s="2757"/>
      <c r="Y242" s="2757"/>
      <c r="Z242" s="2757"/>
      <c r="AA242" s="2757"/>
      <c r="AB242" s="2757"/>
      <c r="AC242" s="2757"/>
      <c r="AD242" s="2757"/>
      <c r="AE242" s="2757"/>
      <c r="AF242" s="2757"/>
      <c r="AG242" s="2757"/>
      <c r="AH242" s="2757"/>
    </row>
    <row r="243" spans="1:256" s="864" customFormat="1" ht="15" customHeight="1">
      <c r="A243" s="620" t="s">
        <v>1659</v>
      </c>
      <c r="B243" s="617"/>
      <c r="C243" s="617"/>
      <c r="D243" s="617"/>
      <c r="E243" s="617"/>
      <c r="F243" s="2769"/>
      <c r="G243" s="2757"/>
      <c r="H243" s="2757"/>
      <c r="I243" s="2757"/>
      <c r="J243" s="2757"/>
      <c r="K243" s="2757"/>
      <c r="L243" s="2757"/>
      <c r="M243" s="2757"/>
      <c r="N243" s="2757"/>
      <c r="O243" s="2757"/>
      <c r="P243" s="2757"/>
      <c r="Q243" s="2757"/>
      <c r="R243" s="2757"/>
      <c r="S243" s="2757"/>
      <c r="T243" s="2757"/>
      <c r="U243" s="2757"/>
      <c r="V243" s="2757"/>
      <c r="W243" s="2757"/>
      <c r="X243" s="2757"/>
      <c r="Y243" s="2757"/>
      <c r="Z243" s="2757"/>
      <c r="AA243" s="2757"/>
      <c r="AB243" s="2757"/>
      <c r="AC243" s="2757"/>
      <c r="AD243" s="2757"/>
      <c r="AE243" s="2757"/>
      <c r="AF243" s="2757"/>
      <c r="AG243" s="2757"/>
      <c r="AH243" s="2757"/>
    </row>
    <row r="244" spans="1:256" ht="20.100000000000001" customHeight="1">
      <c r="A244" s="617"/>
      <c r="B244" s="617"/>
      <c r="C244" s="617"/>
      <c r="D244" s="617"/>
      <c r="E244" s="617"/>
      <c r="G244" s="2757"/>
      <c r="H244" s="2757"/>
      <c r="I244" s="2757"/>
      <c r="J244" s="2757"/>
      <c r="K244" s="2757"/>
      <c r="L244" s="2757"/>
      <c r="M244" s="2757"/>
      <c r="N244" s="2757"/>
      <c r="O244" s="2757"/>
      <c r="P244" s="2757"/>
      <c r="Q244" s="2757"/>
      <c r="R244" s="2757"/>
      <c r="S244" s="2757"/>
      <c r="T244" s="2757"/>
      <c r="U244" s="2757"/>
      <c r="V244" s="2757"/>
      <c r="W244" s="2757"/>
      <c r="X244" s="2757"/>
      <c r="Y244" s="2757"/>
      <c r="Z244" s="2757"/>
      <c r="AA244" s="2757"/>
      <c r="AB244" s="2757"/>
      <c r="AC244" s="2757"/>
      <c r="AD244" s="2757"/>
      <c r="AE244" s="2757"/>
      <c r="AF244" s="2757"/>
      <c r="AG244" s="2757"/>
      <c r="AH244" s="2757"/>
      <c r="AI244" s="864"/>
      <c r="AJ244" s="864"/>
      <c r="AK244" s="864"/>
      <c r="AL244" s="864"/>
      <c r="AM244" s="864"/>
      <c r="AN244" s="864"/>
      <c r="AO244" s="864"/>
      <c r="AP244" s="864"/>
      <c r="AQ244" s="864"/>
      <c r="AR244" s="864"/>
      <c r="AS244" s="864"/>
      <c r="AT244" s="864"/>
      <c r="AU244" s="864"/>
      <c r="AV244" s="864"/>
      <c r="AW244" s="864"/>
      <c r="AX244" s="864"/>
      <c r="AY244" s="864"/>
      <c r="AZ244" s="864"/>
      <c r="BA244" s="864"/>
      <c r="BB244" s="864"/>
      <c r="BC244" s="864"/>
      <c r="BD244" s="864"/>
      <c r="BE244" s="864"/>
      <c r="BF244" s="864"/>
      <c r="BG244" s="864"/>
      <c r="BH244" s="864"/>
      <c r="BI244" s="864"/>
      <c r="BJ244" s="864"/>
      <c r="BK244" s="864"/>
      <c r="BL244" s="864"/>
      <c r="BM244" s="864"/>
      <c r="BN244" s="864"/>
      <c r="BO244" s="864"/>
      <c r="BP244" s="864"/>
      <c r="BQ244" s="864"/>
      <c r="BR244" s="864"/>
      <c r="BS244" s="864"/>
      <c r="BT244" s="864"/>
      <c r="BU244" s="864"/>
      <c r="BV244" s="864"/>
      <c r="BW244" s="864"/>
      <c r="BX244" s="864"/>
      <c r="BY244" s="864"/>
      <c r="BZ244" s="864"/>
      <c r="CA244" s="864"/>
      <c r="CB244" s="864"/>
      <c r="CC244" s="864"/>
      <c r="CD244" s="864"/>
      <c r="CE244" s="864"/>
      <c r="CF244" s="864"/>
      <c r="CG244" s="864"/>
      <c r="CH244" s="864"/>
      <c r="CI244" s="864"/>
      <c r="CJ244" s="864"/>
      <c r="CK244" s="864"/>
      <c r="CL244" s="864"/>
      <c r="CM244" s="864"/>
      <c r="CN244" s="864"/>
      <c r="CO244" s="864"/>
      <c r="CP244" s="864"/>
      <c r="CQ244" s="864"/>
      <c r="CR244" s="864"/>
      <c r="CS244" s="864"/>
      <c r="CT244" s="864"/>
      <c r="CU244" s="864"/>
      <c r="CV244" s="864"/>
      <c r="CW244" s="864"/>
      <c r="CX244" s="864"/>
      <c r="CY244" s="864"/>
      <c r="CZ244" s="864"/>
      <c r="DA244" s="864"/>
      <c r="DB244" s="864"/>
      <c r="DC244" s="864"/>
      <c r="DD244" s="864"/>
      <c r="DE244" s="864"/>
      <c r="DF244" s="864"/>
      <c r="DG244" s="864"/>
      <c r="DH244" s="864"/>
      <c r="DI244" s="864"/>
      <c r="DJ244" s="864"/>
      <c r="DK244" s="864"/>
      <c r="DL244" s="864"/>
      <c r="DM244" s="864"/>
      <c r="DN244" s="864"/>
      <c r="DO244" s="864"/>
      <c r="DP244" s="864"/>
      <c r="DQ244" s="864"/>
      <c r="DR244" s="864"/>
      <c r="DS244" s="864"/>
      <c r="DT244" s="864"/>
      <c r="DU244" s="864"/>
      <c r="DV244" s="864"/>
      <c r="DW244" s="864"/>
      <c r="DX244" s="864"/>
      <c r="DY244" s="864"/>
      <c r="DZ244" s="864"/>
      <c r="EA244" s="864"/>
      <c r="EB244" s="864"/>
      <c r="EC244" s="864"/>
      <c r="ED244" s="864"/>
      <c r="EE244" s="864"/>
      <c r="EF244" s="864"/>
      <c r="EG244" s="864"/>
      <c r="EH244" s="864"/>
      <c r="EI244" s="864"/>
      <c r="EJ244" s="864"/>
      <c r="EK244" s="864"/>
      <c r="EL244" s="864"/>
      <c r="EM244" s="864"/>
      <c r="EN244" s="864"/>
      <c r="EO244" s="864"/>
      <c r="EP244" s="864"/>
      <c r="EQ244" s="864"/>
      <c r="ER244" s="864"/>
      <c r="ES244" s="864"/>
      <c r="ET244" s="864"/>
      <c r="EU244" s="864"/>
      <c r="EV244" s="864"/>
      <c r="EW244" s="864"/>
      <c r="EX244" s="864"/>
      <c r="EY244" s="864"/>
      <c r="EZ244" s="864"/>
      <c r="FA244" s="864"/>
      <c r="FB244" s="864"/>
      <c r="FC244" s="864"/>
      <c r="FD244" s="864"/>
      <c r="FE244" s="864"/>
      <c r="FF244" s="864"/>
      <c r="FG244" s="864"/>
      <c r="FH244" s="864"/>
      <c r="FI244" s="864"/>
      <c r="FJ244" s="864"/>
      <c r="FK244" s="864"/>
      <c r="FL244" s="864"/>
      <c r="FM244" s="864"/>
      <c r="FN244" s="864"/>
      <c r="FO244" s="864"/>
      <c r="FP244" s="864"/>
      <c r="FQ244" s="864"/>
      <c r="FR244" s="864"/>
      <c r="FS244" s="864"/>
      <c r="FT244" s="864"/>
      <c r="FU244" s="864"/>
      <c r="FV244" s="864"/>
      <c r="FW244" s="864"/>
      <c r="FX244" s="864"/>
      <c r="FY244" s="864"/>
      <c r="FZ244" s="864"/>
      <c r="GA244" s="864"/>
      <c r="GB244" s="864"/>
      <c r="GC244" s="864"/>
      <c r="GD244" s="864"/>
      <c r="GE244" s="864"/>
      <c r="GF244" s="864"/>
      <c r="GG244" s="864"/>
      <c r="GH244" s="864"/>
      <c r="GI244" s="864"/>
      <c r="GJ244" s="864"/>
      <c r="GK244" s="864"/>
      <c r="GL244" s="864"/>
      <c r="GM244" s="864"/>
      <c r="GN244" s="864"/>
      <c r="GO244" s="864"/>
      <c r="GP244" s="864"/>
      <c r="GQ244" s="864"/>
      <c r="GR244" s="864"/>
      <c r="GS244" s="864"/>
      <c r="GT244" s="864"/>
      <c r="GU244" s="864"/>
      <c r="GV244" s="864"/>
      <c r="GW244" s="864"/>
      <c r="GX244" s="864"/>
      <c r="GY244" s="864"/>
      <c r="GZ244" s="864"/>
      <c r="HA244" s="864"/>
      <c r="HB244" s="864"/>
      <c r="HC244" s="864"/>
      <c r="HD244" s="864"/>
      <c r="HE244" s="864"/>
      <c r="HF244" s="864"/>
      <c r="HG244" s="864"/>
      <c r="HH244" s="864"/>
      <c r="HI244" s="864"/>
      <c r="HJ244" s="864"/>
      <c r="HK244" s="864"/>
      <c r="HL244" s="864"/>
      <c r="HM244" s="864"/>
      <c r="HN244" s="864"/>
      <c r="HO244" s="864"/>
      <c r="HP244" s="864"/>
      <c r="HQ244" s="864"/>
      <c r="HR244" s="864"/>
      <c r="HS244" s="864"/>
      <c r="HT244" s="864"/>
      <c r="HU244" s="864"/>
      <c r="HV244" s="864"/>
      <c r="HW244" s="864"/>
      <c r="HX244" s="864"/>
      <c r="HY244" s="864"/>
      <c r="HZ244" s="864"/>
      <c r="IA244" s="864"/>
      <c r="IB244" s="864"/>
      <c r="IC244" s="864"/>
      <c r="ID244" s="864"/>
      <c r="IE244" s="864"/>
      <c r="IF244" s="864"/>
      <c r="IG244" s="864"/>
      <c r="IH244" s="864"/>
      <c r="II244" s="864"/>
      <c r="IJ244" s="864"/>
      <c r="IK244" s="864"/>
      <c r="IL244" s="864"/>
      <c r="IM244" s="864"/>
      <c r="IN244" s="864"/>
      <c r="IO244" s="864"/>
      <c r="IP244" s="864"/>
      <c r="IQ244" s="864"/>
      <c r="IR244" s="864"/>
      <c r="IS244" s="864"/>
      <c r="IT244" s="864"/>
      <c r="IU244" s="864"/>
      <c r="IV244" s="864"/>
    </row>
    <row r="245" spans="1:256" ht="15" customHeight="1">
      <c r="A245" s="1128" t="s">
        <v>1660</v>
      </c>
      <c r="B245" s="1128"/>
      <c r="C245" s="1128"/>
      <c r="D245" s="1128"/>
      <c r="E245" s="1128"/>
    </row>
    <row r="246" spans="1:256" s="867" customFormat="1" ht="15" customHeight="1">
      <c r="A246" s="641" t="s">
        <v>1651</v>
      </c>
      <c r="B246" s="860"/>
      <c r="C246" s="860"/>
      <c r="D246" s="860"/>
      <c r="E246" s="860"/>
      <c r="F246" s="2752"/>
      <c r="G246" s="2766"/>
      <c r="H246" s="2766"/>
      <c r="I246" s="2766"/>
      <c r="J246" s="2766"/>
      <c r="K246" s="2766"/>
      <c r="L246" s="2752"/>
      <c r="M246" s="2752"/>
      <c r="N246" s="2752"/>
      <c r="O246" s="2752"/>
      <c r="P246" s="2752"/>
      <c r="Q246" s="2752"/>
      <c r="R246" s="2752"/>
      <c r="S246" s="2752"/>
      <c r="T246" s="2752"/>
      <c r="U246" s="2752"/>
      <c r="V246" s="2752"/>
      <c r="W246" s="2752"/>
      <c r="X246" s="2752"/>
      <c r="Y246" s="2752"/>
      <c r="Z246" s="2752"/>
      <c r="AA246" s="2752"/>
      <c r="AB246" s="2752"/>
      <c r="AC246" s="2752"/>
      <c r="AD246" s="2752"/>
      <c r="AE246" s="2752"/>
      <c r="AF246" s="2752"/>
      <c r="AG246" s="2752"/>
      <c r="AH246" s="2752"/>
      <c r="AI246" s="858"/>
      <c r="AJ246" s="858"/>
      <c r="AK246" s="858"/>
      <c r="AL246" s="858"/>
      <c r="AM246" s="858"/>
      <c r="AN246" s="858"/>
      <c r="AO246" s="858"/>
      <c r="AP246" s="858"/>
      <c r="AQ246" s="858"/>
      <c r="AR246" s="858"/>
      <c r="AS246" s="858"/>
      <c r="AT246" s="858"/>
      <c r="AU246" s="858"/>
      <c r="AV246" s="858"/>
      <c r="AW246" s="858"/>
      <c r="AX246" s="858"/>
      <c r="AY246" s="858"/>
      <c r="AZ246" s="858"/>
      <c r="BA246" s="858"/>
      <c r="BB246" s="858"/>
      <c r="BC246" s="858"/>
      <c r="BD246" s="858"/>
      <c r="BE246" s="858"/>
      <c r="BF246" s="858"/>
      <c r="BG246" s="858"/>
      <c r="BH246" s="858"/>
      <c r="BI246" s="858"/>
      <c r="BJ246" s="858"/>
      <c r="BK246" s="858"/>
      <c r="BL246" s="858"/>
      <c r="BM246" s="858"/>
      <c r="BN246" s="858"/>
      <c r="BO246" s="858"/>
      <c r="BP246" s="858"/>
      <c r="BQ246" s="858"/>
      <c r="BR246" s="858"/>
      <c r="BS246" s="858"/>
      <c r="BT246" s="858"/>
      <c r="BU246" s="858"/>
      <c r="BV246" s="858"/>
      <c r="BW246" s="858"/>
      <c r="BX246" s="858"/>
      <c r="BY246" s="858"/>
      <c r="BZ246" s="858"/>
      <c r="CA246" s="858"/>
      <c r="CB246" s="858"/>
      <c r="CC246" s="858"/>
      <c r="CD246" s="858"/>
      <c r="CE246" s="858"/>
      <c r="CF246" s="858"/>
      <c r="CG246" s="858"/>
      <c r="CH246" s="858"/>
      <c r="CI246" s="858"/>
      <c r="CJ246" s="858"/>
      <c r="CK246" s="858"/>
      <c r="CL246" s="858"/>
      <c r="CM246" s="858"/>
      <c r="CN246" s="858"/>
      <c r="CO246" s="858"/>
      <c r="CP246" s="858"/>
      <c r="CQ246" s="858"/>
      <c r="CR246" s="858"/>
      <c r="CS246" s="858"/>
      <c r="CT246" s="858"/>
      <c r="CU246" s="858"/>
      <c r="CV246" s="858"/>
      <c r="CW246" s="858"/>
      <c r="CX246" s="858"/>
      <c r="CY246" s="858"/>
      <c r="CZ246" s="858"/>
      <c r="DA246" s="858"/>
      <c r="DB246" s="858"/>
      <c r="DC246" s="858"/>
      <c r="DD246" s="858"/>
      <c r="DE246" s="858"/>
      <c r="DF246" s="858"/>
      <c r="DG246" s="858"/>
      <c r="DH246" s="858"/>
      <c r="DI246" s="858"/>
      <c r="DJ246" s="858"/>
      <c r="DK246" s="858"/>
      <c r="DL246" s="858"/>
      <c r="DM246" s="858"/>
      <c r="DN246" s="858"/>
      <c r="DO246" s="858"/>
      <c r="DP246" s="858"/>
      <c r="DQ246" s="858"/>
      <c r="DR246" s="858"/>
      <c r="DS246" s="858"/>
      <c r="DT246" s="858"/>
      <c r="DU246" s="858"/>
      <c r="DV246" s="858"/>
      <c r="DW246" s="858"/>
      <c r="DX246" s="858"/>
      <c r="DY246" s="858"/>
      <c r="DZ246" s="858"/>
      <c r="EA246" s="858"/>
      <c r="EB246" s="858"/>
      <c r="EC246" s="858"/>
      <c r="ED246" s="858"/>
      <c r="EE246" s="858"/>
      <c r="EF246" s="858"/>
      <c r="EG246" s="858"/>
      <c r="EH246" s="858"/>
      <c r="EI246" s="858"/>
      <c r="EJ246" s="858"/>
      <c r="EK246" s="858"/>
      <c r="EL246" s="858"/>
      <c r="EM246" s="858"/>
      <c r="EN246" s="858"/>
      <c r="EO246" s="858"/>
      <c r="EP246" s="858"/>
      <c r="EQ246" s="858"/>
      <c r="ER246" s="858"/>
      <c r="ES246" s="858"/>
      <c r="ET246" s="858"/>
      <c r="EU246" s="858"/>
      <c r="EV246" s="858"/>
      <c r="EW246" s="858"/>
      <c r="EX246" s="858"/>
      <c r="EY246" s="858"/>
      <c r="EZ246" s="858"/>
      <c r="FA246" s="858"/>
      <c r="FB246" s="858"/>
      <c r="FC246" s="858"/>
      <c r="FD246" s="858"/>
      <c r="FE246" s="858"/>
      <c r="FF246" s="858"/>
      <c r="FG246" s="858"/>
      <c r="FH246" s="858"/>
      <c r="FI246" s="858"/>
      <c r="FJ246" s="858"/>
      <c r="FK246" s="858"/>
      <c r="FL246" s="858"/>
      <c r="FM246" s="858"/>
      <c r="FN246" s="858"/>
      <c r="FO246" s="858"/>
      <c r="FP246" s="858"/>
      <c r="FQ246" s="858"/>
      <c r="FR246" s="858"/>
      <c r="FS246" s="858"/>
      <c r="FT246" s="858"/>
      <c r="FU246" s="858"/>
      <c r="FV246" s="858"/>
      <c r="FW246" s="858"/>
      <c r="FX246" s="858"/>
      <c r="FY246" s="858"/>
      <c r="FZ246" s="858"/>
      <c r="GA246" s="858"/>
      <c r="GB246" s="858"/>
      <c r="GC246" s="858"/>
      <c r="GD246" s="858"/>
      <c r="GE246" s="858"/>
      <c r="GF246" s="858"/>
      <c r="GG246" s="858"/>
      <c r="GH246" s="858"/>
      <c r="GI246" s="858"/>
      <c r="GJ246" s="858"/>
      <c r="GK246" s="858"/>
      <c r="GL246" s="858"/>
      <c r="GM246" s="858"/>
      <c r="GN246" s="858"/>
      <c r="GO246" s="858"/>
      <c r="GP246" s="858"/>
      <c r="GQ246" s="858"/>
      <c r="GR246" s="858"/>
      <c r="GS246" s="858"/>
      <c r="GT246" s="858"/>
      <c r="GU246" s="858"/>
      <c r="GV246" s="858"/>
      <c r="GW246" s="858"/>
      <c r="GX246" s="858"/>
      <c r="GY246" s="858"/>
      <c r="GZ246" s="858"/>
      <c r="HA246" s="858"/>
      <c r="HB246" s="858"/>
      <c r="HC246" s="858"/>
      <c r="HD246" s="858"/>
      <c r="HE246" s="858"/>
      <c r="HF246" s="858"/>
      <c r="HG246" s="858"/>
      <c r="HH246" s="858"/>
      <c r="HI246" s="858"/>
      <c r="HJ246" s="858"/>
      <c r="HK246" s="858"/>
      <c r="HL246" s="858"/>
      <c r="HM246" s="858"/>
      <c r="HN246" s="858"/>
      <c r="HO246" s="858"/>
      <c r="HP246" s="858"/>
      <c r="HQ246" s="858"/>
      <c r="HR246" s="858"/>
      <c r="HS246" s="858"/>
      <c r="HT246" s="858"/>
      <c r="HU246" s="858"/>
      <c r="HV246" s="858"/>
      <c r="HW246" s="858"/>
      <c r="HX246" s="858"/>
      <c r="HY246" s="858"/>
      <c r="HZ246" s="858"/>
      <c r="IA246" s="858"/>
      <c r="IB246" s="858"/>
      <c r="IC246" s="858"/>
      <c r="ID246" s="858"/>
      <c r="IE246" s="858"/>
      <c r="IF246" s="858"/>
      <c r="IG246" s="858"/>
      <c r="IH246" s="858"/>
      <c r="II246" s="858"/>
      <c r="IJ246" s="858"/>
      <c r="IK246" s="858"/>
      <c r="IL246" s="858"/>
      <c r="IM246" s="858"/>
      <c r="IN246" s="858"/>
      <c r="IO246" s="858"/>
      <c r="IP246" s="858"/>
      <c r="IQ246" s="858"/>
      <c r="IR246" s="858"/>
      <c r="IS246" s="858"/>
      <c r="IT246" s="858"/>
      <c r="IU246" s="858"/>
      <c r="IV246" s="858"/>
    </row>
    <row r="247" spans="1:256" s="867" customFormat="1" ht="15" customHeight="1">
      <c r="A247" s="2100" t="s">
        <v>1652</v>
      </c>
      <c r="B247" s="2018" t="s">
        <v>2</v>
      </c>
      <c r="C247" s="2019"/>
      <c r="D247" s="2019"/>
      <c r="E247" s="2102" t="s">
        <v>784</v>
      </c>
      <c r="F247" s="2752"/>
      <c r="G247" s="2767"/>
      <c r="H247" s="2767"/>
      <c r="I247" s="2767"/>
      <c r="J247" s="2753"/>
      <c r="K247" s="2753"/>
      <c r="L247" s="2753"/>
      <c r="M247" s="2753"/>
      <c r="N247" s="2753"/>
      <c r="O247" s="2753"/>
      <c r="P247" s="2753"/>
      <c r="Q247" s="2753"/>
      <c r="R247" s="2753"/>
      <c r="S247" s="2753"/>
      <c r="T247" s="2753"/>
      <c r="U247" s="2753"/>
      <c r="V247" s="2753"/>
      <c r="W247" s="2753"/>
      <c r="X247" s="2753"/>
      <c r="Y247" s="2753"/>
      <c r="Z247" s="2753"/>
      <c r="AA247" s="2753"/>
      <c r="AB247" s="2753"/>
      <c r="AC247" s="2753"/>
      <c r="AD247" s="2753"/>
      <c r="AE247" s="2753"/>
      <c r="AF247" s="2753"/>
      <c r="AG247" s="2753"/>
      <c r="AH247" s="2753"/>
    </row>
    <row r="248" spans="1:256" s="867" customFormat="1" ht="20.100000000000001" customHeight="1">
      <c r="A248" s="2101"/>
      <c r="B248" s="1302" t="s">
        <v>1513</v>
      </c>
      <c r="C248" s="1303" t="s">
        <v>1514</v>
      </c>
      <c r="D248" s="1303" t="s">
        <v>18</v>
      </c>
      <c r="E248" s="2103"/>
      <c r="F248" s="2752"/>
      <c r="G248" s="2768"/>
      <c r="H248" s="2768"/>
      <c r="I248" s="2768"/>
      <c r="J248" s="2753"/>
      <c r="K248" s="2753"/>
      <c r="L248" s="2753"/>
      <c r="M248" s="2753"/>
      <c r="N248" s="2753"/>
      <c r="O248" s="2753"/>
      <c r="P248" s="2753"/>
      <c r="Q248" s="2753"/>
      <c r="R248" s="2753"/>
      <c r="S248" s="2753"/>
      <c r="T248" s="2753"/>
      <c r="U248" s="2753"/>
      <c r="V248" s="2753"/>
      <c r="W248" s="2753"/>
      <c r="X248" s="2753"/>
      <c r="Y248" s="2753"/>
      <c r="Z248" s="2753"/>
      <c r="AA248" s="2753"/>
      <c r="AB248" s="2753"/>
      <c r="AC248" s="2753"/>
      <c r="AD248" s="2753"/>
      <c r="AE248" s="2753"/>
      <c r="AF248" s="2753"/>
      <c r="AG248" s="2753"/>
      <c r="AH248" s="2753"/>
    </row>
    <row r="249" spans="1:256" s="867" customFormat="1" ht="20.100000000000001" customHeight="1">
      <c r="A249" s="647" t="s">
        <v>1653</v>
      </c>
      <c r="B249" s="1304">
        <v>357.1</v>
      </c>
      <c r="C249" s="1304">
        <v>489.4</v>
      </c>
      <c r="D249" s="1304">
        <v>184.1</v>
      </c>
      <c r="E249" s="884">
        <f>SUM(B249:D249)</f>
        <v>1030.5999999999999</v>
      </c>
      <c r="F249" s="2757"/>
      <c r="G249" s="2761"/>
      <c r="H249" s="2761"/>
      <c r="I249" s="2761"/>
      <c r="J249" s="2753"/>
      <c r="K249" s="2753"/>
      <c r="L249" s="2753"/>
      <c r="M249" s="2753"/>
      <c r="N249" s="2753"/>
      <c r="O249" s="2753"/>
      <c r="P249" s="2753"/>
      <c r="Q249" s="2753"/>
      <c r="R249" s="2753"/>
      <c r="S249" s="2753"/>
      <c r="T249" s="2753"/>
      <c r="U249" s="2753"/>
      <c r="V249" s="2753"/>
      <c r="W249" s="2753"/>
      <c r="X249" s="2753"/>
      <c r="Y249" s="2753"/>
      <c r="Z249" s="2753"/>
      <c r="AA249" s="2753"/>
      <c r="AB249" s="2753"/>
      <c r="AC249" s="2753"/>
      <c r="AD249" s="2753"/>
      <c r="AE249" s="2753"/>
      <c r="AF249" s="2753"/>
      <c r="AG249" s="2753"/>
      <c r="AH249" s="2753"/>
    </row>
    <row r="250" spans="1:256" s="867" customFormat="1" ht="20.100000000000001" customHeight="1">
      <c r="A250" s="647" t="s">
        <v>1654</v>
      </c>
      <c r="B250" s="1304">
        <v>156.80000000000001</v>
      </c>
      <c r="C250" s="1304">
        <v>294.39999999999998</v>
      </c>
      <c r="D250" s="1304">
        <v>531.9</v>
      </c>
      <c r="E250" s="884">
        <f>SUM(B250:D250)</f>
        <v>983.09999999999991</v>
      </c>
      <c r="F250" s="2757"/>
      <c r="G250" s="2761"/>
      <c r="H250" s="2761"/>
      <c r="I250" s="2761"/>
      <c r="J250" s="2753"/>
      <c r="K250" s="2753"/>
      <c r="L250" s="2753"/>
      <c r="M250" s="2753"/>
      <c r="N250" s="2753"/>
      <c r="O250" s="2753"/>
      <c r="P250" s="2753"/>
      <c r="Q250" s="2753"/>
      <c r="R250" s="2753"/>
      <c r="S250" s="2753"/>
      <c r="T250" s="2753"/>
      <c r="U250" s="2753"/>
      <c r="V250" s="2753"/>
      <c r="W250" s="2753"/>
      <c r="X250" s="2753"/>
      <c r="Y250" s="2753"/>
      <c r="Z250" s="2753"/>
      <c r="AA250" s="2753"/>
      <c r="AB250" s="2753"/>
      <c r="AC250" s="2753"/>
      <c r="AD250" s="2753"/>
      <c r="AE250" s="2753"/>
      <c r="AF250" s="2753"/>
      <c r="AG250" s="2753"/>
      <c r="AH250" s="2753"/>
    </row>
    <row r="251" spans="1:256" s="867" customFormat="1" ht="20.100000000000001" customHeight="1">
      <c r="A251" s="647" t="s">
        <v>1655</v>
      </c>
      <c r="B251" s="1304">
        <v>94.1</v>
      </c>
      <c r="C251" s="1304">
        <v>99.3</v>
      </c>
      <c r="D251" s="1304">
        <v>80.5</v>
      </c>
      <c r="E251" s="884">
        <f>SUM(B251:D251)</f>
        <v>273.89999999999998</v>
      </c>
      <c r="F251" s="2770"/>
      <c r="G251" s="2761"/>
      <c r="H251" s="2761"/>
      <c r="I251" s="2761"/>
      <c r="J251" s="2753"/>
      <c r="K251" s="2753"/>
      <c r="L251" s="2753"/>
      <c r="M251" s="2753"/>
      <c r="N251" s="2753"/>
      <c r="O251" s="2753"/>
      <c r="P251" s="2753"/>
      <c r="Q251" s="2753"/>
      <c r="R251" s="2753"/>
      <c r="S251" s="2753"/>
      <c r="T251" s="2753"/>
      <c r="U251" s="2753"/>
      <c r="V251" s="2753"/>
      <c r="W251" s="2753"/>
      <c r="X251" s="2753"/>
      <c r="Y251" s="2753"/>
      <c r="Z251" s="2753"/>
      <c r="AA251" s="2753"/>
      <c r="AB251" s="2753"/>
      <c r="AC251" s="2753"/>
      <c r="AD251" s="2753"/>
      <c r="AE251" s="2753"/>
      <c r="AF251" s="2753"/>
      <c r="AG251" s="2753"/>
      <c r="AH251" s="2753"/>
    </row>
    <row r="252" spans="1:256" s="867" customFormat="1" ht="20.100000000000001" customHeight="1">
      <c r="A252" s="647" t="s">
        <v>1656</v>
      </c>
      <c r="B252" s="1304">
        <v>156.9</v>
      </c>
      <c r="C252" s="1304">
        <v>47.9</v>
      </c>
      <c r="D252" s="1304">
        <v>0</v>
      </c>
      <c r="E252" s="884">
        <f>SUM(B252:D252)</f>
        <v>204.8</v>
      </c>
      <c r="F252" s="2752"/>
      <c r="G252" s="2761"/>
      <c r="H252" s="2761"/>
      <c r="I252" s="2761"/>
      <c r="J252" s="2753"/>
      <c r="K252" s="2753"/>
      <c r="L252" s="2753"/>
      <c r="M252" s="2753"/>
      <c r="N252" s="2753"/>
      <c r="O252" s="2753"/>
      <c r="P252" s="2753"/>
      <c r="Q252" s="2753"/>
      <c r="R252" s="2753"/>
      <c r="S252" s="2753"/>
      <c r="T252" s="2753"/>
      <c r="U252" s="2753"/>
      <c r="V252" s="2753"/>
      <c r="W252" s="2753"/>
      <c r="X252" s="2753"/>
      <c r="Y252" s="2753"/>
      <c r="Z252" s="2753"/>
      <c r="AA252" s="2753"/>
      <c r="AB252" s="2753"/>
      <c r="AC252" s="2753"/>
      <c r="AD252" s="2753"/>
      <c r="AE252" s="2753"/>
      <c r="AF252" s="2753"/>
      <c r="AG252" s="2753"/>
      <c r="AH252" s="2753"/>
    </row>
    <row r="253" spans="1:256" s="864" customFormat="1" ht="15" customHeight="1">
      <c r="A253" s="648" t="s">
        <v>1657</v>
      </c>
      <c r="B253" s="1305">
        <v>30</v>
      </c>
      <c r="C253" s="1305">
        <v>0</v>
      </c>
      <c r="D253" s="1305">
        <v>0</v>
      </c>
      <c r="E253" s="1306">
        <f>SUM(B253:D253)</f>
        <v>30</v>
      </c>
      <c r="F253" s="2753"/>
      <c r="G253" s="2761"/>
      <c r="H253" s="2761"/>
      <c r="I253" s="2761"/>
      <c r="J253" s="2753"/>
      <c r="K253" s="2753"/>
      <c r="L253" s="2753"/>
      <c r="M253" s="2753"/>
      <c r="N253" s="2753"/>
      <c r="O253" s="2753"/>
      <c r="P253" s="2753"/>
      <c r="Q253" s="2753"/>
      <c r="R253" s="2753"/>
      <c r="S253" s="2753"/>
      <c r="T253" s="2753"/>
      <c r="U253" s="2753"/>
      <c r="V253" s="2753"/>
      <c r="W253" s="2753"/>
      <c r="X253" s="2753"/>
      <c r="Y253" s="2753"/>
      <c r="Z253" s="2753"/>
      <c r="AA253" s="2753"/>
      <c r="AB253" s="2753"/>
      <c r="AC253" s="2753"/>
      <c r="AD253" s="2753"/>
      <c r="AE253" s="2753"/>
      <c r="AF253" s="2753"/>
      <c r="AG253" s="2753"/>
      <c r="AH253" s="2753"/>
      <c r="AI253" s="867"/>
      <c r="AJ253" s="867"/>
      <c r="AK253" s="867"/>
      <c r="AL253" s="867"/>
      <c r="AM253" s="867"/>
      <c r="AN253" s="867"/>
      <c r="AO253" s="867"/>
      <c r="AP253" s="867"/>
      <c r="AQ253" s="867"/>
      <c r="AR253" s="867"/>
      <c r="AS253" s="867"/>
      <c r="AT253" s="867"/>
      <c r="AU253" s="867"/>
      <c r="AV253" s="867"/>
      <c r="AW253" s="867"/>
      <c r="AX253" s="867"/>
      <c r="AY253" s="867"/>
      <c r="AZ253" s="867"/>
      <c r="BA253" s="867"/>
      <c r="BB253" s="867"/>
      <c r="BC253" s="867"/>
      <c r="BD253" s="867"/>
      <c r="BE253" s="867"/>
      <c r="BF253" s="867"/>
      <c r="BG253" s="867"/>
      <c r="BH253" s="867"/>
      <c r="BI253" s="867"/>
      <c r="BJ253" s="867"/>
      <c r="BK253" s="867"/>
      <c r="BL253" s="867"/>
      <c r="BM253" s="867"/>
      <c r="BN253" s="867"/>
      <c r="BO253" s="867"/>
      <c r="BP253" s="867"/>
      <c r="BQ253" s="867"/>
      <c r="BR253" s="867"/>
      <c r="BS253" s="867"/>
      <c r="BT253" s="867"/>
      <c r="BU253" s="867"/>
      <c r="BV253" s="867"/>
      <c r="BW253" s="867"/>
      <c r="BX253" s="867"/>
      <c r="BY253" s="867"/>
      <c r="BZ253" s="867"/>
      <c r="CA253" s="867"/>
      <c r="CB253" s="867"/>
      <c r="CC253" s="867"/>
      <c r="CD253" s="867"/>
      <c r="CE253" s="867"/>
      <c r="CF253" s="867"/>
      <c r="CG253" s="867"/>
      <c r="CH253" s="867"/>
      <c r="CI253" s="867"/>
      <c r="CJ253" s="867"/>
      <c r="CK253" s="867"/>
      <c r="CL253" s="867"/>
      <c r="CM253" s="867"/>
      <c r="CN253" s="867"/>
      <c r="CO253" s="867"/>
      <c r="CP253" s="867"/>
      <c r="CQ253" s="867"/>
      <c r="CR253" s="867"/>
      <c r="CS253" s="867"/>
      <c r="CT253" s="867"/>
      <c r="CU253" s="867"/>
      <c r="CV253" s="867"/>
      <c r="CW253" s="867"/>
      <c r="CX253" s="867"/>
      <c r="CY253" s="867"/>
      <c r="CZ253" s="867"/>
      <c r="DA253" s="867"/>
      <c r="DB253" s="867"/>
      <c r="DC253" s="867"/>
      <c r="DD253" s="867"/>
      <c r="DE253" s="867"/>
      <c r="DF253" s="867"/>
      <c r="DG253" s="867"/>
      <c r="DH253" s="867"/>
      <c r="DI253" s="867"/>
      <c r="DJ253" s="867"/>
      <c r="DK253" s="867"/>
      <c r="DL253" s="867"/>
      <c r="DM253" s="867"/>
      <c r="DN253" s="867"/>
      <c r="DO253" s="867"/>
      <c r="DP253" s="867"/>
      <c r="DQ253" s="867"/>
      <c r="DR253" s="867"/>
      <c r="DS253" s="867"/>
      <c r="DT253" s="867"/>
      <c r="DU253" s="867"/>
      <c r="DV253" s="867"/>
      <c r="DW253" s="867"/>
      <c r="DX253" s="867"/>
      <c r="DY253" s="867"/>
      <c r="DZ253" s="867"/>
      <c r="EA253" s="867"/>
      <c r="EB253" s="867"/>
      <c r="EC253" s="867"/>
      <c r="ED253" s="867"/>
      <c r="EE253" s="867"/>
      <c r="EF253" s="867"/>
      <c r="EG253" s="867"/>
      <c r="EH253" s="867"/>
      <c r="EI253" s="867"/>
      <c r="EJ253" s="867"/>
      <c r="EK253" s="867"/>
      <c r="EL253" s="867"/>
      <c r="EM253" s="867"/>
      <c r="EN253" s="867"/>
      <c r="EO253" s="867"/>
      <c r="EP253" s="867"/>
      <c r="EQ253" s="867"/>
      <c r="ER253" s="867"/>
      <c r="ES253" s="867"/>
      <c r="ET253" s="867"/>
      <c r="EU253" s="867"/>
      <c r="EV253" s="867"/>
      <c r="EW253" s="867"/>
      <c r="EX253" s="867"/>
      <c r="EY253" s="867"/>
      <c r="EZ253" s="867"/>
      <c r="FA253" s="867"/>
      <c r="FB253" s="867"/>
      <c r="FC253" s="867"/>
      <c r="FD253" s="867"/>
      <c r="FE253" s="867"/>
      <c r="FF253" s="867"/>
      <c r="FG253" s="867"/>
      <c r="FH253" s="867"/>
      <c r="FI253" s="867"/>
      <c r="FJ253" s="867"/>
      <c r="FK253" s="867"/>
      <c r="FL253" s="867"/>
      <c r="FM253" s="867"/>
      <c r="FN253" s="867"/>
      <c r="FO253" s="867"/>
      <c r="FP253" s="867"/>
      <c r="FQ253" s="867"/>
      <c r="FR253" s="867"/>
      <c r="FS253" s="867"/>
      <c r="FT253" s="867"/>
      <c r="FU253" s="867"/>
      <c r="FV253" s="867"/>
      <c r="FW253" s="867"/>
      <c r="FX253" s="867"/>
      <c r="FY253" s="867"/>
      <c r="FZ253" s="867"/>
      <c r="GA253" s="867"/>
      <c r="GB253" s="867"/>
      <c r="GC253" s="867"/>
      <c r="GD253" s="867"/>
      <c r="GE253" s="867"/>
      <c r="GF253" s="867"/>
      <c r="GG253" s="867"/>
      <c r="GH253" s="867"/>
      <c r="GI253" s="867"/>
      <c r="GJ253" s="867"/>
      <c r="GK253" s="867"/>
      <c r="GL253" s="867"/>
      <c r="GM253" s="867"/>
      <c r="GN253" s="867"/>
      <c r="GO253" s="867"/>
      <c r="GP253" s="867"/>
      <c r="GQ253" s="867"/>
      <c r="GR253" s="867"/>
      <c r="GS253" s="867"/>
      <c r="GT253" s="867"/>
      <c r="GU253" s="867"/>
      <c r="GV253" s="867"/>
      <c r="GW253" s="867"/>
      <c r="GX253" s="867"/>
      <c r="GY253" s="867"/>
      <c r="GZ253" s="867"/>
      <c r="HA253" s="867"/>
      <c r="HB253" s="867"/>
      <c r="HC253" s="867"/>
      <c r="HD253" s="867"/>
      <c r="HE253" s="867"/>
      <c r="HF253" s="867"/>
      <c r="HG253" s="867"/>
      <c r="HH253" s="867"/>
      <c r="HI253" s="867"/>
      <c r="HJ253" s="867"/>
      <c r="HK253" s="867"/>
      <c r="HL253" s="867"/>
      <c r="HM253" s="867"/>
      <c r="HN253" s="867"/>
      <c r="HO253" s="867"/>
      <c r="HP253" s="867"/>
      <c r="HQ253" s="867"/>
      <c r="HR253" s="867"/>
      <c r="HS253" s="867"/>
      <c r="HT253" s="867"/>
      <c r="HU253" s="867"/>
      <c r="HV253" s="867"/>
      <c r="HW253" s="867"/>
      <c r="HX253" s="867"/>
      <c r="HY253" s="867"/>
      <c r="HZ253" s="867"/>
      <c r="IA253" s="867"/>
      <c r="IB253" s="867"/>
      <c r="IC253" s="867"/>
      <c r="ID253" s="867"/>
      <c r="IE253" s="867"/>
      <c r="IF253" s="867"/>
      <c r="IG253" s="867"/>
      <c r="IH253" s="867"/>
      <c r="II253" s="867"/>
      <c r="IJ253" s="867"/>
      <c r="IK253" s="867"/>
      <c r="IL253" s="867"/>
      <c r="IM253" s="867"/>
      <c r="IN253" s="867"/>
      <c r="IO253" s="867"/>
      <c r="IP253" s="867"/>
      <c r="IQ253" s="867"/>
      <c r="IR253" s="867"/>
      <c r="IS253" s="867"/>
      <c r="IT253" s="867"/>
      <c r="IU253" s="867"/>
      <c r="IV253" s="867"/>
    </row>
    <row r="254" spans="1:256" s="864" customFormat="1" ht="15" customHeight="1">
      <c r="A254" s="617" t="s">
        <v>1658</v>
      </c>
      <c r="B254" s="617"/>
      <c r="C254" s="617"/>
      <c r="D254" s="617"/>
      <c r="E254" s="650"/>
      <c r="F254" s="2753"/>
      <c r="G254" s="2757"/>
      <c r="H254" s="2757"/>
      <c r="I254" s="2757"/>
      <c r="J254" s="2757"/>
      <c r="K254" s="2757"/>
      <c r="L254" s="2757"/>
      <c r="M254" s="2757"/>
      <c r="N254" s="2757"/>
      <c r="O254" s="2757"/>
      <c r="P254" s="2757"/>
      <c r="Q254" s="2757"/>
      <c r="R254" s="2757"/>
      <c r="S254" s="2757"/>
      <c r="T254" s="2757"/>
      <c r="U254" s="2757"/>
      <c r="V254" s="2757"/>
      <c r="W254" s="2757"/>
      <c r="X254" s="2757"/>
      <c r="Y254" s="2757"/>
      <c r="Z254" s="2757"/>
      <c r="AA254" s="2757"/>
      <c r="AB254" s="2757"/>
      <c r="AC254" s="2757"/>
      <c r="AD254" s="2757"/>
      <c r="AE254" s="2757"/>
      <c r="AF254" s="2757"/>
      <c r="AG254" s="2757"/>
      <c r="AH254" s="2757"/>
    </row>
    <row r="255" spans="1:256" s="864" customFormat="1" ht="15" customHeight="1">
      <c r="A255" s="620" t="s">
        <v>1659</v>
      </c>
      <c r="B255" s="617"/>
      <c r="C255" s="617"/>
      <c r="D255" s="617"/>
      <c r="E255" s="617"/>
      <c r="F255" s="2753"/>
      <c r="G255" s="2757"/>
      <c r="H255" s="2757"/>
      <c r="I255" s="2757"/>
      <c r="J255" s="2757"/>
      <c r="K255" s="2757"/>
      <c r="L255" s="2757"/>
      <c r="M255" s="2757"/>
      <c r="N255" s="2757"/>
      <c r="O255" s="2757"/>
      <c r="P255" s="2757"/>
      <c r="Q255" s="2757"/>
      <c r="R255" s="2757"/>
      <c r="S255" s="2757"/>
      <c r="T255" s="2757"/>
      <c r="U255" s="2757"/>
      <c r="V255" s="2757"/>
      <c r="W255" s="2757"/>
      <c r="X255" s="2757"/>
      <c r="Y255" s="2757"/>
      <c r="Z255" s="2757"/>
      <c r="AA255" s="2757"/>
      <c r="AB255" s="2757"/>
      <c r="AC255" s="2757"/>
      <c r="AD255" s="2757"/>
      <c r="AE255" s="2757"/>
      <c r="AF255" s="2757"/>
      <c r="AG255" s="2757"/>
      <c r="AH255" s="2757"/>
    </row>
    <row r="256" spans="1:256" ht="20.100000000000001" customHeight="1">
      <c r="A256" s="617"/>
      <c r="B256" s="617"/>
      <c r="C256" s="617"/>
      <c r="D256" s="617"/>
      <c r="E256" s="617"/>
      <c r="F256" s="2753"/>
      <c r="G256" s="2757"/>
      <c r="H256" s="2757"/>
      <c r="I256" s="2757"/>
      <c r="J256" s="2757"/>
      <c r="K256" s="2757"/>
      <c r="L256" s="2757"/>
      <c r="M256" s="2757"/>
      <c r="N256" s="2757"/>
      <c r="O256" s="2757"/>
      <c r="P256" s="2757"/>
      <c r="Q256" s="2757"/>
      <c r="R256" s="2757"/>
      <c r="S256" s="2757"/>
      <c r="T256" s="2757"/>
      <c r="U256" s="2757"/>
      <c r="V256" s="2757"/>
      <c r="W256" s="2757"/>
      <c r="X256" s="2757"/>
      <c r="Y256" s="2757"/>
      <c r="Z256" s="2757"/>
      <c r="AA256" s="2757"/>
      <c r="AB256" s="2757"/>
      <c r="AC256" s="2757"/>
      <c r="AD256" s="2757"/>
      <c r="AE256" s="2757"/>
      <c r="AF256" s="2757"/>
      <c r="AG256" s="2757"/>
      <c r="AH256" s="2757"/>
      <c r="AI256" s="864"/>
      <c r="AJ256" s="864"/>
      <c r="AK256" s="864"/>
      <c r="AL256" s="864"/>
      <c r="AM256" s="864"/>
      <c r="AN256" s="864"/>
      <c r="AO256" s="864"/>
      <c r="AP256" s="864"/>
      <c r="AQ256" s="864"/>
      <c r="AR256" s="864"/>
      <c r="AS256" s="864"/>
      <c r="AT256" s="864"/>
      <c r="AU256" s="864"/>
      <c r="AV256" s="864"/>
      <c r="AW256" s="864"/>
      <c r="AX256" s="864"/>
      <c r="AY256" s="864"/>
      <c r="AZ256" s="864"/>
      <c r="BA256" s="864"/>
      <c r="BB256" s="864"/>
      <c r="BC256" s="864"/>
      <c r="BD256" s="864"/>
      <c r="BE256" s="864"/>
      <c r="BF256" s="864"/>
      <c r="BG256" s="864"/>
      <c r="BH256" s="864"/>
      <c r="BI256" s="864"/>
      <c r="BJ256" s="864"/>
      <c r="BK256" s="864"/>
      <c r="BL256" s="864"/>
      <c r="BM256" s="864"/>
      <c r="BN256" s="864"/>
      <c r="BO256" s="864"/>
      <c r="BP256" s="864"/>
      <c r="BQ256" s="864"/>
      <c r="BR256" s="864"/>
      <c r="BS256" s="864"/>
      <c r="BT256" s="864"/>
      <c r="BU256" s="864"/>
      <c r="BV256" s="864"/>
      <c r="BW256" s="864"/>
      <c r="BX256" s="864"/>
      <c r="BY256" s="864"/>
      <c r="BZ256" s="864"/>
      <c r="CA256" s="864"/>
      <c r="CB256" s="864"/>
      <c r="CC256" s="864"/>
      <c r="CD256" s="864"/>
      <c r="CE256" s="864"/>
      <c r="CF256" s="864"/>
      <c r="CG256" s="864"/>
      <c r="CH256" s="864"/>
      <c r="CI256" s="864"/>
      <c r="CJ256" s="864"/>
      <c r="CK256" s="864"/>
      <c r="CL256" s="864"/>
      <c r="CM256" s="864"/>
      <c r="CN256" s="864"/>
      <c r="CO256" s="864"/>
      <c r="CP256" s="864"/>
      <c r="CQ256" s="864"/>
      <c r="CR256" s="864"/>
      <c r="CS256" s="864"/>
      <c r="CT256" s="864"/>
      <c r="CU256" s="864"/>
      <c r="CV256" s="864"/>
      <c r="CW256" s="864"/>
      <c r="CX256" s="864"/>
      <c r="CY256" s="864"/>
      <c r="CZ256" s="864"/>
      <c r="DA256" s="864"/>
      <c r="DB256" s="864"/>
      <c r="DC256" s="864"/>
      <c r="DD256" s="864"/>
      <c r="DE256" s="864"/>
      <c r="DF256" s="864"/>
      <c r="DG256" s="864"/>
      <c r="DH256" s="864"/>
      <c r="DI256" s="864"/>
      <c r="DJ256" s="864"/>
      <c r="DK256" s="864"/>
      <c r="DL256" s="864"/>
      <c r="DM256" s="864"/>
      <c r="DN256" s="864"/>
      <c r="DO256" s="864"/>
      <c r="DP256" s="864"/>
      <c r="DQ256" s="864"/>
      <c r="DR256" s="864"/>
      <c r="DS256" s="864"/>
      <c r="DT256" s="864"/>
      <c r="DU256" s="864"/>
      <c r="DV256" s="864"/>
      <c r="DW256" s="864"/>
      <c r="DX256" s="864"/>
      <c r="DY256" s="864"/>
      <c r="DZ256" s="864"/>
      <c r="EA256" s="864"/>
      <c r="EB256" s="864"/>
      <c r="EC256" s="864"/>
      <c r="ED256" s="864"/>
      <c r="EE256" s="864"/>
      <c r="EF256" s="864"/>
      <c r="EG256" s="864"/>
      <c r="EH256" s="864"/>
      <c r="EI256" s="864"/>
      <c r="EJ256" s="864"/>
      <c r="EK256" s="864"/>
      <c r="EL256" s="864"/>
      <c r="EM256" s="864"/>
      <c r="EN256" s="864"/>
      <c r="EO256" s="864"/>
      <c r="EP256" s="864"/>
      <c r="EQ256" s="864"/>
      <c r="ER256" s="864"/>
      <c r="ES256" s="864"/>
      <c r="ET256" s="864"/>
      <c r="EU256" s="864"/>
      <c r="EV256" s="864"/>
      <c r="EW256" s="864"/>
      <c r="EX256" s="864"/>
      <c r="EY256" s="864"/>
      <c r="EZ256" s="864"/>
      <c r="FA256" s="864"/>
      <c r="FB256" s="864"/>
      <c r="FC256" s="864"/>
      <c r="FD256" s="864"/>
      <c r="FE256" s="864"/>
      <c r="FF256" s="864"/>
      <c r="FG256" s="864"/>
      <c r="FH256" s="864"/>
      <c r="FI256" s="864"/>
      <c r="FJ256" s="864"/>
      <c r="FK256" s="864"/>
      <c r="FL256" s="864"/>
      <c r="FM256" s="864"/>
      <c r="FN256" s="864"/>
      <c r="FO256" s="864"/>
      <c r="FP256" s="864"/>
      <c r="FQ256" s="864"/>
      <c r="FR256" s="864"/>
      <c r="FS256" s="864"/>
      <c r="FT256" s="864"/>
      <c r="FU256" s="864"/>
      <c r="FV256" s="864"/>
      <c r="FW256" s="864"/>
      <c r="FX256" s="864"/>
      <c r="FY256" s="864"/>
      <c r="FZ256" s="864"/>
      <c r="GA256" s="864"/>
      <c r="GB256" s="864"/>
      <c r="GC256" s="864"/>
      <c r="GD256" s="864"/>
      <c r="GE256" s="864"/>
      <c r="GF256" s="864"/>
      <c r="GG256" s="864"/>
      <c r="GH256" s="864"/>
      <c r="GI256" s="864"/>
      <c r="GJ256" s="864"/>
      <c r="GK256" s="864"/>
      <c r="GL256" s="864"/>
      <c r="GM256" s="864"/>
      <c r="GN256" s="864"/>
      <c r="GO256" s="864"/>
      <c r="GP256" s="864"/>
      <c r="GQ256" s="864"/>
      <c r="GR256" s="864"/>
      <c r="GS256" s="864"/>
      <c r="GT256" s="864"/>
      <c r="GU256" s="864"/>
      <c r="GV256" s="864"/>
      <c r="GW256" s="864"/>
      <c r="GX256" s="864"/>
      <c r="GY256" s="864"/>
      <c r="GZ256" s="864"/>
      <c r="HA256" s="864"/>
      <c r="HB256" s="864"/>
      <c r="HC256" s="864"/>
      <c r="HD256" s="864"/>
      <c r="HE256" s="864"/>
      <c r="HF256" s="864"/>
      <c r="HG256" s="864"/>
      <c r="HH256" s="864"/>
      <c r="HI256" s="864"/>
      <c r="HJ256" s="864"/>
      <c r="HK256" s="864"/>
      <c r="HL256" s="864"/>
      <c r="HM256" s="864"/>
      <c r="HN256" s="864"/>
      <c r="HO256" s="864"/>
      <c r="HP256" s="864"/>
      <c r="HQ256" s="864"/>
      <c r="HR256" s="864"/>
      <c r="HS256" s="864"/>
      <c r="HT256" s="864"/>
      <c r="HU256" s="864"/>
      <c r="HV256" s="864"/>
      <c r="HW256" s="864"/>
      <c r="HX256" s="864"/>
      <c r="HY256" s="864"/>
      <c r="HZ256" s="864"/>
      <c r="IA256" s="864"/>
      <c r="IB256" s="864"/>
      <c r="IC256" s="864"/>
      <c r="ID256" s="864"/>
      <c r="IE256" s="864"/>
      <c r="IF256" s="864"/>
      <c r="IG256" s="864"/>
      <c r="IH256" s="864"/>
      <c r="II256" s="864"/>
      <c r="IJ256" s="864"/>
      <c r="IK256" s="864"/>
      <c r="IL256" s="864"/>
      <c r="IM256" s="864"/>
      <c r="IN256" s="864"/>
      <c r="IO256" s="864"/>
      <c r="IP256" s="864"/>
      <c r="IQ256" s="864"/>
      <c r="IR256" s="864"/>
      <c r="IS256" s="864"/>
      <c r="IT256" s="864"/>
      <c r="IU256" s="864"/>
      <c r="IV256" s="864"/>
    </row>
    <row r="257" spans="1:256" s="864" customFormat="1" ht="15" customHeight="1">
      <c r="A257" s="1128" t="s">
        <v>1661</v>
      </c>
      <c r="B257" s="1128"/>
      <c r="C257" s="1128"/>
      <c r="D257" s="1128"/>
      <c r="E257" s="1128"/>
      <c r="F257" s="2753"/>
      <c r="G257" s="2752"/>
      <c r="H257" s="2752"/>
      <c r="I257" s="2752"/>
      <c r="J257" s="2752"/>
      <c r="K257" s="2752"/>
      <c r="L257" s="2752"/>
      <c r="M257" s="2752"/>
      <c r="N257" s="2752"/>
      <c r="O257" s="2752"/>
      <c r="P257" s="2752"/>
      <c r="Q257" s="2752"/>
      <c r="R257" s="2752"/>
      <c r="S257" s="2752"/>
      <c r="T257" s="2752"/>
      <c r="U257" s="2752"/>
      <c r="V257" s="2752"/>
      <c r="W257" s="2752"/>
      <c r="X257" s="2752"/>
      <c r="Y257" s="2752"/>
      <c r="Z257" s="2752"/>
      <c r="AA257" s="2752"/>
      <c r="AB257" s="2752"/>
      <c r="AC257" s="2752"/>
      <c r="AD257" s="2752"/>
      <c r="AE257" s="2752"/>
      <c r="AF257" s="2752"/>
      <c r="AG257" s="2752"/>
      <c r="AH257" s="2752"/>
      <c r="AI257" s="858"/>
      <c r="AJ257" s="858"/>
      <c r="AK257" s="858"/>
      <c r="AL257" s="858"/>
      <c r="AM257" s="858"/>
      <c r="AN257" s="858"/>
      <c r="AO257" s="858"/>
      <c r="AP257" s="858"/>
      <c r="AQ257" s="858"/>
      <c r="AR257" s="858"/>
      <c r="AS257" s="858"/>
      <c r="AT257" s="858"/>
      <c r="AU257" s="858"/>
      <c r="AV257" s="858"/>
      <c r="AW257" s="858"/>
      <c r="AX257" s="858"/>
      <c r="AY257" s="858"/>
      <c r="AZ257" s="858"/>
      <c r="BA257" s="858"/>
      <c r="BB257" s="858"/>
      <c r="BC257" s="858"/>
      <c r="BD257" s="858"/>
      <c r="BE257" s="858"/>
      <c r="BF257" s="858"/>
      <c r="BG257" s="858"/>
      <c r="BH257" s="858"/>
      <c r="BI257" s="858"/>
      <c r="BJ257" s="858"/>
      <c r="BK257" s="858"/>
      <c r="BL257" s="858"/>
      <c r="BM257" s="858"/>
      <c r="BN257" s="858"/>
      <c r="BO257" s="858"/>
      <c r="BP257" s="858"/>
      <c r="BQ257" s="858"/>
      <c r="BR257" s="858"/>
      <c r="BS257" s="858"/>
      <c r="BT257" s="858"/>
      <c r="BU257" s="858"/>
      <c r="BV257" s="858"/>
      <c r="BW257" s="858"/>
      <c r="BX257" s="858"/>
      <c r="BY257" s="858"/>
      <c r="BZ257" s="858"/>
      <c r="CA257" s="858"/>
      <c r="CB257" s="858"/>
      <c r="CC257" s="858"/>
      <c r="CD257" s="858"/>
      <c r="CE257" s="858"/>
      <c r="CF257" s="858"/>
      <c r="CG257" s="858"/>
      <c r="CH257" s="858"/>
      <c r="CI257" s="858"/>
      <c r="CJ257" s="858"/>
      <c r="CK257" s="858"/>
      <c r="CL257" s="858"/>
      <c r="CM257" s="858"/>
      <c r="CN257" s="858"/>
      <c r="CO257" s="858"/>
      <c r="CP257" s="858"/>
      <c r="CQ257" s="858"/>
      <c r="CR257" s="858"/>
      <c r="CS257" s="858"/>
      <c r="CT257" s="858"/>
      <c r="CU257" s="858"/>
      <c r="CV257" s="858"/>
      <c r="CW257" s="858"/>
      <c r="CX257" s="858"/>
      <c r="CY257" s="858"/>
      <c r="CZ257" s="858"/>
      <c r="DA257" s="858"/>
      <c r="DB257" s="858"/>
      <c r="DC257" s="858"/>
      <c r="DD257" s="858"/>
      <c r="DE257" s="858"/>
      <c r="DF257" s="858"/>
      <c r="DG257" s="858"/>
      <c r="DH257" s="858"/>
      <c r="DI257" s="858"/>
      <c r="DJ257" s="858"/>
      <c r="DK257" s="858"/>
      <c r="DL257" s="858"/>
      <c r="DM257" s="858"/>
      <c r="DN257" s="858"/>
      <c r="DO257" s="858"/>
      <c r="DP257" s="858"/>
      <c r="DQ257" s="858"/>
      <c r="DR257" s="858"/>
      <c r="DS257" s="858"/>
      <c r="DT257" s="858"/>
      <c r="DU257" s="858"/>
      <c r="DV257" s="858"/>
      <c r="DW257" s="858"/>
      <c r="DX257" s="858"/>
      <c r="DY257" s="858"/>
      <c r="DZ257" s="858"/>
      <c r="EA257" s="858"/>
      <c r="EB257" s="858"/>
      <c r="EC257" s="858"/>
      <c r="ED257" s="858"/>
      <c r="EE257" s="858"/>
      <c r="EF257" s="858"/>
      <c r="EG257" s="858"/>
      <c r="EH257" s="858"/>
      <c r="EI257" s="858"/>
      <c r="EJ257" s="858"/>
      <c r="EK257" s="858"/>
      <c r="EL257" s="858"/>
      <c r="EM257" s="858"/>
      <c r="EN257" s="858"/>
      <c r="EO257" s="858"/>
      <c r="EP257" s="858"/>
      <c r="EQ257" s="858"/>
      <c r="ER257" s="858"/>
      <c r="ES257" s="858"/>
      <c r="ET257" s="858"/>
      <c r="EU257" s="858"/>
      <c r="EV257" s="858"/>
      <c r="EW257" s="858"/>
      <c r="EX257" s="858"/>
      <c r="EY257" s="858"/>
      <c r="EZ257" s="858"/>
      <c r="FA257" s="858"/>
      <c r="FB257" s="858"/>
      <c r="FC257" s="858"/>
      <c r="FD257" s="858"/>
      <c r="FE257" s="858"/>
      <c r="FF257" s="858"/>
      <c r="FG257" s="858"/>
      <c r="FH257" s="858"/>
      <c r="FI257" s="858"/>
      <c r="FJ257" s="858"/>
      <c r="FK257" s="858"/>
      <c r="FL257" s="858"/>
      <c r="FM257" s="858"/>
      <c r="FN257" s="858"/>
      <c r="FO257" s="858"/>
      <c r="FP257" s="858"/>
      <c r="FQ257" s="858"/>
      <c r="FR257" s="858"/>
      <c r="FS257" s="858"/>
      <c r="FT257" s="858"/>
      <c r="FU257" s="858"/>
      <c r="FV257" s="858"/>
      <c r="FW257" s="858"/>
      <c r="FX257" s="858"/>
      <c r="FY257" s="858"/>
      <c r="FZ257" s="858"/>
      <c r="GA257" s="858"/>
      <c r="GB257" s="858"/>
      <c r="GC257" s="858"/>
      <c r="GD257" s="858"/>
      <c r="GE257" s="858"/>
      <c r="GF257" s="858"/>
      <c r="GG257" s="858"/>
      <c r="GH257" s="858"/>
      <c r="GI257" s="858"/>
      <c r="GJ257" s="858"/>
      <c r="GK257" s="858"/>
      <c r="GL257" s="858"/>
      <c r="GM257" s="858"/>
      <c r="GN257" s="858"/>
      <c r="GO257" s="858"/>
      <c r="GP257" s="858"/>
      <c r="GQ257" s="858"/>
      <c r="GR257" s="858"/>
      <c r="GS257" s="858"/>
      <c r="GT257" s="858"/>
      <c r="GU257" s="858"/>
      <c r="GV257" s="858"/>
      <c r="GW257" s="858"/>
      <c r="GX257" s="858"/>
      <c r="GY257" s="858"/>
      <c r="GZ257" s="858"/>
      <c r="HA257" s="858"/>
      <c r="HB257" s="858"/>
      <c r="HC257" s="858"/>
      <c r="HD257" s="858"/>
      <c r="HE257" s="858"/>
      <c r="HF257" s="858"/>
      <c r="HG257" s="858"/>
      <c r="HH257" s="858"/>
      <c r="HI257" s="858"/>
      <c r="HJ257" s="858"/>
      <c r="HK257" s="858"/>
      <c r="HL257" s="858"/>
      <c r="HM257" s="858"/>
      <c r="HN257" s="858"/>
      <c r="HO257" s="858"/>
      <c r="HP257" s="858"/>
      <c r="HQ257" s="858"/>
      <c r="HR257" s="858"/>
      <c r="HS257" s="858"/>
      <c r="HT257" s="858"/>
      <c r="HU257" s="858"/>
      <c r="HV257" s="858"/>
      <c r="HW257" s="858"/>
      <c r="HX257" s="858"/>
      <c r="HY257" s="858"/>
      <c r="HZ257" s="858"/>
      <c r="IA257" s="858"/>
      <c r="IB257" s="858"/>
      <c r="IC257" s="858"/>
      <c r="ID257" s="858"/>
      <c r="IE257" s="858"/>
      <c r="IF257" s="858"/>
      <c r="IG257" s="858"/>
      <c r="IH257" s="858"/>
      <c r="II257" s="858"/>
      <c r="IJ257" s="858"/>
      <c r="IK257" s="858"/>
      <c r="IL257" s="858"/>
      <c r="IM257" s="858"/>
      <c r="IN257" s="858"/>
      <c r="IO257" s="858"/>
      <c r="IP257" s="858"/>
      <c r="IQ257" s="858"/>
      <c r="IR257" s="858"/>
      <c r="IS257" s="858"/>
      <c r="IT257" s="858"/>
      <c r="IU257" s="858"/>
      <c r="IV257" s="858"/>
    </row>
    <row r="258" spans="1:256" ht="20.100000000000001" customHeight="1">
      <c r="A258" s="641" t="s">
        <v>1651</v>
      </c>
      <c r="B258" s="1116"/>
      <c r="C258" s="1116"/>
      <c r="D258" s="1116"/>
      <c r="E258" s="1116"/>
      <c r="F258" s="2759"/>
      <c r="G258" s="2769"/>
      <c r="H258" s="2769"/>
      <c r="I258" s="2769"/>
      <c r="J258" s="2769"/>
      <c r="K258" s="2769"/>
      <c r="L258" s="2757"/>
      <c r="M258" s="2757"/>
      <c r="N258" s="2757"/>
      <c r="O258" s="2757"/>
      <c r="P258" s="2757"/>
      <c r="Q258" s="2757"/>
      <c r="R258" s="2757"/>
      <c r="S258" s="2757"/>
      <c r="T258" s="2757"/>
      <c r="U258" s="2757"/>
      <c r="V258" s="2757"/>
      <c r="W258" s="2757"/>
      <c r="X258" s="2757"/>
      <c r="Y258" s="2757"/>
      <c r="Z258" s="2757"/>
      <c r="AA258" s="2757"/>
      <c r="AB258" s="2757"/>
      <c r="AC258" s="2757"/>
      <c r="AD258" s="2757"/>
      <c r="AE258" s="2757"/>
      <c r="AF258" s="2757"/>
      <c r="AG258" s="2757"/>
      <c r="AH258" s="2757"/>
      <c r="AI258" s="864"/>
      <c r="AJ258" s="864"/>
      <c r="AK258" s="864"/>
      <c r="AL258" s="864"/>
      <c r="AM258" s="864"/>
      <c r="AN258" s="864"/>
      <c r="AO258" s="864"/>
      <c r="AP258" s="864"/>
      <c r="AQ258" s="864"/>
      <c r="AR258" s="864"/>
      <c r="AS258" s="864"/>
      <c r="AT258" s="864"/>
      <c r="AU258" s="864"/>
      <c r="AV258" s="864"/>
      <c r="AW258" s="864"/>
      <c r="AX258" s="864"/>
      <c r="AY258" s="864"/>
      <c r="AZ258" s="864"/>
      <c r="BA258" s="864"/>
      <c r="BB258" s="864"/>
      <c r="BC258" s="864"/>
      <c r="BD258" s="864"/>
      <c r="BE258" s="864"/>
      <c r="BF258" s="864"/>
      <c r="BG258" s="864"/>
      <c r="BH258" s="864"/>
      <c r="BI258" s="864"/>
      <c r="BJ258" s="864"/>
      <c r="BK258" s="864"/>
      <c r="BL258" s="864"/>
      <c r="BM258" s="864"/>
      <c r="BN258" s="864"/>
      <c r="BO258" s="864"/>
      <c r="BP258" s="864"/>
      <c r="BQ258" s="864"/>
      <c r="BR258" s="864"/>
      <c r="BS258" s="864"/>
      <c r="BT258" s="864"/>
      <c r="BU258" s="864"/>
      <c r="BV258" s="864"/>
      <c r="BW258" s="864"/>
      <c r="BX258" s="864"/>
      <c r="BY258" s="864"/>
      <c r="BZ258" s="864"/>
      <c r="CA258" s="864"/>
      <c r="CB258" s="864"/>
      <c r="CC258" s="864"/>
      <c r="CD258" s="864"/>
      <c r="CE258" s="864"/>
      <c r="CF258" s="864"/>
      <c r="CG258" s="864"/>
      <c r="CH258" s="864"/>
      <c r="CI258" s="864"/>
      <c r="CJ258" s="864"/>
      <c r="CK258" s="864"/>
      <c r="CL258" s="864"/>
      <c r="CM258" s="864"/>
      <c r="CN258" s="864"/>
      <c r="CO258" s="864"/>
      <c r="CP258" s="864"/>
      <c r="CQ258" s="864"/>
      <c r="CR258" s="864"/>
      <c r="CS258" s="864"/>
      <c r="CT258" s="864"/>
      <c r="CU258" s="864"/>
      <c r="CV258" s="864"/>
      <c r="CW258" s="864"/>
      <c r="CX258" s="864"/>
      <c r="CY258" s="864"/>
      <c r="CZ258" s="864"/>
      <c r="DA258" s="864"/>
      <c r="DB258" s="864"/>
      <c r="DC258" s="864"/>
      <c r="DD258" s="864"/>
      <c r="DE258" s="864"/>
      <c r="DF258" s="864"/>
      <c r="DG258" s="864"/>
      <c r="DH258" s="864"/>
      <c r="DI258" s="864"/>
      <c r="DJ258" s="864"/>
      <c r="DK258" s="864"/>
      <c r="DL258" s="864"/>
      <c r="DM258" s="864"/>
      <c r="DN258" s="864"/>
      <c r="DO258" s="864"/>
      <c r="DP258" s="864"/>
      <c r="DQ258" s="864"/>
      <c r="DR258" s="864"/>
      <c r="DS258" s="864"/>
      <c r="DT258" s="864"/>
      <c r="DU258" s="864"/>
      <c r="DV258" s="864"/>
      <c r="DW258" s="864"/>
      <c r="DX258" s="864"/>
      <c r="DY258" s="864"/>
      <c r="DZ258" s="864"/>
      <c r="EA258" s="864"/>
      <c r="EB258" s="864"/>
      <c r="EC258" s="864"/>
      <c r="ED258" s="864"/>
      <c r="EE258" s="864"/>
      <c r="EF258" s="864"/>
      <c r="EG258" s="864"/>
      <c r="EH258" s="864"/>
      <c r="EI258" s="864"/>
      <c r="EJ258" s="864"/>
      <c r="EK258" s="864"/>
      <c r="EL258" s="864"/>
      <c r="EM258" s="864"/>
      <c r="EN258" s="864"/>
      <c r="EO258" s="864"/>
      <c r="EP258" s="864"/>
      <c r="EQ258" s="864"/>
      <c r="ER258" s="864"/>
      <c r="ES258" s="864"/>
      <c r="ET258" s="864"/>
      <c r="EU258" s="864"/>
      <c r="EV258" s="864"/>
      <c r="EW258" s="864"/>
      <c r="EX258" s="864"/>
      <c r="EY258" s="864"/>
      <c r="EZ258" s="864"/>
      <c r="FA258" s="864"/>
      <c r="FB258" s="864"/>
      <c r="FC258" s="864"/>
      <c r="FD258" s="864"/>
      <c r="FE258" s="864"/>
      <c r="FF258" s="864"/>
      <c r="FG258" s="864"/>
      <c r="FH258" s="864"/>
      <c r="FI258" s="864"/>
      <c r="FJ258" s="864"/>
      <c r="FK258" s="864"/>
      <c r="FL258" s="864"/>
      <c r="FM258" s="864"/>
      <c r="FN258" s="864"/>
      <c r="FO258" s="864"/>
      <c r="FP258" s="864"/>
      <c r="FQ258" s="864"/>
      <c r="FR258" s="864"/>
      <c r="FS258" s="864"/>
      <c r="FT258" s="864"/>
      <c r="FU258" s="864"/>
      <c r="FV258" s="864"/>
      <c r="FW258" s="864"/>
      <c r="FX258" s="864"/>
      <c r="FY258" s="864"/>
      <c r="FZ258" s="864"/>
      <c r="GA258" s="864"/>
      <c r="GB258" s="864"/>
      <c r="GC258" s="864"/>
      <c r="GD258" s="864"/>
      <c r="GE258" s="864"/>
      <c r="GF258" s="864"/>
      <c r="GG258" s="864"/>
      <c r="GH258" s="864"/>
      <c r="GI258" s="864"/>
      <c r="GJ258" s="864"/>
      <c r="GK258" s="864"/>
      <c r="GL258" s="864"/>
      <c r="GM258" s="864"/>
      <c r="GN258" s="864"/>
      <c r="GO258" s="864"/>
      <c r="GP258" s="864"/>
      <c r="GQ258" s="864"/>
      <c r="GR258" s="864"/>
      <c r="GS258" s="864"/>
      <c r="GT258" s="864"/>
      <c r="GU258" s="864"/>
      <c r="GV258" s="864"/>
      <c r="GW258" s="864"/>
      <c r="GX258" s="864"/>
      <c r="GY258" s="864"/>
      <c r="GZ258" s="864"/>
      <c r="HA258" s="864"/>
      <c r="HB258" s="864"/>
      <c r="HC258" s="864"/>
      <c r="HD258" s="864"/>
      <c r="HE258" s="864"/>
      <c r="HF258" s="864"/>
      <c r="HG258" s="864"/>
      <c r="HH258" s="864"/>
      <c r="HI258" s="864"/>
      <c r="HJ258" s="864"/>
      <c r="HK258" s="864"/>
      <c r="HL258" s="864"/>
      <c r="HM258" s="864"/>
      <c r="HN258" s="864"/>
      <c r="HO258" s="864"/>
      <c r="HP258" s="864"/>
      <c r="HQ258" s="864"/>
      <c r="HR258" s="864"/>
      <c r="HS258" s="864"/>
      <c r="HT258" s="864"/>
      <c r="HU258" s="864"/>
      <c r="HV258" s="864"/>
      <c r="HW258" s="864"/>
      <c r="HX258" s="864"/>
      <c r="HY258" s="864"/>
      <c r="HZ258" s="864"/>
      <c r="IA258" s="864"/>
      <c r="IB258" s="864"/>
      <c r="IC258" s="864"/>
      <c r="ID258" s="864"/>
      <c r="IE258" s="864"/>
      <c r="IF258" s="864"/>
      <c r="IG258" s="864"/>
      <c r="IH258" s="864"/>
      <c r="II258" s="864"/>
      <c r="IJ258" s="864"/>
      <c r="IK258" s="864"/>
      <c r="IL258" s="864"/>
      <c r="IM258" s="864"/>
      <c r="IN258" s="864"/>
      <c r="IO258" s="864"/>
      <c r="IP258" s="864"/>
      <c r="IQ258" s="864"/>
      <c r="IR258" s="864"/>
      <c r="IS258" s="864"/>
      <c r="IT258" s="864"/>
      <c r="IU258" s="864"/>
      <c r="IV258" s="864"/>
    </row>
    <row r="259" spans="1:256" ht="20.100000000000001" customHeight="1">
      <c r="A259" s="643" t="s">
        <v>2</v>
      </c>
      <c r="B259" s="2098">
        <v>2011</v>
      </c>
      <c r="C259" s="2098"/>
      <c r="D259" s="2098">
        <v>2012</v>
      </c>
      <c r="E259" s="2098"/>
      <c r="F259" s="2753"/>
    </row>
    <row r="260" spans="1:256" ht="20.100000000000001" customHeight="1">
      <c r="A260" s="645" t="s">
        <v>0</v>
      </c>
      <c r="B260" s="2099">
        <v>15829.6</v>
      </c>
      <c r="C260" s="2099"/>
      <c r="D260" s="2099">
        <v>16825</v>
      </c>
      <c r="E260" s="2099"/>
      <c r="F260" s="2753"/>
    </row>
    <row r="261" spans="1:256" ht="20.100000000000001" customHeight="1">
      <c r="A261" s="647" t="s">
        <v>1513</v>
      </c>
      <c r="B261" s="2096">
        <v>12412.6</v>
      </c>
      <c r="C261" s="2096"/>
      <c r="D261" s="2096">
        <v>13164</v>
      </c>
      <c r="E261" s="2096"/>
      <c r="F261" s="2753"/>
    </row>
    <row r="262" spans="1:256" ht="20.100000000000001" customHeight="1">
      <c r="A262" s="647" t="s">
        <v>1514</v>
      </c>
      <c r="B262" s="2096">
        <v>1809</v>
      </c>
      <c r="C262" s="2096"/>
      <c r="D262" s="2096">
        <v>2053</v>
      </c>
      <c r="E262" s="2096"/>
      <c r="F262" s="2762"/>
    </row>
    <row r="263" spans="1:256" s="864" customFormat="1" ht="15" customHeight="1">
      <c r="A263" s="648" t="s">
        <v>18</v>
      </c>
      <c r="B263" s="2097">
        <v>1608</v>
      </c>
      <c r="C263" s="2097"/>
      <c r="D263" s="2097">
        <v>1608</v>
      </c>
      <c r="E263" s="2097"/>
      <c r="F263" s="2761"/>
      <c r="G263" s="2752"/>
      <c r="H263" s="2752"/>
      <c r="I263" s="2752"/>
      <c r="J263" s="2752"/>
      <c r="K263" s="2752"/>
      <c r="L263" s="2752"/>
      <c r="M263" s="2752"/>
      <c r="N263" s="2752"/>
      <c r="O263" s="2752"/>
      <c r="P263" s="2752"/>
      <c r="Q263" s="2752"/>
      <c r="R263" s="2752"/>
      <c r="S263" s="2752"/>
      <c r="T263" s="2752"/>
      <c r="U263" s="2752"/>
      <c r="V263" s="2752"/>
      <c r="W263" s="2752"/>
      <c r="X263" s="2752"/>
      <c r="Y263" s="2752"/>
      <c r="Z263" s="2752"/>
      <c r="AA263" s="2752"/>
      <c r="AB263" s="2752"/>
      <c r="AC263" s="2752"/>
      <c r="AD263" s="2752"/>
      <c r="AE263" s="2752"/>
      <c r="AF263" s="2752"/>
      <c r="AG263" s="2752"/>
      <c r="AH263" s="2752"/>
      <c r="AI263" s="858"/>
      <c r="AJ263" s="858"/>
      <c r="AK263" s="858"/>
      <c r="AL263" s="858"/>
      <c r="AM263" s="858"/>
      <c r="AN263" s="858"/>
      <c r="AO263" s="858"/>
      <c r="AP263" s="858"/>
      <c r="AQ263" s="858"/>
      <c r="AR263" s="858"/>
      <c r="AS263" s="858"/>
      <c r="AT263" s="858"/>
      <c r="AU263" s="858"/>
      <c r="AV263" s="858"/>
      <c r="AW263" s="858"/>
      <c r="AX263" s="858"/>
      <c r="AY263" s="858"/>
      <c r="AZ263" s="858"/>
      <c r="BA263" s="858"/>
      <c r="BB263" s="858"/>
      <c r="BC263" s="858"/>
      <c r="BD263" s="858"/>
      <c r="BE263" s="858"/>
      <c r="BF263" s="858"/>
      <c r="BG263" s="858"/>
      <c r="BH263" s="858"/>
      <c r="BI263" s="858"/>
      <c r="BJ263" s="858"/>
      <c r="BK263" s="858"/>
      <c r="BL263" s="858"/>
      <c r="BM263" s="858"/>
      <c r="BN263" s="858"/>
      <c r="BO263" s="858"/>
      <c r="BP263" s="858"/>
      <c r="BQ263" s="858"/>
      <c r="BR263" s="858"/>
      <c r="BS263" s="858"/>
      <c r="BT263" s="858"/>
      <c r="BU263" s="858"/>
      <c r="BV263" s="858"/>
      <c r="BW263" s="858"/>
      <c r="BX263" s="858"/>
      <c r="BY263" s="858"/>
      <c r="BZ263" s="858"/>
      <c r="CA263" s="858"/>
      <c r="CB263" s="858"/>
      <c r="CC263" s="858"/>
      <c r="CD263" s="858"/>
      <c r="CE263" s="858"/>
      <c r="CF263" s="858"/>
      <c r="CG263" s="858"/>
      <c r="CH263" s="858"/>
      <c r="CI263" s="858"/>
      <c r="CJ263" s="858"/>
      <c r="CK263" s="858"/>
      <c r="CL263" s="858"/>
      <c r="CM263" s="858"/>
      <c r="CN263" s="858"/>
      <c r="CO263" s="858"/>
      <c r="CP263" s="858"/>
      <c r="CQ263" s="858"/>
      <c r="CR263" s="858"/>
      <c r="CS263" s="858"/>
      <c r="CT263" s="858"/>
      <c r="CU263" s="858"/>
      <c r="CV263" s="858"/>
      <c r="CW263" s="858"/>
      <c r="CX263" s="858"/>
      <c r="CY263" s="858"/>
      <c r="CZ263" s="858"/>
      <c r="DA263" s="858"/>
      <c r="DB263" s="858"/>
      <c r="DC263" s="858"/>
      <c r="DD263" s="858"/>
      <c r="DE263" s="858"/>
      <c r="DF263" s="858"/>
      <c r="DG263" s="858"/>
      <c r="DH263" s="858"/>
      <c r="DI263" s="858"/>
      <c r="DJ263" s="858"/>
      <c r="DK263" s="858"/>
      <c r="DL263" s="858"/>
      <c r="DM263" s="858"/>
      <c r="DN263" s="858"/>
      <c r="DO263" s="858"/>
      <c r="DP263" s="858"/>
      <c r="DQ263" s="858"/>
      <c r="DR263" s="858"/>
      <c r="DS263" s="858"/>
      <c r="DT263" s="858"/>
      <c r="DU263" s="858"/>
      <c r="DV263" s="858"/>
      <c r="DW263" s="858"/>
      <c r="DX263" s="858"/>
      <c r="DY263" s="858"/>
      <c r="DZ263" s="858"/>
      <c r="EA263" s="858"/>
      <c r="EB263" s="858"/>
      <c r="EC263" s="858"/>
      <c r="ED263" s="858"/>
      <c r="EE263" s="858"/>
      <c r="EF263" s="858"/>
      <c r="EG263" s="858"/>
      <c r="EH263" s="858"/>
      <c r="EI263" s="858"/>
      <c r="EJ263" s="858"/>
      <c r="EK263" s="858"/>
      <c r="EL263" s="858"/>
      <c r="EM263" s="858"/>
      <c r="EN263" s="858"/>
      <c r="EO263" s="858"/>
      <c r="EP263" s="858"/>
      <c r="EQ263" s="858"/>
      <c r="ER263" s="858"/>
      <c r="ES263" s="858"/>
      <c r="ET263" s="858"/>
      <c r="EU263" s="858"/>
      <c r="EV263" s="858"/>
      <c r="EW263" s="858"/>
      <c r="EX263" s="858"/>
      <c r="EY263" s="858"/>
      <c r="EZ263" s="858"/>
      <c r="FA263" s="858"/>
      <c r="FB263" s="858"/>
      <c r="FC263" s="858"/>
      <c r="FD263" s="858"/>
      <c r="FE263" s="858"/>
      <c r="FF263" s="858"/>
      <c r="FG263" s="858"/>
      <c r="FH263" s="858"/>
      <c r="FI263" s="858"/>
      <c r="FJ263" s="858"/>
      <c r="FK263" s="858"/>
      <c r="FL263" s="858"/>
      <c r="FM263" s="858"/>
      <c r="FN263" s="858"/>
      <c r="FO263" s="858"/>
      <c r="FP263" s="858"/>
      <c r="FQ263" s="858"/>
      <c r="FR263" s="858"/>
      <c r="FS263" s="858"/>
      <c r="FT263" s="858"/>
      <c r="FU263" s="858"/>
      <c r="FV263" s="858"/>
      <c r="FW263" s="858"/>
      <c r="FX263" s="858"/>
      <c r="FY263" s="858"/>
      <c r="FZ263" s="858"/>
      <c r="GA263" s="858"/>
      <c r="GB263" s="858"/>
      <c r="GC263" s="858"/>
      <c r="GD263" s="858"/>
      <c r="GE263" s="858"/>
      <c r="GF263" s="858"/>
      <c r="GG263" s="858"/>
      <c r="GH263" s="858"/>
      <c r="GI263" s="858"/>
      <c r="GJ263" s="858"/>
      <c r="GK263" s="858"/>
      <c r="GL263" s="858"/>
      <c r="GM263" s="858"/>
      <c r="GN263" s="858"/>
      <c r="GO263" s="858"/>
      <c r="GP263" s="858"/>
      <c r="GQ263" s="858"/>
      <c r="GR263" s="858"/>
      <c r="GS263" s="858"/>
      <c r="GT263" s="858"/>
      <c r="GU263" s="858"/>
      <c r="GV263" s="858"/>
      <c r="GW263" s="858"/>
      <c r="GX263" s="858"/>
      <c r="GY263" s="858"/>
      <c r="GZ263" s="858"/>
      <c r="HA263" s="858"/>
      <c r="HB263" s="858"/>
      <c r="HC263" s="858"/>
      <c r="HD263" s="858"/>
      <c r="HE263" s="858"/>
      <c r="HF263" s="858"/>
      <c r="HG263" s="858"/>
      <c r="HH263" s="858"/>
      <c r="HI263" s="858"/>
      <c r="HJ263" s="858"/>
      <c r="HK263" s="858"/>
      <c r="HL263" s="858"/>
      <c r="HM263" s="858"/>
      <c r="HN263" s="858"/>
      <c r="HO263" s="858"/>
      <c r="HP263" s="858"/>
      <c r="HQ263" s="858"/>
      <c r="HR263" s="858"/>
      <c r="HS263" s="858"/>
      <c r="HT263" s="858"/>
      <c r="HU263" s="858"/>
      <c r="HV263" s="858"/>
      <c r="HW263" s="858"/>
      <c r="HX263" s="858"/>
      <c r="HY263" s="858"/>
      <c r="HZ263" s="858"/>
      <c r="IA263" s="858"/>
      <c r="IB263" s="858"/>
      <c r="IC263" s="858"/>
      <c r="ID263" s="858"/>
      <c r="IE263" s="858"/>
      <c r="IF263" s="858"/>
      <c r="IG263" s="858"/>
      <c r="IH263" s="858"/>
      <c r="II263" s="858"/>
      <c r="IJ263" s="858"/>
      <c r="IK263" s="858"/>
      <c r="IL263" s="858"/>
      <c r="IM263" s="858"/>
      <c r="IN263" s="858"/>
      <c r="IO263" s="858"/>
      <c r="IP263" s="858"/>
      <c r="IQ263" s="858"/>
      <c r="IR263" s="858"/>
      <c r="IS263" s="858"/>
      <c r="IT263" s="858"/>
      <c r="IU263" s="858"/>
      <c r="IV263" s="858"/>
    </row>
    <row r="264" spans="1:256" s="864" customFormat="1" ht="15" customHeight="1">
      <c r="A264" s="617" t="s">
        <v>1572</v>
      </c>
      <c r="B264" s="617"/>
      <c r="C264" s="617"/>
      <c r="D264" s="617"/>
      <c r="E264" s="617"/>
      <c r="F264" s="2753"/>
      <c r="G264" s="2757"/>
      <c r="H264" s="2757"/>
      <c r="I264" s="2757"/>
      <c r="J264" s="2757"/>
      <c r="K264" s="2757"/>
      <c r="L264" s="2757"/>
      <c r="M264" s="2757"/>
      <c r="N264" s="2757"/>
      <c r="O264" s="2757"/>
      <c r="P264" s="2757"/>
      <c r="Q264" s="2757"/>
      <c r="R264" s="2757"/>
      <c r="S264" s="2757"/>
      <c r="T264" s="2757"/>
      <c r="U264" s="2757"/>
      <c r="V264" s="2757"/>
      <c r="W264" s="2757"/>
      <c r="X264" s="2757"/>
      <c r="Y264" s="2757"/>
      <c r="Z264" s="2757"/>
      <c r="AA264" s="2757"/>
      <c r="AB264" s="2757"/>
      <c r="AC264" s="2757"/>
      <c r="AD264" s="2757"/>
      <c r="AE264" s="2757"/>
      <c r="AF264" s="2757"/>
      <c r="AG264" s="2757"/>
      <c r="AH264" s="2757"/>
    </row>
    <row r="265" spans="1:256">
      <c r="A265" s="620" t="s">
        <v>1662</v>
      </c>
      <c r="B265" s="617"/>
      <c r="C265" s="617"/>
      <c r="D265" s="617"/>
      <c r="E265" s="617"/>
      <c r="F265" s="2753"/>
      <c r="G265" s="2757"/>
      <c r="H265" s="2757"/>
      <c r="I265" s="2757"/>
      <c r="J265" s="2757"/>
      <c r="K265" s="2757"/>
      <c r="L265" s="2757"/>
      <c r="M265" s="2757"/>
      <c r="N265" s="2757"/>
      <c r="O265" s="2757"/>
      <c r="P265" s="2757"/>
      <c r="Q265" s="2757"/>
      <c r="R265" s="2757"/>
      <c r="S265" s="2757"/>
      <c r="T265" s="2757"/>
      <c r="U265" s="2757"/>
      <c r="V265" s="2757"/>
      <c r="W265" s="2757"/>
      <c r="X265" s="2757"/>
      <c r="Y265" s="2757"/>
      <c r="Z265" s="2757"/>
      <c r="AA265" s="2757"/>
      <c r="AB265" s="2757"/>
      <c r="AC265" s="2757"/>
      <c r="AD265" s="2757"/>
      <c r="AE265" s="2757"/>
      <c r="AF265" s="2757"/>
      <c r="AG265" s="2757"/>
      <c r="AH265" s="2757"/>
      <c r="AI265" s="864"/>
      <c r="AJ265" s="864"/>
      <c r="AK265" s="864"/>
      <c r="AL265" s="864"/>
      <c r="AM265" s="864"/>
      <c r="AN265" s="864"/>
      <c r="AO265" s="864"/>
      <c r="AP265" s="864"/>
      <c r="AQ265" s="864"/>
      <c r="AR265" s="864"/>
      <c r="AS265" s="864"/>
      <c r="AT265" s="864"/>
      <c r="AU265" s="864"/>
      <c r="AV265" s="864"/>
      <c r="AW265" s="864"/>
      <c r="AX265" s="864"/>
      <c r="AY265" s="864"/>
      <c r="AZ265" s="864"/>
      <c r="BA265" s="864"/>
      <c r="BB265" s="864"/>
      <c r="BC265" s="864"/>
      <c r="BD265" s="864"/>
      <c r="BE265" s="864"/>
      <c r="BF265" s="864"/>
      <c r="BG265" s="864"/>
      <c r="BH265" s="864"/>
      <c r="BI265" s="864"/>
      <c r="BJ265" s="864"/>
      <c r="BK265" s="864"/>
      <c r="BL265" s="864"/>
      <c r="BM265" s="864"/>
      <c r="BN265" s="864"/>
      <c r="BO265" s="864"/>
      <c r="BP265" s="864"/>
      <c r="BQ265" s="864"/>
      <c r="BR265" s="864"/>
      <c r="BS265" s="864"/>
      <c r="BT265" s="864"/>
      <c r="BU265" s="864"/>
      <c r="BV265" s="864"/>
      <c r="BW265" s="864"/>
      <c r="BX265" s="864"/>
      <c r="BY265" s="864"/>
      <c r="BZ265" s="864"/>
      <c r="CA265" s="864"/>
      <c r="CB265" s="864"/>
      <c r="CC265" s="864"/>
      <c r="CD265" s="864"/>
      <c r="CE265" s="864"/>
      <c r="CF265" s="864"/>
      <c r="CG265" s="864"/>
      <c r="CH265" s="864"/>
      <c r="CI265" s="864"/>
      <c r="CJ265" s="864"/>
      <c r="CK265" s="864"/>
      <c r="CL265" s="864"/>
      <c r="CM265" s="864"/>
      <c r="CN265" s="864"/>
      <c r="CO265" s="864"/>
      <c r="CP265" s="864"/>
      <c r="CQ265" s="864"/>
      <c r="CR265" s="864"/>
      <c r="CS265" s="864"/>
      <c r="CT265" s="864"/>
      <c r="CU265" s="864"/>
      <c r="CV265" s="864"/>
      <c r="CW265" s="864"/>
      <c r="CX265" s="864"/>
      <c r="CY265" s="864"/>
      <c r="CZ265" s="864"/>
      <c r="DA265" s="864"/>
      <c r="DB265" s="864"/>
      <c r="DC265" s="864"/>
      <c r="DD265" s="864"/>
      <c r="DE265" s="864"/>
      <c r="DF265" s="864"/>
      <c r="DG265" s="864"/>
      <c r="DH265" s="864"/>
      <c r="DI265" s="864"/>
      <c r="DJ265" s="864"/>
      <c r="DK265" s="864"/>
      <c r="DL265" s="864"/>
      <c r="DM265" s="864"/>
      <c r="DN265" s="864"/>
      <c r="DO265" s="864"/>
      <c r="DP265" s="864"/>
      <c r="DQ265" s="864"/>
      <c r="DR265" s="864"/>
      <c r="DS265" s="864"/>
      <c r="DT265" s="864"/>
      <c r="DU265" s="864"/>
      <c r="DV265" s="864"/>
      <c r="DW265" s="864"/>
      <c r="DX265" s="864"/>
      <c r="DY265" s="864"/>
      <c r="DZ265" s="864"/>
      <c r="EA265" s="864"/>
      <c r="EB265" s="864"/>
      <c r="EC265" s="864"/>
      <c r="ED265" s="864"/>
      <c r="EE265" s="864"/>
      <c r="EF265" s="864"/>
      <c r="EG265" s="864"/>
      <c r="EH265" s="864"/>
      <c r="EI265" s="864"/>
      <c r="EJ265" s="864"/>
      <c r="EK265" s="864"/>
      <c r="EL265" s="864"/>
      <c r="EM265" s="864"/>
      <c r="EN265" s="864"/>
      <c r="EO265" s="864"/>
      <c r="EP265" s="864"/>
      <c r="EQ265" s="864"/>
      <c r="ER265" s="864"/>
      <c r="ES265" s="864"/>
      <c r="ET265" s="864"/>
      <c r="EU265" s="864"/>
      <c r="EV265" s="864"/>
      <c r="EW265" s="864"/>
      <c r="EX265" s="864"/>
      <c r="EY265" s="864"/>
      <c r="EZ265" s="864"/>
      <c r="FA265" s="864"/>
      <c r="FB265" s="864"/>
      <c r="FC265" s="864"/>
      <c r="FD265" s="864"/>
      <c r="FE265" s="864"/>
      <c r="FF265" s="864"/>
      <c r="FG265" s="864"/>
      <c r="FH265" s="864"/>
      <c r="FI265" s="864"/>
      <c r="FJ265" s="864"/>
      <c r="FK265" s="864"/>
      <c r="FL265" s="864"/>
      <c r="FM265" s="864"/>
      <c r="FN265" s="864"/>
      <c r="FO265" s="864"/>
      <c r="FP265" s="864"/>
      <c r="FQ265" s="864"/>
      <c r="FR265" s="864"/>
      <c r="FS265" s="864"/>
      <c r="FT265" s="864"/>
      <c r="FU265" s="864"/>
      <c r="FV265" s="864"/>
      <c r="FW265" s="864"/>
      <c r="FX265" s="864"/>
      <c r="FY265" s="864"/>
      <c r="FZ265" s="864"/>
      <c r="GA265" s="864"/>
      <c r="GB265" s="864"/>
      <c r="GC265" s="864"/>
      <c r="GD265" s="864"/>
      <c r="GE265" s="864"/>
      <c r="GF265" s="864"/>
      <c r="GG265" s="864"/>
      <c r="GH265" s="864"/>
      <c r="GI265" s="864"/>
      <c r="GJ265" s="864"/>
      <c r="GK265" s="864"/>
      <c r="GL265" s="864"/>
      <c r="GM265" s="864"/>
      <c r="GN265" s="864"/>
      <c r="GO265" s="864"/>
      <c r="GP265" s="864"/>
      <c r="GQ265" s="864"/>
      <c r="GR265" s="864"/>
      <c r="GS265" s="864"/>
      <c r="GT265" s="864"/>
      <c r="GU265" s="864"/>
      <c r="GV265" s="864"/>
      <c r="GW265" s="864"/>
      <c r="GX265" s="864"/>
      <c r="GY265" s="864"/>
      <c r="GZ265" s="864"/>
      <c r="HA265" s="864"/>
      <c r="HB265" s="864"/>
      <c r="HC265" s="864"/>
      <c r="HD265" s="864"/>
      <c r="HE265" s="864"/>
      <c r="HF265" s="864"/>
      <c r="HG265" s="864"/>
      <c r="HH265" s="864"/>
      <c r="HI265" s="864"/>
      <c r="HJ265" s="864"/>
      <c r="HK265" s="864"/>
      <c r="HL265" s="864"/>
      <c r="HM265" s="864"/>
      <c r="HN265" s="864"/>
      <c r="HO265" s="864"/>
      <c r="HP265" s="864"/>
      <c r="HQ265" s="864"/>
      <c r="HR265" s="864"/>
      <c r="HS265" s="864"/>
      <c r="HT265" s="864"/>
      <c r="HU265" s="864"/>
      <c r="HV265" s="864"/>
      <c r="HW265" s="864"/>
      <c r="HX265" s="864"/>
      <c r="HY265" s="864"/>
      <c r="HZ265" s="864"/>
      <c r="IA265" s="864"/>
      <c r="IB265" s="864"/>
      <c r="IC265" s="864"/>
      <c r="ID265" s="864"/>
      <c r="IE265" s="864"/>
      <c r="IF265" s="864"/>
      <c r="IG265" s="864"/>
      <c r="IH265" s="864"/>
      <c r="II265" s="864"/>
      <c r="IJ265" s="864"/>
      <c r="IK265" s="864"/>
      <c r="IL265" s="864"/>
      <c r="IM265" s="864"/>
      <c r="IN265" s="864"/>
      <c r="IO265" s="864"/>
      <c r="IP265" s="864"/>
      <c r="IQ265" s="864"/>
      <c r="IR265" s="864"/>
      <c r="IS265" s="864"/>
      <c r="IT265" s="864"/>
      <c r="IU265" s="864"/>
      <c r="IV265" s="864"/>
    </row>
    <row r="266" spans="1:256" ht="20.100000000000001" customHeight="1">
      <c r="A266" s="650"/>
      <c r="B266" s="887"/>
      <c r="C266" s="887"/>
      <c r="D266" s="887"/>
      <c r="E266" s="887"/>
      <c r="F266" s="2753"/>
      <c r="H266" s="2771"/>
      <c r="I266" s="2771"/>
      <c r="J266" s="2771"/>
    </row>
    <row r="267" spans="1:256" s="867" customFormat="1" ht="20.100000000000001" customHeight="1">
      <c r="A267" s="1128" t="s">
        <v>1663</v>
      </c>
      <c r="B267" s="1128"/>
      <c r="C267" s="1128"/>
      <c r="D267" s="1128"/>
      <c r="E267" s="1128"/>
      <c r="F267" s="2753"/>
      <c r="G267" s="2752"/>
      <c r="H267" s="2752"/>
      <c r="I267" s="2752"/>
      <c r="J267" s="2752"/>
      <c r="K267" s="2752"/>
      <c r="L267" s="2752"/>
      <c r="M267" s="2752"/>
      <c r="N267" s="2752"/>
      <c r="O267" s="2752"/>
      <c r="P267" s="2752"/>
      <c r="Q267" s="2752"/>
      <c r="R267" s="2752"/>
      <c r="S267" s="2752"/>
      <c r="T267" s="2752"/>
      <c r="U267" s="2752"/>
      <c r="V267" s="2752"/>
      <c r="W267" s="2752"/>
      <c r="X267" s="2752"/>
      <c r="Y267" s="2752"/>
      <c r="Z267" s="2752"/>
      <c r="AA267" s="2752"/>
      <c r="AB267" s="2752"/>
      <c r="AC267" s="2752"/>
      <c r="AD267" s="2752"/>
      <c r="AE267" s="2752"/>
      <c r="AF267" s="2752"/>
      <c r="AG267" s="2752"/>
      <c r="AH267" s="2752"/>
      <c r="AI267" s="858"/>
      <c r="AJ267" s="858"/>
      <c r="AK267" s="858"/>
      <c r="AL267" s="858"/>
      <c r="AM267" s="858"/>
      <c r="AN267" s="858"/>
      <c r="AO267" s="858"/>
      <c r="AP267" s="858"/>
      <c r="AQ267" s="858"/>
      <c r="AR267" s="858"/>
      <c r="AS267" s="858"/>
      <c r="AT267" s="858"/>
      <c r="AU267" s="858"/>
      <c r="AV267" s="858"/>
      <c r="AW267" s="858"/>
      <c r="AX267" s="858"/>
      <c r="AY267" s="858"/>
      <c r="AZ267" s="858"/>
      <c r="BA267" s="858"/>
      <c r="BB267" s="858"/>
      <c r="BC267" s="858"/>
      <c r="BD267" s="858"/>
      <c r="BE267" s="858"/>
      <c r="BF267" s="858"/>
      <c r="BG267" s="858"/>
      <c r="BH267" s="858"/>
      <c r="BI267" s="858"/>
      <c r="BJ267" s="858"/>
      <c r="BK267" s="858"/>
      <c r="BL267" s="858"/>
      <c r="BM267" s="858"/>
      <c r="BN267" s="858"/>
      <c r="BO267" s="858"/>
      <c r="BP267" s="858"/>
      <c r="BQ267" s="858"/>
      <c r="BR267" s="858"/>
      <c r="BS267" s="858"/>
      <c r="BT267" s="858"/>
      <c r="BU267" s="858"/>
      <c r="BV267" s="858"/>
      <c r="BW267" s="858"/>
      <c r="BX267" s="858"/>
      <c r="BY267" s="858"/>
      <c r="BZ267" s="858"/>
      <c r="CA267" s="858"/>
      <c r="CB267" s="858"/>
      <c r="CC267" s="858"/>
      <c r="CD267" s="858"/>
      <c r="CE267" s="858"/>
      <c r="CF267" s="858"/>
      <c r="CG267" s="858"/>
      <c r="CH267" s="858"/>
      <c r="CI267" s="858"/>
      <c r="CJ267" s="858"/>
      <c r="CK267" s="858"/>
      <c r="CL267" s="858"/>
      <c r="CM267" s="858"/>
      <c r="CN267" s="858"/>
      <c r="CO267" s="858"/>
      <c r="CP267" s="858"/>
      <c r="CQ267" s="858"/>
      <c r="CR267" s="858"/>
      <c r="CS267" s="858"/>
      <c r="CT267" s="858"/>
      <c r="CU267" s="858"/>
      <c r="CV267" s="858"/>
      <c r="CW267" s="858"/>
      <c r="CX267" s="858"/>
      <c r="CY267" s="858"/>
      <c r="CZ267" s="858"/>
      <c r="DA267" s="858"/>
      <c r="DB267" s="858"/>
      <c r="DC267" s="858"/>
      <c r="DD267" s="858"/>
      <c r="DE267" s="858"/>
      <c r="DF267" s="858"/>
      <c r="DG267" s="858"/>
      <c r="DH267" s="858"/>
      <c r="DI267" s="858"/>
      <c r="DJ267" s="858"/>
      <c r="DK267" s="858"/>
      <c r="DL267" s="858"/>
      <c r="DM267" s="858"/>
      <c r="DN267" s="858"/>
      <c r="DO267" s="858"/>
      <c r="DP267" s="858"/>
      <c r="DQ267" s="858"/>
      <c r="DR267" s="858"/>
      <c r="DS267" s="858"/>
      <c r="DT267" s="858"/>
      <c r="DU267" s="858"/>
      <c r="DV267" s="858"/>
      <c r="DW267" s="858"/>
      <c r="DX267" s="858"/>
      <c r="DY267" s="858"/>
      <c r="DZ267" s="858"/>
      <c r="EA267" s="858"/>
      <c r="EB267" s="858"/>
      <c r="EC267" s="858"/>
      <c r="ED267" s="858"/>
      <c r="EE267" s="858"/>
      <c r="EF267" s="858"/>
      <c r="EG267" s="858"/>
      <c r="EH267" s="858"/>
      <c r="EI267" s="858"/>
      <c r="EJ267" s="858"/>
      <c r="EK267" s="858"/>
      <c r="EL267" s="858"/>
      <c r="EM267" s="858"/>
      <c r="EN267" s="858"/>
      <c r="EO267" s="858"/>
      <c r="EP267" s="858"/>
      <c r="EQ267" s="858"/>
      <c r="ER267" s="858"/>
      <c r="ES267" s="858"/>
      <c r="ET267" s="858"/>
      <c r="EU267" s="858"/>
      <c r="EV267" s="858"/>
      <c r="EW267" s="858"/>
      <c r="EX267" s="858"/>
      <c r="EY267" s="858"/>
      <c r="EZ267" s="858"/>
      <c r="FA267" s="858"/>
      <c r="FB267" s="858"/>
      <c r="FC267" s="858"/>
      <c r="FD267" s="858"/>
      <c r="FE267" s="858"/>
      <c r="FF267" s="858"/>
      <c r="FG267" s="858"/>
      <c r="FH267" s="858"/>
      <c r="FI267" s="858"/>
      <c r="FJ267" s="858"/>
      <c r="FK267" s="858"/>
      <c r="FL267" s="858"/>
      <c r="FM267" s="858"/>
      <c r="FN267" s="858"/>
      <c r="FO267" s="858"/>
      <c r="FP267" s="858"/>
      <c r="FQ267" s="858"/>
      <c r="FR267" s="858"/>
      <c r="FS267" s="858"/>
      <c r="FT267" s="858"/>
      <c r="FU267" s="858"/>
      <c r="FV267" s="858"/>
      <c r="FW267" s="858"/>
      <c r="FX267" s="858"/>
      <c r="FY267" s="858"/>
      <c r="FZ267" s="858"/>
      <c r="GA267" s="858"/>
      <c r="GB267" s="858"/>
      <c r="GC267" s="858"/>
      <c r="GD267" s="858"/>
      <c r="GE267" s="858"/>
      <c r="GF267" s="858"/>
      <c r="GG267" s="858"/>
      <c r="GH267" s="858"/>
      <c r="GI267" s="858"/>
      <c r="GJ267" s="858"/>
      <c r="GK267" s="858"/>
      <c r="GL267" s="858"/>
      <c r="GM267" s="858"/>
      <c r="GN267" s="858"/>
      <c r="GO267" s="858"/>
      <c r="GP267" s="858"/>
      <c r="GQ267" s="858"/>
      <c r="GR267" s="858"/>
      <c r="GS267" s="858"/>
      <c r="GT267" s="858"/>
      <c r="GU267" s="858"/>
      <c r="GV267" s="858"/>
      <c r="GW267" s="858"/>
      <c r="GX267" s="858"/>
      <c r="GY267" s="858"/>
      <c r="GZ267" s="858"/>
      <c r="HA267" s="858"/>
      <c r="HB267" s="858"/>
      <c r="HC267" s="858"/>
      <c r="HD267" s="858"/>
      <c r="HE267" s="858"/>
      <c r="HF267" s="858"/>
      <c r="HG267" s="858"/>
      <c r="HH267" s="858"/>
      <c r="HI267" s="858"/>
      <c r="HJ267" s="858"/>
      <c r="HK267" s="858"/>
      <c r="HL267" s="858"/>
      <c r="HM267" s="858"/>
      <c r="HN267" s="858"/>
      <c r="HO267" s="858"/>
      <c r="HP267" s="858"/>
      <c r="HQ267" s="858"/>
      <c r="HR267" s="858"/>
      <c r="HS267" s="858"/>
      <c r="HT267" s="858"/>
      <c r="HU267" s="858"/>
      <c r="HV267" s="858"/>
      <c r="HW267" s="858"/>
      <c r="HX267" s="858"/>
      <c r="HY267" s="858"/>
      <c r="HZ267" s="858"/>
      <c r="IA267" s="858"/>
      <c r="IB267" s="858"/>
      <c r="IC267" s="858"/>
      <c r="ID267" s="858"/>
      <c r="IE267" s="858"/>
      <c r="IF267" s="858"/>
      <c r="IG267" s="858"/>
      <c r="IH267" s="858"/>
      <c r="II267" s="858"/>
      <c r="IJ267" s="858"/>
      <c r="IK267" s="858"/>
      <c r="IL267" s="858"/>
      <c r="IM267" s="858"/>
      <c r="IN267" s="858"/>
      <c r="IO267" s="858"/>
      <c r="IP267" s="858"/>
      <c r="IQ267" s="858"/>
      <c r="IR267" s="858"/>
      <c r="IS267" s="858"/>
      <c r="IT267" s="858"/>
      <c r="IU267" s="858"/>
      <c r="IV267" s="858"/>
    </row>
    <row r="268" spans="1:256" s="867" customFormat="1" ht="27" customHeight="1">
      <c r="A268" s="654" t="s">
        <v>1664</v>
      </c>
      <c r="B268" s="644">
        <v>2005</v>
      </c>
      <c r="C268" s="644">
        <v>2010</v>
      </c>
      <c r="D268" s="654">
        <v>2011</v>
      </c>
      <c r="E268" s="654">
        <v>2012</v>
      </c>
      <c r="F268" s="2753"/>
      <c r="G268" s="2753"/>
      <c r="H268" s="2753"/>
      <c r="I268" s="2753"/>
      <c r="J268" s="2753"/>
      <c r="K268" s="2753"/>
      <c r="L268" s="2753"/>
      <c r="M268" s="2753"/>
      <c r="N268" s="2753"/>
      <c r="O268" s="2753"/>
      <c r="P268" s="2753"/>
      <c r="Q268" s="2753"/>
      <c r="R268" s="2753"/>
      <c r="S268" s="2753"/>
      <c r="T268" s="2753"/>
      <c r="U268" s="2753"/>
      <c r="V268" s="2753"/>
      <c r="W268" s="2753"/>
      <c r="X268" s="2753"/>
      <c r="Y268" s="2753"/>
      <c r="Z268" s="2753"/>
      <c r="AA268" s="2753"/>
      <c r="AB268" s="2753"/>
      <c r="AC268" s="2753"/>
      <c r="AD268" s="2753"/>
      <c r="AE268" s="2753"/>
      <c r="AF268" s="2753"/>
      <c r="AG268" s="2753"/>
      <c r="AH268" s="2753"/>
    </row>
    <row r="269" spans="1:256" s="867" customFormat="1" ht="27" customHeight="1">
      <c r="A269" s="673" t="s">
        <v>1665</v>
      </c>
      <c r="B269" s="1086">
        <v>76633</v>
      </c>
      <c r="C269" s="1086">
        <v>135715</v>
      </c>
      <c r="D269" s="1182">
        <v>142430</v>
      </c>
      <c r="E269" s="1182">
        <v>150768</v>
      </c>
      <c r="F269" s="2753"/>
      <c r="G269" s="2753"/>
      <c r="H269" s="2753"/>
      <c r="I269" s="2753"/>
      <c r="J269" s="2753"/>
      <c r="K269" s="2753"/>
      <c r="L269" s="2753"/>
      <c r="M269" s="2753"/>
      <c r="N269" s="2753"/>
      <c r="O269" s="2753"/>
      <c r="P269" s="2753"/>
      <c r="Q269" s="2753"/>
      <c r="R269" s="2753"/>
      <c r="S269" s="2753"/>
      <c r="T269" s="2753"/>
      <c r="U269" s="2753"/>
      <c r="V269" s="2753"/>
      <c r="W269" s="2753"/>
      <c r="X269" s="2753"/>
      <c r="Y269" s="2753"/>
      <c r="Z269" s="2753"/>
      <c r="AA269" s="2753"/>
      <c r="AB269" s="2753"/>
      <c r="AC269" s="2753"/>
      <c r="AD269" s="2753"/>
      <c r="AE269" s="2753"/>
      <c r="AF269" s="2753"/>
      <c r="AG269" s="2753"/>
      <c r="AH269" s="2753"/>
    </row>
    <row r="270" spans="1:256" s="867" customFormat="1" ht="27" customHeight="1">
      <c r="A270" s="664" t="s">
        <v>607</v>
      </c>
      <c r="B270" s="1064">
        <v>6724</v>
      </c>
      <c r="C270" s="1064">
        <v>11846</v>
      </c>
      <c r="D270" s="1076">
        <v>12286</v>
      </c>
      <c r="E270" s="1076">
        <v>12623</v>
      </c>
      <c r="F270" s="2759"/>
      <c r="G270" s="2753"/>
      <c r="H270" s="2753"/>
      <c r="I270" s="2753"/>
      <c r="J270" s="2753"/>
      <c r="K270" s="2753"/>
      <c r="L270" s="2753"/>
      <c r="M270" s="2753"/>
      <c r="N270" s="2753"/>
      <c r="O270" s="2753"/>
      <c r="P270" s="2753"/>
      <c r="Q270" s="2753"/>
      <c r="R270" s="2753"/>
      <c r="S270" s="2753"/>
      <c r="T270" s="2753"/>
      <c r="U270" s="2753"/>
      <c r="V270" s="2753"/>
      <c r="W270" s="2753"/>
      <c r="X270" s="2753"/>
      <c r="Y270" s="2753"/>
      <c r="Z270" s="2753"/>
      <c r="AA270" s="2753"/>
      <c r="AB270" s="2753"/>
      <c r="AC270" s="2753"/>
      <c r="AD270" s="2753"/>
      <c r="AE270" s="2753"/>
      <c r="AF270" s="2753"/>
      <c r="AG270" s="2753"/>
      <c r="AH270" s="2753"/>
    </row>
    <row r="271" spans="1:256" s="867" customFormat="1" ht="27" customHeight="1">
      <c r="A271" s="664" t="s">
        <v>608</v>
      </c>
      <c r="B271" s="1064">
        <v>6255</v>
      </c>
      <c r="C271" s="1064">
        <v>10460</v>
      </c>
      <c r="D271" s="1076">
        <v>10822</v>
      </c>
      <c r="E271" s="1076">
        <v>11993</v>
      </c>
      <c r="F271" s="2762"/>
      <c r="G271" s="2753"/>
      <c r="H271" s="2753"/>
      <c r="I271" s="2753"/>
      <c r="J271" s="2753"/>
      <c r="K271" s="2753"/>
      <c r="L271" s="2753"/>
      <c r="M271" s="2753"/>
      <c r="N271" s="2753"/>
      <c r="O271" s="2753"/>
      <c r="P271" s="2753"/>
      <c r="Q271" s="2753"/>
      <c r="R271" s="2753"/>
      <c r="S271" s="2753"/>
      <c r="T271" s="2753"/>
      <c r="U271" s="2753"/>
      <c r="V271" s="2753"/>
      <c r="W271" s="2753"/>
      <c r="X271" s="2753"/>
      <c r="Y271" s="2753"/>
      <c r="Z271" s="2753"/>
      <c r="AA271" s="2753"/>
      <c r="AB271" s="2753"/>
      <c r="AC271" s="2753"/>
      <c r="AD271" s="2753"/>
      <c r="AE271" s="2753"/>
      <c r="AF271" s="2753"/>
      <c r="AG271" s="2753"/>
      <c r="AH271" s="2753"/>
    </row>
    <row r="272" spans="1:256" s="867" customFormat="1" ht="27" customHeight="1">
      <c r="A272" s="664" t="s">
        <v>609</v>
      </c>
      <c r="B272" s="1064">
        <v>6268</v>
      </c>
      <c r="C272" s="1064">
        <v>11536</v>
      </c>
      <c r="D272" s="1076">
        <v>12382</v>
      </c>
      <c r="E272" s="1076">
        <v>12539</v>
      </c>
      <c r="F272" s="2753"/>
      <c r="G272" s="2753"/>
      <c r="H272" s="2753"/>
      <c r="I272" s="2753"/>
      <c r="J272" s="2753"/>
      <c r="K272" s="2753"/>
      <c r="L272" s="2753"/>
      <c r="M272" s="2753"/>
      <c r="N272" s="2753"/>
      <c r="O272" s="2753"/>
      <c r="P272" s="2753"/>
      <c r="Q272" s="2753"/>
      <c r="R272" s="2753"/>
      <c r="S272" s="2753"/>
      <c r="T272" s="2753"/>
      <c r="U272" s="2753"/>
      <c r="V272" s="2753"/>
      <c r="W272" s="2753"/>
      <c r="X272" s="2753"/>
      <c r="Y272" s="2753"/>
      <c r="Z272" s="2753"/>
      <c r="AA272" s="2753"/>
      <c r="AB272" s="2753"/>
      <c r="AC272" s="2753"/>
      <c r="AD272" s="2753"/>
      <c r="AE272" s="2753"/>
      <c r="AF272" s="2753"/>
      <c r="AG272" s="2753"/>
      <c r="AH272" s="2753"/>
    </row>
    <row r="273" spans="1:34" s="867" customFormat="1" ht="27" customHeight="1">
      <c r="A273" s="664" t="s">
        <v>610</v>
      </c>
      <c r="B273" s="1064">
        <v>6118</v>
      </c>
      <c r="C273" s="1064">
        <v>10844</v>
      </c>
      <c r="D273" s="1076">
        <v>11577</v>
      </c>
      <c r="E273" s="1076">
        <v>12522</v>
      </c>
      <c r="F273" s="2753"/>
      <c r="G273" s="2753"/>
      <c r="H273" s="2753"/>
      <c r="I273" s="2753"/>
      <c r="J273" s="2753"/>
      <c r="K273" s="2753"/>
      <c r="L273" s="2753"/>
      <c r="M273" s="2753"/>
      <c r="N273" s="2753"/>
      <c r="O273" s="2753"/>
      <c r="P273" s="2753"/>
      <c r="Q273" s="2753"/>
      <c r="R273" s="2753"/>
      <c r="S273" s="2753"/>
      <c r="T273" s="2753"/>
      <c r="U273" s="2753"/>
      <c r="V273" s="2753"/>
      <c r="W273" s="2753"/>
      <c r="X273" s="2753"/>
      <c r="Y273" s="2753"/>
      <c r="Z273" s="2753"/>
      <c r="AA273" s="2753"/>
      <c r="AB273" s="2753"/>
      <c r="AC273" s="2753"/>
      <c r="AD273" s="2753"/>
      <c r="AE273" s="2753"/>
      <c r="AF273" s="2753"/>
      <c r="AG273" s="2753"/>
      <c r="AH273" s="2753"/>
    </row>
    <row r="274" spans="1:34" s="867" customFormat="1" ht="27" customHeight="1">
      <c r="A274" s="664" t="s">
        <v>611</v>
      </c>
      <c r="B274" s="1064">
        <v>6442</v>
      </c>
      <c r="C274" s="1064">
        <v>11613</v>
      </c>
      <c r="D274" s="1076">
        <v>11983</v>
      </c>
      <c r="E274" s="1076">
        <v>12697</v>
      </c>
      <c r="F274" s="2753"/>
      <c r="G274" s="2753"/>
      <c r="H274" s="2753"/>
      <c r="I274" s="2753"/>
      <c r="J274" s="2753"/>
      <c r="K274" s="2753"/>
      <c r="L274" s="2753"/>
      <c r="M274" s="2753"/>
      <c r="N274" s="2753"/>
      <c r="O274" s="2753"/>
      <c r="P274" s="2753"/>
      <c r="Q274" s="2753"/>
      <c r="R274" s="2753"/>
      <c r="S274" s="2753"/>
      <c r="T274" s="2753"/>
      <c r="U274" s="2753"/>
      <c r="V274" s="2753"/>
      <c r="W274" s="2753"/>
      <c r="X274" s="2753"/>
      <c r="Y274" s="2753"/>
      <c r="Z274" s="2753"/>
      <c r="AA274" s="2753"/>
      <c r="AB274" s="2753"/>
      <c r="AC274" s="2753"/>
      <c r="AD274" s="2753"/>
      <c r="AE274" s="2753"/>
      <c r="AF274" s="2753"/>
      <c r="AG274" s="2753"/>
      <c r="AH274" s="2753"/>
    </row>
    <row r="275" spans="1:34" s="867" customFormat="1" ht="27" customHeight="1">
      <c r="A275" s="664" t="s">
        <v>612</v>
      </c>
      <c r="B275" s="1064">
        <v>6421</v>
      </c>
      <c r="C275" s="1064">
        <v>11148</v>
      </c>
      <c r="D275" s="1076">
        <v>11450</v>
      </c>
      <c r="E275" s="1076">
        <v>12132</v>
      </c>
      <c r="F275" s="2753"/>
      <c r="G275" s="2753"/>
      <c r="H275" s="2753"/>
      <c r="I275" s="2753"/>
      <c r="J275" s="2753"/>
      <c r="K275" s="2753"/>
      <c r="L275" s="2753"/>
      <c r="M275" s="2753"/>
      <c r="N275" s="2753"/>
      <c r="O275" s="2753"/>
      <c r="P275" s="2753"/>
      <c r="Q275" s="2753"/>
      <c r="R275" s="2753"/>
      <c r="S275" s="2753"/>
      <c r="T275" s="2753"/>
      <c r="U275" s="2753"/>
      <c r="V275" s="2753"/>
      <c r="W275" s="2753"/>
      <c r="X275" s="2753"/>
      <c r="Y275" s="2753"/>
      <c r="Z275" s="2753"/>
      <c r="AA275" s="2753"/>
      <c r="AB275" s="2753"/>
      <c r="AC275" s="2753"/>
      <c r="AD275" s="2753"/>
      <c r="AE275" s="2753"/>
      <c r="AF275" s="2753"/>
      <c r="AG275" s="2753"/>
      <c r="AH275" s="2753"/>
    </row>
    <row r="276" spans="1:34" s="867" customFormat="1" ht="27" customHeight="1">
      <c r="A276" s="664" t="s">
        <v>613</v>
      </c>
      <c r="B276" s="1064">
        <v>6332</v>
      </c>
      <c r="C276" s="1064">
        <v>10857</v>
      </c>
      <c r="D276" s="1076">
        <v>12008</v>
      </c>
      <c r="E276" s="1076">
        <v>12624</v>
      </c>
      <c r="F276" s="2753"/>
      <c r="G276" s="2753"/>
      <c r="H276" s="2753"/>
      <c r="I276" s="2753"/>
      <c r="J276" s="2753"/>
      <c r="K276" s="2753"/>
      <c r="L276" s="2753"/>
      <c r="M276" s="2753"/>
      <c r="N276" s="2753"/>
      <c r="O276" s="2753"/>
      <c r="P276" s="2753"/>
      <c r="Q276" s="2753"/>
      <c r="R276" s="2753"/>
      <c r="S276" s="2753"/>
      <c r="T276" s="2753"/>
      <c r="U276" s="2753"/>
      <c r="V276" s="2753"/>
      <c r="W276" s="2753"/>
      <c r="X276" s="2753"/>
      <c r="Y276" s="2753"/>
      <c r="Z276" s="2753"/>
      <c r="AA276" s="2753"/>
      <c r="AB276" s="2753"/>
      <c r="AC276" s="2753"/>
      <c r="AD276" s="2753"/>
      <c r="AE276" s="2753"/>
      <c r="AF276" s="2753"/>
      <c r="AG276" s="2753"/>
      <c r="AH276" s="2753"/>
    </row>
    <row r="277" spans="1:34" s="867" customFormat="1" ht="27" customHeight="1">
      <c r="A277" s="664" t="s">
        <v>614</v>
      </c>
      <c r="B277" s="1064">
        <v>6468</v>
      </c>
      <c r="C277" s="1064">
        <v>11402</v>
      </c>
      <c r="D277" s="1076">
        <v>11423</v>
      </c>
      <c r="E277" s="1076">
        <v>11955</v>
      </c>
      <c r="F277" s="2753"/>
      <c r="G277" s="2753"/>
      <c r="H277" s="2753"/>
      <c r="I277" s="2753"/>
      <c r="J277" s="2753"/>
      <c r="K277" s="2753"/>
      <c r="L277" s="2753"/>
      <c r="M277" s="2753"/>
      <c r="N277" s="2753"/>
      <c r="O277" s="2753"/>
      <c r="P277" s="2753"/>
      <c r="Q277" s="2753"/>
      <c r="R277" s="2753"/>
      <c r="S277" s="2753"/>
      <c r="T277" s="2753"/>
      <c r="U277" s="2753"/>
      <c r="V277" s="2753"/>
      <c r="W277" s="2753"/>
      <c r="X277" s="2753"/>
      <c r="Y277" s="2753"/>
      <c r="Z277" s="2753"/>
      <c r="AA277" s="2753"/>
      <c r="AB277" s="2753"/>
      <c r="AC277" s="2753"/>
      <c r="AD277" s="2753"/>
      <c r="AE277" s="2753"/>
      <c r="AF277" s="2753"/>
      <c r="AG277" s="2753"/>
      <c r="AH277" s="2753"/>
    </row>
    <row r="278" spans="1:34" s="867" customFormat="1" ht="27" customHeight="1">
      <c r="A278" s="664" t="s">
        <v>615</v>
      </c>
      <c r="B278" s="1064">
        <v>6293</v>
      </c>
      <c r="C278" s="1064">
        <v>10946</v>
      </c>
      <c r="D278" s="1076">
        <v>11411</v>
      </c>
      <c r="E278" s="1076">
        <v>12367</v>
      </c>
      <c r="F278" s="2753"/>
      <c r="G278" s="2753"/>
      <c r="H278" s="2753"/>
      <c r="I278" s="2753"/>
      <c r="J278" s="2753"/>
      <c r="K278" s="2753"/>
      <c r="L278" s="2753"/>
      <c r="M278" s="2753"/>
      <c r="N278" s="2753"/>
      <c r="O278" s="2753"/>
      <c r="P278" s="2753"/>
      <c r="Q278" s="2753"/>
      <c r="R278" s="2753"/>
      <c r="S278" s="2753"/>
      <c r="T278" s="2753"/>
      <c r="U278" s="2753"/>
      <c r="V278" s="2753"/>
      <c r="W278" s="2753"/>
      <c r="X278" s="2753"/>
      <c r="Y278" s="2753"/>
      <c r="Z278" s="2753"/>
      <c r="AA278" s="2753"/>
      <c r="AB278" s="2753"/>
      <c r="AC278" s="2753"/>
      <c r="AD278" s="2753"/>
      <c r="AE278" s="2753"/>
      <c r="AF278" s="2753"/>
      <c r="AG278" s="2753"/>
      <c r="AH278" s="2753"/>
    </row>
    <row r="279" spans="1:34" s="867" customFormat="1" ht="27" customHeight="1">
      <c r="A279" s="664" t="s">
        <v>616</v>
      </c>
      <c r="B279" s="1064">
        <v>6305</v>
      </c>
      <c r="C279" s="1064">
        <v>11532</v>
      </c>
      <c r="D279" s="1076">
        <v>12229</v>
      </c>
      <c r="E279" s="1076">
        <v>13099</v>
      </c>
      <c r="F279" s="2753"/>
      <c r="G279" s="2753"/>
      <c r="H279" s="2753"/>
      <c r="I279" s="2753"/>
      <c r="J279" s="2753"/>
      <c r="K279" s="2753"/>
      <c r="L279" s="2753"/>
      <c r="M279" s="2753"/>
      <c r="N279" s="2753"/>
      <c r="O279" s="2753"/>
      <c r="P279" s="2753"/>
      <c r="Q279" s="2753"/>
      <c r="R279" s="2753"/>
      <c r="S279" s="2753"/>
      <c r="T279" s="2753"/>
      <c r="U279" s="2753"/>
      <c r="V279" s="2753"/>
      <c r="W279" s="2753"/>
      <c r="X279" s="2753"/>
      <c r="Y279" s="2753"/>
      <c r="Z279" s="2753"/>
      <c r="AA279" s="2753"/>
      <c r="AB279" s="2753"/>
      <c r="AC279" s="2753"/>
      <c r="AD279" s="2753"/>
      <c r="AE279" s="2753"/>
      <c r="AF279" s="2753"/>
      <c r="AG279" s="2753"/>
      <c r="AH279" s="2753"/>
    </row>
    <row r="280" spans="1:34" s="867" customFormat="1" ht="27" customHeight="1">
      <c r="A280" s="664" t="s">
        <v>617</v>
      </c>
      <c r="B280" s="1064">
        <v>6305</v>
      </c>
      <c r="C280" s="1064">
        <v>11689</v>
      </c>
      <c r="D280" s="1076">
        <v>12488</v>
      </c>
      <c r="E280" s="1076">
        <v>13038</v>
      </c>
      <c r="F280" s="2757"/>
      <c r="G280" s="2753"/>
      <c r="H280" s="2753"/>
      <c r="I280" s="2753"/>
      <c r="J280" s="2753"/>
      <c r="K280" s="2753"/>
      <c r="L280" s="2753"/>
      <c r="M280" s="2753"/>
      <c r="N280" s="2753"/>
      <c r="O280" s="2753"/>
      <c r="P280" s="2753"/>
      <c r="Q280" s="2753"/>
      <c r="R280" s="2753"/>
      <c r="S280" s="2753"/>
      <c r="T280" s="2753"/>
      <c r="U280" s="2753"/>
      <c r="V280" s="2753"/>
      <c r="W280" s="2753"/>
      <c r="X280" s="2753"/>
      <c r="Y280" s="2753"/>
      <c r="Z280" s="2753"/>
      <c r="AA280" s="2753"/>
      <c r="AB280" s="2753"/>
      <c r="AC280" s="2753"/>
      <c r="AD280" s="2753"/>
      <c r="AE280" s="2753"/>
      <c r="AF280" s="2753"/>
      <c r="AG280" s="2753"/>
      <c r="AH280" s="2753"/>
    </row>
    <row r="281" spans="1:34" s="867" customFormat="1" ht="27" customHeight="1">
      <c r="A281" s="664" t="s">
        <v>618</v>
      </c>
      <c r="B281" s="1064">
        <v>6702</v>
      </c>
      <c r="C281" s="1064">
        <v>11842</v>
      </c>
      <c r="D281" s="1076">
        <v>12371</v>
      </c>
      <c r="E281" s="1076">
        <v>13179</v>
      </c>
      <c r="F281" s="2757"/>
      <c r="G281" s="2753"/>
      <c r="H281" s="2753"/>
      <c r="I281" s="2753"/>
      <c r="J281" s="2753"/>
      <c r="K281" s="2753"/>
      <c r="L281" s="2753"/>
      <c r="M281" s="2753"/>
      <c r="N281" s="2753"/>
      <c r="O281" s="2753"/>
      <c r="P281" s="2753"/>
      <c r="Q281" s="2753"/>
      <c r="R281" s="2753"/>
      <c r="S281" s="2753"/>
      <c r="T281" s="2753"/>
      <c r="U281" s="2753"/>
      <c r="V281" s="2753"/>
      <c r="W281" s="2753"/>
      <c r="X281" s="2753"/>
      <c r="Y281" s="2753"/>
      <c r="Z281" s="2753"/>
      <c r="AA281" s="2753"/>
      <c r="AB281" s="2753"/>
      <c r="AC281" s="2753"/>
      <c r="AD281" s="2753"/>
      <c r="AE281" s="2753"/>
      <c r="AF281" s="2753"/>
      <c r="AG281" s="2753"/>
      <c r="AH281" s="2753"/>
    </row>
    <row r="282" spans="1:34" s="867" customFormat="1" ht="27" customHeight="1">
      <c r="A282" s="865" t="s">
        <v>1666</v>
      </c>
      <c r="B282" s="1086">
        <v>2636</v>
      </c>
      <c r="C282" s="1086">
        <v>3131</v>
      </c>
      <c r="D282" s="1086">
        <v>2753</v>
      </c>
      <c r="E282" s="1086">
        <f>SUM(E283:E294)</f>
        <v>4421</v>
      </c>
      <c r="F282" s="2757"/>
      <c r="G282" s="2753"/>
      <c r="H282" s="2753"/>
      <c r="I282" s="2753"/>
      <c r="J282" s="2753"/>
      <c r="K282" s="2753"/>
      <c r="L282" s="2753"/>
      <c r="M282" s="2753"/>
      <c r="N282" s="2753"/>
      <c r="O282" s="2753"/>
      <c r="P282" s="2753"/>
      <c r="Q282" s="2753"/>
      <c r="R282" s="2753"/>
      <c r="S282" s="2753"/>
      <c r="T282" s="2753"/>
      <c r="U282" s="2753"/>
      <c r="V282" s="2753"/>
      <c r="W282" s="2753"/>
      <c r="X282" s="2753"/>
      <c r="Y282" s="2753"/>
      <c r="Z282" s="2753"/>
      <c r="AA282" s="2753"/>
      <c r="AB282" s="2753"/>
      <c r="AC282" s="2753"/>
      <c r="AD282" s="2753"/>
      <c r="AE282" s="2753"/>
      <c r="AF282" s="2753"/>
      <c r="AG282" s="2753"/>
      <c r="AH282" s="2753"/>
    </row>
    <row r="283" spans="1:34" s="867" customFormat="1" ht="27" customHeight="1">
      <c r="A283" s="664" t="s">
        <v>607</v>
      </c>
      <c r="B283" s="1064">
        <v>296</v>
      </c>
      <c r="C283" s="1064">
        <v>242</v>
      </c>
      <c r="D283" s="1064">
        <v>214</v>
      </c>
      <c r="E283" s="1064">
        <v>338</v>
      </c>
      <c r="F283" s="2752"/>
      <c r="G283" s="2753"/>
      <c r="H283" s="2753"/>
      <c r="I283" s="2753"/>
      <c r="J283" s="2753"/>
      <c r="K283" s="2753"/>
      <c r="L283" s="2753"/>
      <c r="M283" s="2753"/>
      <c r="N283" s="2753"/>
      <c r="O283" s="2753"/>
      <c r="P283" s="2753"/>
      <c r="Q283" s="2753"/>
      <c r="R283" s="2753"/>
      <c r="S283" s="2753"/>
      <c r="T283" s="2753"/>
      <c r="U283" s="2753"/>
      <c r="V283" s="2753"/>
      <c r="W283" s="2753"/>
      <c r="X283" s="2753"/>
      <c r="Y283" s="2753"/>
      <c r="Z283" s="2753"/>
      <c r="AA283" s="2753"/>
      <c r="AB283" s="2753"/>
      <c r="AC283" s="2753"/>
      <c r="AD283" s="2753"/>
      <c r="AE283" s="2753"/>
      <c r="AF283" s="2753"/>
      <c r="AG283" s="2753"/>
      <c r="AH283" s="2753"/>
    </row>
    <row r="284" spans="1:34" s="867" customFormat="1" ht="27" customHeight="1">
      <c r="A284" s="664" t="s">
        <v>608</v>
      </c>
      <c r="B284" s="1064">
        <v>235</v>
      </c>
      <c r="C284" s="1064">
        <v>260</v>
      </c>
      <c r="D284" s="1064">
        <v>241</v>
      </c>
      <c r="E284" s="1064">
        <v>199</v>
      </c>
      <c r="F284" s="2753"/>
      <c r="G284" s="2753"/>
      <c r="H284" s="2753"/>
      <c r="I284" s="2753"/>
      <c r="J284" s="2753"/>
      <c r="K284" s="2753"/>
      <c r="L284" s="2753"/>
      <c r="M284" s="2753"/>
      <c r="N284" s="2753"/>
      <c r="O284" s="2753"/>
      <c r="P284" s="2753"/>
      <c r="Q284" s="2753"/>
      <c r="R284" s="2753"/>
      <c r="S284" s="2753"/>
      <c r="T284" s="2753"/>
      <c r="U284" s="2753"/>
      <c r="V284" s="2753"/>
      <c r="W284" s="2753"/>
      <c r="X284" s="2753"/>
      <c r="Y284" s="2753"/>
      <c r="Z284" s="2753"/>
      <c r="AA284" s="2753"/>
      <c r="AB284" s="2753"/>
      <c r="AC284" s="2753"/>
      <c r="AD284" s="2753"/>
      <c r="AE284" s="2753"/>
      <c r="AF284" s="2753"/>
      <c r="AG284" s="2753"/>
      <c r="AH284" s="2753"/>
    </row>
    <row r="285" spans="1:34" s="867" customFormat="1" ht="27" customHeight="1">
      <c r="A285" s="664" t="s">
        <v>609</v>
      </c>
      <c r="B285" s="1064">
        <v>222</v>
      </c>
      <c r="C285" s="1064">
        <v>260</v>
      </c>
      <c r="D285" s="1064">
        <v>290</v>
      </c>
      <c r="E285" s="1064">
        <v>303</v>
      </c>
      <c r="F285" s="2753"/>
      <c r="G285" s="2753"/>
      <c r="H285" s="2753"/>
      <c r="I285" s="2753"/>
      <c r="J285" s="2753"/>
      <c r="K285" s="2753"/>
      <c r="L285" s="2753"/>
      <c r="M285" s="2753"/>
      <c r="N285" s="2753"/>
      <c r="O285" s="2753"/>
      <c r="P285" s="2753"/>
      <c r="Q285" s="2753"/>
      <c r="R285" s="2753"/>
      <c r="S285" s="2753"/>
      <c r="T285" s="2753"/>
      <c r="U285" s="2753"/>
      <c r="V285" s="2753"/>
      <c r="W285" s="2753"/>
      <c r="X285" s="2753"/>
      <c r="Y285" s="2753"/>
      <c r="Z285" s="2753"/>
      <c r="AA285" s="2753"/>
      <c r="AB285" s="2753"/>
      <c r="AC285" s="2753"/>
      <c r="AD285" s="2753"/>
      <c r="AE285" s="2753"/>
      <c r="AF285" s="2753"/>
      <c r="AG285" s="2753"/>
      <c r="AH285" s="2753"/>
    </row>
    <row r="286" spans="1:34" s="867" customFormat="1" ht="27" customHeight="1">
      <c r="A286" s="664" t="s">
        <v>610</v>
      </c>
      <c r="B286" s="1064">
        <v>186</v>
      </c>
      <c r="C286" s="1064">
        <v>235</v>
      </c>
      <c r="D286" s="1064">
        <v>203</v>
      </c>
      <c r="E286" s="1064">
        <v>406</v>
      </c>
      <c r="F286" s="2753"/>
      <c r="G286" s="2753"/>
      <c r="H286" s="2753"/>
      <c r="I286" s="2753"/>
      <c r="J286" s="2753"/>
      <c r="K286" s="2753"/>
      <c r="L286" s="2753"/>
      <c r="M286" s="2753"/>
      <c r="N286" s="2753"/>
      <c r="O286" s="2753"/>
      <c r="P286" s="2753"/>
      <c r="Q286" s="2753"/>
      <c r="R286" s="2753"/>
      <c r="S286" s="2753"/>
      <c r="T286" s="2753"/>
      <c r="U286" s="2753"/>
      <c r="V286" s="2753"/>
      <c r="W286" s="2753"/>
      <c r="X286" s="2753"/>
      <c r="Y286" s="2753"/>
      <c r="Z286" s="2753"/>
      <c r="AA286" s="2753"/>
      <c r="AB286" s="2753"/>
      <c r="AC286" s="2753"/>
      <c r="AD286" s="2753"/>
      <c r="AE286" s="2753"/>
      <c r="AF286" s="2753"/>
      <c r="AG286" s="2753"/>
      <c r="AH286" s="2753"/>
    </row>
    <row r="287" spans="1:34" s="867" customFormat="1" ht="27" customHeight="1">
      <c r="A287" s="664" t="s">
        <v>611</v>
      </c>
      <c r="B287" s="1064">
        <v>216</v>
      </c>
      <c r="C287" s="1064">
        <v>306</v>
      </c>
      <c r="D287" s="1064">
        <v>245</v>
      </c>
      <c r="E287" s="1064">
        <v>357</v>
      </c>
      <c r="F287" s="2753"/>
      <c r="G287" s="2753"/>
      <c r="H287" s="2753"/>
      <c r="I287" s="2753"/>
      <c r="J287" s="2753"/>
      <c r="K287" s="2753"/>
      <c r="L287" s="2753"/>
      <c r="M287" s="2753"/>
      <c r="N287" s="2753"/>
      <c r="O287" s="2753"/>
      <c r="P287" s="2753"/>
      <c r="Q287" s="2753"/>
      <c r="R287" s="2753"/>
      <c r="S287" s="2753"/>
      <c r="T287" s="2753"/>
      <c r="U287" s="2753"/>
      <c r="V287" s="2753"/>
      <c r="W287" s="2753"/>
      <c r="X287" s="2753"/>
      <c r="Y287" s="2753"/>
      <c r="Z287" s="2753"/>
      <c r="AA287" s="2753"/>
      <c r="AB287" s="2753"/>
      <c r="AC287" s="2753"/>
      <c r="AD287" s="2753"/>
      <c r="AE287" s="2753"/>
      <c r="AF287" s="2753"/>
      <c r="AG287" s="2753"/>
      <c r="AH287" s="2753"/>
    </row>
    <row r="288" spans="1:34" s="867" customFormat="1" ht="27" customHeight="1">
      <c r="A288" s="664" t="s">
        <v>612</v>
      </c>
      <c r="B288" s="1064">
        <v>238</v>
      </c>
      <c r="C288" s="1064">
        <v>262</v>
      </c>
      <c r="D288" s="1064">
        <v>252</v>
      </c>
      <c r="E288" s="1064">
        <v>459</v>
      </c>
      <c r="F288" s="2753"/>
      <c r="G288" s="2753"/>
      <c r="H288" s="2753"/>
      <c r="I288" s="2753"/>
      <c r="J288" s="2753"/>
      <c r="K288" s="2753"/>
      <c r="L288" s="2753"/>
      <c r="M288" s="2753"/>
      <c r="N288" s="2753"/>
      <c r="O288" s="2753"/>
      <c r="P288" s="2753"/>
      <c r="Q288" s="2753"/>
      <c r="R288" s="2753"/>
      <c r="S288" s="2753"/>
      <c r="T288" s="2753"/>
      <c r="U288" s="2753"/>
      <c r="V288" s="2753"/>
      <c r="W288" s="2753"/>
      <c r="X288" s="2753"/>
      <c r="Y288" s="2753"/>
      <c r="Z288" s="2753"/>
      <c r="AA288" s="2753"/>
      <c r="AB288" s="2753"/>
      <c r="AC288" s="2753"/>
      <c r="AD288" s="2753"/>
      <c r="AE288" s="2753"/>
      <c r="AF288" s="2753"/>
      <c r="AG288" s="2753"/>
      <c r="AH288" s="2753"/>
    </row>
    <row r="289" spans="1:256" s="867" customFormat="1" ht="27" customHeight="1">
      <c r="A289" s="664" t="s">
        <v>613</v>
      </c>
      <c r="B289" s="1064">
        <v>190</v>
      </c>
      <c r="C289" s="1064">
        <v>254</v>
      </c>
      <c r="D289" s="1064">
        <v>316</v>
      </c>
      <c r="E289" s="1064">
        <v>365</v>
      </c>
      <c r="F289" s="2753"/>
      <c r="G289" s="2753"/>
      <c r="H289" s="2753"/>
      <c r="I289" s="2753"/>
      <c r="J289" s="2753"/>
      <c r="K289" s="2753"/>
      <c r="L289" s="2753"/>
      <c r="M289" s="2753"/>
      <c r="N289" s="2753"/>
      <c r="O289" s="2753"/>
      <c r="P289" s="2753"/>
      <c r="Q289" s="2753"/>
      <c r="R289" s="2753"/>
      <c r="S289" s="2753"/>
      <c r="T289" s="2753"/>
      <c r="U289" s="2753"/>
      <c r="V289" s="2753"/>
      <c r="W289" s="2753"/>
      <c r="X289" s="2753"/>
      <c r="Y289" s="2753"/>
      <c r="Z289" s="2753"/>
      <c r="AA289" s="2753"/>
      <c r="AB289" s="2753"/>
      <c r="AC289" s="2753"/>
      <c r="AD289" s="2753"/>
      <c r="AE289" s="2753"/>
      <c r="AF289" s="2753"/>
      <c r="AG289" s="2753"/>
      <c r="AH289" s="2753"/>
    </row>
    <row r="290" spans="1:256" s="867" customFormat="1" ht="27" customHeight="1">
      <c r="A290" s="664" t="s">
        <v>614</v>
      </c>
      <c r="B290" s="1064">
        <v>193</v>
      </c>
      <c r="C290" s="1064">
        <v>241</v>
      </c>
      <c r="D290" s="1064">
        <v>210</v>
      </c>
      <c r="E290" s="1064">
        <v>311</v>
      </c>
      <c r="F290" s="2753"/>
      <c r="G290" s="2753"/>
      <c r="H290" s="2753"/>
      <c r="I290" s="2753"/>
      <c r="J290" s="2753"/>
      <c r="K290" s="2753"/>
      <c r="L290" s="2753"/>
      <c r="M290" s="2753"/>
      <c r="N290" s="2753"/>
      <c r="O290" s="2753"/>
      <c r="P290" s="2753"/>
      <c r="Q290" s="2753"/>
      <c r="R290" s="2753"/>
      <c r="S290" s="2753"/>
      <c r="T290" s="2753"/>
      <c r="U290" s="2753"/>
      <c r="V290" s="2753"/>
      <c r="W290" s="2753"/>
      <c r="X290" s="2753"/>
      <c r="Y290" s="2753"/>
      <c r="Z290" s="2753"/>
      <c r="AA290" s="2753"/>
      <c r="AB290" s="2753"/>
      <c r="AC290" s="2753"/>
      <c r="AD290" s="2753"/>
      <c r="AE290" s="2753"/>
      <c r="AF290" s="2753"/>
      <c r="AG290" s="2753"/>
      <c r="AH290" s="2753"/>
    </row>
    <row r="291" spans="1:256" s="867" customFormat="1" ht="27" customHeight="1">
      <c r="A291" s="664" t="s">
        <v>615</v>
      </c>
      <c r="B291" s="1064">
        <v>213</v>
      </c>
      <c r="C291" s="1064">
        <v>300</v>
      </c>
      <c r="D291" s="1064">
        <v>251</v>
      </c>
      <c r="E291" s="1064">
        <v>418</v>
      </c>
      <c r="F291" s="2753"/>
      <c r="G291" s="2753"/>
      <c r="H291" s="2753"/>
      <c r="I291" s="2753"/>
      <c r="J291" s="2753"/>
      <c r="K291" s="2753"/>
      <c r="L291" s="2753"/>
      <c r="M291" s="2753"/>
      <c r="N291" s="2753"/>
      <c r="O291" s="2753"/>
      <c r="P291" s="2753"/>
      <c r="Q291" s="2753"/>
      <c r="R291" s="2753"/>
      <c r="S291" s="2753"/>
      <c r="T291" s="2753"/>
      <c r="U291" s="2753"/>
      <c r="V291" s="2753"/>
      <c r="W291" s="2753"/>
      <c r="X291" s="2753"/>
      <c r="Y291" s="2753"/>
      <c r="Z291" s="2753"/>
      <c r="AA291" s="2753"/>
      <c r="AB291" s="2753"/>
      <c r="AC291" s="2753"/>
      <c r="AD291" s="2753"/>
      <c r="AE291" s="2753"/>
      <c r="AF291" s="2753"/>
      <c r="AG291" s="2753"/>
      <c r="AH291" s="2753"/>
    </row>
    <row r="292" spans="1:256" s="867" customFormat="1" ht="27" customHeight="1">
      <c r="A292" s="664" t="s">
        <v>616</v>
      </c>
      <c r="B292" s="1064">
        <v>170</v>
      </c>
      <c r="C292" s="1064">
        <v>321</v>
      </c>
      <c r="D292" s="1064">
        <v>231</v>
      </c>
      <c r="E292" s="1064">
        <v>545</v>
      </c>
      <c r="F292" s="2753"/>
      <c r="G292" s="2753"/>
      <c r="H292" s="2753"/>
      <c r="I292" s="2753"/>
      <c r="J292" s="2753"/>
      <c r="K292" s="2753"/>
      <c r="L292" s="2753"/>
      <c r="M292" s="2753"/>
      <c r="N292" s="2753"/>
      <c r="O292" s="2753"/>
      <c r="P292" s="2753"/>
      <c r="Q292" s="2753"/>
      <c r="R292" s="2753"/>
      <c r="S292" s="2753"/>
      <c r="T292" s="2753"/>
      <c r="U292" s="2753"/>
      <c r="V292" s="2753"/>
      <c r="W292" s="2753"/>
      <c r="X292" s="2753"/>
      <c r="Y292" s="2753"/>
      <c r="Z292" s="2753"/>
      <c r="AA292" s="2753"/>
      <c r="AB292" s="2753"/>
      <c r="AC292" s="2753"/>
      <c r="AD292" s="2753"/>
      <c r="AE292" s="2753"/>
      <c r="AF292" s="2753"/>
      <c r="AG292" s="2753"/>
      <c r="AH292" s="2753"/>
    </row>
    <row r="293" spans="1:256" s="867" customFormat="1" ht="27" customHeight="1">
      <c r="A293" s="664" t="s">
        <v>617</v>
      </c>
      <c r="B293" s="1064">
        <v>190</v>
      </c>
      <c r="C293" s="1064">
        <v>248</v>
      </c>
      <c r="D293" s="1064">
        <v>177</v>
      </c>
      <c r="E293" s="1064">
        <v>374</v>
      </c>
      <c r="F293" s="2753"/>
      <c r="G293" s="2753"/>
      <c r="H293" s="2753"/>
      <c r="I293" s="2753"/>
      <c r="J293" s="2753"/>
      <c r="K293" s="2753"/>
      <c r="L293" s="2753"/>
      <c r="M293" s="2753"/>
      <c r="N293" s="2753"/>
      <c r="O293" s="2753"/>
      <c r="P293" s="2753"/>
      <c r="Q293" s="2753"/>
      <c r="R293" s="2753"/>
      <c r="S293" s="2753"/>
      <c r="T293" s="2753"/>
      <c r="U293" s="2753"/>
      <c r="V293" s="2753"/>
      <c r="W293" s="2753"/>
      <c r="X293" s="2753"/>
      <c r="Y293" s="2753"/>
      <c r="Z293" s="2753"/>
      <c r="AA293" s="2753"/>
      <c r="AB293" s="2753"/>
      <c r="AC293" s="2753"/>
      <c r="AD293" s="2753"/>
      <c r="AE293" s="2753"/>
      <c r="AF293" s="2753"/>
      <c r="AG293" s="2753"/>
      <c r="AH293" s="2753"/>
    </row>
    <row r="294" spans="1:256" s="864" customFormat="1" ht="15" customHeight="1">
      <c r="A294" s="648" t="s">
        <v>618</v>
      </c>
      <c r="B294" s="1083">
        <v>287</v>
      </c>
      <c r="C294" s="1083">
        <v>202</v>
      </c>
      <c r="D294" s="1083">
        <v>123</v>
      </c>
      <c r="E294" s="1083">
        <v>346</v>
      </c>
      <c r="F294" s="2753"/>
      <c r="G294" s="2753"/>
      <c r="H294" s="2753"/>
      <c r="I294" s="2753"/>
      <c r="J294" s="2753"/>
      <c r="K294" s="2753"/>
      <c r="L294" s="2753"/>
      <c r="M294" s="2753"/>
      <c r="N294" s="2753"/>
      <c r="O294" s="2753"/>
      <c r="P294" s="2753"/>
      <c r="Q294" s="2753"/>
      <c r="R294" s="2753"/>
      <c r="S294" s="2753"/>
      <c r="T294" s="2753"/>
      <c r="U294" s="2753"/>
      <c r="V294" s="2753"/>
      <c r="W294" s="2753"/>
      <c r="X294" s="2753"/>
      <c r="Y294" s="2753"/>
      <c r="Z294" s="2753"/>
      <c r="AA294" s="2753"/>
      <c r="AB294" s="2753"/>
      <c r="AC294" s="2753"/>
      <c r="AD294" s="2753"/>
      <c r="AE294" s="2753"/>
      <c r="AF294" s="2753"/>
      <c r="AG294" s="2753"/>
      <c r="AH294" s="2753"/>
      <c r="AI294" s="867"/>
      <c r="AJ294" s="867"/>
      <c r="AK294" s="867"/>
      <c r="AL294" s="867"/>
      <c r="AM294" s="867"/>
      <c r="AN294" s="867"/>
      <c r="AO294" s="867"/>
      <c r="AP294" s="867"/>
      <c r="AQ294" s="867"/>
      <c r="AR294" s="867"/>
      <c r="AS294" s="867"/>
      <c r="AT294" s="867"/>
      <c r="AU294" s="867"/>
      <c r="AV294" s="867"/>
      <c r="AW294" s="867"/>
      <c r="AX294" s="867"/>
      <c r="AY294" s="867"/>
      <c r="AZ294" s="867"/>
      <c r="BA294" s="867"/>
      <c r="BB294" s="867"/>
      <c r="BC294" s="867"/>
      <c r="BD294" s="867"/>
      <c r="BE294" s="867"/>
      <c r="BF294" s="867"/>
      <c r="BG294" s="867"/>
      <c r="BH294" s="867"/>
      <c r="BI294" s="867"/>
      <c r="BJ294" s="867"/>
      <c r="BK294" s="867"/>
      <c r="BL294" s="867"/>
      <c r="BM294" s="867"/>
      <c r="BN294" s="867"/>
      <c r="BO294" s="867"/>
      <c r="BP294" s="867"/>
      <c r="BQ294" s="867"/>
      <c r="BR294" s="867"/>
      <c r="BS294" s="867"/>
      <c r="BT294" s="867"/>
      <c r="BU294" s="867"/>
      <c r="BV294" s="867"/>
      <c r="BW294" s="867"/>
      <c r="BX294" s="867"/>
      <c r="BY294" s="867"/>
      <c r="BZ294" s="867"/>
      <c r="CA294" s="867"/>
      <c r="CB294" s="867"/>
      <c r="CC294" s="867"/>
      <c r="CD294" s="867"/>
      <c r="CE294" s="867"/>
      <c r="CF294" s="867"/>
      <c r="CG294" s="867"/>
      <c r="CH294" s="867"/>
      <c r="CI294" s="867"/>
      <c r="CJ294" s="867"/>
      <c r="CK294" s="867"/>
      <c r="CL294" s="867"/>
      <c r="CM294" s="867"/>
      <c r="CN294" s="867"/>
      <c r="CO294" s="867"/>
      <c r="CP294" s="867"/>
      <c r="CQ294" s="867"/>
      <c r="CR294" s="867"/>
      <c r="CS294" s="867"/>
      <c r="CT294" s="867"/>
      <c r="CU294" s="867"/>
      <c r="CV294" s="867"/>
      <c r="CW294" s="867"/>
      <c r="CX294" s="867"/>
      <c r="CY294" s="867"/>
      <c r="CZ294" s="867"/>
      <c r="DA294" s="867"/>
      <c r="DB294" s="867"/>
      <c r="DC294" s="867"/>
      <c r="DD294" s="867"/>
      <c r="DE294" s="867"/>
      <c r="DF294" s="867"/>
      <c r="DG294" s="867"/>
      <c r="DH294" s="867"/>
      <c r="DI294" s="867"/>
      <c r="DJ294" s="867"/>
      <c r="DK294" s="867"/>
      <c r="DL294" s="867"/>
      <c r="DM294" s="867"/>
      <c r="DN294" s="867"/>
      <c r="DO294" s="867"/>
      <c r="DP294" s="867"/>
      <c r="DQ294" s="867"/>
      <c r="DR294" s="867"/>
      <c r="DS294" s="867"/>
      <c r="DT294" s="867"/>
      <c r="DU294" s="867"/>
      <c r="DV294" s="867"/>
      <c r="DW294" s="867"/>
      <c r="DX294" s="867"/>
      <c r="DY294" s="867"/>
      <c r="DZ294" s="867"/>
      <c r="EA294" s="867"/>
      <c r="EB294" s="867"/>
      <c r="EC294" s="867"/>
      <c r="ED294" s="867"/>
      <c r="EE294" s="867"/>
      <c r="EF294" s="867"/>
      <c r="EG294" s="867"/>
      <c r="EH294" s="867"/>
      <c r="EI294" s="867"/>
      <c r="EJ294" s="867"/>
      <c r="EK294" s="867"/>
      <c r="EL294" s="867"/>
      <c r="EM294" s="867"/>
      <c r="EN294" s="867"/>
      <c r="EO294" s="867"/>
      <c r="EP294" s="867"/>
      <c r="EQ294" s="867"/>
      <c r="ER294" s="867"/>
      <c r="ES294" s="867"/>
      <c r="ET294" s="867"/>
      <c r="EU294" s="867"/>
      <c r="EV294" s="867"/>
      <c r="EW294" s="867"/>
      <c r="EX294" s="867"/>
      <c r="EY294" s="867"/>
      <c r="EZ294" s="867"/>
      <c r="FA294" s="867"/>
      <c r="FB294" s="867"/>
      <c r="FC294" s="867"/>
      <c r="FD294" s="867"/>
      <c r="FE294" s="867"/>
      <c r="FF294" s="867"/>
      <c r="FG294" s="867"/>
      <c r="FH294" s="867"/>
      <c r="FI294" s="867"/>
      <c r="FJ294" s="867"/>
      <c r="FK294" s="867"/>
      <c r="FL294" s="867"/>
      <c r="FM294" s="867"/>
      <c r="FN294" s="867"/>
      <c r="FO294" s="867"/>
      <c r="FP294" s="867"/>
      <c r="FQ294" s="867"/>
      <c r="FR294" s="867"/>
      <c r="FS294" s="867"/>
      <c r="FT294" s="867"/>
      <c r="FU294" s="867"/>
      <c r="FV294" s="867"/>
      <c r="FW294" s="867"/>
      <c r="FX294" s="867"/>
      <c r="FY294" s="867"/>
      <c r="FZ294" s="867"/>
      <c r="GA294" s="867"/>
      <c r="GB294" s="867"/>
      <c r="GC294" s="867"/>
      <c r="GD294" s="867"/>
      <c r="GE294" s="867"/>
      <c r="GF294" s="867"/>
      <c r="GG294" s="867"/>
      <c r="GH294" s="867"/>
      <c r="GI294" s="867"/>
      <c r="GJ294" s="867"/>
      <c r="GK294" s="867"/>
      <c r="GL294" s="867"/>
      <c r="GM294" s="867"/>
      <c r="GN294" s="867"/>
      <c r="GO294" s="867"/>
      <c r="GP294" s="867"/>
      <c r="GQ294" s="867"/>
      <c r="GR294" s="867"/>
      <c r="GS294" s="867"/>
      <c r="GT294" s="867"/>
      <c r="GU294" s="867"/>
      <c r="GV294" s="867"/>
      <c r="GW294" s="867"/>
      <c r="GX294" s="867"/>
      <c r="GY294" s="867"/>
      <c r="GZ294" s="867"/>
      <c r="HA294" s="867"/>
      <c r="HB294" s="867"/>
      <c r="HC294" s="867"/>
      <c r="HD294" s="867"/>
      <c r="HE294" s="867"/>
      <c r="HF294" s="867"/>
      <c r="HG294" s="867"/>
      <c r="HH294" s="867"/>
      <c r="HI294" s="867"/>
      <c r="HJ294" s="867"/>
      <c r="HK294" s="867"/>
      <c r="HL294" s="867"/>
      <c r="HM294" s="867"/>
      <c r="HN294" s="867"/>
      <c r="HO294" s="867"/>
      <c r="HP294" s="867"/>
      <c r="HQ294" s="867"/>
      <c r="HR294" s="867"/>
      <c r="HS294" s="867"/>
      <c r="HT294" s="867"/>
      <c r="HU294" s="867"/>
      <c r="HV294" s="867"/>
      <c r="HW294" s="867"/>
      <c r="HX294" s="867"/>
      <c r="HY294" s="867"/>
      <c r="HZ294" s="867"/>
      <c r="IA294" s="867"/>
      <c r="IB294" s="867"/>
      <c r="IC294" s="867"/>
      <c r="ID294" s="867"/>
      <c r="IE294" s="867"/>
      <c r="IF294" s="867"/>
      <c r="IG294" s="867"/>
      <c r="IH294" s="867"/>
      <c r="II294" s="867"/>
      <c r="IJ294" s="867"/>
      <c r="IK294" s="867"/>
      <c r="IL294" s="867"/>
      <c r="IM294" s="867"/>
      <c r="IN294" s="867"/>
      <c r="IO294" s="867"/>
      <c r="IP294" s="867"/>
      <c r="IQ294" s="867"/>
      <c r="IR294" s="867"/>
      <c r="IS294" s="867"/>
      <c r="IT294" s="867"/>
      <c r="IU294" s="867"/>
      <c r="IV294" s="867"/>
    </row>
    <row r="295" spans="1:256" s="864" customFormat="1" ht="15" customHeight="1">
      <c r="A295" s="617" t="s">
        <v>1667</v>
      </c>
      <c r="B295" s="617"/>
      <c r="C295" s="617"/>
      <c r="D295" s="617"/>
      <c r="E295" s="617"/>
      <c r="F295" s="2753"/>
      <c r="G295" s="2757"/>
      <c r="H295" s="2757"/>
      <c r="I295" s="2757"/>
      <c r="J295" s="2757"/>
      <c r="K295" s="2757"/>
      <c r="L295" s="2757"/>
      <c r="M295" s="2757"/>
      <c r="N295" s="2757"/>
      <c r="O295" s="2757"/>
      <c r="P295" s="2757"/>
      <c r="Q295" s="2757"/>
      <c r="R295" s="2757"/>
      <c r="S295" s="2757"/>
      <c r="T295" s="2757"/>
      <c r="U295" s="2757"/>
      <c r="V295" s="2757"/>
      <c r="W295" s="2757"/>
      <c r="X295" s="2757"/>
      <c r="Y295" s="2757"/>
      <c r="Z295" s="2757"/>
      <c r="AA295" s="2757"/>
      <c r="AB295" s="2757"/>
      <c r="AC295" s="2757"/>
      <c r="AD295" s="2757"/>
      <c r="AE295" s="2757"/>
      <c r="AF295" s="2757"/>
      <c r="AG295" s="2757"/>
      <c r="AH295" s="2757"/>
    </row>
    <row r="296" spans="1:256" s="864" customFormat="1" ht="15" customHeight="1">
      <c r="A296" s="1307" t="s">
        <v>1668</v>
      </c>
      <c r="B296" s="617"/>
      <c r="C296" s="617"/>
      <c r="D296" s="617"/>
      <c r="E296" s="617"/>
      <c r="F296" s="2753"/>
      <c r="G296" s="2757"/>
      <c r="H296" s="2757"/>
      <c r="I296" s="2757"/>
      <c r="J296" s="2757"/>
      <c r="K296" s="2757"/>
      <c r="L296" s="2757"/>
      <c r="M296" s="2757"/>
      <c r="N296" s="2757"/>
      <c r="O296" s="2757"/>
      <c r="P296" s="2757"/>
      <c r="Q296" s="2757"/>
      <c r="R296" s="2757"/>
      <c r="S296" s="2757"/>
      <c r="T296" s="2757"/>
      <c r="U296" s="2757"/>
      <c r="V296" s="2757"/>
      <c r="W296" s="2757"/>
      <c r="X296" s="2757"/>
      <c r="Y296" s="2757"/>
      <c r="Z296" s="2757"/>
      <c r="AA296" s="2757"/>
      <c r="AB296" s="2757"/>
      <c r="AC296" s="2757"/>
      <c r="AD296" s="2757"/>
      <c r="AE296" s="2757"/>
      <c r="AF296" s="2757"/>
      <c r="AG296" s="2757"/>
      <c r="AH296" s="2757"/>
    </row>
    <row r="297" spans="1:256" ht="20.100000000000001" customHeight="1">
      <c r="A297" s="617"/>
      <c r="B297" s="617"/>
      <c r="C297" s="617"/>
      <c r="D297" s="617"/>
      <c r="E297" s="617"/>
      <c r="F297" s="2753"/>
      <c r="G297" s="2757"/>
      <c r="H297" s="2757"/>
      <c r="I297" s="2757"/>
      <c r="J297" s="2757"/>
      <c r="K297" s="2757"/>
      <c r="L297" s="2757"/>
      <c r="M297" s="2757"/>
      <c r="N297" s="2757"/>
      <c r="O297" s="2757"/>
      <c r="P297" s="2757"/>
      <c r="Q297" s="2757"/>
      <c r="R297" s="2757"/>
      <c r="S297" s="2757"/>
      <c r="T297" s="2757"/>
      <c r="U297" s="2757"/>
      <c r="V297" s="2757"/>
      <c r="W297" s="2757"/>
      <c r="X297" s="2757"/>
      <c r="Y297" s="2757"/>
      <c r="Z297" s="2757"/>
      <c r="AA297" s="2757"/>
      <c r="AB297" s="2757"/>
      <c r="AC297" s="2757"/>
      <c r="AD297" s="2757"/>
      <c r="AE297" s="2757"/>
      <c r="AF297" s="2757"/>
      <c r="AG297" s="2757"/>
      <c r="AH297" s="2757"/>
      <c r="AI297" s="864"/>
      <c r="AJ297" s="864"/>
      <c r="AK297" s="864"/>
      <c r="AL297" s="864"/>
      <c r="AM297" s="864"/>
      <c r="AN297" s="864"/>
      <c r="AO297" s="864"/>
      <c r="AP297" s="864"/>
      <c r="AQ297" s="864"/>
      <c r="AR297" s="864"/>
      <c r="AS297" s="864"/>
      <c r="AT297" s="864"/>
      <c r="AU297" s="864"/>
      <c r="AV297" s="864"/>
      <c r="AW297" s="864"/>
      <c r="AX297" s="864"/>
      <c r="AY297" s="864"/>
      <c r="AZ297" s="864"/>
      <c r="BA297" s="864"/>
      <c r="BB297" s="864"/>
      <c r="BC297" s="864"/>
      <c r="BD297" s="864"/>
      <c r="BE297" s="864"/>
      <c r="BF297" s="864"/>
      <c r="BG297" s="864"/>
      <c r="BH297" s="864"/>
      <c r="BI297" s="864"/>
      <c r="BJ297" s="864"/>
      <c r="BK297" s="864"/>
      <c r="BL297" s="864"/>
      <c r="BM297" s="864"/>
      <c r="BN297" s="864"/>
      <c r="BO297" s="864"/>
      <c r="BP297" s="864"/>
      <c r="BQ297" s="864"/>
      <c r="BR297" s="864"/>
      <c r="BS297" s="864"/>
      <c r="BT297" s="864"/>
      <c r="BU297" s="864"/>
      <c r="BV297" s="864"/>
      <c r="BW297" s="864"/>
      <c r="BX297" s="864"/>
      <c r="BY297" s="864"/>
      <c r="BZ297" s="864"/>
      <c r="CA297" s="864"/>
      <c r="CB297" s="864"/>
      <c r="CC297" s="864"/>
      <c r="CD297" s="864"/>
      <c r="CE297" s="864"/>
      <c r="CF297" s="864"/>
      <c r="CG297" s="864"/>
      <c r="CH297" s="864"/>
      <c r="CI297" s="864"/>
      <c r="CJ297" s="864"/>
      <c r="CK297" s="864"/>
      <c r="CL297" s="864"/>
      <c r="CM297" s="864"/>
      <c r="CN297" s="864"/>
      <c r="CO297" s="864"/>
      <c r="CP297" s="864"/>
      <c r="CQ297" s="864"/>
      <c r="CR297" s="864"/>
      <c r="CS297" s="864"/>
      <c r="CT297" s="864"/>
      <c r="CU297" s="864"/>
      <c r="CV297" s="864"/>
      <c r="CW297" s="864"/>
      <c r="CX297" s="864"/>
      <c r="CY297" s="864"/>
      <c r="CZ297" s="864"/>
      <c r="DA297" s="864"/>
      <c r="DB297" s="864"/>
      <c r="DC297" s="864"/>
      <c r="DD297" s="864"/>
      <c r="DE297" s="864"/>
      <c r="DF297" s="864"/>
      <c r="DG297" s="864"/>
      <c r="DH297" s="864"/>
      <c r="DI297" s="864"/>
      <c r="DJ297" s="864"/>
      <c r="DK297" s="864"/>
      <c r="DL297" s="864"/>
      <c r="DM297" s="864"/>
      <c r="DN297" s="864"/>
      <c r="DO297" s="864"/>
      <c r="DP297" s="864"/>
      <c r="DQ297" s="864"/>
      <c r="DR297" s="864"/>
      <c r="DS297" s="864"/>
      <c r="DT297" s="864"/>
      <c r="DU297" s="864"/>
      <c r="DV297" s="864"/>
      <c r="DW297" s="864"/>
      <c r="DX297" s="864"/>
      <c r="DY297" s="864"/>
      <c r="DZ297" s="864"/>
      <c r="EA297" s="864"/>
      <c r="EB297" s="864"/>
      <c r="EC297" s="864"/>
      <c r="ED297" s="864"/>
      <c r="EE297" s="864"/>
      <c r="EF297" s="864"/>
      <c r="EG297" s="864"/>
      <c r="EH297" s="864"/>
      <c r="EI297" s="864"/>
      <c r="EJ297" s="864"/>
      <c r="EK297" s="864"/>
      <c r="EL297" s="864"/>
      <c r="EM297" s="864"/>
      <c r="EN297" s="864"/>
      <c r="EO297" s="864"/>
      <c r="EP297" s="864"/>
      <c r="EQ297" s="864"/>
      <c r="ER297" s="864"/>
      <c r="ES297" s="864"/>
      <c r="ET297" s="864"/>
      <c r="EU297" s="864"/>
      <c r="EV297" s="864"/>
      <c r="EW297" s="864"/>
      <c r="EX297" s="864"/>
      <c r="EY297" s="864"/>
      <c r="EZ297" s="864"/>
      <c r="FA297" s="864"/>
      <c r="FB297" s="864"/>
      <c r="FC297" s="864"/>
      <c r="FD297" s="864"/>
      <c r="FE297" s="864"/>
      <c r="FF297" s="864"/>
      <c r="FG297" s="864"/>
      <c r="FH297" s="864"/>
      <c r="FI297" s="864"/>
      <c r="FJ297" s="864"/>
      <c r="FK297" s="864"/>
      <c r="FL297" s="864"/>
      <c r="FM297" s="864"/>
      <c r="FN297" s="864"/>
      <c r="FO297" s="864"/>
      <c r="FP297" s="864"/>
      <c r="FQ297" s="864"/>
      <c r="FR297" s="864"/>
      <c r="FS297" s="864"/>
      <c r="FT297" s="864"/>
      <c r="FU297" s="864"/>
      <c r="FV297" s="864"/>
      <c r="FW297" s="864"/>
      <c r="FX297" s="864"/>
      <c r="FY297" s="864"/>
      <c r="FZ297" s="864"/>
      <c r="GA297" s="864"/>
      <c r="GB297" s="864"/>
      <c r="GC297" s="864"/>
      <c r="GD297" s="864"/>
      <c r="GE297" s="864"/>
      <c r="GF297" s="864"/>
      <c r="GG297" s="864"/>
      <c r="GH297" s="864"/>
      <c r="GI297" s="864"/>
      <c r="GJ297" s="864"/>
      <c r="GK297" s="864"/>
      <c r="GL297" s="864"/>
      <c r="GM297" s="864"/>
      <c r="GN297" s="864"/>
      <c r="GO297" s="864"/>
      <c r="GP297" s="864"/>
      <c r="GQ297" s="864"/>
      <c r="GR297" s="864"/>
      <c r="GS297" s="864"/>
      <c r="GT297" s="864"/>
      <c r="GU297" s="864"/>
      <c r="GV297" s="864"/>
      <c r="GW297" s="864"/>
      <c r="GX297" s="864"/>
      <c r="GY297" s="864"/>
      <c r="GZ297" s="864"/>
      <c r="HA297" s="864"/>
      <c r="HB297" s="864"/>
      <c r="HC297" s="864"/>
      <c r="HD297" s="864"/>
      <c r="HE297" s="864"/>
      <c r="HF297" s="864"/>
      <c r="HG297" s="864"/>
      <c r="HH297" s="864"/>
      <c r="HI297" s="864"/>
      <c r="HJ297" s="864"/>
      <c r="HK297" s="864"/>
      <c r="HL297" s="864"/>
      <c r="HM297" s="864"/>
      <c r="HN297" s="864"/>
      <c r="HO297" s="864"/>
      <c r="HP297" s="864"/>
      <c r="HQ297" s="864"/>
      <c r="HR297" s="864"/>
      <c r="HS297" s="864"/>
      <c r="HT297" s="864"/>
      <c r="HU297" s="864"/>
      <c r="HV297" s="864"/>
      <c r="HW297" s="864"/>
      <c r="HX297" s="864"/>
      <c r="HY297" s="864"/>
      <c r="HZ297" s="864"/>
      <c r="IA297" s="864"/>
      <c r="IB297" s="864"/>
      <c r="IC297" s="864"/>
      <c r="ID297" s="864"/>
      <c r="IE297" s="864"/>
      <c r="IF297" s="864"/>
      <c r="IG297" s="864"/>
      <c r="IH297" s="864"/>
      <c r="II297" s="864"/>
      <c r="IJ297" s="864"/>
      <c r="IK297" s="864"/>
      <c r="IL297" s="864"/>
      <c r="IM297" s="864"/>
      <c r="IN297" s="864"/>
      <c r="IO297" s="864"/>
      <c r="IP297" s="864"/>
      <c r="IQ297" s="864"/>
      <c r="IR297" s="864"/>
      <c r="IS297" s="864"/>
      <c r="IT297" s="864"/>
      <c r="IU297" s="864"/>
      <c r="IV297" s="864"/>
    </row>
    <row r="298" spans="1:256" s="867" customFormat="1" ht="27" customHeight="1">
      <c r="A298" s="1128" t="s">
        <v>1669</v>
      </c>
      <c r="B298" s="1128"/>
      <c r="C298" s="1128"/>
      <c r="D298" s="1128"/>
      <c r="E298" s="1128"/>
      <c r="F298" s="2753"/>
      <c r="G298" s="2752"/>
      <c r="H298" s="2752"/>
      <c r="I298" s="2752"/>
      <c r="J298" s="2752"/>
      <c r="K298" s="2752"/>
      <c r="L298" s="2752"/>
      <c r="M298" s="2752"/>
      <c r="N298" s="2752"/>
      <c r="O298" s="2752"/>
      <c r="P298" s="2752"/>
      <c r="Q298" s="2752"/>
      <c r="R298" s="2752"/>
      <c r="S298" s="2752"/>
      <c r="T298" s="2752"/>
      <c r="U298" s="2752"/>
      <c r="V298" s="2752"/>
      <c r="W298" s="2752"/>
      <c r="X298" s="2752"/>
      <c r="Y298" s="2752"/>
      <c r="Z298" s="2752"/>
      <c r="AA298" s="2752"/>
      <c r="AB298" s="2752"/>
      <c r="AC298" s="2752"/>
      <c r="AD298" s="2752"/>
      <c r="AE298" s="2752"/>
      <c r="AF298" s="2752"/>
      <c r="AG298" s="2752"/>
      <c r="AH298" s="2752"/>
      <c r="AI298" s="858"/>
      <c r="AJ298" s="858"/>
      <c r="AK298" s="858"/>
      <c r="AL298" s="858"/>
      <c r="AM298" s="858"/>
      <c r="AN298" s="858"/>
      <c r="AO298" s="858"/>
      <c r="AP298" s="858"/>
      <c r="AQ298" s="858"/>
      <c r="AR298" s="858"/>
      <c r="AS298" s="858"/>
      <c r="AT298" s="858"/>
      <c r="AU298" s="858"/>
      <c r="AV298" s="858"/>
      <c r="AW298" s="858"/>
      <c r="AX298" s="858"/>
      <c r="AY298" s="858"/>
      <c r="AZ298" s="858"/>
      <c r="BA298" s="858"/>
      <c r="BB298" s="858"/>
      <c r="BC298" s="858"/>
      <c r="BD298" s="858"/>
      <c r="BE298" s="858"/>
      <c r="BF298" s="858"/>
      <c r="BG298" s="858"/>
      <c r="BH298" s="858"/>
      <c r="BI298" s="858"/>
      <c r="BJ298" s="858"/>
      <c r="BK298" s="858"/>
      <c r="BL298" s="858"/>
      <c r="BM298" s="858"/>
      <c r="BN298" s="858"/>
      <c r="BO298" s="858"/>
      <c r="BP298" s="858"/>
      <c r="BQ298" s="858"/>
      <c r="BR298" s="858"/>
      <c r="BS298" s="858"/>
      <c r="BT298" s="858"/>
      <c r="BU298" s="858"/>
      <c r="BV298" s="858"/>
      <c r="BW298" s="858"/>
      <c r="BX298" s="858"/>
      <c r="BY298" s="858"/>
      <c r="BZ298" s="858"/>
      <c r="CA298" s="858"/>
      <c r="CB298" s="858"/>
      <c r="CC298" s="858"/>
      <c r="CD298" s="858"/>
      <c r="CE298" s="858"/>
      <c r="CF298" s="858"/>
      <c r="CG298" s="858"/>
      <c r="CH298" s="858"/>
      <c r="CI298" s="858"/>
      <c r="CJ298" s="858"/>
      <c r="CK298" s="858"/>
      <c r="CL298" s="858"/>
      <c r="CM298" s="858"/>
      <c r="CN298" s="858"/>
      <c r="CO298" s="858"/>
      <c r="CP298" s="858"/>
      <c r="CQ298" s="858"/>
      <c r="CR298" s="858"/>
      <c r="CS298" s="858"/>
      <c r="CT298" s="858"/>
      <c r="CU298" s="858"/>
      <c r="CV298" s="858"/>
      <c r="CW298" s="858"/>
      <c r="CX298" s="858"/>
      <c r="CY298" s="858"/>
      <c r="CZ298" s="858"/>
      <c r="DA298" s="858"/>
      <c r="DB298" s="858"/>
      <c r="DC298" s="858"/>
      <c r="DD298" s="858"/>
      <c r="DE298" s="858"/>
      <c r="DF298" s="858"/>
      <c r="DG298" s="858"/>
      <c r="DH298" s="858"/>
      <c r="DI298" s="858"/>
      <c r="DJ298" s="858"/>
      <c r="DK298" s="858"/>
      <c r="DL298" s="858"/>
      <c r="DM298" s="858"/>
      <c r="DN298" s="858"/>
      <c r="DO298" s="858"/>
      <c r="DP298" s="858"/>
      <c r="DQ298" s="858"/>
      <c r="DR298" s="858"/>
      <c r="DS298" s="858"/>
      <c r="DT298" s="858"/>
      <c r="DU298" s="858"/>
      <c r="DV298" s="858"/>
      <c r="DW298" s="858"/>
      <c r="DX298" s="858"/>
      <c r="DY298" s="858"/>
      <c r="DZ298" s="858"/>
      <c r="EA298" s="858"/>
      <c r="EB298" s="858"/>
      <c r="EC298" s="858"/>
      <c r="ED298" s="858"/>
      <c r="EE298" s="858"/>
      <c r="EF298" s="858"/>
      <c r="EG298" s="858"/>
      <c r="EH298" s="858"/>
      <c r="EI298" s="858"/>
      <c r="EJ298" s="858"/>
      <c r="EK298" s="858"/>
      <c r="EL298" s="858"/>
      <c r="EM298" s="858"/>
      <c r="EN298" s="858"/>
      <c r="EO298" s="858"/>
      <c r="EP298" s="858"/>
      <c r="EQ298" s="858"/>
      <c r="ER298" s="858"/>
      <c r="ES298" s="858"/>
      <c r="ET298" s="858"/>
      <c r="EU298" s="858"/>
      <c r="EV298" s="858"/>
      <c r="EW298" s="858"/>
      <c r="EX298" s="858"/>
      <c r="EY298" s="858"/>
      <c r="EZ298" s="858"/>
      <c r="FA298" s="858"/>
      <c r="FB298" s="858"/>
      <c r="FC298" s="858"/>
      <c r="FD298" s="858"/>
      <c r="FE298" s="858"/>
      <c r="FF298" s="858"/>
      <c r="FG298" s="858"/>
      <c r="FH298" s="858"/>
      <c r="FI298" s="858"/>
      <c r="FJ298" s="858"/>
      <c r="FK298" s="858"/>
      <c r="FL298" s="858"/>
      <c r="FM298" s="858"/>
      <c r="FN298" s="858"/>
      <c r="FO298" s="858"/>
      <c r="FP298" s="858"/>
      <c r="FQ298" s="858"/>
      <c r="FR298" s="858"/>
      <c r="FS298" s="858"/>
      <c r="FT298" s="858"/>
      <c r="FU298" s="858"/>
      <c r="FV298" s="858"/>
      <c r="FW298" s="858"/>
      <c r="FX298" s="858"/>
      <c r="FY298" s="858"/>
      <c r="FZ298" s="858"/>
      <c r="GA298" s="858"/>
      <c r="GB298" s="858"/>
      <c r="GC298" s="858"/>
      <c r="GD298" s="858"/>
      <c r="GE298" s="858"/>
      <c r="GF298" s="858"/>
      <c r="GG298" s="858"/>
      <c r="GH298" s="858"/>
      <c r="GI298" s="858"/>
      <c r="GJ298" s="858"/>
      <c r="GK298" s="858"/>
      <c r="GL298" s="858"/>
      <c r="GM298" s="858"/>
      <c r="GN298" s="858"/>
      <c r="GO298" s="858"/>
      <c r="GP298" s="858"/>
      <c r="GQ298" s="858"/>
      <c r="GR298" s="858"/>
      <c r="GS298" s="858"/>
      <c r="GT298" s="858"/>
      <c r="GU298" s="858"/>
      <c r="GV298" s="858"/>
      <c r="GW298" s="858"/>
      <c r="GX298" s="858"/>
      <c r="GY298" s="858"/>
      <c r="GZ298" s="858"/>
      <c r="HA298" s="858"/>
      <c r="HB298" s="858"/>
      <c r="HC298" s="858"/>
      <c r="HD298" s="858"/>
      <c r="HE298" s="858"/>
      <c r="HF298" s="858"/>
      <c r="HG298" s="858"/>
      <c r="HH298" s="858"/>
      <c r="HI298" s="858"/>
      <c r="HJ298" s="858"/>
      <c r="HK298" s="858"/>
      <c r="HL298" s="858"/>
      <c r="HM298" s="858"/>
      <c r="HN298" s="858"/>
      <c r="HO298" s="858"/>
      <c r="HP298" s="858"/>
      <c r="HQ298" s="858"/>
      <c r="HR298" s="858"/>
      <c r="HS298" s="858"/>
      <c r="HT298" s="858"/>
      <c r="HU298" s="858"/>
      <c r="HV298" s="858"/>
      <c r="HW298" s="858"/>
      <c r="HX298" s="858"/>
      <c r="HY298" s="858"/>
      <c r="HZ298" s="858"/>
      <c r="IA298" s="858"/>
      <c r="IB298" s="858"/>
      <c r="IC298" s="858"/>
      <c r="ID298" s="858"/>
      <c r="IE298" s="858"/>
      <c r="IF298" s="858"/>
      <c r="IG298" s="858"/>
      <c r="IH298" s="858"/>
      <c r="II298" s="858"/>
      <c r="IJ298" s="858"/>
      <c r="IK298" s="858"/>
      <c r="IL298" s="858"/>
      <c r="IM298" s="858"/>
      <c r="IN298" s="858"/>
      <c r="IO298" s="858"/>
      <c r="IP298" s="858"/>
      <c r="IQ298" s="858"/>
      <c r="IR298" s="858"/>
      <c r="IS298" s="858"/>
      <c r="IT298" s="858"/>
      <c r="IU298" s="858"/>
      <c r="IV298" s="858"/>
    </row>
    <row r="299" spans="1:256" s="867" customFormat="1" ht="27" customHeight="1">
      <c r="A299" s="654" t="s">
        <v>306</v>
      </c>
      <c r="B299" s="644">
        <v>2005</v>
      </c>
      <c r="C299" s="644">
        <v>2010</v>
      </c>
      <c r="D299" s="654">
        <v>2011</v>
      </c>
      <c r="E299" s="654">
        <v>2012</v>
      </c>
      <c r="F299" s="2753"/>
      <c r="G299" s="2753"/>
      <c r="H299" s="2753"/>
      <c r="I299" s="2753"/>
      <c r="J299" s="2753"/>
      <c r="K299" s="2753"/>
      <c r="L299" s="2753"/>
      <c r="M299" s="2753"/>
      <c r="N299" s="2753"/>
      <c r="O299" s="2753"/>
      <c r="P299" s="2753"/>
      <c r="Q299" s="2753"/>
      <c r="R299" s="2753"/>
      <c r="S299" s="2753"/>
      <c r="T299" s="2753"/>
      <c r="U299" s="2753"/>
      <c r="V299" s="2753"/>
      <c r="W299" s="2753"/>
      <c r="X299" s="2753"/>
      <c r="Y299" s="2753"/>
      <c r="Z299" s="2753"/>
      <c r="AA299" s="2753"/>
      <c r="AB299" s="2753"/>
      <c r="AC299" s="2753"/>
      <c r="AD299" s="2753"/>
      <c r="AE299" s="2753"/>
      <c r="AF299" s="2753"/>
      <c r="AG299" s="2753"/>
      <c r="AH299" s="2753"/>
    </row>
    <row r="300" spans="1:256" s="867" customFormat="1" ht="27" customHeight="1">
      <c r="A300" s="673" t="s">
        <v>1665</v>
      </c>
      <c r="B300" s="1069"/>
      <c r="C300" s="1069"/>
      <c r="D300" s="1271"/>
      <c r="E300" s="1308"/>
      <c r="F300" s="2753"/>
      <c r="G300" s="2753"/>
      <c r="H300" s="2753"/>
      <c r="I300" s="2753"/>
      <c r="J300" s="2753"/>
      <c r="K300" s="2753"/>
      <c r="L300" s="2753"/>
      <c r="M300" s="2753"/>
      <c r="N300" s="2753"/>
      <c r="O300" s="2753"/>
      <c r="P300" s="2753"/>
      <c r="Q300" s="2753"/>
      <c r="R300" s="2753"/>
      <c r="S300" s="2753"/>
      <c r="T300" s="2753"/>
      <c r="U300" s="2753"/>
      <c r="V300" s="2753"/>
      <c r="W300" s="2753"/>
      <c r="X300" s="2753"/>
      <c r="Y300" s="2753"/>
      <c r="Z300" s="2753"/>
      <c r="AA300" s="2753"/>
      <c r="AB300" s="2753"/>
      <c r="AC300" s="2753"/>
      <c r="AD300" s="2753"/>
      <c r="AE300" s="2753"/>
      <c r="AF300" s="2753"/>
      <c r="AG300" s="2753"/>
      <c r="AH300" s="2753"/>
    </row>
    <row r="301" spans="1:256" s="867" customFormat="1" ht="27" customHeight="1">
      <c r="A301" s="599" t="s">
        <v>1670</v>
      </c>
      <c r="B301" s="1309">
        <v>76633</v>
      </c>
      <c r="C301" s="1310">
        <v>135715</v>
      </c>
      <c r="D301" s="1311">
        <v>142430</v>
      </c>
      <c r="E301" s="1311">
        <v>150768</v>
      </c>
      <c r="F301" s="2753"/>
      <c r="G301" s="2753"/>
      <c r="H301" s="2753"/>
      <c r="I301" s="2753"/>
      <c r="J301" s="2753"/>
      <c r="K301" s="2753"/>
      <c r="L301" s="2753"/>
      <c r="M301" s="2753"/>
      <c r="N301" s="2753"/>
      <c r="O301" s="2753"/>
      <c r="P301" s="2753"/>
      <c r="Q301" s="2753"/>
      <c r="R301" s="2753"/>
      <c r="S301" s="2753"/>
      <c r="T301" s="2753"/>
      <c r="U301" s="2753"/>
      <c r="V301" s="2753"/>
      <c r="W301" s="2753"/>
      <c r="X301" s="2753"/>
      <c r="Y301" s="2753"/>
      <c r="Z301" s="2753"/>
      <c r="AA301" s="2753"/>
      <c r="AB301" s="2753"/>
      <c r="AC301" s="2753"/>
      <c r="AD301" s="2753"/>
      <c r="AE301" s="2753"/>
      <c r="AF301" s="2753"/>
      <c r="AG301" s="2753"/>
      <c r="AH301" s="2753"/>
    </row>
    <row r="302" spans="1:256" s="867" customFormat="1" ht="27" customHeight="1">
      <c r="A302" s="645" t="s">
        <v>1671</v>
      </c>
      <c r="B302" s="1312"/>
      <c r="C302" s="1312"/>
      <c r="D302" s="1313"/>
      <c r="E302" s="1313"/>
      <c r="F302" s="2753"/>
      <c r="G302" s="2753"/>
      <c r="H302" s="2753"/>
      <c r="I302" s="2753"/>
      <c r="J302" s="2753"/>
      <c r="K302" s="2753"/>
      <c r="L302" s="2753"/>
      <c r="M302" s="2753"/>
      <c r="N302" s="2753"/>
      <c r="O302" s="2753"/>
      <c r="P302" s="2753"/>
      <c r="Q302" s="2753"/>
      <c r="R302" s="2753"/>
      <c r="S302" s="2753"/>
      <c r="T302" s="2753"/>
      <c r="U302" s="2753"/>
      <c r="V302" s="2753"/>
      <c r="W302" s="2753"/>
      <c r="X302" s="2753"/>
      <c r="Y302" s="2753"/>
      <c r="Z302" s="2753"/>
      <c r="AA302" s="2753"/>
      <c r="AB302" s="2753"/>
      <c r="AC302" s="2753"/>
      <c r="AD302" s="2753"/>
      <c r="AE302" s="2753"/>
      <c r="AF302" s="2753"/>
      <c r="AG302" s="2753"/>
      <c r="AH302" s="2753"/>
    </row>
    <row r="303" spans="1:256" s="867" customFormat="1" ht="27" customHeight="1">
      <c r="A303" s="647" t="s">
        <v>1672</v>
      </c>
      <c r="B303" s="1312">
        <v>2482092</v>
      </c>
      <c r="C303" s="1312">
        <v>5419321</v>
      </c>
      <c r="D303" s="1313">
        <v>6175221</v>
      </c>
      <c r="E303" s="1313">
        <v>7331211</v>
      </c>
      <c r="F303" s="2753"/>
      <c r="G303" s="2753"/>
      <c r="H303" s="2753"/>
      <c r="I303" s="2753"/>
      <c r="J303" s="2753"/>
      <c r="K303" s="2753"/>
      <c r="L303" s="2753"/>
      <c r="M303" s="2753"/>
      <c r="N303" s="2753"/>
      <c r="O303" s="2753"/>
      <c r="P303" s="2753"/>
      <c r="Q303" s="2753"/>
      <c r="R303" s="2753"/>
      <c r="S303" s="2753"/>
      <c r="T303" s="2753"/>
      <c r="U303" s="2753"/>
      <c r="V303" s="2753"/>
      <c r="W303" s="2753"/>
      <c r="X303" s="2753"/>
      <c r="Y303" s="2753"/>
      <c r="Z303" s="2753"/>
      <c r="AA303" s="2753"/>
      <c r="AB303" s="2753"/>
      <c r="AC303" s="2753"/>
      <c r="AD303" s="2753"/>
      <c r="AE303" s="2753"/>
      <c r="AF303" s="2753"/>
      <c r="AG303" s="2753"/>
      <c r="AH303" s="2753"/>
    </row>
    <row r="304" spans="1:256" s="867" customFormat="1" ht="27" customHeight="1">
      <c r="A304" s="647" t="s">
        <v>1673</v>
      </c>
      <c r="B304" s="1312">
        <v>2458410</v>
      </c>
      <c r="C304" s="1312">
        <v>5343809</v>
      </c>
      <c r="D304" s="1313">
        <v>6083923</v>
      </c>
      <c r="E304" s="1313">
        <v>7325410</v>
      </c>
      <c r="F304" s="2753"/>
      <c r="G304" s="2753"/>
      <c r="H304" s="2753"/>
      <c r="I304" s="2753"/>
      <c r="J304" s="2753"/>
      <c r="K304" s="2753"/>
      <c r="L304" s="2753"/>
      <c r="M304" s="2753"/>
      <c r="N304" s="2753"/>
      <c r="O304" s="2753"/>
      <c r="P304" s="2753"/>
      <c r="Q304" s="2753"/>
      <c r="R304" s="2753"/>
      <c r="S304" s="2753"/>
      <c r="T304" s="2753"/>
      <c r="U304" s="2753"/>
      <c r="V304" s="2753"/>
      <c r="W304" s="2753"/>
      <c r="X304" s="2753"/>
      <c r="Y304" s="2753"/>
      <c r="Z304" s="2753"/>
      <c r="AA304" s="2753"/>
      <c r="AB304" s="2753"/>
      <c r="AC304" s="2753"/>
      <c r="AD304" s="2753"/>
      <c r="AE304" s="2753"/>
      <c r="AF304" s="2753"/>
      <c r="AG304" s="2753"/>
      <c r="AH304" s="2753"/>
    </row>
    <row r="305" spans="1:34" s="867" customFormat="1" ht="27" customHeight="1">
      <c r="A305" s="647" t="s">
        <v>1674</v>
      </c>
      <c r="B305" s="1312">
        <v>537974</v>
      </c>
      <c r="C305" s="1312">
        <v>272166</v>
      </c>
      <c r="D305" s="1313">
        <v>290674</v>
      </c>
      <c r="E305" s="1313">
        <v>230989</v>
      </c>
      <c r="F305" s="2753"/>
      <c r="G305" s="2753"/>
      <c r="H305" s="2753"/>
      <c r="I305" s="2753"/>
      <c r="J305" s="2753"/>
      <c r="K305" s="2753"/>
      <c r="L305" s="2753"/>
      <c r="M305" s="2753"/>
      <c r="N305" s="2753"/>
      <c r="O305" s="2753"/>
      <c r="P305" s="2753"/>
      <c r="Q305" s="2753"/>
      <c r="R305" s="2753"/>
      <c r="S305" s="2753"/>
      <c r="T305" s="2753"/>
      <c r="U305" s="2753"/>
      <c r="V305" s="2753"/>
      <c r="W305" s="2753"/>
      <c r="X305" s="2753"/>
      <c r="Y305" s="2753"/>
      <c r="Z305" s="2753"/>
      <c r="AA305" s="2753"/>
      <c r="AB305" s="2753"/>
      <c r="AC305" s="2753"/>
      <c r="AD305" s="2753"/>
      <c r="AE305" s="2753"/>
      <c r="AF305" s="2753"/>
      <c r="AG305" s="2753"/>
      <c r="AH305" s="2753"/>
    </row>
    <row r="306" spans="1:34" s="867" customFormat="1" ht="27" customHeight="1">
      <c r="A306" s="645" t="s">
        <v>1675</v>
      </c>
      <c r="B306" s="1312"/>
      <c r="C306" s="1312"/>
      <c r="D306" s="1313"/>
      <c r="E306" s="1313"/>
      <c r="F306" s="2753"/>
      <c r="G306" s="2753"/>
      <c r="H306" s="2753"/>
      <c r="I306" s="2753"/>
      <c r="J306" s="2753"/>
      <c r="K306" s="2753"/>
      <c r="L306" s="2753"/>
      <c r="M306" s="2753"/>
      <c r="N306" s="2753"/>
      <c r="O306" s="2753"/>
      <c r="P306" s="2753"/>
      <c r="Q306" s="2753"/>
      <c r="R306" s="2753"/>
      <c r="S306" s="2753"/>
      <c r="T306" s="2753"/>
      <c r="U306" s="2753"/>
      <c r="V306" s="2753"/>
      <c r="W306" s="2753"/>
      <c r="X306" s="2753"/>
      <c r="Y306" s="2753"/>
      <c r="Z306" s="2753"/>
      <c r="AA306" s="2753"/>
      <c r="AB306" s="2753"/>
      <c r="AC306" s="2753"/>
      <c r="AD306" s="2753"/>
      <c r="AE306" s="2753"/>
      <c r="AF306" s="2753"/>
      <c r="AG306" s="2753"/>
      <c r="AH306" s="2753"/>
    </row>
    <row r="307" spans="1:34" s="867" customFormat="1" ht="27" customHeight="1">
      <c r="A307" s="647" t="s">
        <v>1676</v>
      </c>
      <c r="B307" s="1312">
        <v>112828</v>
      </c>
      <c r="C307" s="1312">
        <v>229021</v>
      </c>
      <c r="D307" s="1313">
        <v>254560</v>
      </c>
      <c r="E307" s="1313">
        <v>306212</v>
      </c>
      <c r="F307" s="2753"/>
      <c r="G307" s="2753"/>
      <c r="H307" s="2753"/>
      <c r="I307" s="2753"/>
      <c r="J307" s="2753"/>
      <c r="K307" s="2753"/>
      <c r="L307" s="2753"/>
      <c r="M307" s="2753"/>
      <c r="N307" s="2753"/>
      <c r="O307" s="2753"/>
      <c r="P307" s="2753"/>
      <c r="Q307" s="2753"/>
      <c r="R307" s="2753"/>
      <c r="S307" s="2753"/>
      <c r="T307" s="2753"/>
      <c r="U307" s="2753"/>
      <c r="V307" s="2753"/>
      <c r="W307" s="2753"/>
      <c r="X307" s="2753"/>
      <c r="Y307" s="2753"/>
      <c r="Z307" s="2753"/>
      <c r="AA307" s="2753"/>
      <c r="AB307" s="2753"/>
      <c r="AC307" s="2753"/>
      <c r="AD307" s="2753"/>
      <c r="AE307" s="2753"/>
      <c r="AF307" s="2753"/>
      <c r="AG307" s="2753"/>
      <c r="AH307" s="2753"/>
    </row>
    <row r="308" spans="1:34" s="867" customFormat="1" ht="27" customHeight="1">
      <c r="A308" s="647" t="s">
        <v>1677</v>
      </c>
      <c r="B308" s="1312">
        <v>100896</v>
      </c>
      <c r="C308" s="1312">
        <v>208790</v>
      </c>
      <c r="D308" s="1313">
        <v>226984</v>
      </c>
      <c r="E308" s="1313">
        <v>261752</v>
      </c>
      <c r="F308" s="2753"/>
      <c r="G308" s="2753"/>
      <c r="H308" s="2753"/>
      <c r="I308" s="2753"/>
      <c r="J308" s="2753"/>
      <c r="K308" s="2753"/>
      <c r="L308" s="2753"/>
      <c r="M308" s="2753"/>
      <c r="N308" s="2753"/>
      <c r="O308" s="2753"/>
      <c r="P308" s="2753"/>
      <c r="Q308" s="2753"/>
      <c r="R308" s="2753"/>
      <c r="S308" s="2753"/>
      <c r="T308" s="2753"/>
      <c r="U308" s="2753"/>
      <c r="V308" s="2753"/>
      <c r="W308" s="2753"/>
      <c r="X308" s="2753"/>
      <c r="Y308" s="2753"/>
      <c r="Z308" s="2753"/>
      <c r="AA308" s="2753"/>
      <c r="AB308" s="2753"/>
      <c r="AC308" s="2753"/>
      <c r="AD308" s="2753"/>
      <c r="AE308" s="2753"/>
      <c r="AF308" s="2753"/>
      <c r="AG308" s="2753"/>
      <c r="AH308" s="2753"/>
    </row>
    <row r="309" spans="1:34" s="867" customFormat="1" ht="27" customHeight="1">
      <c r="A309" s="645" t="s">
        <v>1678</v>
      </c>
      <c r="B309" s="1312"/>
      <c r="C309" s="1312"/>
      <c r="D309" s="1313"/>
      <c r="E309" s="1313"/>
      <c r="F309" s="2757"/>
      <c r="G309" s="2753"/>
      <c r="H309" s="2753"/>
      <c r="I309" s="2753"/>
      <c r="J309" s="2753"/>
      <c r="K309" s="2753"/>
      <c r="L309" s="2753"/>
      <c r="M309" s="2753"/>
      <c r="N309" s="2753"/>
      <c r="O309" s="2753"/>
      <c r="P309" s="2753"/>
      <c r="Q309" s="2753"/>
      <c r="R309" s="2753"/>
      <c r="S309" s="2753"/>
      <c r="T309" s="2753"/>
      <c r="U309" s="2753"/>
      <c r="V309" s="2753"/>
      <c r="W309" s="2753"/>
      <c r="X309" s="2753"/>
      <c r="Y309" s="2753"/>
      <c r="Z309" s="2753"/>
      <c r="AA309" s="2753"/>
      <c r="AB309" s="2753"/>
      <c r="AC309" s="2753"/>
      <c r="AD309" s="2753"/>
      <c r="AE309" s="2753"/>
      <c r="AF309" s="2753"/>
      <c r="AG309" s="2753"/>
      <c r="AH309" s="2753"/>
    </row>
    <row r="310" spans="1:34" s="867" customFormat="1" ht="27" customHeight="1">
      <c r="A310" s="647" t="s">
        <v>1676</v>
      </c>
      <c r="B310" s="1312">
        <v>807</v>
      </c>
      <c r="C310" s="1312">
        <v>2113</v>
      </c>
      <c r="D310" s="1313">
        <v>2158</v>
      </c>
      <c r="E310" s="1313">
        <v>2411</v>
      </c>
      <c r="F310" s="2757"/>
      <c r="G310" s="2753"/>
      <c r="H310" s="2753"/>
      <c r="I310" s="2753"/>
      <c r="J310" s="2753"/>
      <c r="K310" s="2753"/>
      <c r="L310" s="2753"/>
      <c r="M310" s="2753"/>
      <c r="N310" s="2753"/>
      <c r="O310" s="2753"/>
      <c r="P310" s="2753"/>
      <c r="Q310" s="2753"/>
      <c r="R310" s="2753"/>
      <c r="S310" s="2753"/>
      <c r="T310" s="2753"/>
      <c r="U310" s="2753"/>
      <c r="V310" s="2753"/>
      <c r="W310" s="2753"/>
      <c r="X310" s="2753"/>
      <c r="Y310" s="2753"/>
      <c r="Z310" s="2753"/>
      <c r="AA310" s="2753"/>
      <c r="AB310" s="2753"/>
      <c r="AC310" s="2753"/>
      <c r="AD310" s="2753"/>
      <c r="AE310" s="2753"/>
      <c r="AF310" s="2753"/>
      <c r="AG310" s="2753"/>
      <c r="AH310" s="2753"/>
    </row>
    <row r="311" spans="1:34" s="867" customFormat="1" ht="27" customHeight="1">
      <c r="A311" s="664" t="s">
        <v>1677</v>
      </c>
      <c r="B311" s="1312">
        <v>776</v>
      </c>
      <c r="C311" s="1312">
        <v>2411</v>
      </c>
      <c r="D311" s="1313">
        <v>3241</v>
      </c>
      <c r="E311" s="1313">
        <v>3637</v>
      </c>
      <c r="F311" s="2757"/>
      <c r="G311" s="2753"/>
      <c r="H311" s="2753"/>
      <c r="I311" s="2753"/>
      <c r="J311" s="2753"/>
      <c r="K311" s="2753"/>
      <c r="L311" s="2753"/>
      <c r="M311" s="2753"/>
      <c r="N311" s="2753"/>
      <c r="O311" s="2753"/>
      <c r="P311" s="2753"/>
      <c r="Q311" s="2753"/>
      <c r="R311" s="2753"/>
      <c r="S311" s="2753"/>
      <c r="T311" s="2753"/>
      <c r="U311" s="2753"/>
      <c r="V311" s="2753"/>
      <c r="W311" s="2753"/>
      <c r="X311" s="2753"/>
      <c r="Y311" s="2753"/>
      <c r="Z311" s="2753"/>
      <c r="AA311" s="2753"/>
      <c r="AB311" s="2753"/>
      <c r="AC311" s="2753"/>
      <c r="AD311" s="2753"/>
      <c r="AE311" s="2753"/>
      <c r="AF311" s="2753"/>
      <c r="AG311" s="2753"/>
      <c r="AH311" s="2753"/>
    </row>
    <row r="312" spans="1:34" s="867" customFormat="1" ht="27" customHeight="1">
      <c r="A312" s="865" t="s">
        <v>1666</v>
      </c>
      <c r="B312" s="1312"/>
      <c r="C312" s="1312"/>
      <c r="D312" s="1313"/>
      <c r="E312" s="1313"/>
      <c r="F312" s="2752"/>
      <c r="G312" s="2753"/>
      <c r="H312" s="2753"/>
      <c r="I312" s="2753"/>
      <c r="J312" s="2753"/>
      <c r="K312" s="2753"/>
      <c r="L312" s="2753"/>
      <c r="M312" s="2753"/>
      <c r="N312" s="2753"/>
      <c r="O312" s="2753"/>
      <c r="P312" s="2753"/>
      <c r="Q312" s="2753"/>
      <c r="R312" s="2753"/>
      <c r="S312" s="2753"/>
      <c r="T312" s="2753"/>
      <c r="U312" s="2753"/>
      <c r="V312" s="2753"/>
      <c r="W312" s="2753"/>
      <c r="X312" s="2753"/>
      <c r="Y312" s="2753"/>
      <c r="Z312" s="2753"/>
      <c r="AA312" s="2753"/>
      <c r="AB312" s="2753"/>
      <c r="AC312" s="2753"/>
      <c r="AD312" s="2753"/>
      <c r="AE312" s="2753"/>
      <c r="AF312" s="2753"/>
      <c r="AG312" s="2753"/>
      <c r="AH312" s="2753"/>
    </row>
    <row r="313" spans="1:34" s="867" customFormat="1" ht="27" customHeight="1">
      <c r="A313" s="599" t="s">
        <v>1670</v>
      </c>
      <c r="B313" s="1310">
        <v>2636</v>
      </c>
      <c r="C313" s="1310">
        <v>3131</v>
      </c>
      <c r="D313" s="1310">
        <v>2753</v>
      </c>
      <c r="E313" s="1310">
        <f>SUM(E314:E325)</f>
        <v>64842</v>
      </c>
      <c r="F313" s="2757"/>
      <c r="G313" s="2753"/>
      <c r="H313" s="2753"/>
      <c r="I313" s="2753"/>
      <c r="J313" s="2753"/>
      <c r="K313" s="2753"/>
      <c r="L313" s="2753"/>
      <c r="M313" s="2753"/>
      <c r="N313" s="2753"/>
      <c r="O313" s="2753"/>
      <c r="P313" s="2753"/>
      <c r="Q313" s="2753"/>
      <c r="R313" s="2753"/>
      <c r="S313" s="2753"/>
      <c r="T313" s="2753"/>
      <c r="U313" s="2753"/>
      <c r="V313" s="2753"/>
      <c r="W313" s="2753"/>
      <c r="X313" s="2753"/>
      <c r="Y313" s="2753"/>
      <c r="Z313" s="2753"/>
      <c r="AA313" s="2753"/>
      <c r="AB313" s="2753"/>
      <c r="AC313" s="2753"/>
      <c r="AD313" s="2753"/>
      <c r="AE313" s="2753"/>
      <c r="AF313" s="2753"/>
      <c r="AG313" s="2753"/>
      <c r="AH313" s="2753"/>
    </row>
    <row r="314" spans="1:34" s="867" customFormat="1" ht="27" customHeight="1">
      <c r="A314" s="599" t="s">
        <v>1671</v>
      </c>
      <c r="B314" s="1312"/>
      <c r="C314" s="1312"/>
      <c r="D314" s="1313"/>
      <c r="E314" s="1313"/>
      <c r="F314" s="2753"/>
      <c r="G314" s="2753"/>
      <c r="H314" s="2753"/>
      <c r="I314" s="2753"/>
      <c r="J314" s="2753"/>
      <c r="K314" s="2753"/>
      <c r="L314" s="2753"/>
      <c r="M314" s="2753"/>
      <c r="N314" s="2753"/>
      <c r="O314" s="2753"/>
      <c r="P314" s="2753"/>
      <c r="Q314" s="2753"/>
      <c r="R314" s="2753"/>
      <c r="S314" s="2753"/>
      <c r="T314" s="2753"/>
      <c r="U314" s="2753"/>
      <c r="V314" s="2753"/>
      <c r="W314" s="2753"/>
      <c r="X314" s="2753"/>
      <c r="Y314" s="2753"/>
      <c r="Z314" s="2753"/>
      <c r="AA314" s="2753"/>
      <c r="AB314" s="2753"/>
      <c r="AC314" s="2753"/>
      <c r="AD314" s="2753"/>
      <c r="AE314" s="2753"/>
      <c r="AF314" s="2753"/>
      <c r="AG314" s="2753"/>
      <c r="AH314" s="2753"/>
    </row>
    <row r="315" spans="1:34" s="867" customFormat="1" ht="27" customHeight="1">
      <c r="A315" s="664" t="s">
        <v>1672</v>
      </c>
      <c r="B315" s="1312">
        <v>35041</v>
      </c>
      <c r="C315" s="1312">
        <v>39395</v>
      </c>
      <c r="D315" s="1313">
        <v>35182</v>
      </c>
      <c r="E315" s="1313">
        <v>24701</v>
      </c>
      <c r="F315" s="2753"/>
      <c r="G315" s="2753"/>
      <c r="H315" s="2753"/>
      <c r="I315" s="2753"/>
      <c r="J315" s="2753"/>
      <c r="K315" s="2753"/>
      <c r="L315" s="2753"/>
      <c r="M315" s="2753"/>
      <c r="N315" s="2753"/>
      <c r="O315" s="2753"/>
      <c r="P315" s="2753"/>
      <c r="Q315" s="2753"/>
      <c r="R315" s="2753"/>
      <c r="S315" s="2753"/>
      <c r="T315" s="2753"/>
      <c r="U315" s="2753"/>
      <c r="V315" s="2753"/>
      <c r="W315" s="2753"/>
      <c r="X315" s="2753"/>
      <c r="Y315" s="2753"/>
      <c r="Z315" s="2753"/>
      <c r="AA315" s="2753"/>
      <c r="AB315" s="2753"/>
      <c r="AC315" s="2753"/>
      <c r="AD315" s="2753"/>
      <c r="AE315" s="2753"/>
      <c r="AF315" s="2753"/>
      <c r="AG315" s="2753"/>
      <c r="AH315" s="2753"/>
    </row>
    <row r="316" spans="1:34" s="867" customFormat="1" ht="27" customHeight="1">
      <c r="A316" s="664" t="s">
        <v>1673</v>
      </c>
      <c r="B316" s="1312">
        <v>42910</v>
      </c>
      <c r="C316" s="1312">
        <v>43318</v>
      </c>
      <c r="D316" s="1313">
        <v>37996</v>
      </c>
      <c r="E316" s="1313">
        <v>22620</v>
      </c>
      <c r="F316" s="2772"/>
      <c r="G316" s="2753"/>
      <c r="H316" s="2753"/>
      <c r="I316" s="2753"/>
      <c r="J316" s="2753"/>
      <c r="K316" s="2753"/>
      <c r="L316" s="2753"/>
      <c r="M316" s="2753"/>
      <c r="N316" s="2753"/>
      <c r="O316" s="2753"/>
      <c r="P316" s="2753"/>
      <c r="Q316" s="2753"/>
      <c r="R316" s="2753"/>
      <c r="S316" s="2753"/>
      <c r="T316" s="2753"/>
      <c r="U316" s="2753"/>
      <c r="V316" s="2753"/>
      <c r="W316" s="2753"/>
      <c r="X316" s="2753"/>
      <c r="Y316" s="2753"/>
      <c r="Z316" s="2753"/>
      <c r="AA316" s="2753"/>
      <c r="AB316" s="2753"/>
      <c r="AC316" s="2753"/>
      <c r="AD316" s="2753"/>
      <c r="AE316" s="2753"/>
      <c r="AF316" s="2753"/>
      <c r="AG316" s="2753"/>
      <c r="AH316" s="2753"/>
    </row>
    <row r="317" spans="1:34" s="867" customFormat="1" ht="27" customHeight="1">
      <c r="A317" s="664" t="s">
        <v>1674</v>
      </c>
      <c r="B317" s="1312">
        <v>49102</v>
      </c>
      <c r="C317" s="1312">
        <v>9052</v>
      </c>
      <c r="D317" s="1313">
        <v>14872</v>
      </c>
      <c r="E317" s="1313">
        <v>16022</v>
      </c>
      <c r="F317" s="2772"/>
      <c r="G317" s="2753"/>
      <c r="H317" s="2753"/>
      <c r="I317" s="2753"/>
      <c r="J317" s="2753"/>
      <c r="K317" s="2753"/>
      <c r="L317" s="2753"/>
      <c r="M317" s="2753"/>
      <c r="N317" s="2753"/>
      <c r="O317" s="2753"/>
      <c r="P317" s="2753"/>
      <c r="Q317" s="2753"/>
      <c r="R317" s="2753"/>
      <c r="S317" s="2753"/>
      <c r="T317" s="2753"/>
      <c r="U317" s="2753"/>
      <c r="V317" s="2753"/>
      <c r="W317" s="2753"/>
      <c r="X317" s="2753"/>
      <c r="Y317" s="2753"/>
      <c r="Z317" s="2753"/>
      <c r="AA317" s="2753"/>
      <c r="AB317" s="2753"/>
      <c r="AC317" s="2753"/>
      <c r="AD317" s="2753"/>
      <c r="AE317" s="2753"/>
      <c r="AF317" s="2753"/>
      <c r="AG317" s="2753"/>
      <c r="AH317" s="2753"/>
    </row>
    <row r="318" spans="1:34" s="867" customFormat="1" ht="27" customHeight="1">
      <c r="A318" s="599" t="s">
        <v>1675</v>
      </c>
      <c r="B318" s="1312"/>
      <c r="C318" s="1312"/>
      <c r="D318" s="1313"/>
      <c r="E318" s="1313"/>
      <c r="F318" s="2772"/>
      <c r="G318" s="2753"/>
      <c r="H318" s="2753"/>
      <c r="I318" s="2753"/>
      <c r="J318" s="2753"/>
      <c r="K318" s="2753"/>
      <c r="L318" s="2753"/>
      <c r="M318" s="2753"/>
      <c r="N318" s="2753"/>
      <c r="O318" s="2753"/>
      <c r="P318" s="2753"/>
      <c r="Q318" s="2753"/>
      <c r="R318" s="2753"/>
      <c r="S318" s="2753"/>
      <c r="T318" s="2753"/>
      <c r="U318" s="2753"/>
      <c r="V318" s="2753"/>
      <c r="W318" s="2753"/>
      <c r="X318" s="2753"/>
      <c r="Y318" s="2753"/>
      <c r="Z318" s="2753"/>
      <c r="AA318" s="2753"/>
      <c r="AB318" s="2753"/>
      <c r="AC318" s="2753"/>
      <c r="AD318" s="2753"/>
      <c r="AE318" s="2753"/>
      <c r="AF318" s="2753"/>
      <c r="AG318" s="2753"/>
      <c r="AH318" s="2753"/>
    </row>
    <row r="319" spans="1:34" s="867" customFormat="1" ht="27" customHeight="1">
      <c r="A319" s="664" t="s">
        <v>1676</v>
      </c>
      <c r="B319" s="1312">
        <v>350</v>
      </c>
      <c r="C319" s="1312">
        <v>407</v>
      </c>
      <c r="D319" s="1313">
        <v>104.3</v>
      </c>
      <c r="E319" s="1313">
        <v>142</v>
      </c>
      <c r="F319" s="2772"/>
      <c r="G319" s="2753"/>
      <c r="H319" s="2753"/>
      <c r="I319" s="2753"/>
      <c r="J319" s="2753"/>
      <c r="K319" s="2753"/>
      <c r="L319" s="2753"/>
      <c r="M319" s="2753"/>
      <c r="N319" s="2753"/>
      <c r="O319" s="2753"/>
      <c r="P319" s="2753"/>
      <c r="Q319" s="2753"/>
      <c r="R319" s="2753"/>
      <c r="S319" s="2753"/>
      <c r="T319" s="2753"/>
      <c r="U319" s="2753"/>
      <c r="V319" s="2753"/>
      <c r="W319" s="2753"/>
      <c r="X319" s="2753"/>
      <c r="Y319" s="2753"/>
      <c r="Z319" s="2753"/>
      <c r="AA319" s="2753"/>
      <c r="AB319" s="2753"/>
      <c r="AC319" s="2753"/>
      <c r="AD319" s="2753"/>
      <c r="AE319" s="2753"/>
      <c r="AF319" s="2753"/>
      <c r="AG319" s="2753"/>
      <c r="AH319" s="2753"/>
    </row>
    <row r="320" spans="1:34" s="867" customFormat="1" ht="27" customHeight="1">
      <c r="A320" s="664" t="s">
        <v>1677</v>
      </c>
      <c r="B320" s="1312">
        <v>1045</v>
      </c>
      <c r="C320" s="1312">
        <v>1354</v>
      </c>
      <c r="D320" s="1313">
        <v>393.3</v>
      </c>
      <c r="E320" s="1313">
        <v>1357</v>
      </c>
      <c r="F320" s="2772"/>
      <c r="G320" s="2753"/>
      <c r="H320" s="2753"/>
      <c r="I320" s="2753"/>
      <c r="J320" s="2753"/>
      <c r="K320" s="2753"/>
      <c r="L320" s="2753"/>
      <c r="M320" s="2753"/>
      <c r="N320" s="2753"/>
      <c r="O320" s="2753"/>
      <c r="P320" s="2753"/>
      <c r="Q320" s="2753"/>
      <c r="R320" s="2753"/>
      <c r="S320" s="2753"/>
      <c r="T320" s="2753"/>
      <c r="U320" s="2753"/>
      <c r="V320" s="2753"/>
      <c r="W320" s="2753"/>
      <c r="X320" s="2753"/>
      <c r="Y320" s="2753"/>
      <c r="Z320" s="2753"/>
      <c r="AA320" s="2753"/>
      <c r="AB320" s="2753"/>
      <c r="AC320" s="2753"/>
      <c r="AD320" s="2753"/>
      <c r="AE320" s="2753"/>
      <c r="AF320" s="2753"/>
      <c r="AG320" s="2753"/>
      <c r="AH320" s="2753"/>
    </row>
    <row r="321" spans="1:256" s="867" customFormat="1" ht="27" customHeight="1">
      <c r="A321" s="599" t="s">
        <v>1678</v>
      </c>
      <c r="B321" s="1069"/>
      <c r="C321" s="1069"/>
      <c r="D321" s="1271"/>
      <c r="E321" s="1271"/>
      <c r="F321" s="2772"/>
      <c r="G321" s="2753"/>
      <c r="H321" s="2753"/>
      <c r="I321" s="2753"/>
      <c r="J321" s="2753"/>
      <c r="K321" s="2753"/>
      <c r="L321" s="2753"/>
      <c r="M321" s="2753"/>
      <c r="N321" s="2753"/>
      <c r="O321" s="2753"/>
      <c r="P321" s="2753"/>
      <c r="Q321" s="2753"/>
      <c r="R321" s="2753"/>
      <c r="S321" s="2753"/>
      <c r="T321" s="2753"/>
      <c r="U321" s="2753"/>
      <c r="V321" s="2753"/>
      <c r="W321" s="2753"/>
      <c r="X321" s="2753"/>
      <c r="Y321" s="2753"/>
      <c r="Z321" s="2753"/>
      <c r="AA321" s="2753"/>
      <c r="AB321" s="2753"/>
      <c r="AC321" s="2753"/>
      <c r="AD321" s="2753"/>
      <c r="AE321" s="2753"/>
      <c r="AF321" s="2753"/>
      <c r="AG321" s="2753"/>
      <c r="AH321" s="2753"/>
    </row>
    <row r="322" spans="1:256" s="867" customFormat="1" ht="27" customHeight="1">
      <c r="A322" s="664" t="s">
        <v>1676</v>
      </c>
      <c r="B322" s="1314">
        <v>0.13</v>
      </c>
      <c r="C322" s="1314">
        <v>0</v>
      </c>
      <c r="D322" s="1315">
        <v>0</v>
      </c>
      <c r="E322" s="1315">
        <v>0</v>
      </c>
      <c r="F322" s="2772"/>
      <c r="G322" s="2753"/>
      <c r="H322" s="2753"/>
      <c r="I322" s="2753"/>
      <c r="J322" s="2753"/>
      <c r="K322" s="2753"/>
      <c r="L322" s="2753"/>
      <c r="M322" s="2753"/>
      <c r="N322" s="2753"/>
      <c r="O322" s="2753"/>
      <c r="P322" s="2753"/>
      <c r="Q322" s="2753"/>
      <c r="R322" s="2753"/>
      <c r="S322" s="2753"/>
      <c r="T322" s="2753"/>
      <c r="U322" s="2753"/>
      <c r="V322" s="2753"/>
      <c r="W322" s="2753"/>
      <c r="X322" s="2753"/>
      <c r="Y322" s="2753"/>
      <c r="Z322" s="2753"/>
      <c r="AA322" s="2753"/>
      <c r="AB322" s="2753"/>
      <c r="AC322" s="2753"/>
      <c r="AD322" s="2753"/>
      <c r="AE322" s="2753"/>
      <c r="AF322" s="2753"/>
      <c r="AG322" s="2753"/>
      <c r="AH322" s="2753"/>
    </row>
    <row r="323" spans="1:256" s="864" customFormat="1" ht="15" customHeight="1">
      <c r="A323" s="648" t="s">
        <v>1677</v>
      </c>
      <c r="B323" s="1316">
        <v>0.01</v>
      </c>
      <c r="C323" s="1316">
        <v>0</v>
      </c>
      <c r="D323" s="1317">
        <v>0</v>
      </c>
      <c r="E323" s="1317">
        <v>0</v>
      </c>
      <c r="F323" s="2772"/>
      <c r="G323" s="2753"/>
      <c r="H323" s="2753"/>
      <c r="I323" s="2753"/>
      <c r="J323" s="2753"/>
      <c r="K323" s="2753"/>
      <c r="L323" s="2753"/>
      <c r="M323" s="2753"/>
      <c r="N323" s="2753"/>
      <c r="O323" s="2753"/>
      <c r="P323" s="2753"/>
      <c r="Q323" s="2753"/>
      <c r="R323" s="2753"/>
      <c r="S323" s="2753"/>
      <c r="T323" s="2753"/>
      <c r="U323" s="2753"/>
      <c r="V323" s="2753"/>
      <c r="W323" s="2753"/>
      <c r="X323" s="2753"/>
      <c r="Y323" s="2753"/>
      <c r="Z323" s="2753"/>
      <c r="AA323" s="2753"/>
      <c r="AB323" s="2753"/>
      <c r="AC323" s="2753"/>
      <c r="AD323" s="2753"/>
      <c r="AE323" s="2753"/>
      <c r="AF323" s="2753"/>
      <c r="AG323" s="2753"/>
      <c r="AH323" s="2753"/>
      <c r="AI323" s="867"/>
      <c r="AJ323" s="867"/>
      <c r="AK323" s="867"/>
      <c r="AL323" s="867"/>
      <c r="AM323" s="867"/>
      <c r="AN323" s="867"/>
      <c r="AO323" s="867"/>
      <c r="AP323" s="867"/>
      <c r="AQ323" s="867"/>
      <c r="AR323" s="867"/>
      <c r="AS323" s="867"/>
      <c r="AT323" s="867"/>
      <c r="AU323" s="867"/>
      <c r="AV323" s="867"/>
      <c r="AW323" s="867"/>
      <c r="AX323" s="867"/>
      <c r="AY323" s="867"/>
      <c r="AZ323" s="867"/>
      <c r="BA323" s="867"/>
      <c r="BB323" s="867"/>
      <c r="BC323" s="867"/>
      <c r="BD323" s="867"/>
      <c r="BE323" s="867"/>
      <c r="BF323" s="867"/>
      <c r="BG323" s="867"/>
      <c r="BH323" s="867"/>
      <c r="BI323" s="867"/>
      <c r="BJ323" s="867"/>
      <c r="BK323" s="867"/>
      <c r="BL323" s="867"/>
      <c r="BM323" s="867"/>
      <c r="BN323" s="867"/>
      <c r="BO323" s="867"/>
      <c r="BP323" s="867"/>
      <c r="BQ323" s="867"/>
      <c r="BR323" s="867"/>
      <c r="BS323" s="867"/>
      <c r="BT323" s="867"/>
      <c r="BU323" s="867"/>
      <c r="BV323" s="867"/>
      <c r="BW323" s="867"/>
      <c r="BX323" s="867"/>
      <c r="BY323" s="867"/>
      <c r="BZ323" s="867"/>
      <c r="CA323" s="867"/>
      <c r="CB323" s="867"/>
      <c r="CC323" s="867"/>
      <c r="CD323" s="867"/>
      <c r="CE323" s="867"/>
      <c r="CF323" s="867"/>
      <c r="CG323" s="867"/>
      <c r="CH323" s="867"/>
      <c r="CI323" s="867"/>
      <c r="CJ323" s="867"/>
      <c r="CK323" s="867"/>
      <c r="CL323" s="867"/>
      <c r="CM323" s="867"/>
      <c r="CN323" s="867"/>
      <c r="CO323" s="867"/>
      <c r="CP323" s="867"/>
      <c r="CQ323" s="867"/>
      <c r="CR323" s="867"/>
      <c r="CS323" s="867"/>
      <c r="CT323" s="867"/>
      <c r="CU323" s="867"/>
      <c r="CV323" s="867"/>
      <c r="CW323" s="867"/>
      <c r="CX323" s="867"/>
      <c r="CY323" s="867"/>
      <c r="CZ323" s="867"/>
      <c r="DA323" s="867"/>
      <c r="DB323" s="867"/>
      <c r="DC323" s="867"/>
      <c r="DD323" s="867"/>
      <c r="DE323" s="867"/>
      <c r="DF323" s="867"/>
      <c r="DG323" s="867"/>
      <c r="DH323" s="867"/>
      <c r="DI323" s="867"/>
      <c r="DJ323" s="867"/>
      <c r="DK323" s="867"/>
      <c r="DL323" s="867"/>
      <c r="DM323" s="867"/>
      <c r="DN323" s="867"/>
      <c r="DO323" s="867"/>
      <c r="DP323" s="867"/>
      <c r="DQ323" s="867"/>
      <c r="DR323" s="867"/>
      <c r="DS323" s="867"/>
      <c r="DT323" s="867"/>
      <c r="DU323" s="867"/>
      <c r="DV323" s="867"/>
      <c r="DW323" s="867"/>
      <c r="DX323" s="867"/>
      <c r="DY323" s="867"/>
      <c r="DZ323" s="867"/>
      <c r="EA323" s="867"/>
      <c r="EB323" s="867"/>
      <c r="EC323" s="867"/>
      <c r="ED323" s="867"/>
      <c r="EE323" s="867"/>
      <c r="EF323" s="867"/>
      <c r="EG323" s="867"/>
      <c r="EH323" s="867"/>
      <c r="EI323" s="867"/>
      <c r="EJ323" s="867"/>
      <c r="EK323" s="867"/>
      <c r="EL323" s="867"/>
      <c r="EM323" s="867"/>
      <c r="EN323" s="867"/>
      <c r="EO323" s="867"/>
      <c r="EP323" s="867"/>
      <c r="EQ323" s="867"/>
      <c r="ER323" s="867"/>
      <c r="ES323" s="867"/>
      <c r="ET323" s="867"/>
      <c r="EU323" s="867"/>
      <c r="EV323" s="867"/>
      <c r="EW323" s="867"/>
      <c r="EX323" s="867"/>
      <c r="EY323" s="867"/>
      <c r="EZ323" s="867"/>
      <c r="FA323" s="867"/>
      <c r="FB323" s="867"/>
      <c r="FC323" s="867"/>
      <c r="FD323" s="867"/>
      <c r="FE323" s="867"/>
      <c r="FF323" s="867"/>
      <c r="FG323" s="867"/>
      <c r="FH323" s="867"/>
      <c r="FI323" s="867"/>
      <c r="FJ323" s="867"/>
      <c r="FK323" s="867"/>
      <c r="FL323" s="867"/>
      <c r="FM323" s="867"/>
      <c r="FN323" s="867"/>
      <c r="FO323" s="867"/>
      <c r="FP323" s="867"/>
      <c r="FQ323" s="867"/>
      <c r="FR323" s="867"/>
      <c r="FS323" s="867"/>
      <c r="FT323" s="867"/>
      <c r="FU323" s="867"/>
      <c r="FV323" s="867"/>
      <c r="FW323" s="867"/>
      <c r="FX323" s="867"/>
      <c r="FY323" s="867"/>
      <c r="FZ323" s="867"/>
      <c r="GA323" s="867"/>
      <c r="GB323" s="867"/>
      <c r="GC323" s="867"/>
      <c r="GD323" s="867"/>
      <c r="GE323" s="867"/>
      <c r="GF323" s="867"/>
      <c r="GG323" s="867"/>
      <c r="GH323" s="867"/>
      <c r="GI323" s="867"/>
      <c r="GJ323" s="867"/>
      <c r="GK323" s="867"/>
      <c r="GL323" s="867"/>
      <c r="GM323" s="867"/>
      <c r="GN323" s="867"/>
      <c r="GO323" s="867"/>
      <c r="GP323" s="867"/>
      <c r="GQ323" s="867"/>
      <c r="GR323" s="867"/>
      <c r="GS323" s="867"/>
      <c r="GT323" s="867"/>
      <c r="GU323" s="867"/>
      <c r="GV323" s="867"/>
      <c r="GW323" s="867"/>
      <c r="GX323" s="867"/>
      <c r="GY323" s="867"/>
      <c r="GZ323" s="867"/>
      <c r="HA323" s="867"/>
      <c r="HB323" s="867"/>
      <c r="HC323" s="867"/>
      <c r="HD323" s="867"/>
      <c r="HE323" s="867"/>
      <c r="HF323" s="867"/>
      <c r="HG323" s="867"/>
      <c r="HH323" s="867"/>
      <c r="HI323" s="867"/>
      <c r="HJ323" s="867"/>
      <c r="HK323" s="867"/>
      <c r="HL323" s="867"/>
      <c r="HM323" s="867"/>
      <c r="HN323" s="867"/>
      <c r="HO323" s="867"/>
      <c r="HP323" s="867"/>
      <c r="HQ323" s="867"/>
      <c r="HR323" s="867"/>
      <c r="HS323" s="867"/>
      <c r="HT323" s="867"/>
      <c r="HU323" s="867"/>
      <c r="HV323" s="867"/>
      <c r="HW323" s="867"/>
      <c r="HX323" s="867"/>
      <c r="HY323" s="867"/>
      <c r="HZ323" s="867"/>
      <c r="IA323" s="867"/>
      <c r="IB323" s="867"/>
      <c r="IC323" s="867"/>
      <c r="ID323" s="867"/>
      <c r="IE323" s="867"/>
      <c r="IF323" s="867"/>
      <c r="IG323" s="867"/>
      <c r="IH323" s="867"/>
      <c r="II323" s="867"/>
      <c r="IJ323" s="867"/>
      <c r="IK323" s="867"/>
      <c r="IL323" s="867"/>
      <c r="IM323" s="867"/>
      <c r="IN323" s="867"/>
      <c r="IO323" s="867"/>
      <c r="IP323" s="867"/>
      <c r="IQ323" s="867"/>
      <c r="IR323" s="867"/>
      <c r="IS323" s="867"/>
      <c r="IT323" s="867"/>
      <c r="IU323" s="867"/>
      <c r="IV323" s="867"/>
    </row>
    <row r="324" spans="1:256" s="864" customFormat="1" ht="15" customHeight="1">
      <c r="A324" s="617" t="s">
        <v>1667</v>
      </c>
      <c r="B324" s="617"/>
      <c r="C324" s="617"/>
      <c r="D324" s="617"/>
      <c r="E324" s="617"/>
      <c r="F324" s="2772"/>
      <c r="G324" s="2757"/>
      <c r="H324" s="2757"/>
      <c r="I324" s="2757"/>
      <c r="J324" s="2757"/>
      <c r="K324" s="2757"/>
      <c r="L324" s="2757"/>
      <c r="M324" s="2757"/>
      <c r="N324" s="2757"/>
      <c r="O324" s="2757"/>
      <c r="P324" s="2757"/>
      <c r="Q324" s="2757"/>
      <c r="R324" s="2757"/>
      <c r="S324" s="2757"/>
      <c r="T324" s="2757"/>
      <c r="U324" s="2757"/>
      <c r="V324" s="2757"/>
      <c r="W324" s="2757"/>
      <c r="X324" s="2757"/>
      <c r="Y324" s="2757"/>
      <c r="Z324" s="2757"/>
      <c r="AA324" s="2757"/>
      <c r="AB324" s="2757"/>
      <c r="AC324" s="2757"/>
      <c r="AD324" s="2757"/>
      <c r="AE324" s="2757"/>
      <c r="AF324" s="2757"/>
      <c r="AG324" s="2757"/>
      <c r="AH324" s="2757"/>
    </row>
    <row r="325" spans="1:256" s="864" customFormat="1" ht="15" customHeight="1">
      <c r="A325" s="620" t="s">
        <v>1679</v>
      </c>
      <c r="B325" s="617"/>
      <c r="C325" s="617"/>
      <c r="D325" s="617"/>
      <c r="E325" s="617"/>
      <c r="F325" s="2757"/>
      <c r="G325" s="2757"/>
      <c r="H325" s="2757"/>
      <c r="I325" s="2757"/>
      <c r="J325" s="2757"/>
      <c r="K325" s="2757"/>
      <c r="L325" s="2757"/>
      <c r="M325" s="2757"/>
      <c r="N325" s="2757"/>
      <c r="O325" s="2757"/>
      <c r="P325" s="2757"/>
      <c r="Q325" s="2757"/>
      <c r="R325" s="2757"/>
      <c r="S325" s="2757"/>
      <c r="T325" s="2757"/>
      <c r="U325" s="2757"/>
      <c r="V325" s="2757"/>
      <c r="W325" s="2757"/>
      <c r="X325" s="2757"/>
      <c r="Y325" s="2757"/>
      <c r="Z325" s="2757"/>
      <c r="AA325" s="2757"/>
      <c r="AB325" s="2757"/>
      <c r="AC325" s="2757"/>
      <c r="AD325" s="2757"/>
      <c r="AE325" s="2757"/>
      <c r="AF325" s="2757"/>
      <c r="AG325" s="2757"/>
      <c r="AH325" s="2757"/>
    </row>
    <row r="326" spans="1:256" ht="20.100000000000001" customHeight="1">
      <c r="A326" s="617"/>
      <c r="B326" s="617"/>
      <c r="C326" s="617"/>
      <c r="D326" s="617"/>
      <c r="E326" s="617"/>
      <c r="F326" s="2757"/>
      <c r="G326" s="2757"/>
      <c r="H326" s="2757"/>
      <c r="I326" s="2757"/>
      <c r="J326" s="2757"/>
      <c r="K326" s="2757"/>
      <c r="L326" s="2757"/>
      <c r="M326" s="2757"/>
      <c r="N326" s="2757"/>
      <c r="O326" s="2757"/>
      <c r="P326" s="2757"/>
      <c r="Q326" s="2757"/>
      <c r="R326" s="2757"/>
      <c r="S326" s="2757"/>
      <c r="T326" s="2757"/>
      <c r="U326" s="2757"/>
      <c r="V326" s="2757"/>
      <c r="W326" s="2757"/>
      <c r="X326" s="2757"/>
      <c r="Y326" s="2757"/>
      <c r="Z326" s="2757"/>
      <c r="AA326" s="2757"/>
      <c r="AB326" s="2757"/>
      <c r="AC326" s="2757"/>
      <c r="AD326" s="2757"/>
      <c r="AE326" s="2757"/>
      <c r="AF326" s="2757"/>
      <c r="AG326" s="2757"/>
      <c r="AH326" s="2757"/>
      <c r="AI326" s="864"/>
      <c r="AJ326" s="864"/>
      <c r="AK326" s="864"/>
      <c r="AL326" s="864"/>
      <c r="AM326" s="864"/>
      <c r="AN326" s="864"/>
      <c r="AO326" s="864"/>
      <c r="AP326" s="864"/>
      <c r="AQ326" s="864"/>
      <c r="AR326" s="864"/>
      <c r="AS326" s="864"/>
      <c r="AT326" s="864"/>
      <c r="AU326" s="864"/>
      <c r="AV326" s="864"/>
      <c r="AW326" s="864"/>
      <c r="AX326" s="864"/>
      <c r="AY326" s="864"/>
      <c r="AZ326" s="864"/>
      <c r="BA326" s="864"/>
      <c r="BB326" s="864"/>
      <c r="BC326" s="864"/>
      <c r="BD326" s="864"/>
      <c r="BE326" s="864"/>
      <c r="BF326" s="864"/>
      <c r="BG326" s="864"/>
      <c r="BH326" s="864"/>
      <c r="BI326" s="864"/>
      <c r="BJ326" s="864"/>
      <c r="BK326" s="864"/>
      <c r="BL326" s="864"/>
      <c r="BM326" s="864"/>
      <c r="BN326" s="864"/>
      <c r="BO326" s="864"/>
      <c r="BP326" s="864"/>
      <c r="BQ326" s="864"/>
      <c r="BR326" s="864"/>
      <c r="BS326" s="864"/>
      <c r="BT326" s="864"/>
      <c r="BU326" s="864"/>
      <c r="BV326" s="864"/>
      <c r="BW326" s="864"/>
      <c r="BX326" s="864"/>
      <c r="BY326" s="864"/>
      <c r="BZ326" s="864"/>
      <c r="CA326" s="864"/>
      <c r="CB326" s="864"/>
      <c r="CC326" s="864"/>
      <c r="CD326" s="864"/>
      <c r="CE326" s="864"/>
      <c r="CF326" s="864"/>
      <c r="CG326" s="864"/>
      <c r="CH326" s="864"/>
      <c r="CI326" s="864"/>
      <c r="CJ326" s="864"/>
      <c r="CK326" s="864"/>
      <c r="CL326" s="864"/>
      <c r="CM326" s="864"/>
      <c r="CN326" s="864"/>
      <c r="CO326" s="864"/>
      <c r="CP326" s="864"/>
      <c r="CQ326" s="864"/>
      <c r="CR326" s="864"/>
      <c r="CS326" s="864"/>
      <c r="CT326" s="864"/>
      <c r="CU326" s="864"/>
      <c r="CV326" s="864"/>
      <c r="CW326" s="864"/>
      <c r="CX326" s="864"/>
      <c r="CY326" s="864"/>
      <c r="CZ326" s="864"/>
      <c r="DA326" s="864"/>
      <c r="DB326" s="864"/>
      <c r="DC326" s="864"/>
      <c r="DD326" s="864"/>
      <c r="DE326" s="864"/>
      <c r="DF326" s="864"/>
      <c r="DG326" s="864"/>
      <c r="DH326" s="864"/>
      <c r="DI326" s="864"/>
      <c r="DJ326" s="864"/>
      <c r="DK326" s="864"/>
      <c r="DL326" s="864"/>
      <c r="DM326" s="864"/>
      <c r="DN326" s="864"/>
      <c r="DO326" s="864"/>
      <c r="DP326" s="864"/>
      <c r="DQ326" s="864"/>
      <c r="DR326" s="864"/>
      <c r="DS326" s="864"/>
      <c r="DT326" s="864"/>
      <c r="DU326" s="864"/>
      <c r="DV326" s="864"/>
      <c r="DW326" s="864"/>
      <c r="DX326" s="864"/>
      <c r="DY326" s="864"/>
      <c r="DZ326" s="864"/>
      <c r="EA326" s="864"/>
      <c r="EB326" s="864"/>
      <c r="EC326" s="864"/>
      <c r="ED326" s="864"/>
      <c r="EE326" s="864"/>
      <c r="EF326" s="864"/>
      <c r="EG326" s="864"/>
      <c r="EH326" s="864"/>
      <c r="EI326" s="864"/>
      <c r="EJ326" s="864"/>
      <c r="EK326" s="864"/>
      <c r="EL326" s="864"/>
      <c r="EM326" s="864"/>
      <c r="EN326" s="864"/>
      <c r="EO326" s="864"/>
      <c r="EP326" s="864"/>
      <c r="EQ326" s="864"/>
      <c r="ER326" s="864"/>
      <c r="ES326" s="864"/>
      <c r="ET326" s="864"/>
      <c r="EU326" s="864"/>
      <c r="EV326" s="864"/>
      <c r="EW326" s="864"/>
      <c r="EX326" s="864"/>
      <c r="EY326" s="864"/>
      <c r="EZ326" s="864"/>
      <c r="FA326" s="864"/>
      <c r="FB326" s="864"/>
      <c r="FC326" s="864"/>
      <c r="FD326" s="864"/>
      <c r="FE326" s="864"/>
      <c r="FF326" s="864"/>
      <c r="FG326" s="864"/>
      <c r="FH326" s="864"/>
      <c r="FI326" s="864"/>
      <c r="FJ326" s="864"/>
      <c r="FK326" s="864"/>
      <c r="FL326" s="864"/>
      <c r="FM326" s="864"/>
      <c r="FN326" s="864"/>
      <c r="FO326" s="864"/>
      <c r="FP326" s="864"/>
      <c r="FQ326" s="864"/>
      <c r="FR326" s="864"/>
      <c r="FS326" s="864"/>
      <c r="FT326" s="864"/>
      <c r="FU326" s="864"/>
      <c r="FV326" s="864"/>
      <c r="FW326" s="864"/>
      <c r="FX326" s="864"/>
      <c r="FY326" s="864"/>
      <c r="FZ326" s="864"/>
      <c r="GA326" s="864"/>
      <c r="GB326" s="864"/>
      <c r="GC326" s="864"/>
      <c r="GD326" s="864"/>
      <c r="GE326" s="864"/>
      <c r="GF326" s="864"/>
      <c r="GG326" s="864"/>
      <c r="GH326" s="864"/>
      <c r="GI326" s="864"/>
      <c r="GJ326" s="864"/>
      <c r="GK326" s="864"/>
      <c r="GL326" s="864"/>
      <c r="GM326" s="864"/>
      <c r="GN326" s="864"/>
      <c r="GO326" s="864"/>
      <c r="GP326" s="864"/>
      <c r="GQ326" s="864"/>
      <c r="GR326" s="864"/>
      <c r="GS326" s="864"/>
      <c r="GT326" s="864"/>
      <c r="GU326" s="864"/>
      <c r="GV326" s="864"/>
      <c r="GW326" s="864"/>
      <c r="GX326" s="864"/>
      <c r="GY326" s="864"/>
      <c r="GZ326" s="864"/>
      <c r="HA326" s="864"/>
      <c r="HB326" s="864"/>
      <c r="HC326" s="864"/>
      <c r="HD326" s="864"/>
      <c r="HE326" s="864"/>
      <c r="HF326" s="864"/>
      <c r="HG326" s="864"/>
      <c r="HH326" s="864"/>
      <c r="HI326" s="864"/>
      <c r="HJ326" s="864"/>
      <c r="HK326" s="864"/>
      <c r="HL326" s="864"/>
      <c r="HM326" s="864"/>
      <c r="HN326" s="864"/>
      <c r="HO326" s="864"/>
      <c r="HP326" s="864"/>
      <c r="HQ326" s="864"/>
      <c r="HR326" s="864"/>
      <c r="HS326" s="864"/>
      <c r="HT326" s="864"/>
      <c r="HU326" s="864"/>
      <c r="HV326" s="864"/>
      <c r="HW326" s="864"/>
      <c r="HX326" s="864"/>
      <c r="HY326" s="864"/>
      <c r="HZ326" s="864"/>
      <c r="IA326" s="864"/>
      <c r="IB326" s="864"/>
      <c r="IC326" s="864"/>
      <c r="ID326" s="864"/>
      <c r="IE326" s="864"/>
      <c r="IF326" s="864"/>
      <c r="IG326" s="864"/>
      <c r="IH326" s="864"/>
      <c r="II326" s="864"/>
      <c r="IJ326" s="864"/>
      <c r="IK326" s="864"/>
      <c r="IL326" s="864"/>
      <c r="IM326" s="864"/>
      <c r="IN326" s="864"/>
      <c r="IO326" s="864"/>
      <c r="IP326" s="864"/>
      <c r="IQ326" s="864"/>
      <c r="IR326" s="864"/>
      <c r="IS326" s="864"/>
      <c r="IT326" s="864"/>
      <c r="IU326" s="864"/>
      <c r="IV326" s="864"/>
    </row>
    <row r="327" spans="1:256" s="864" customFormat="1" ht="15" customHeight="1">
      <c r="A327" s="1128" t="s">
        <v>1680</v>
      </c>
      <c r="B327" s="1128"/>
      <c r="C327" s="1128"/>
      <c r="D327" s="1128"/>
      <c r="E327" s="1128"/>
      <c r="F327" s="2757"/>
      <c r="G327" s="2752"/>
      <c r="H327" s="2752"/>
      <c r="I327" s="2752"/>
      <c r="J327" s="2752"/>
      <c r="K327" s="2752"/>
      <c r="L327" s="2752"/>
      <c r="M327" s="2752"/>
      <c r="N327" s="2752"/>
      <c r="O327" s="2752"/>
      <c r="P327" s="2752"/>
      <c r="Q327" s="2752"/>
      <c r="R327" s="2752"/>
      <c r="S327" s="2752"/>
      <c r="T327" s="2752"/>
      <c r="U327" s="2752"/>
      <c r="V327" s="2752"/>
      <c r="W327" s="2752"/>
      <c r="X327" s="2752"/>
      <c r="Y327" s="2752"/>
      <c r="Z327" s="2752"/>
      <c r="AA327" s="2752"/>
      <c r="AB327" s="2752"/>
      <c r="AC327" s="2752"/>
      <c r="AD327" s="2752"/>
      <c r="AE327" s="2752"/>
      <c r="AF327" s="2752"/>
      <c r="AG327" s="2752"/>
      <c r="AH327" s="2752"/>
      <c r="AI327" s="858"/>
      <c r="AJ327" s="858"/>
      <c r="AK327" s="858"/>
      <c r="AL327" s="858"/>
      <c r="AM327" s="858"/>
      <c r="AN327" s="858"/>
      <c r="AO327" s="858"/>
      <c r="AP327" s="858"/>
      <c r="AQ327" s="858"/>
      <c r="AR327" s="858"/>
      <c r="AS327" s="858"/>
      <c r="AT327" s="858"/>
      <c r="AU327" s="858"/>
      <c r="AV327" s="858"/>
      <c r="AW327" s="858"/>
      <c r="AX327" s="858"/>
      <c r="AY327" s="858"/>
      <c r="AZ327" s="858"/>
      <c r="BA327" s="858"/>
      <c r="BB327" s="858"/>
      <c r="BC327" s="858"/>
      <c r="BD327" s="858"/>
      <c r="BE327" s="858"/>
      <c r="BF327" s="858"/>
      <c r="BG327" s="858"/>
      <c r="BH327" s="858"/>
      <c r="BI327" s="858"/>
      <c r="BJ327" s="858"/>
      <c r="BK327" s="858"/>
      <c r="BL327" s="858"/>
      <c r="BM327" s="858"/>
      <c r="BN327" s="858"/>
      <c r="BO327" s="858"/>
      <c r="BP327" s="858"/>
      <c r="BQ327" s="858"/>
      <c r="BR327" s="858"/>
      <c r="BS327" s="858"/>
      <c r="BT327" s="858"/>
      <c r="BU327" s="858"/>
      <c r="BV327" s="858"/>
      <c r="BW327" s="858"/>
      <c r="BX327" s="858"/>
      <c r="BY327" s="858"/>
      <c r="BZ327" s="858"/>
      <c r="CA327" s="858"/>
      <c r="CB327" s="858"/>
      <c r="CC327" s="858"/>
      <c r="CD327" s="858"/>
      <c r="CE327" s="858"/>
      <c r="CF327" s="858"/>
      <c r="CG327" s="858"/>
      <c r="CH327" s="858"/>
      <c r="CI327" s="858"/>
      <c r="CJ327" s="858"/>
      <c r="CK327" s="858"/>
      <c r="CL327" s="858"/>
      <c r="CM327" s="858"/>
      <c r="CN327" s="858"/>
      <c r="CO327" s="858"/>
      <c r="CP327" s="858"/>
      <c r="CQ327" s="858"/>
      <c r="CR327" s="858"/>
      <c r="CS327" s="858"/>
      <c r="CT327" s="858"/>
      <c r="CU327" s="858"/>
      <c r="CV327" s="858"/>
      <c r="CW327" s="858"/>
      <c r="CX327" s="858"/>
      <c r="CY327" s="858"/>
      <c r="CZ327" s="858"/>
      <c r="DA327" s="858"/>
      <c r="DB327" s="858"/>
      <c r="DC327" s="858"/>
      <c r="DD327" s="858"/>
      <c r="DE327" s="858"/>
      <c r="DF327" s="858"/>
      <c r="DG327" s="858"/>
      <c r="DH327" s="858"/>
      <c r="DI327" s="858"/>
      <c r="DJ327" s="858"/>
      <c r="DK327" s="858"/>
      <c r="DL327" s="858"/>
      <c r="DM327" s="858"/>
      <c r="DN327" s="858"/>
      <c r="DO327" s="858"/>
      <c r="DP327" s="858"/>
      <c r="DQ327" s="858"/>
      <c r="DR327" s="858"/>
      <c r="DS327" s="858"/>
      <c r="DT327" s="858"/>
      <c r="DU327" s="858"/>
      <c r="DV327" s="858"/>
      <c r="DW327" s="858"/>
      <c r="DX327" s="858"/>
      <c r="DY327" s="858"/>
      <c r="DZ327" s="858"/>
      <c r="EA327" s="858"/>
      <c r="EB327" s="858"/>
      <c r="EC327" s="858"/>
      <c r="ED327" s="858"/>
      <c r="EE327" s="858"/>
      <c r="EF327" s="858"/>
      <c r="EG327" s="858"/>
      <c r="EH327" s="858"/>
      <c r="EI327" s="858"/>
      <c r="EJ327" s="858"/>
      <c r="EK327" s="858"/>
      <c r="EL327" s="858"/>
      <c r="EM327" s="858"/>
      <c r="EN327" s="858"/>
      <c r="EO327" s="858"/>
      <c r="EP327" s="858"/>
      <c r="EQ327" s="858"/>
      <c r="ER327" s="858"/>
      <c r="ES327" s="858"/>
      <c r="ET327" s="858"/>
      <c r="EU327" s="858"/>
      <c r="EV327" s="858"/>
      <c r="EW327" s="858"/>
      <c r="EX327" s="858"/>
      <c r="EY327" s="858"/>
      <c r="EZ327" s="858"/>
      <c r="FA327" s="858"/>
      <c r="FB327" s="858"/>
      <c r="FC327" s="858"/>
      <c r="FD327" s="858"/>
      <c r="FE327" s="858"/>
      <c r="FF327" s="858"/>
      <c r="FG327" s="858"/>
      <c r="FH327" s="858"/>
      <c r="FI327" s="858"/>
      <c r="FJ327" s="858"/>
      <c r="FK327" s="858"/>
      <c r="FL327" s="858"/>
      <c r="FM327" s="858"/>
      <c r="FN327" s="858"/>
      <c r="FO327" s="858"/>
      <c r="FP327" s="858"/>
      <c r="FQ327" s="858"/>
      <c r="FR327" s="858"/>
      <c r="FS327" s="858"/>
      <c r="FT327" s="858"/>
      <c r="FU327" s="858"/>
      <c r="FV327" s="858"/>
      <c r="FW327" s="858"/>
      <c r="FX327" s="858"/>
      <c r="FY327" s="858"/>
      <c r="FZ327" s="858"/>
      <c r="GA327" s="858"/>
      <c r="GB327" s="858"/>
      <c r="GC327" s="858"/>
      <c r="GD327" s="858"/>
      <c r="GE327" s="858"/>
      <c r="GF327" s="858"/>
      <c r="GG327" s="858"/>
      <c r="GH327" s="858"/>
      <c r="GI327" s="858"/>
      <c r="GJ327" s="858"/>
      <c r="GK327" s="858"/>
      <c r="GL327" s="858"/>
      <c r="GM327" s="858"/>
      <c r="GN327" s="858"/>
      <c r="GO327" s="858"/>
      <c r="GP327" s="858"/>
      <c r="GQ327" s="858"/>
      <c r="GR327" s="858"/>
      <c r="GS327" s="858"/>
      <c r="GT327" s="858"/>
      <c r="GU327" s="858"/>
      <c r="GV327" s="858"/>
      <c r="GW327" s="858"/>
      <c r="GX327" s="858"/>
      <c r="GY327" s="858"/>
      <c r="GZ327" s="858"/>
      <c r="HA327" s="858"/>
      <c r="HB327" s="858"/>
      <c r="HC327" s="858"/>
      <c r="HD327" s="858"/>
      <c r="HE327" s="858"/>
      <c r="HF327" s="858"/>
      <c r="HG327" s="858"/>
      <c r="HH327" s="858"/>
      <c r="HI327" s="858"/>
      <c r="HJ327" s="858"/>
      <c r="HK327" s="858"/>
      <c r="HL327" s="858"/>
      <c r="HM327" s="858"/>
      <c r="HN327" s="858"/>
      <c r="HO327" s="858"/>
      <c r="HP327" s="858"/>
      <c r="HQ327" s="858"/>
      <c r="HR327" s="858"/>
      <c r="HS327" s="858"/>
      <c r="HT327" s="858"/>
      <c r="HU327" s="858"/>
      <c r="HV327" s="858"/>
      <c r="HW327" s="858"/>
      <c r="HX327" s="858"/>
      <c r="HY327" s="858"/>
      <c r="HZ327" s="858"/>
      <c r="IA327" s="858"/>
      <c r="IB327" s="858"/>
      <c r="IC327" s="858"/>
      <c r="ID327" s="858"/>
      <c r="IE327" s="858"/>
      <c r="IF327" s="858"/>
      <c r="IG327" s="858"/>
      <c r="IH327" s="858"/>
      <c r="II327" s="858"/>
      <c r="IJ327" s="858"/>
      <c r="IK327" s="858"/>
      <c r="IL327" s="858"/>
      <c r="IM327" s="858"/>
      <c r="IN327" s="858"/>
      <c r="IO327" s="858"/>
      <c r="IP327" s="858"/>
      <c r="IQ327" s="858"/>
      <c r="IR327" s="858"/>
      <c r="IS327" s="858"/>
      <c r="IT327" s="858"/>
      <c r="IU327" s="858"/>
      <c r="IV327" s="858"/>
    </row>
    <row r="328" spans="1:256" s="867" customFormat="1" ht="20.100000000000001" customHeight="1">
      <c r="A328" s="1318" t="s">
        <v>1681</v>
      </c>
      <c r="B328" s="617"/>
      <c r="C328" s="617"/>
      <c r="D328" s="617"/>
      <c r="E328" s="617"/>
      <c r="F328" s="2752"/>
      <c r="G328" s="2757"/>
      <c r="H328" s="2757"/>
      <c r="I328" s="2757"/>
      <c r="J328" s="2757"/>
      <c r="K328" s="2757"/>
      <c r="L328" s="2757"/>
      <c r="M328" s="2757"/>
      <c r="N328" s="2757"/>
      <c r="O328" s="2757"/>
      <c r="P328" s="2757"/>
      <c r="Q328" s="2757"/>
      <c r="R328" s="2757"/>
      <c r="S328" s="2757"/>
      <c r="T328" s="2757"/>
      <c r="U328" s="2757"/>
      <c r="V328" s="2757"/>
      <c r="W328" s="2757"/>
      <c r="X328" s="2757"/>
      <c r="Y328" s="2757"/>
      <c r="Z328" s="2757"/>
      <c r="AA328" s="2757"/>
      <c r="AB328" s="2757"/>
      <c r="AC328" s="2757"/>
      <c r="AD328" s="2757"/>
      <c r="AE328" s="2757"/>
      <c r="AF328" s="2757"/>
      <c r="AG328" s="2757"/>
      <c r="AH328" s="2757"/>
      <c r="AI328" s="864"/>
      <c r="AJ328" s="864"/>
      <c r="AK328" s="864"/>
      <c r="AL328" s="864"/>
      <c r="AM328" s="864"/>
      <c r="AN328" s="864"/>
      <c r="AO328" s="864"/>
      <c r="AP328" s="864"/>
      <c r="AQ328" s="864"/>
      <c r="AR328" s="864"/>
      <c r="AS328" s="864"/>
      <c r="AT328" s="864"/>
      <c r="AU328" s="864"/>
      <c r="AV328" s="864"/>
      <c r="AW328" s="864"/>
      <c r="AX328" s="864"/>
      <c r="AY328" s="864"/>
      <c r="AZ328" s="864"/>
      <c r="BA328" s="864"/>
      <c r="BB328" s="864"/>
      <c r="BC328" s="864"/>
      <c r="BD328" s="864"/>
      <c r="BE328" s="864"/>
      <c r="BF328" s="864"/>
      <c r="BG328" s="864"/>
      <c r="BH328" s="864"/>
      <c r="BI328" s="864"/>
      <c r="BJ328" s="864"/>
      <c r="BK328" s="864"/>
      <c r="BL328" s="864"/>
      <c r="BM328" s="864"/>
      <c r="BN328" s="864"/>
      <c r="BO328" s="864"/>
      <c r="BP328" s="864"/>
      <c r="BQ328" s="864"/>
      <c r="BR328" s="864"/>
      <c r="BS328" s="864"/>
      <c r="BT328" s="864"/>
      <c r="BU328" s="864"/>
      <c r="BV328" s="864"/>
      <c r="BW328" s="864"/>
      <c r="BX328" s="864"/>
      <c r="BY328" s="864"/>
      <c r="BZ328" s="864"/>
      <c r="CA328" s="864"/>
      <c r="CB328" s="864"/>
      <c r="CC328" s="864"/>
      <c r="CD328" s="864"/>
      <c r="CE328" s="864"/>
      <c r="CF328" s="864"/>
      <c r="CG328" s="864"/>
      <c r="CH328" s="864"/>
      <c r="CI328" s="864"/>
      <c r="CJ328" s="864"/>
      <c r="CK328" s="864"/>
      <c r="CL328" s="864"/>
      <c r="CM328" s="864"/>
      <c r="CN328" s="864"/>
      <c r="CO328" s="864"/>
      <c r="CP328" s="864"/>
      <c r="CQ328" s="864"/>
      <c r="CR328" s="864"/>
      <c r="CS328" s="864"/>
      <c r="CT328" s="864"/>
      <c r="CU328" s="864"/>
      <c r="CV328" s="864"/>
      <c r="CW328" s="864"/>
      <c r="CX328" s="864"/>
      <c r="CY328" s="864"/>
      <c r="CZ328" s="864"/>
      <c r="DA328" s="864"/>
      <c r="DB328" s="864"/>
      <c r="DC328" s="864"/>
      <c r="DD328" s="864"/>
      <c r="DE328" s="864"/>
      <c r="DF328" s="864"/>
      <c r="DG328" s="864"/>
      <c r="DH328" s="864"/>
      <c r="DI328" s="864"/>
      <c r="DJ328" s="864"/>
      <c r="DK328" s="864"/>
      <c r="DL328" s="864"/>
      <c r="DM328" s="864"/>
      <c r="DN328" s="864"/>
      <c r="DO328" s="864"/>
      <c r="DP328" s="864"/>
      <c r="DQ328" s="864"/>
      <c r="DR328" s="864"/>
      <c r="DS328" s="864"/>
      <c r="DT328" s="864"/>
      <c r="DU328" s="864"/>
      <c r="DV328" s="864"/>
      <c r="DW328" s="864"/>
      <c r="DX328" s="864"/>
      <c r="DY328" s="864"/>
      <c r="DZ328" s="864"/>
      <c r="EA328" s="864"/>
      <c r="EB328" s="864"/>
      <c r="EC328" s="864"/>
      <c r="ED328" s="864"/>
      <c r="EE328" s="864"/>
      <c r="EF328" s="864"/>
      <c r="EG328" s="864"/>
      <c r="EH328" s="864"/>
      <c r="EI328" s="864"/>
      <c r="EJ328" s="864"/>
      <c r="EK328" s="864"/>
      <c r="EL328" s="864"/>
      <c r="EM328" s="864"/>
      <c r="EN328" s="864"/>
      <c r="EO328" s="864"/>
      <c r="EP328" s="864"/>
      <c r="EQ328" s="864"/>
      <c r="ER328" s="864"/>
      <c r="ES328" s="864"/>
      <c r="ET328" s="864"/>
      <c r="EU328" s="864"/>
      <c r="EV328" s="864"/>
      <c r="EW328" s="864"/>
      <c r="EX328" s="864"/>
      <c r="EY328" s="864"/>
      <c r="EZ328" s="864"/>
      <c r="FA328" s="864"/>
      <c r="FB328" s="864"/>
      <c r="FC328" s="864"/>
      <c r="FD328" s="864"/>
      <c r="FE328" s="864"/>
      <c r="FF328" s="864"/>
      <c r="FG328" s="864"/>
      <c r="FH328" s="864"/>
      <c r="FI328" s="864"/>
      <c r="FJ328" s="864"/>
      <c r="FK328" s="864"/>
      <c r="FL328" s="864"/>
      <c r="FM328" s="864"/>
      <c r="FN328" s="864"/>
      <c r="FO328" s="864"/>
      <c r="FP328" s="864"/>
      <c r="FQ328" s="864"/>
      <c r="FR328" s="864"/>
      <c r="FS328" s="864"/>
      <c r="FT328" s="864"/>
      <c r="FU328" s="864"/>
      <c r="FV328" s="864"/>
      <c r="FW328" s="864"/>
      <c r="FX328" s="864"/>
      <c r="FY328" s="864"/>
      <c r="FZ328" s="864"/>
      <c r="GA328" s="864"/>
      <c r="GB328" s="864"/>
      <c r="GC328" s="864"/>
      <c r="GD328" s="864"/>
      <c r="GE328" s="864"/>
      <c r="GF328" s="864"/>
      <c r="GG328" s="864"/>
      <c r="GH328" s="864"/>
      <c r="GI328" s="864"/>
      <c r="GJ328" s="864"/>
      <c r="GK328" s="864"/>
      <c r="GL328" s="864"/>
      <c r="GM328" s="864"/>
      <c r="GN328" s="864"/>
      <c r="GO328" s="864"/>
      <c r="GP328" s="864"/>
      <c r="GQ328" s="864"/>
      <c r="GR328" s="864"/>
      <c r="GS328" s="864"/>
      <c r="GT328" s="864"/>
      <c r="GU328" s="864"/>
      <c r="GV328" s="864"/>
      <c r="GW328" s="864"/>
      <c r="GX328" s="864"/>
      <c r="GY328" s="864"/>
      <c r="GZ328" s="864"/>
      <c r="HA328" s="864"/>
      <c r="HB328" s="864"/>
      <c r="HC328" s="864"/>
      <c r="HD328" s="864"/>
      <c r="HE328" s="864"/>
      <c r="HF328" s="864"/>
      <c r="HG328" s="864"/>
      <c r="HH328" s="864"/>
      <c r="HI328" s="864"/>
      <c r="HJ328" s="864"/>
      <c r="HK328" s="864"/>
      <c r="HL328" s="864"/>
      <c r="HM328" s="864"/>
      <c r="HN328" s="864"/>
      <c r="HO328" s="864"/>
      <c r="HP328" s="864"/>
      <c r="HQ328" s="864"/>
      <c r="HR328" s="864"/>
      <c r="HS328" s="864"/>
      <c r="HT328" s="864"/>
      <c r="HU328" s="864"/>
      <c r="HV328" s="864"/>
      <c r="HW328" s="864"/>
      <c r="HX328" s="864"/>
      <c r="HY328" s="864"/>
      <c r="HZ328" s="864"/>
      <c r="IA328" s="864"/>
      <c r="IB328" s="864"/>
      <c r="IC328" s="864"/>
      <c r="ID328" s="864"/>
      <c r="IE328" s="864"/>
      <c r="IF328" s="864"/>
      <c r="IG328" s="864"/>
      <c r="IH328" s="864"/>
      <c r="II328" s="864"/>
      <c r="IJ328" s="864"/>
      <c r="IK328" s="864"/>
      <c r="IL328" s="864"/>
      <c r="IM328" s="864"/>
      <c r="IN328" s="864"/>
      <c r="IO328" s="864"/>
      <c r="IP328" s="864"/>
      <c r="IQ328" s="864"/>
      <c r="IR328" s="864"/>
      <c r="IS328" s="864"/>
      <c r="IT328" s="864"/>
      <c r="IU328" s="864"/>
      <c r="IV328" s="864"/>
    </row>
    <row r="329" spans="1:256" s="867" customFormat="1" ht="20.100000000000001" customHeight="1">
      <c r="A329" s="654" t="s">
        <v>2</v>
      </c>
      <c r="B329" s="654">
        <v>2005</v>
      </c>
      <c r="C329" s="654">
        <v>2010</v>
      </c>
      <c r="D329" s="654">
        <v>2011</v>
      </c>
      <c r="E329" s="654">
        <v>2012</v>
      </c>
      <c r="F329" s="2752"/>
      <c r="G329" s="2753"/>
      <c r="H329" s="2753"/>
      <c r="I329" s="2753"/>
      <c r="J329" s="2753"/>
      <c r="K329" s="2753"/>
      <c r="L329" s="2753"/>
      <c r="M329" s="2753"/>
      <c r="N329" s="2753"/>
      <c r="O329" s="2753"/>
      <c r="P329" s="2753"/>
      <c r="Q329" s="2753"/>
      <c r="R329" s="2753"/>
      <c r="S329" s="2753"/>
      <c r="T329" s="2753"/>
      <c r="U329" s="2753"/>
      <c r="V329" s="2753"/>
      <c r="W329" s="2753"/>
      <c r="X329" s="2753"/>
      <c r="Y329" s="2753"/>
      <c r="Z329" s="2753"/>
      <c r="AA329" s="2753"/>
      <c r="AB329" s="2753"/>
      <c r="AC329" s="2753"/>
      <c r="AD329" s="2753"/>
      <c r="AE329" s="2753"/>
      <c r="AF329" s="2753"/>
      <c r="AG329" s="2753"/>
      <c r="AH329" s="2753"/>
    </row>
    <row r="330" spans="1:256" s="867" customFormat="1" ht="20.100000000000001" customHeight="1">
      <c r="A330" s="865" t="s">
        <v>0</v>
      </c>
      <c r="B330" s="1182">
        <v>113178</v>
      </c>
      <c r="C330" s="1182">
        <v>229427.717</v>
      </c>
      <c r="D330" s="1182">
        <v>254590</v>
      </c>
      <c r="E330" s="1182">
        <v>306212.17499999999</v>
      </c>
      <c r="F330" s="2752"/>
      <c r="G330" s="2753"/>
      <c r="H330" s="2753"/>
      <c r="I330" s="2753"/>
      <c r="J330" s="2753"/>
      <c r="K330" s="2753"/>
      <c r="L330" s="2753"/>
      <c r="M330" s="2753"/>
      <c r="N330" s="2753"/>
      <c r="O330" s="2753"/>
      <c r="P330" s="2753"/>
      <c r="Q330" s="2753"/>
      <c r="R330" s="2753"/>
      <c r="S330" s="2753"/>
      <c r="T330" s="2753"/>
      <c r="U330" s="2753"/>
      <c r="V330" s="2753"/>
      <c r="W330" s="2753"/>
      <c r="X330" s="2753"/>
      <c r="Y330" s="2753"/>
      <c r="Z330" s="2753"/>
      <c r="AA330" s="2753"/>
      <c r="AB330" s="2753"/>
      <c r="AC330" s="2753"/>
      <c r="AD330" s="2753"/>
      <c r="AE330" s="2753"/>
      <c r="AF330" s="2753"/>
      <c r="AG330" s="2753"/>
      <c r="AH330" s="2753"/>
    </row>
    <row r="331" spans="1:256" s="867" customFormat="1" ht="20.100000000000001" customHeight="1">
      <c r="A331" s="647" t="s">
        <v>1320</v>
      </c>
      <c r="B331" s="1198">
        <v>5688</v>
      </c>
      <c r="C331" s="1198">
        <v>7475.7470000000003</v>
      </c>
      <c r="D331" s="1198">
        <v>7984</v>
      </c>
      <c r="E331" s="1198">
        <v>7698.65</v>
      </c>
      <c r="F331" s="2752"/>
      <c r="G331" s="2753"/>
      <c r="H331" s="2753"/>
      <c r="I331" s="2753"/>
      <c r="J331" s="2753"/>
      <c r="K331" s="2753"/>
      <c r="L331" s="2753"/>
      <c r="M331" s="2753"/>
      <c r="N331" s="2753"/>
      <c r="O331" s="2753"/>
      <c r="P331" s="2753"/>
      <c r="Q331" s="2753"/>
      <c r="R331" s="2753"/>
      <c r="S331" s="2753"/>
      <c r="T331" s="2753"/>
      <c r="U331" s="2753"/>
      <c r="V331" s="2753"/>
      <c r="W331" s="2753"/>
      <c r="X331" s="2753"/>
      <c r="Y331" s="2753"/>
      <c r="Z331" s="2753"/>
      <c r="AA331" s="2753"/>
      <c r="AB331" s="2753"/>
      <c r="AC331" s="2753"/>
      <c r="AD331" s="2753"/>
      <c r="AE331" s="2753"/>
      <c r="AF331" s="2753"/>
      <c r="AG331" s="2753"/>
      <c r="AH331" s="2753"/>
    </row>
    <row r="332" spans="1:256" s="867" customFormat="1" ht="20.100000000000001" customHeight="1">
      <c r="A332" s="647" t="s">
        <v>1321</v>
      </c>
      <c r="B332" s="1198">
        <v>11173</v>
      </c>
      <c r="C332" s="1198">
        <v>9538.59</v>
      </c>
      <c r="D332" s="1198">
        <v>10089</v>
      </c>
      <c r="E332" s="1198">
        <v>9134.9230000000007</v>
      </c>
      <c r="F332" s="2752"/>
      <c r="G332" s="2753"/>
      <c r="H332" s="2753"/>
      <c r="I332" s="2753"/>
      <c r="J332" s="2753"/>
      <c r="K332" s="2753"/>
      <c r="L332" s="2753"/>
      <c r="M332" s="2753"/>
      <c r="N332" s="2753"/>
      <c r="O332" s="2753"/>
      <c r="P332" s="2753"/>
      <c r="Q332" s="2753"/>
      <c r="R332" s="2753"/>
      <c r="S332" s="2753"/>
      <c r="T332" s="2753"/>
      <c r="U332" s="2753"/>
      <c r="V332" s="2753"/>
      <c r="W332" s="2753"/>
      <c r="X332" s="2753"/>
      <c r="Y332" s="2753"/>
      <c r="Z332" s="2753"/>
      <c r="AA332" s="2753"/>
      <c r="AB332" s="2753"/>
      <c r="AC332" s="2753"/>
      <c r="AD332" s="2753"/>
      <c r="AE332" s="2753"/>
      <c r="AF332" s="2753"/>
      <c r="AG332" s="2753"/>
      <c r="AH332" s="2753"/>
    </row>
    <row r="333" spans="1:256" s="867" customFormat="1" ht="20.100000000000001" customHeight="1">
      <c r="A333" s="647" t="s">
        <v>1682</v>
      </c>
      <c r="B333" s="1198">
        <v>48585</v>
      </c>
      <c r="C333" s="1198">
        <v>112952.25300000001</v>
      </c>
      <c r="D333" s="1198">
        <v>122417</v>
      </c>
      <c r="E333" s="1198">
        <v>162763.39000000001</v>
      </c>
      <c r="F333" s="2752"/>
      <c r="G333" s="2753"/>
      <c r="H333" s="2753"/>
      <c r="I333" s="2753"/>
      <c r="J333" s="2753"/>
      <c r="K333" s="2753"/>
      <c r="L333" s="2753"/>
      <c r="M333" s="2753"/>
      <c r="N333" s="2753"/>
      <c r="O333" s="2753"/>
      <c r="P333" s="2753"/>
      <c r="Q333" s="2753"/>
      <c r="R333" s="2753"/>
      <c r="S333" s="2753"/>
      <c r="T333" s="2753"/>
      <c r="U333" s="2753"/>
      <c r="V333" s="2753"/>
      <c r="W333" s="2753"/>
      <c r="X333" s="2753"/>
      <c r="Y333" s="2753"/>
      <c r="Z333" s="2753"/>
      <c r="AA333" s="2753"/>
      <c r="AB333" s="2753"/>
      <c r="AC333" s="2753"/>
      <c r="AD333" s="2753"/>
      <c r="AE333" s="2753"/>
      <c r="AF333" s="2753"/>
      <c r="AG333" s="2753"/>
      <c r="AH333" s="2753"/>
    </row>
    <row r="334" spans="1:256" s="867" customFormat="1" ht="20.100000000000001" customHeight="1">
      <c r="A334" s="647" t="s">
        <v>1050</v>
      </c>
      <c r="B334" s="1198">
        <v>42856</v>
      </c>
      <c r="C334" s="1198">
        <v>72622.020999999993</v>
      </c>
      <c r="D334" s="1198">
        <v>86108</v>
      </c>
      <c r="E334" s="1198">
        <v>96561.638999999996</v>
      </c>
      <c r="F334" s="2752"/>
      <c r="G334" s="2753"/>
      <c r="H334" s="2753"/>
      <c r="I334" s="2753"/>
      <c r="J334" s="2753"/>
      <c r="K334" s="2753"/>
      <c r="L334" s="2753"/>
      <c r="M334" s="2753"/>
      <c r="N334" s="2753"/>
      <c r="O334" s="2753"/>
      <c r="P334" s="2753"/>
      <c r="Q334" s="2753"/>
      <c r="R334" s="2753"/>
      <c r="S334" s="2753"/>
      <c r="T334" s="2753"/>
      <c r="U334" s="2753"/>
      <c r="V334" s="2753"/>
      <c r="W334" s="2753"/>
      <c r="X334" s="2753"/>
      <c r="Y334" s="2753"/>
      <c r="Z334" s="2753"/>
      <c r="AA334" s="2753"/>
      <c r="AB334" s="2753"/>
      <c r="AC334" s="2753"/>
      <c r="AD334" s="2753"/>
      <c r="AE334" s="2753"/>
      <c r="AF334" s="2753"/>
      <c r="AG334" s="2753"/>
      <c r="AH334" s="2753"/>
    </row>
    <row r="335" spans="1:256" s="867" customFormat="1" ht="20.100000000000001" customHeight="1">
      <c r="A335" s="647" t="s">
        <v>1051</v>
      </c>
      <c r="B335" s="1198">
        <v>168</v>
      </c>
      <c r="C335" s="1198">
        <v>6546.3770000000004</v>
      </c>
      <c r="D335" s="1198">
        <v>6076</v>
      </c>
      <c r="E335" s="1198">
        <v>6321.48</v>
      </c>
      <c r="F335" s="2752"/>
      <c r="G335" s="2753"/>
      <c r="H335" s="2753"/>
      <c r="I335" s="2753"/>
      <c r="J335" s="2753"/>
      <c r="K335" s="2753"/>
      <c r="L335" s="2753"/>
      <c r="M335" s="2753"/>
      <c r="N335" s="2753"/>
      <c r="O335" s="2753"/>
      <c r="P335" s="2753"/>
      <c r="Q335" s="2753"/>
      <c r="R335" s="2753"/>
      <c r="S335" s="2753"/>
      <c r="T335" s="2753"/>
      <c r="U335" s="2753"/>
      <c r="V335" s="2753"/>
      <c r="W335" s="2753"/>
      <c r="X335" s="2753"/>
      <c r="Y335" s="2753"/>
      <c r="Z335" s="2753"/>
      <c r="AA335" s="2753"/>
      <c r="AB335" s="2753"/>
      <c r="AC335" s="2753"/>
      <c r="AD335" s="2753"/>
      <c r="AE335" s="2753"/>
      <c r="AF335" s="2753"/>
      <c r="AG335" s="2753"/>
      <c r="AH335" s="2753"/>
    </row>
    <row r="336" spans="1:256" s="867" customFormat="1" ht="20.100000000000001" customHeight="1">
      <c r="A336" s="647" t="s">
        <v>1052</v>
      </c>
      <c r="B336" s="1198">
        <v>10</v>
      </c>
      <c r="C336" s="1198">
        <v>0</v>
      </c>
      <c r="D336" s="1198">
        <v>10</v>
      </c>
      <c r="E336" s="1198">
        <v>0</v>
      </c>
      <c r="F336" s="2752"/>
      <c r="G336" s="2753"/>
      <c r="H336" s="2753"/>
      <c r="I336" s="2753"/>
      <c r="J336" s="2753"/>
      <c r="K336" s="2753"/>
      <c r="L336" s="2753"/>
      <c r="M336" s="2753"/>
      <c r="N336" s="2753"/>
      <c r="O336" s="2753"/>
      <c r="P336" s="2753"/>
      <c r="Q336" s="2753"/>
      <c r="R336" s="2753"/>
      <c r="S336" s="2753"/>
      <c r="T336" s="2753"/>
      <c r="U336" s="2753"/>
      <c r="V336" s="2753"/>
      <c r="W336" s="2753"/>
      <c r="X336" s="2753"/>
      <c r="Y336" s="2753"/>
      <c r="Z336" s="2753"/>
      <c r="AA336" s="2753"/>
      <c r="AB336" s="2753"/>
      <c r="AC336" s="2753"/>
      <c r="AD336" s="2753"/>
      <c r="AE336" s="2753"/>
      <c r="AF336" s="2753"/>
      <c r="AG336" s="2753"/>
      <c r="AH336" s="2753"/>
    </row>
    <row r="337" spans="1:256" s="867" customFormat="1" ht="20.100000000000001" customHeight="1">
      <c r="A337" s="647" t="s">
        <v>1683</v>
      </c>
      <c r="B337" s="1198">
        <v>245</v>
      </c>
      <c r="C337" s="1198">
        <v>8800.2150000000001</v>
      </c>
      <c r="D337" s="1198">
        <v>10810</v>
      </c>
      <c r="E337" s="1198">
        <v>9262.8080000000009</v>
      </c>
      <c r="F337" s="2752"/>
      <c r="G337" s="2753"/>
      <c r="H337" s="2753"/>
      <c r="I337" s="2753"/>
      <c r="J337" s="2753"/>
      <c r="K337" s="2753"/>
      <c r="L337" s="2753"/>
      <c r="M337" s="2753"/>
      <c r="N337" s="2753"/>
      <c r="O337" s="2753"/>
      <c r="P337" s="2753"/>
      <c r="Q337" s="2753"/>
      <c r="R337" s="2753"/>
      <c r="S337" s="2753"/>
      <c r="T337" s="2753"/>
      <c r="U337" s="2753"/>
      <c r="V337" s="2753"/>
      <c r="W337" s="2753"/>
      <c r="X337" s="2753"/>
      <c r="Y337" s="2753"/>
      <c r="Z337" s="2753"/>
      <c r="AA337" s="2753"/>
      <c r="AB337" s="2753"/>
      <c r="AC337" s="2753"/>
      <c r="AD337" s="2753"/>
      <c r="AE337" s="2753"/>
      <c r="AF337" s="2753"/>
      <c r="AG337" s="2753"/>
      <c r="AH337" s="2753"/>
    </row>
    <row r="338" spans="1:256" s="867" customFormat="1" ht="20.100000000000001" customHeight="1">
      <c r="A338" s="647" t="s">
        <v>1047</v>
      </c>
      <c r="B338" s="1198">
        <v>12</v>
      </c>
      <c r="C338" s="1198">
        <v>11492.514000000001</v>
      </c>
      <c r="D338" s="1198">
        <v>11096</v>
      </c>
      <c r="E338" s="1198">
        <v>14469.285</v>
      </c>
      <c r="F338" s="2752"/>
      <c r="G338" s="2753"/>
      <c r="H338" s="2753"/>
      <c r="I338" s="2753"/>
      <c r="J338" s="2753"/>
      <c r="K338" s="2753"/>
      <c r="L338" s="2753"/>
      <c r="M338" s="2753"/>
      <c r="N338" s="2753"/>
      <c r="O338" s="2753"/>
      <c r="P338" s="2753"/>
      <c r="Q338" s="2753"/>
      <c r="R338" s="2753"/>
      <c r="S338" s="2753"/>
      <c r="T338" s="2753"/>
      <c r="U338" s="2753"/>
      <c r="V338" s="2753"/>
      <c r="W338" s="2753"/>
      <c r="X338" s="2753"/>
      <c r="Y338" s="2753"/>
      <c r="Z338" s="2753"/>
      <c r="AA338" s="2753"/>
      <c r="AB338" s="2753"/>
      <c r="AC338" s="2753"/>
      <c r="AD338" s="2753"/>
      <c r="AE338" s="2753"/>
      <c r="AF338" s="2753"/>
      <c r="AG338" s="2753"/>
      <c r="AH338" s="2753"/>
    </row>
    <row r="339" spans="1:256" s="864" customFormat="1" ht="15" customHeight="1">
      <c r="A339" s="648" t="s">
        <v>1</v>
      </c>
      <c r="B339" s="1083">
        <v>4441</v>
      </c>
      <c r="C339" s="1319">
        <v>0</v>
      </c>
      <c r="D339" s="708">
        <v>0</v>
      </c>
      <c r="E339" s="708">
        <v>0</v>
      </c>
      <c r="F339" s="2752"/>
      <c r="G339" s="2753"/>
      <c r="H339" s="2753"/>
      <c r="I339" s="2753"/>
      <c r="J339" s="2753"/>
      <c r="K339" s="2753"/>
      <c r="L339" s="2753"/>
      <c r="M339" s="2753"/>
      <c r="N339" s="2753"/>
      <c r="O339" s="2753"/>
      <c r="P339" s="2753"/>
      <c r="Q339" s="2753"/>
      <c r="R339" s="2753"/>
      <c r="S339" s="2753"/>
      <c r="T339" s="2753"/>
      <c r="U339" s="2753"/>
      <c r="V339" s="2753"/>
      <c r="W339" s="2753"/>
      <c r="X339" s="2753"/>
      <c r="Y339" s="2753"/>
      <c r="Z339" s="2753"/>
      <c r="AA339" s="2753"/>
      <c r="AB339" s="2753"/>
      <c r="AC339" s="2753"/>
      <c r="AD339" s="2753"/>
      <c r="AE339" s="2753"/>
      <c r="AF339" s="2753"/>
      <c r="AG339" s="2753"/>
      <c r="AH339" s="2753"/>
      <c r="AI339" s="867"/>
      <c r="AJ339" s="867"/>
      <c r="AK339" s="867"/>
      <c r="AL339" s="867"/>
      <c r="AM339" s="867"/>
      <c r="AN339" s="867"/>
      <c r="AO339" s="867"/>
      <c r="AP339" s="867"/>
      <c r="AQ339" s="867"/>
      <c r="AR339" s="867"/>
      <c r="AS339" s="867"/>
      <c r="AT339" s="867"/>
      <c r="AU339" s="867"/>
      <c r="AV339" s="867"/>
      <c r="AW339" s="867"/>
      <c r="AX339" s="867"/>
      <c r="AY339" s="867"/>
      <c r="AZ339" s="867"/>
      <c r="BA339" s="867"/>
      <c r="BB339" s="867"/>
      <c r="BC339" s="867"/>
      <c r="BD339" s="867"/>
      <c r="BE339" s="867"/>
      <c r="BF339" s="867"/>
      <c r="BG339" s="867"/>
      <c r="BH339" s="867"/>
      <c r="BI339" s="867"/>
      <c r="BJ339" s="867"/>
      <c r="BK339" s="867"/>
      <c r="BL339" s="867"/>
      <c r="BM339" s="867"/>
      <c r="BN339" s="867"/>
      <c r="BO339" s="867"/>
      <c r="BP339" s="867"/>
      <c r="BQ339" s="867"/>
      <c r="BR339" s="867"/>
      <c r="BS339" s="867"/>
      <c r="BT339" s="867"/>
      <c r="BU339" s="867"/>
      <c r="BV339" s="867"/>
      <c r="BW339" s="867"/>
      <c r="BX339" s="867"/>
      <c r="BY339" s="867"/>
      <c r="BZ339" s="867"/>
      <c r="CA339" s="867"/>
      <c r="CB339" s="867"/>
      <c r="CC339" s="867"/>
      <c r="CD339" s="867"/>
      <c r="CE339" s="867"/>
      <c r="CF339" s="867"/>
      <c r="CG339" s="867"/>
      <c r="CH339" s="867"/>
      <c r="CI339" s="867"/>
      <c r="CJ339" s="867"/>
      <c r="CK339" s="867"/>
      <c r="CL339" s="867"/>
      <c r="CM339" s="867"/>
      <c r="CN339" s="867"/>
      <c r="CO339" s="867"/>
      <c r="CP339" s="867"/>
      <c r="CQ339" s="867"/>
      <c r="CR339" s="867"/>
      <c r="CS339" s="867"/>
      <c r="CT339" s="867"/>
      <c r="CU339" s="867"/>
      <c r="CV339" s="867"/>
      <c r="CW339" s="867"/>
      <c r="CX339" s="867"/>
      <c r="CY339" s="867"/>
      <c r="CZ339" s="867"/>
      <c r="DA339" s="867"/>
      <c r="DB339" s="867"/>
      <c r="DC339" s="867"/>
      <c r="DD339" s="867"/>
      <c r="DE339" s="867"/>
      <c r="DF339" s="867"/>
      <c r="DG339" s="867"/>
      <c r="DH339" s="867"/>
      <c r="DI339" s="867"/>
      <c r="DJ339" s="867"/>
      <c r="DK339" s="867"/>
      <c r="DL339" s="867"/>
      <c r="DM339" s="867"/>
      <c r="DN339" s="867"/>
      <c r="DO339" s="867"/>
      <c r="DP339" s="867"/>
      <c r="DQ339" s="867"/>
      <c r="DR339" s="867"/>
      <c r="DS339" s="867"/>
      <c r="DT339" s="867"/>
      <c r="DU339" s="867"/>
      <c r="DV339" s="867"/>
      <c r="DW339" s="867"/>
      <c r="DX339" s="867"/>
      <c r="DY339" s="867"/>
      <c r="DZ339" s="867"/>
      <c r="EA339" s="867"/>
      <c r="EB339" s="867"/>
      <c r="EC339" s="867"/>
      <c r="ED339" s="867"/>
      <c r="EE339" s="867"/>
      <c r="EF339" s="867"/>
      <c r="EG339" s="867"/>
      <c r="EH339" s="867"/>
      <c r="EI339" s="867"/>
      <c r="EJ339" s="867"/>
      <c r="EK339" s="867"/>
      <c r="EL339" s="867"/>
      <c r="EM339" s="867"/>
      <c r="EN339" s="867"/>
      <c r="EO339" s="867"/>
      <c r="EP339" s="867"/>
      <c r="EQ339" s="867"/>
      <c r="ER339" s="867"/>
      <c r="ES339" s="867"/>
      <c r="ET339" s="867"/>
      <c r="EU339" s="867"/>
      <c r="EV339" s="867"/>
      <c r="EW339" s="867"/>
      <c r="EX339" s="867"/>
      <c r="EY339" s="867"/>
      <c r="EZ339" s="867"/>
      <c r="FA339" s="867"/>
      <c r="FB339" s="867"/>
      <c r="FC339" s="867"/>
      <c r="FD339" s="867"/>
      <c r="FE339" s="867"/>
      <c r="FF339" s="867"/>
      <c r="FG339" s="867"/>
      <c r="FH339" s="867"/>
      <c r="FI339" s="867"/>
      <c r="FJ339" s="867"/>
      <c r="FK339" s="867"/>
      <c r="FL339" s="867"/>
      <c r="FM339" s="867"/>
      <c r="FN339" s="867"/>
      <c r="FO339" s="867"/>
      <c r="FP339" s="867"/>
      <c r="FQ339" s="867"/>
      <c r="FR339" s="867"/>
      <c r="FS339" s="867"/>
      <c r="FT339" s="867"/>
      <c r="FU339" s="867"/>
      <c r="FV339" s="867"/>
      <c r="FW339" s="867"/>
      <c r="FX339" s="867"/>
      <c r="FY339" s="867"/>
      <c r="FZ339" s="867"/>
      <c r="GA339" s="867"/>
      <c r="GB339" s="867"/>
      <c r="GC339" s="867"/>
      <c r="GD339" s="867"/>
      <c r="GE339" s="867"/>
      <c r="GF339" s="867"/>
      <c r="GG339" s="867"/>
      <c r="GH339" s="867"/>
      <c r="GI339" s="867"/>
      <c r="GJ339" s="867"/>
      <c r="GK339" s="867"/>
      <c r="GL339" s="867"/>
      <c r="GM339" s="867"/>
      <c r="GN339" s="867"/>
      <c r="GO339" s="867"/>
      <c r="GP339" s="867"/>
      <c r="GQ339" s="867"/>
      <c r="GR339" s="867"/>
      <c r="GS339" s="867"/>
      <c r="GT339" s="867"/>
      <c r="GU339" s="867"/>
      <c r="GV339" s="867"/>
      <c r="GW339" s="867"/>
      <c r="GX339" s="867"/>
      <c r="GY339" s="867"/>
      <c r="GZ339" s="867"/>
      <c r="HA339" s="867"/>
      <c r="HB339" s="867"/>
      <c r="HC339" s="867"/>
      <c r="HD339" s="867"/>
      <c r="HE339" s="867"/>
      <c r="HF339" s="867"/>
      <c r="HG339" s="867"/>
      <c r="HH339" s="867"/>
      <c r="HI339" s="867"/>
      <c r="HJ339" s="867"/>
      <c r="HK339" s="867"/>
      <c r="HL339" s="867"/>
      <c r="HM339" s="867"/>
      <c r="HN339" s="867"/>
      <c r="HO339" s="867"/>
      <c r="HP339" s="867"/>
      <c r="HQ339" s="867"/>
      <c r="HR339" s="867"/>
      <c r="HS339" s="867"/>
      <c r="HT339" s="867"/>
      <c r="HU339" s="867"/>
      <c r="HV339" s="867"/>
      <c r="HW339" s="867"/>
      <c r="HX339" s="867"/>
      <c r="HY339" s="867"/>
      <c r="HZ339" s="867"/>
      <c r="IA339" s="867"/>
      <c r="IB339" s="867"/>
      <c r="IC339" s="867"/>
      <c r="ID339" s="867"/>
      <c r="IE339" s="867"/>
      <c r="IF339" s="867"/>
      <c r="IG339" s="867"/>
      <c r="IH339" s="867"/>
      <c r="II339" s="867"/>
      <c r="IJ339" s="867"/>
      <c r="IK339" s="867"/>
      <c r="IL339" s="867"/>
      <c r="IM339" s="867"/>
      <c r="IN339" s="867"/>
      <c r="IO339" s="867"/>
      <c r="IP339" s="867"/>
      <c r="IQ339" s="867"/>
      <c r="IR339" s="867"/>
      <c r="IS339" s="867"/>
      <c r="IT339" s="867"/>
      <c r="IU339" s="867"/>
      <c r="IV339" s="867"/>
    </row>
    <row r="340" spans="1:256" s="864" customFormat="1" ht="15" customHeight="1">
      <c r="A340" s="650" t="s">
        <v>1667</v>
      </c>
      <c r="B340" s="617"/>
      <c r="C340" s="617"/>
      <c r="D340" s="617"/>
      <c r="E340" s="617"/>
      <c r="F340" s="2752"/>
      <c r="G340" s="2757"/>
      <c r="H340" s="2757"/>
      <c r="I340" s="2757"/>
      <c r="J340" s="2757"/>
      <c r="K340" s="2757"/>
      <c r="L340" s="2757"/>
      <c r="M340" s="2757"/>
      <c r="N340" s="2757"/>
      <c r="O340" s="2757"/>
      <c r="P340" s="2757"/>
      <c r="Q340" s="2757"/>
      <c r="R340" s="2757"/>
      <c r="S340" s="2757"/>
      <c r="T340" s="2757"/>
      <c r="U340" s="2757"/>
      <c r="V340" s="2757"/>
      <c r="W340" s="2757"/>
      <c r="X340" s="2757"/>
      <c r="Y340" s="2757"/>
      <c r="Z340" s="2757"/>
      <c r="AA340" s="2757"/>
      <c r="AB340" s="2757"/>
      <c r="AC340" s="2757"/>
      <c r="AD340" s="2757"/>
      <c r="AE340" s="2757"/>
      <c r="AF340" s="2757"/>
      <c r="AG340" s="2757"/>
      <c r="AH340" s="2757"/>
    </row>
    <row r="341" spans="1:256" s="864" customFormat="1" ht="15" customHeight="1">
      <c r="A341" s="620" t="s">
        <v>1684</v>
      </c>
      <c r="B341" s="617"/>
      <c r="C341" s="617"/>
      <c r="D341" s="617"/>
      <c r="E341" s="617"/>
      <c r="F341" s="2757"/>
      <c r="G341" s="2757"/>
      <c r="H341" s="2757"/>
      <c r="I341" s="2757"/>
      <c r="J341" s="2757"/>
      <c r="K341" s="2757"/>
      <c r="L341" s="2757"/>
      <c r="M341" s="2757"/>
      <c r="N341" s="2757"/>
      <c r="O341" s="2757"/>
      <c r="P341" s="2757"/>
      <c r="Q341" s="2757"/>
      <c r="R341" s="2757"/>
      <c r="S341" s="2757"/>
      <c r="T341" s="2757"/>
      <c r="U341" s="2757"/>
      <c r="V341" s="2757"/>
      <c r="W341" s="2757"/>
      <c r="X341" s="2757"/>
      <c r="Y341" s="2757"/>
      <c r="Z341" s="2757"/>
      <c r="AA341" s="2757"/>
      <c r="AB341" s="2757"/>
      <c r="AC341" s="2757"/>
      <c r="AD341" s="2757"/>
      <c r="AE341" s="2757"/>
      <c r="AF341" s="2757"/>
      <c r="AG341" s="2757"/>
      <c r="AH341" s="2757"/>
    </row>
    <row r="342" spans="1:256" ht="20.100000000000001" customHeight="1">
      <c r="A342" s="617"/>
      <c r="B342" s="617"/>
      <c r="C342" s="617"/>
      <c r="D342" s="617"/>
      <c r="E342" s="617"/>
      <c r="F342" s="2757"/>
      <c r="G342" s="2757"/>
      <c r="H342" s="2757"/>
      <c r="I342" s="2757"/>
      <c r="J342" s="2757"/>
      <c r="K342" s="2757"/>
      <c r="L342" s="2757"/>
      <c r="M342" s="2757"/>
      <c r="N342" s="2757"/>
      <c r="O342" s="2757"/>
      <c r="P342" s="2757"/>
      <c r="Q342" s="2757"/>
      <c r="R342" s="2757"/>
      <c r="S342" s="2757"/>
      <c r="T342" s="2757"/>
      <c r="U342" s="2757"/>
      <c r="V342" s="2757"/>
      <c r="W342" s="2757"/>
      <c r="X342" s="2757"/>
      <c r="Y342" s="2757"/>
      <c r="Z342" s="2757"/>
      <c r="AA342" s="2757"/>
      <c r="AB342" s="2757"/>
      <c r="AC342" s="2757"/>
      <c r="AD342" s="2757"/>
      <c r="AE342" s="2757"/>
      <c r="AF342" s="2757"/>
      <c r="AG342" s="2757"/>
      <c r="AH342" s="2757"/>
      <c r="AI342" s="864"/>
      <c r="AJ342" s="864"/>
      <c r="AK342" s="864"/>
      <c r="AL342" s="864"/>
      <c r="AM342" s="864"/>
      <c r="AN342" s="864"/>
      <c r="AO342" s="864"/>
      <c r="AP342" s="864"/>
      <c r="AQ342" s="864"/>
      <c r="AR342" s="864"/>
      <c r="AS342" s="864"/>
      <c r="AT342" s="864"/>
      <c r="AU342" s="864"/>
      <c r="AV342" s="864"/>
      <c r="AW342" s="864"/>
      <c r="AX342" s="864"/>
      <c r="AY342" s="864"/>
      <c r="AZ342" s="864"/>
      <c r="BA342" s="864"/>
      <c r="BB342" s="864"/>
      <c r="BC342" s="864"/>
      <c r="BD342" s="864"/>
      <c r="BE342" s="864"/>
      <c r="BF342" s="864"/>
      <c r="BG342" s="864"/>
      <c r="BH342" s="864"/>
      <c r="BI342" s="864"/>
      <c r="BJ342" s="864"/>
      <c r="BK342" s="864"/>
      <c r="BL342" s="864"/>
      <c r="BM342" s="864"/>
      <c r="BN342" s="864"/>
      <c r="BO342" s="864"/>
      <c r="BP342" s="864"/>
      <c r="BQ342" s="864"/>
      <c r="BR342" s="864"/>
      <c r="BS342" s="864"/>
      <c r="BT342" s="864"/>
      <c r="BU342" s="864"/>
      <c r="BV342" s="864"/>
      <c r="BW342" s="864"/>
      <c r="BX342" s="864"/>
      <c r="BY342" s="864"/>
      <c r="BZ342" s="864"/>
      <c r="CA342" s="864"/>
      <c r="CB342" s="864"/>
      <c r="CC342" s="864"/>
      <c r="CD342" s="864"/>
      <c r="CE342" s="864"/>
      <c r="CF342" s="864"/>
      <c r="CG342" s="864"/>
      <c r="CH342" s="864"/>
      <c r="CI342" s="864"/>
      <c r="CJ342" s="864"/>
      <c r="CK342" s="864"/>
      <c r="CL342" s="864"/>
      <c r="CM342" s="864"/>
      <c r="CN342" s="864"/>
      <c r="CO342" s="864"/>
      <c r="CP342" s="864"/>
      <c r="CQ342" s="864"/>
      <c r="CR342" s="864"/>
      <c r="CS342" s="864"/>
      <c r="CT342" s="864"/>
      <c r="CU342" s="864"/>
      <c r="CV342" s="864"/>
      <c r="CW342" s="864"/>
      <c r="CX342" s="864"/>
      <c r="CY342" s="864"/>
      <c r="CZ342" s="864"/>
      <c r="DA342" s="864"/>
      <c r="DB342" s="864"/>
      <c r="DC342" s="864"/>
      <c r="DD342" s="864"/>
      <c r="DE342" s="864"/>
      <c r="DF342" s="864"/>
      <c r="DG342" s="864"/>
      <c r="DH342" s="864"/>
      <c r="DI342" s="864"/>
      <c r="DJ342" s="864"/>
      <c r="DK342" s="864"/>
      <c r="DL342" s="864"/>
      <c r="DM342" s="864"/>
      <c r="DN342" s="864"/>
      <c r="DO342" s="864"/>
      <c r="DP342" s="864"/>
      <c r="DQ342" s="864"/>
      <c r="DR342" s="864"/>
      <c r="DS342" s="864"/>
      <c r="DT342" s="864"/>
      <c r="DU342" s="864"/>
      <c r="DV342" s="864"/>
      <c r="DW342" s="864"/>
      <c r="DX342" s="864"/>
      <c r="DY342" s="864"/>
      <c r="DZ342" s="864"/>
      <c r="EA342" s="864"/>
      <c r="EB342" s="864"/>
      <c r="EC342" s="864"/>
      <c r="ED342" s="864"/>
      <c r="EE342" s="864"/>
      <c r="EF342" s="864"/>
      <c r="EG342" s="864"/>
      <c r="EH342" s="864"/>
      <c r="EI342" s="864"/>
      <c r="EJ342" s="864"/>
      <c r="EK342" s="864"/>
      <c r="EL342" s="864"/>
      <c r="EM342" s="864"/>
      <c r="EN342" s="864"/>
      <c r="EO342" s="864"/>
      <c r="EP342" s="864"/>
      <c r="EQ342" s="864"/>
      <c r="ER342" s="864"/>
      <c r="ES342" s="864"/>
      <c r="ET342" s="864"/>
      <c r="EU342" s="864"/>
      <c r="EV342" s="864"/>
      <c r="EW342" s="864"/>
      <c r="EX342" s="864"/>
      <c r="EY342" s="864"/>
      <c r="EZ342" s="864"/>
      <c r="FA342" s="864"/>
      <c r="FB342" s="864"/>
      <c r="FC342" s="864"/>
      <c r="FD342" s="864"/>
      <c r="FE342" s="864"/>
      <c r="FF342" s="864"/>
      <c r="FG342" s="864"/>
      <c r="FH342" s="864"/>
      <c r="FI342" s="864"/>
      <c r="FJ342" s="864"/>
      <c r="FK342" s="864"/>
      <c r="FL342" s="864"/>
      <c r="FM342" s="864"/>
      <c r="FN342" s="864"/>
      <c r="FO342" s="864"/>
      <c r="FP342" s="864"/>
      <c r="FQ342" s="864"/>
      <c r="FR342" s="864"/>
      <c r="FS342" s="864"/>
      <c r="FT342" s="864"/>
      <c r="FU342" s="864"/>
      <c r="FV342" s="864"/>
      <c r="FW342" s="864"/>
      <c r="FX342" s="864"/>
      <c r="FY342" s="864"/>
      <c r="FZ342" s="864"/>
      <c r="GA342" s="864"/>
      <c r="GB342" s="864"/>
      <c r="GC342" s="864"/>
      <c r="GD342" s="864"/>
      <c r="GE342" s="864"/>
      <c r="GF342" s="864"/>
      <c r="GG342" s="864"/>
      <c r="GH342" s="864"/>
      <c r="GI342" s="864"/>
      <c r="GJ342" s="864"/>
      <c r="GK342" s="864"/>
      <c r="GL342" s="864"/>
      <c r="GM342" s="864"/>
      <c r="GN342" s="864"/>
      <c r="GO342" s="864"/>
      <c r="GP342" s="864"/>
      <c r="GQ342" s="864"/>
      <c r="GR342" s="864"/>
      <c r="GS342" s="864"/>
      <c r="GT342" s="864"/>
      <c r="GU342" s="864"/>
      <c r="GV342" s="864"/>
      <c r="GW342" s="864"/>
      <c r="GX342" s="864"/>
      <c r="GY342" s="864"/>
      <c r="GZ342" s="864"/>
      <c r="HA342" s="864"/>
      <c r="HB342" s="864"/>
      <c r="HC342" s="864"/>
      <c r="HD342" s="864"/>
      <c r="HE342" s="864"/>
      <c r="HF342" s="864"/>
      <c r="HG342" s="864"/>
      <c r="HH342" s="864"/>
      <c r="HI342" s="864"/>
      <c r="HJ342" s="864"/>
      <c r="HK342" s="864"/>
      <c r="HL342" s="864"/>
      <c r="HM342" s="864"/>
      <c r="HN342" s="864"/>
      <c r="HO342" s="864"/>
      <c r="HP342" s="864"/>
      <c r="HQ342" s="864"/>
      <c r="HR342" s="864"/>
      <c r="HS342" s="864"/>
      <c r="HT342" s="864"/>
      <c r="HU342" s="864"/>
      <c r="HV342" s="864"/>
      <c r="HW342" s="864"/>
      <c r="HX342" s="864"/>
      <c r="HY342" s="864"/>
      <c r="HZ342" s="864"/>
      <c r="IA342" s="864"/>
      <c r="IB342" s="864"/>
      <c r="IC342" s="864"/>
      <c r="ID342" s="864"/>
      <c r="IE342" s="864"/>
      <c r="IF342" s="864"/>
      <c r="IG342" s="864"/>
      <c r="IH342" s="864"/>
      <c r="II342" s="864"/>
      <c r="IJ342" s="864"/>
      <c r="IK342" s="864"/>
      <c r="IL342" s="864"/>
      <c r="IM342" s="864"/>
      <c r="IN342" s="864"/>
      <c r="IO342" s="864"/>
      <c r="IP342" s="864"/>
      <c r="IQ342" s="864"/>
      <c r="IR342" s="864"/>
      <c r="IS342" s="864"/>
      <c r="IT342" s="864"/>
      <c r="IU342" s="864"/>
      <c r="IV342" s="864"/>
    </row>
    <row r="343" spans="1:256" ht="15" customHeight="1">
      <c r="A343" s="1128" t="s">
        <v>1685</v>
      </c>
      <c r="B343" s="1128"/>
      <c r="C343" s="1128"/>
      <c r="D343" s="1128"/>
      <c r="E343" s="1128"/>
      <c r="F343" s="2757"/>
    </row>
    <row r="344" spans="1:256" ht="20.100000000000001" customHeight="1">
      <c r="A344" s="1318" t="s">
        <v>1681</v>
      </c>
    </row>
    <row r="345" spans="1:256" ht="20.100000000000001" customHeight="1">
      <c r="A345" s="654" t="s">
        <v>2</v>
      </c>
      <c r="B345" s="654">
        <v>2005</v>
      </c>
      <c r="C345" s="654">
        <v>2010</v>
      </c>
      <c r="D345" s="654">
        <v>2011</v>
      </c>
      <c r="E345" s="654">
        <v>2012</v>
      </c>
      <c r="F345" s="2753"/>
    </row>
    <row r="346" spans="1:256" ht="20.100000000000001" customHeight="1">
      <c r="A346" s="673" t="s">
        <v>0</v>
      </c>
      <c r="B346" s="1112">
        <v>101941</v>
      </c>
      <c r="C346" s="1112">
        <v>210144.22200000001</v>
      </c>
      <c r="D346" s="1112">
        <v>227016</v>
      </c>
      <c r="E346" s="1112">
        <v>261752.497</v>
      </c>
      <c r="F346" s="2753"/>
    </row>
    <row r="347" spans="1:256" ht="20.100000000000001" customHeight="1">
      <c r="A347" s="664" t="s">
        <v>1320</v>
      </c>
      <c r="B347" s="1076">
        <v>16325</v>
      </c>
      <c r="C347" s="1076">
        <v>30929.027999999998</v>
      </c>
      <c r="D347" s="1076">
        <v>34192</v>
      </c>
      <c r="E347" s="1076">
        <v>36250.703999999998</v>
      </c>
      <c r="F347" s="2753"/>
    </row>
    <row r="348" spans="1:256" ht="20.100000000000001" customHeight="1">
      <c r="A348" s="664" t="s">
        <v>1321</v>
      </c>
      <c r="B348" s="1076">
        <v>16195</v>
      </c>
      <c r="C348" s="1076">
        <v>20205.009000000002</v>
      </c>
      <c r="D348" s="1076">
        <v>16291</v>
      </c>
      <c r="E348" s="1076">
        <v>25545.593000000001</v>
      </c>
      <c r="F348" s="2753"/>
    </row>
    <row r="349" spans="1:256" ht="20.100000000000001" customHeight="1">
      <c r="A349" s="664" t="s">
        <v>1682</v>
      </c>
      <c r="B349" s="1076">
        <v>22895</v>
      </c>
      <c r="C349" s="1076">
        <v>43382.948000000004</v>
      </c>
      <c r="D349" s="1076">
        <v>60959</v>
      </c>
      <c r="E349" s="1076">
        <v>66847.228000000003</v>
      </c>
      <c r="F349" s="2753"/>
    </row>
    <row r="350" spans="1:256" ht="20.100000000000001" customHeight="1">
      <c r="A350" s="664" t="s">
        <v>1050</v>
      </c>
      <c r="B350" s="1076">
        <v>41889</v>
      </c>
      <c r="C350" s="1076">
        <v>79174.845000000001</v>
      </c>
      <c r="D350" s="1076">
        <v>80576</v>
      </c>
      <c r="E350" s="1076">
        <v>94481.089000000007</v>
      </c>
      <c r="F350" s="2753"/>
    </row>
    <row r="351" spans="1:256" ht="20.100000000000001" customHeight="1">
      <c r="A351" s="664" t="s">
        <v>1051</v>
      </c>
      <c r="B351" s="1076">
        <v>261</v>
      </c>
      <c r="C351" s="1076">
        <v>6786.0439999999999</v>
      </c>
      <c r="D351" s="1076">
        <v>5774</v>
      </c>
      <c r="E351" s="1076">
        <v>5834.5379999999996</v>
      </c>
      <c r="F351" s="2753"/>
    </row>
    <row r="352" spans="1:256" ht="20.100000000000001" customHeight="1">
      <c r="A352" s="664" t="s">
        <v>1052</v>
      </c>
      <c r="B352" s="1076">
        <v>0</v>
      </c>
      <c r="C352" s="1076">
        <v>118.42400000000001</v>
      </c>
      <c r="D352" s="1076">
        <v>229</v>
      </c>
      <c r="E352" s="1076">
        <v>0</v>
      </c>
      <c r="F352" s="2753"/>
    </row>
    <row r="353" spans="1:256" ht="20.100000000000001" customHeight="1">
      <c r="A353" s="664" t="s">
        <v>1683</v>
      </c>
      <c r="B353" s="1076">
        <v>397</v>
      </c>
      <c r="C353" s="1076">
        <v>19098.516</v>
      </c>
      <c r="D353" s="1076">
        <v>18517</v>
      </c>
      <c r="E353" s="1076">
        <v>21262.206999999999</v>
      </c>
      <c r="F353" s="2753"/>
    </row>
    <row r="354" spans="1:256" ht="20.100000000000001" customHeight="1">
      <c r="A354" s="664" t="s">
        <v>1047</v>
      </c>
      <c r="B354" s="1076">
        <v>1</v>
      </c>
      <c r="C354" s="1076">
        <v>10449.407999999999</v>
      </c>
      <c r="D354" s="1076">
        <v>10478</v>
      </c>
      <c r="E354" s="1076">
        <v>11531.138000000001</v>
      </c>
      <c r="F354" s="2753"/>
    </row>
    <row r="355" spans="1:256" s="864" customFormat="1" ht="15" customHeight="1">
      <c r="A355" s="648" t="s">
        <v>1</v>
      </c>
      <c r="B355" s="1077">
        <v>3978</v>
      </c>
      <c r="C355" s="1077">
        <v>0</v>
      </c>
      <c r="D355" s="1077">
        <v>0</v>
      </c>
      <c r="E355" s="1077">
        <v>0</v>
      </c>
      <c r="F355" s="2753"/>
      <c r="G355" s="2752"/>
      <c r="H355" s="2752"/>
      <c r="I355" s="2752"/>
      <c r="J355" s="2752"/>
      <c r="K355" s="2752"/>
      <c r="L355" s="2752"/>
      <c r="M355" s="2752"/>
      <c r="N355" s="2752"/>
      <c r="O355" s="2752"/>
      <c r="P355" s="2752"/>
      <c r="Q355" s="2752"/>
      <c r="R355" s="2752"/>
      <c r="S355" s="2752"/>
      <c r="T355" s="2752"/>
      <c r="U355" s="2752"/>
      <c r="V355" s="2752"/>
      <c r="W355" s="2752"/>
      <c r="X355" s="2752"/>
      <c r="Y355" s="2752"/>
      <c r="Z355" s="2752"/>
      <c r="AA355" s="2752"/>
      <c r="AB355" s="2752"/>
      <c r="AC355" s="2752"/>
      <c r="AD355" s="2752"/>
      <c r="AE355" s="2752"/>
      <c r="AF355" s="2752"/>
      <c r="AG355" s="2752"/>
      <c r="AH355" s="2752"/>
      <c r="AI355" s="858"/>
      <c r="AJ355" s="858"/>
      <c r="AK355" s="858"/>
      <c r="AL355" s="858"/>
      <c r="AM355" s="858"/>
      <c r="AN355" s="858"/>
      <c r="AO355" s="858"/>
      <c r="AP355" s="858"/>
      <c r="AQ355" s="858"/>
      <c r="AR355" s="858"/>
      <c r="AS355" s="858"/>
      <c r="AT355" s="858"/>
      <c r="AU355" s="858"/>
      <c r="AV355" s="858"/>
      <c r="AW355" s="858"/>
      <c r="AX355" s="858"/>
      <c r="AY355" s="858"/>
      <c r="AZ355" s="858"/>
      <c r="BA355" s="858"/>
      <c r="BB355" s="858"/>
      <c r="BC355" s="858"/>
      <c r="BD355" s="858"/>
      <c r="BE355" s="858"/>
      <c r="BF355" s="858"/>
      <c r="BG355" s="858"/>
      <c r="BH355" s="858"/>
      <c r="BI355" s="858"/>
      <c r="BJ355" s="858"/>
      <c r="BK355" s="858"/>
      <c r="BL355" s="858"/>
      <c r="BM355" s="858"/>
      <c r="BN355" s="858"/>
      <c r="BO355" s="858"/>
      <c r="BP355" s="858"/>
      <c r="BQ355" s="858"/>
      <c r="BR355" s="858"/>
      <c r="BS355" s="858"/>
      <c r="BT355" s="858"/>
      <c r="BU355" s="858"/>
      <c r="BV355" s="858"/>
      <c r="BW355" s="858"/>
      <c r="BX355" s="858"/>
      <c r="BY355" s="858"/>
      <c r="BZ355" s="858"/>
      <c r="CA355" s="858"/>
      <c r="CB355" s="858"/>
      <c r="CC355" s="858"/>
      <c r="CD355" s="858"/>
      <c r="CE355" s="858"/>
      <c r="CF355" s="858"/>
      <c r="CG355" s="858"/>
      <c r="CH355" s="858"/>
      <c r="CI355" s="858"/>
      <c r="CJ355" s="858"/>
      <c r="CK355" s="858"/>
      <c r="CL355" s="858"/>
      <c r="CM355" s="858"/>
      <c r="CN355" s="858"/>
      <c r="CO355" s="858"/>
      <c r="CP355" s="858"/>
      <c r="CQ355" s="858"/>
      <c r="CR355" s="858"/>
      <c r="CS355" s="858"/>
      <c r="CT355" s="858"/>
      <c r="CU355" s="858"/>
      <c r="CV355" s="858"/>
      <c r="CW355" s="858"/>
      <c r="CX355" s="858"/>
      <c r="CY355" s="858"/>
      <c r="CZ355" s="858"/>
      <c r="DA355" s="858"/>
      <c r="DB355" s="858"/>
      <c r="DC355" s="858"/>
      <c r="DD355" s="858"/>
      <c r="DE355" s="858"/>
      <c r="DF355" s="858"/>
      <c r="DG355" s="858"/>
      <c r="DH355" s="858"/>
      <c r="DI355" s="858"/>
      <c r="DJ355" s="858"/>
      <c r="DK355" s="858"/>
      <c r="DL355" s="858"/>
      <c r="DM355" s="858"/>
      <c r="DN355" s="858"/>
      <c r="DO355" s="858"/>
      <c r="DP355" s="858"/>
      <c r="DQ355" s="858"/>
      <c r="DR355" s="858"/>
      <c r="DS355" s="858"/>
      <c r="DT355" s="858"/>
      <c r="DU355" s="858"/>
      <c r="DV355" s="858"/>
      <c r="DW355" s="858"/>
      <c r="DX355" s="858"/>
      <c r="DY355" s="858"/>
      <c r="DZ355" s="858"/>
      <c r="EA355" s="858"/>
      <c r="EB355" s="858"/>
      <c r="EC355" s="858"/>
      <c r="ED355" s="858"/>
      <c r="EE355" s="858"/>
      <c r="EF355" s="858"/>
      <c r="EG355" s="858"/>
      <c r="EH355" s="858"/>
      <c r="EI355" s="858"/>
      <c r="EJ355" s="858"/>
      <c r="EK355" s="858"/>
      <c r="EL355" s="858"/>
      <c r="EM355" s="858"/>
      <c r="EN355" s="858"/>
      <c r="EO355" s="858"/>
      <c r="EP355" s="858"/>
      <c r="EQ355" s="858"/>
      <c r="ER355" s="858"/>
      <c r="ES355" s="858"/>
      <c r="ET355" s="858"/>
      <c r="EU355" s="858"/>
      <c r="EV355" s="858"/>
      <c r="EW355" s="858"/>
      <c r="EX355" s="858"/>
      <c r="EY355" s="858"/>
      <c r="EZ355" s="858"/>
      <c r="FA355" s="858"/>
      <c r="FB355" s="858"/>
      <c r="FC355" s="858"/>
      <c r="FD355" s="858"/>
      <c r="FE355" s="858"/>
      <c r="FF355" s="858"/>
      <c r="FG355" s="858"/>
      <c r="FH355" s="858"/>
      <c r="FI355" s="858"/>
      <c r="FJ355" s="858"/>
      <c r="FK355" s="858"/>
      <c r="FL355" s="858"/>
      <c r="FM355" s="858"/>
      <c r="FN355" s="858"/>
      <c r="FO355" s="858"/>
      <c r="FP355" s="858"/>
      <c r="FQ355" s="858"/>
      <c r="FR355" s="858"/>
      <c r="FS355" s="858"/>
      <c r="FT355" s="858"/>
      <c r="FU355" s="858"/>
      <c r="FV355" s="858"/>
      <c r="FW355" s="858"/>
      <c r="FX355" s="858"/>
      <c r="FY355" s="858"/>
      <c r="FZ355" s="858"/>
      <c r="GA355" s="858"/>
      <c r="GB355" s="858"/>
      <c r="GC355" s="858"/>
      <c r="GD355" s="858"/>
      <c r="GE355" s="858"/>
      <c r="GF355" s="858"/>
      <c r="GG355" s="858"/>
      <c r="GH355" s="858"/>
      <c r="GI355" s="858"/>
      <c r="GJ355" s="858"/>
      <c r="GK355" s="858"/>
      <c r="GL355" s="858"/>
      <c r="GM355" s="858"/>
      <c r="GN355" s="858"/>
      <c r="GO355" s="858"/>
      <c r="GP355" s="858"/>
      <c r="GQ355" s="858"/>
      <c r="GR355" s="858"/>
      <c r="GS355" s="858"/>
      <c r="GT355" s="858"/>
      <c r="GU355" s="858"/>
      <c r="GV355" s="858"/>
      <c r="GW355" s="858"/>
      <c r="GX355" s="858"/>
      <c r="GY355" s="858"/>
      <c r="GZ355" s="858"/>
      <c r="HA355" s="858"/>
      <c r="HB355" s="858"/>
      <c r="HC355" s="858"/>
      <c r="HD355" s="858"/>
      <c r="HE355" s="858"/>
      <c r="HF355" s="858"/>
      <c r="HG355" s="858"/>
      <c r="HH355" s="858"/>
      <c r="HI355" s="858"/>
      <c r="HJ355" s="858"/>
      <c r="HK355" s="858"/>
      <c r="HL355" s="858"/>
      <c r="HM355" s="858"/>
      <c r="HN355" s="858"/>
      <c r="HO355" s="858"/>
      <c r="HP355" s="858"/>
      <c r="HQ355" s="858"/>
      <c r="HR355" s="858"/>
      <c r="HS355" s="858"/>
      <c r="HT355" s="858"/>
      <c r="HU355" s="858"/>
      <c r="HV355" s="858"/>
      <c r="HW355" s="858"/>
      <c r="HX355" s="858"/>
      <c r="HY355" s="858"/>
      <c r="HZ355" s="858"/>
      <c r="IA355" s="858"/>
      <c r="IB355" s="858"/>
      <c r="IC355" s="858"/>
      <c r="ID355" s="858"/>
      <c r="IE355" s="858"/>
      <c r="IF355" s="858"/>
      <c r="IG355" s="858"/>
      <c r="IH355" s="858"/>
      <c r="II355" s="858"/>
      <c r="IJ355" s="858"/>
      <c r="IK355" s="858"/>
      <c r="IL355" s="858"/>
      <c r="IM355" s="858"/>
      <c r="IN355" s="858"/>
      <c r="IO355" s="858"/>
      <c r="IP355" s="858"/>
      <c r="IQ355" s="858"/>
      <c r="IR355" s="858"/>
      <c r="IS355" s="858"/>
      <c r="IT355" s="858"/>
      <c r="IU355" s="858"/>
      <c r="IV355" s="858"/>
    </row>
    <row r="356" spans="1:256" s="864" customFormat="1" ht="15" customHeight="1">
      <c r="A356" s="617" t="s">
        <v>1667</v>
      </c>
      <c r="B356" s="617"/>
      <c r="C356" s="617"/>
      <c r="D356" s="617"/>
      <c r="E356" s="617"/>
      <c r="F356" s="2757"/>
      <c r="G356" s="2757"/>
      <c r="H356" s="2757"/>
      <c r="I356" s="2757"/>
      <c r="J356" s="2757"/>
      <c r="K356" s="2757"/>
      <c r="L356" s="2757"/>
      <c r="M356" s="2757"/>
      <c r="N356" s="2757"/>
      <c r="O356" s="2757"/>
      <c r="P356" s="2757"/>
      <c r="Q356" s="2757"/>
      <c r="R356" s="2757"/>
      <c r="S356" s="2757"/>
      <c r="T356" s="2757"/>
      <c r="U356" s="2757"/>
      <c r="V356" s="2757"/>
      <c r="W356" s="2757"/>
      <c r="X356" s="2757"/>
      <c r="Y356" s="2757"/>
      <c r="Z356" s="2757"/>
      <c r="AA356" s="2757"/>
      <c r="AB356" s="2757"/>
      <c r="AC356" s="2757"/>
      <c r="AD356" s="2757"/>
      <c r="AE356" s="2757"/>
      <c r="AF356" s="2757"/>
      <c r="AG356" s="2757"/>
      <c r="AH356" s="2757"/>
    </row>
    <row r="357" spans="1:256" s="864" customFormat="1" ht="15" customHeight="1">
      <c r="A357" s="620" t="s">
        <v>1684</v>
      </c>
      <c r="B357" s="617"/>
      <c r="C357" s="617"/>
      <c r="D357" s="617"/>
      <c r="E357" s="617"/>
      <c r="F357" s="2757"/>
      <c r="G357" s="2757"/>
      <c r="H357" s="2757"/>
      <c r="I357" s="2757"/>
      <c r="J357" s="2757"/>
      <c r="K357" s="2757"/>
      <c r="L357" s="2757"/>
      <c r="M357" s="2757"/>
      <c r="N357" s="2757"/>
      <c r="O357" s="2757"/>
      <c r="P357" s="2757"/>
      <c r="Q357" s="2757"/>
      <c r="R357" s="2757"/>
      <c r="S357" s="2757"/>
      <c r="T357" s="2757"/>
      <c r="U357" s="2757"/>
      <c r="V357" s="2757"/>
      <c r="W357" s="2757"/>
      <c r="X357" s="2757"/>
      <c r="Y357" s="2757"/>
      <c r="Z357" s="2757"/>
      <c r="AA357" s="2757"/>
      <c r="AB357" s="2757"/>
      <c r="AC357" s="2757"/>
      <c r="AD357" s="2757"/>
      <c r="AE357" s="2757"/>
      <c r="AF357" s="2757"/>
      <c r="AG357" s="2757"/>
      <c r="AH357" s="2757"/>
    </row>
    <row r="358" spans="1:256" ht="20.100000000000001" customHeight="1">
      <c r="A358" s="617"/>
      <c r="B358" s="617"/>
      <c r="C358" s="617"/>
      <c r="D358" s="617"/>
      <c r="E358" s="617"/>
      <c r="F358" s="2757"/>
      <c r="G358" s="2757"/>
      <c r="H358" s="2757"/>
      <c r="I358" s="2757"/>
      <c r="J358" s="2757"/>
      <c r="K358" s="2757"/>
      <c r="L358" s="2757"/>
      <c r="M358" s="2757"/>
      <c r="N358" s="2757"/>
      <c r="O358" s="2757"/>
      <c r="P358" s="2757"/>
      <c r="Q358" s="2757"/>
      <c r="R358" s="2757"/>
      <c r="S358" s="2757"/>
      <c r="T358" s="2757"/>
      <c r="U358" s="2757"/>
      <c r="V358" s="2757"/>
      <c r="W358" s="2757"/>
      <c r="X358" s="2757"/>
      <c r="Y358" s="2757"/>
      <c r="Z358" s="2757"/>
      <c r="AA358" s="2757"/>
      <c r="AB358" s="2757"/>
      <c r="AC358" s="2757"/>
      <c r="AD358" s="2757"/>
      <c r="AE358" s="2757"/>
      <c r="AF358" s="2757"/>
      <c r="AG358" s="2757"/>
      <c r="AH358" s="2757"/>
      <c r="AI358" s="864"/>
      <c r="AJ358" s="864"/>
      <c r="AK358" s="864"/>
      <c r="AL358" s="864"/>
      <c r="AM358" s="864"/>
      <c r="AN358" s="864"/>
      <c r="AO358" s="864"/>
      <c r="AP358" s="864"/>
      <c r="AQ358" s="864"/>
      <c r="AR358" s="864"/>
      <c r="AS358" s="864"/>
      <c r="AT358" s="864"/>
      <c r="AU358" s="864"/>
      <c r="AV358" s="864"/>
      <c r="AW358" s="864"/>
      <c r="AX358" s="864"/>
      <c r="AY358" s="864"/>
      <c r="AZ358" s="864"/>
      <c r="BA358" s="864"/>
      <c r="BB358" s="864"/>
      <c r="BC358" s="864"/>
      <c r="BD358" s="864"/>
      <c r="BE358" s="864"/>
      <c r="BF358" s="864"/>
      <c r="BG358" s="864"/>
      <c r="BH358" s="864"/>
      <c r="BI358" s="864"/>
      <c r="BJ358" s="864"/>
      <c r="BK358" s="864"/>
      <c r="BL358" s="864"/>
      <c r="BM358" s="864"/>
      <c r="BN358" s="864"/>
      <c r="BO358" s="864"/>
      <c r="BP358" s="864"/>
      <c r="BQ358" s="864"/>
      <c r="BR358" s="864"/>
      <c r="BS358" s="864"/>
      <c r="BT358" s="864"/>
      <c r="BU358" s="864"/>
      <c r="BV358" s="864"/>
      <c r="BW358" s="864"/>
      <c r="BX358" s="864"/>
      <c r="BY358" s="864"/>
      <c r="BZ358" s="864"/>
      <c r="CA358" s="864"/>
      <c r="CB358" s="864"/>
      <c r="CC358" s="864"/>
      <c r="CD358" s="864"/>
      <c r="CE358" s="864"/>
      <c r="CF358" s="864"/>
      <c r="CG358" s="864"/>
      <c r="CH358" s="864"/>
      <c r="CI358" s="864"/>
      <c r="CJ358" s="864"/>
      <c r="CK358" s="864"/>
      <c r="CL358" s="864"/>
      <c r="CM358" s="864"/>
      <c r="CN358" s="864"/>
      <c r="CO358" s="864"/>
      <c r="CP358" s="864"/>
      <c r="CQ358" s="864"/>
      <c r="CR358" s="864"/>
      <c r="CS358" s="864"/>
      <c r="CT358" s="864"/>
      <c r="CU358" s="864"/>
      <c r="CV358" s="864"/>
      <c r="CW358" s="864"/>
      <c r="CX358" s="864"/>
      <c r="CY358" s="864"/>
      <c r="CZ358" s="864"/>
      <c r="DA358" s="864"/>
      <c r="DB358" s="864"/>
      <c r="DC358" s="864"/>
      <c r="DD358" s="864"/>
      <c r="DE358" s="864"/>
      <c r="DF358" s="864"/>
      <c r="DG358" s="864"/>
      <c r="DH358" s="864"/>
      <c r="DI358" s="864"/>
      <c r="DJ358" s="864"/>
      <c r="DK358" s="864"/>
      <c r="DL358" s="864"/>
      <c r="DM358" s="864"/>
      <c r="DN358" s="864"/>
      <c r="DO358" s="864"/>
      <c r="DP358" s="864"/>
      <c r="DQ358" s="864"/>
      <c r="DR358" s="864"/>
      <c r="DS358" s="864"/>
      <c r="DT358" s="864"/>
      <c r="DU358" s="864"/>
      <c r="DV358" s="864"/>
      <c r="DW358" s="864"/>
      <c r="DX358" s="864"/>
      <c r="DY358" s="864"/>
      <c r="DZ358" s="864"/>
      <c r="EA358" s="864"/>
      <c r="EB358" s="864"/>
      <c r="EC358" s="864"/>
      <c r="ED358" s="864"/>
      <c r="EE358" s="864"/>
      <c r="EF358" s="864"/>
      <c r="EG358" s="864"/>
      <c r="EH358" s="864"/>
      <c r="EI358" s="864"/>
      <c r="EJ358" s="864"/>
      <c r="EK358" s="864"/>
      <c r="EL358" s="864"/>
      <c r="EM358" s="864"/>
      <c r="EN358" s="864"/>
      <c r="EO358" s="864"/>
      <c r="EP358" s="864"/>
      <c r="EQ358" s="864"/>
      <c r="ER358" s="864"/>
      <c r="ES358" s="864"/>
      <c r="ET358" s="864"/>
      <c r="EU358" s="864"/>
      <c r="EV358" s="864"/>
      <c r="EW358" s="864"/>
      <c r="EX358" s="864"/>
      <c r="EY358" s="864"/>
      <c r="EZ358" s="864"/>
      <c r="FA358" s="864"/>
      <c r="FB358" s="864"/>
      <c r="FC358" s="864"/>
      <c r="FD358" s="864"/>
      <c r="FE358" s="864"/>
      <c r="FF358" s="864"/>
      <c r="FG358" s="864"/>
      <c r="FH358" s="864"/>
      <c r="FI358" s="864"/>
      <c r="FJ358" s="864"/>
      <c r="FK358" s="864"/>
      <c r="FL358" s="864"/>
      <c r="FM358" s="864"/>
      <c r="FN358" s="864"/>
      <c r="FO358" s="864"/>
      <c r="FP358" s="864"/>
      <c r="FQ358" s="864"/>
      <c r="FR358" s="864"/>
      <c r="FS358" s="864"/>
      <c r="FT358" s="864"/>
      <c r="FU358" s="864"/>
      <c r="FV358" s="864"/>
      <c r="FW358" s="864"/>
      <c r="FX358" s="864"/>
      <c r="FY358" s="864"/>
      <c r="FZ358" s="864"/>
      <c r="GA358" s="864"/>
      <c r="GB358" s="864"/>
      <c r="GC358" s="864"/>
      <c r="GD358" s="864"/>
      <c r="GE358" s="864"/>
      <c r="GF358" s="864"/>
      <c r="GG358" s="864"/>
      <c r="GH358" s="864"/>
      <c r="GI358" s="864"/>
      <c r="GJ358" s="864"/>
      <c r="GK358" s="864"/>
      <c r="GL358" s="864"/>
      <c r="GM358" s="864"/>
      <c r="GN358" s="864"/>
      <c r="GO358" s="864"/>
      <c r="GP358" s="864"/>
      <c r="GQ358" s="864"/>
      <c r="GR358" s="864"/>
      <c r="GS358" s="864"/>
      <c r="GT358" s="864"/>
      <c r="GU358" s="864"/>
      <c r="GV358" s="864"/>
      <c r="GW358" s="864"/>
      <c r="GX358" s="864"/>
      <c r="GY358" s="864"/>
      <c r="GZ358" s="864"/>
      <c r="HA358" s="864"/>
      <c r="HB358" s="864"/>
      <c r="HC358" s="864"/>
      <c r="HD358" s="864"/>
      <c r="HE358" s="864"/>
      <c r="HF358" s="864"/>
      <c r="HG358" s="864"/>
      <c r="HH358" s="864"/>
      <c r="HI358" s="864"/>
      <c r="HJ358" s="864"/>
      <c r="HK358" s="864"/>
      <c r="HL358" s="864"/>
      <c r="HM358" s="864"/>
      <c r="HN358" s="864"/>
      <c r="HO358" s="864"/>
      <c r="HP358" s="864"/>
      <c r="HQ358" s="864"/>
      <c r="HR358" s="864"/>
      <c r="HS358" s="864"/>
      <c r="HT358" s="864"/>
      <c r="HU358" s="864"/>
      <c r="HV358" s="864"/>
      <c r="HW358" s="864"/>
      <c r="HX358" s="864"/>
      <c r="HY358" s="864"/>
      <c r="HZ358" s="864"/>
      <c r="IA358" s="864"/>
      <c r="IB358" s="864"/>
      <c r="IC358" s="864"/>
      <c r="ID358" s="864"/>
      <c r="IE358" s="864"/>
      <c r="IF358" s="864"/>
      <c r="IG358" s="864"/>
      <c r="IH358" s="864"/>
      <c r="II358" s="864"/>
      <c r="IJ358" s="864"/>
      <c r="IK358" s="864"/>
      <c r="IL358" s="864"/>
      <c r="IM358" s="864"/>
      <c r="IN358" s="864"/>
      <c r="IO358" s="864"/>
      <c r="IP358" s="864"/>
      <c r="IQ358" s="864"/>
      <c r="IR358" s="864"/>
      <c r="IS358" s="864"/>
      <c r="IT358" s="864"/>
      <c r="IU358" s="864"/>
      <c r="IV358" s="864"/>
    </row>
    <row r="359" spans="1:256" s="867" customFormat="1" ht="20.100000000000001" customHeight="1">
      <c r="A359" s="1128" t="s">
        <v>1686</v>
      </c>
      <c r="B359" s="1128"/>
      <c r="C359" s="1128"/>
      <c r="D359" s="1128"/>
      <c r="E359" s="1128"/>
      <c r="F359" s="2752"/>
      <c r="G359" s="2752"/>
      <c r="H359" s="2752"/>
      <c r="I359" s="2752"/>
      <c r="J359" s="2752"/>
      <c r="K359" s="2752"/>
      <c r="L359" s="2752"/>
      <c r="M359" s="2752"/>
      <c r="N359" s="2752"/>
      <c r="O359" s="2752"/>
      <c r="P359" s="2752"/>
      <c r="Q359" s="2752"/>
      <c r="R359" s="2752"/>
      <c r="S359" s="2752"/>
      <c r="T359" s="2752"/>
      <c r="U359" s="2752"/>
      <c r="V359" s="2752"/>
      <c r="W359" s="2752"/>
      <c r="X359" s="2752"/>
      <c r="Y359" s="2752"/>
      <c r="Z359" s="2752"/>
      <c r="AA359" s="2752"/>
      <c r="AB359" s="2752"/>
      <c r="AC359" s="2752"/>
      <c r="AD359" s="2752"/>
      <c r="AE359" s="2752"/>
      <c r="AF359" s="2752"/>
      <c r="AG359" s="2752"/>
      <c r="AH359" s="2752"/>
      <c r="AI359" s="858"/>
      <c r="AJ359" s="858"/>
      <c r="AK359" s="858"/>
      <c r="AL359" s="858"/>
      <c r="AM359" s="858"/>
      <c r="AN359" s="858"/>
      <c r="AO359" s="858"/>
      <c r="AP359" s="858"/>
      <c r="AQ359" s="858"/>
      <c r="AR359" s="858"/>
      <c r="AS359" s="858"/>
      <c r="AT359" s="858"/>
      <c r="AU359" s="858"/>
      <c r="AV359" s="858"/>
      <c r="AW359" s="858"/>
      <c r="AX359" s="858"/>
      <c r="AY359" s="858"/>
      <c r="AZ359" s="858"/>
      <c r="BA359" s="858"/>
      <c r="BB359" s="858"/>
      <c r="BC359" s="858"/>
      <c r="BD359" s="858"/>
      <c r="BE359" s="858"/>
      <c r="BF359" s="858"/>
      <c r="BG359" s="858"/>
      <c r="BH359" s="858"/>
      <c r="BI359" s="858"/>
      <c r="BJ359" s="858"/>
      <c r="BK359" s="858"/>
      <c r="BL359" s="858"/>
      <c r="BM359" s="858"/>
      <c r="BN359" s="858"/>
      <c r="BO359" s="858"/>
      <c r="BP359" s="858"/>
      <c r="BQ359" s="858"/>
      <c r="BR359" s="858"/>
      <c r="BS359" s="858"/>
      <c r="BT359" s="858"/>
      <c r="BU359" s="858"/>
      <c r="BV359" s="858"/>
      <c r="BW359" s="858"/>
      <c r="BX359" s="858"/>
      <c r="BY359" s="858"/>
      <c r="BZ359" s="858"/>
      <c r="CA359" s="858"/>
      <c r="CB359" s="858"/>
      <c r="CC359" s="858"/>
      <c r="CD359" s="858"/>
      <c r="CE359" s="858"/>
      <c r="CF359" s="858"/>
      <c r="CG359" s="858"/>
      <c r="CH359" s="858"/>
      <c r="CI359" s="858"/>
      <c r="CJ359" s="858"/>
      <c r="CK359" s="858"/>
      <c r="CL359" s="858"/>
      <c r="CM359" s="858"/>
      <c r="CN359" s="858"/>
      <c r="CO359" s="858"/>
      <c r="CP359" s="858"/>
      <c r="CQ359" s="858"/>
      <c r="CR359" s="858"/>
      <c r="CS359" s="858"/>
      <c r="CT359" s="858"/>
      <c r="CU359" s="858"/>
      <c r="CV359" s="858"/>
      <c r="CW359" s="858"/>
      <c r="CX359" s="858"/>
      <c r="CY359" s="858"/>
      <c r="CZ359" s="858"/>
      <c r="DA359" s="858"/>
      <c r="DB359" s="858"/>
      <c r="DC359" s="858"/>
      <c r="DD359" s="858"/>
      <c r="DE359" s="858"/>
      <c r="DF359" s="858"/>
      <c r="DG359" s="858"/>
      <c r="DH359" s="858"/>
      <c r="DI359" s="858"/>
      <c r="DJ359" s="858"/>
      <c r="DK359" s="858"/>
      <c r="DL359" s="858"/>
      <c r="DM359" s="858"/>
      <c r="DN359" s="858"/>
      <c r="DO359" s="858"/>
      <c r="DP359" s="858"/>
      <c r="DQ359" s="858"/>
      <c r="DR359" s="858"/>
      <c r="DS359" s="858"/>
      <c r="DT359" s="858"/>
      <c r="DU359" s="858"/>
      <c r="DV359" s="858"/>
      <c r="DW359" s="858"/>
      <c r="DX359" s="858"/>
      <c r="DY359" s="858"/>
      <c r="DZ359" s="858"/>
      <c r="EA359" s="858"/>
      <c r="EB359" s="858"/>
      <c r="EC359" s="858"/>
      <c r="ED359" s="858"/>
      <c r="EE359" s="858"/>
      <c r="EF359" s="858"/>
      <c r="EG359" s="858"/>
      <c r="EH359" s="858"/>
      <c r="EI359" s="858"/>
      <c r="EJ359" s="858"/>
      <c r="EK359" s="858"/>
      <c r="EL359" s="858"/>
      <c r="EM359" s="858"/>
      <c r="EN359" s="858"/>
      <c r="EO359" s="858"/>
      <c r="EP359" s="858"/>
      <c r="EQ359" s="858"/>
      <c r="ER359" s="858"/>
      <c r="ES359" s="858"/>
      <c r="ET359" s="858"/>
      <c r="EU359" s="858"/>
      <c r="EV359" s="858"/>
      <c r="EW359" s="858"/>
      <c r="EX359" s="858"/>
      <c r="EY359" s="858"/>
      <c r="EZ359" s="858"/>
      <c r="FA359" s="858"/>
      <c r="FB359" s="858"/>
      <c r="FC359" s="858"/>
      <c r="FD359" s="858"/>
      <c r="FE359" s="858"/>
      <c r="FF359" s="858"/>
      <c r="FG359" s="858"/>
      <c r="FH359" s="858"/>
      <c r="FI359" s="858"/>
      <c r="FJ359" s="858"/>
      <c r="FK359" s="858"/>
      <c r="FL359" s="858"/>
      <c r="FM359" s="858"/>
      <c r="FN359" s="858"/>
      <c r="FO359" s="858"/>
      <c r="FP359" s="858"/>
      <c r="FQ359" s="858"/>
      <c r="FR359" s="858"/>
      <c r="FS359" s="858"/>
      <c r="FT359" s="858"/>
      <c r="FU359" s="858"/>
      <c r="FV359" s="858"/>
      <c r="FW359" s="858"/>
      <c r="FX359" s="858"/>
      <c r="FY359" s="858"/>
      <c r="FZ359" s="858"/>
      <c r="GA359" s="858"/>
      <c r="GB359" s="858"/>
      <c r="GC359" s="858"/>
      <c r="GD359" s="858"/>
      <c r="GE359" s="858"/>
      <c r="GF359" s="858"/>
      <c r="GG359" s="858"/>
      <c r="GH359" s="858"/>
      <c r="GI359" s="858"/>
      <c r="GJ359" s="858"/>
      <c r="GK359" s="858"/>
      <c r="GL359" s="858"/>
      <c r="GM359" s="858"/>
      <c r="GN359" s="858"/>
      <c r="GO359" s="858"/>
      <c r="GP359" s="858"/>
      <c r="GQ359" s="858"/>
      <c r="GR359" s="858"/>
      <c r="GS359" s="858"/>
      <c r="GT359" s="858"/>
      <c r="GU359" s="858"/>
      <c r="GV359" s="858"/>
      <c r="GW359" s="858"/>
      <c r="GX359" s="858"/>
      <c r="GY359" s="858"/>
      <c r="GZ359" s="858"/>
      <c r="HA359" s="858"/>
      <c r="HB359" s="858"/>
      <c r="HC359" s="858"/>
      <c r="HD359" s="858"/>
      <c r="HE359" s="858"/>
      <c r="HF359" s="858"/>
      <c r="HG359" s="858"/>
      <c r="HH359" s="858"/>
      <c r="HI359" s="858"/>
      <c r="HJ359" s="858"/>
      <c r="HK359" s="858"/>
      <c r="HL359" s="858"/>
      <c r="HM359" s="858"/>
      <c r="HN359" s="858"/>
      <c r="HO359" s="858"/>
      <c r="HP359" s="858"/>
      <c r="HQ359" s="858"/>
      <c r="HR359" s="858"/>
      <c r="HS359" s="858"/>
      <c r="HT359" s="858"/>
      <c r="HU359" s="858"/>
      <c r="HV359" s="858"/>
      <c r="HW359" s="858"/>
      <c r="HX359" s="858"/>
      <c r="HY359" s="858"/>
      <c r="HZ359" s="858"/>
      <c r="IA359" s="858"/>
      <c r="IB359" s="858"/>
      <c r="IC359" s="858"/>
      <c r="ID359" s="858"/>
      <c r="IE359" s="858"/>
      <c r="IF359" s="858"/>
      <c r="IG359" s="858"/>
      <c r="IH359" s="858"/>
      <c r="II359" s="858"/>
      <c r="IJ359" s="858"/>
      <c r="IK359" s="858"/>
      <c r="IL359" s="858"/>
      <c r="IM359" s="858"/>
      <c r="IN359" s="858"/>
      <c r="IO359" s="858"/>
      <c r="IP359" s="858"/>
      <c r="IQ359" s="858"/>
      <c r="IR359" s="858"/>
      <c r="IS359" s="858"/>
      <c r="IT359" s="858"/>
      <c r="IU359" s="858"/>
      <c r="IV359" s="858"/>
    </row>
    <row r="360" spans="1:256" s="867" customFormat="1" ht="20.100000000000001" customHeight="1">
      <c r="A360" s="654" t="s">
        <v>2</v>
      </c>
      <c r="B360" s="654">
        <v>2005</v>
      </c>
      <c r="C360" s="654">
        <v>2010</v>
      </c>
      <c r="D360" s="654">
        <v>2011</v>
      </c>
      <c r="E360" s="654">
        <v>2012</v>
      </c>
      <c r="F360" s="2753"/>
      <c r="G360" s="2753"/>
      <c r="H360" s="2753"/>
      <c r="I360" s="2753"/>
      <c r="J360" s="2753"/>
      <c r="K360" s="2753"/>
      <c r="L360" s="2753"/>
      <c r="M360" s="2753"/>
      <c r="N360" s="2753"/>
      <c r="O360" s="2753"/>
      <c r="P360" s="2753"/>
      <c r="Q360" s="2753"/>
      <c r="R360" s="2753"/>
      <c r="S360" s="2753"/>
      <c r="T360" s="2753"/>
      <c r="U360" s="2753"/>
      <c r="V360" s="2753"/>
      <c r="W360" s="2753"/>
      <c r="X360" s="2753"/>
      <c r="Y360" s="2753"/>
      <c r="Z360" s="2753"/>
      <c r="AA360" s="2753"/>
      <c r="AB360" s="2753"/>
      <c r="AC360" s="2753"/>
      <c r="AD360" s="2753"/>
      <c r="AE360" s="2753"/>
      <c r="AF360" s="2753"/>
      <c r="AG360" s="2753"/>
      <c r="AH360" s="2753"/>
    </row>
    <row r="361" spans="1:256" s="867" customFormat="1" ht="20.100000000000001" customHeight="1">
      <c r="A361" s="673" t="s">
        <v>0</v>
      </c>
      <c r="B361" s="1182">
        <v>2517133</v>
      </c>
      <c r="C361" s="1182">
        <v>5458716</v>
      </c>
      <c r="D361" s="1182">
        <v>6084068</v>
      </c>
      <c r="E361" s="1182">
        <v>7237648</v>
      </c>
      <c r="F361" s="2753"/>
      <c r="G361" s="2753"/>
      <c r="H361" s="2753"/>
      <c r="I361" s="2753"/>
      <c r="J361" s="2753"/>
      <c r="K361" s="2753"/>
      <c r="L361" s="2753"/>
      <c r="M361" s="2753"/>
      <c r="N361" s="2753"/>
      <c r="O361" s="2753"/>
      <c r="P361" s="2753"/>
      <c r="Q361" s="2753"/>
      <c r="R361" s="2753"/>
      <c r="S361" s="2753"/>
      <c r="T361" s="2753"/>
      <c r="U361" s="2753"/>
      <c r="V361" s="2753"/>
      <c r="W361" s="2753"/>
      <c r="X361" s="2753"/>
      <c r="Y361" s="2753"/>
      <c r="Z361" s="2753"/>
      <c r="AA361" s="2753"/>
      <c r="AB361" s="2753"/>
      <c r="AC361" s="2753"/>
      <c r="AD361" s="2753"/>
      <c r="AE361" s="2753"/>
      <c r="AF361" s="2753"/>
      <c r="AG361" s="2753"/>
      <c r="AH361" s="2753"/>
    </row>
    <row r="362" spans="1:256" s="867" customFormat="1" ht="20.100000000000001" customHeight="1">
      <c r="A362" s="664" t="s">
        <v>1320</v>
      </c>
      <c r="B362" s="1076">
        <v>640458</v>
      </c>
      <c r="C362" s="1076">
        <v>1117530</v>
      </c>
      <c r="D362" s="1076">
        <v>1225519</v>
      </c>
      <c r="E362" s="1076">
        <v>1279614</v>
      </c>
      <c r="F362" s="2753"/>
      <c r="G362" s="2753"/>
      <c r="H362" s="2753"/>
      <c r="I362" s="2753"/>
      <c r="J362" s="2753"/>
      <c r="K362" s="2753"/>
      <c r="L362" s="2753"/>
      <c r="M362" s="2753"/>
      <c r="N362" s="2753"/>
      <c r="O362" s="2753"/>
      <c r="P362" s="2753"/>
      <c r="Q362" s="2753"/>
      <c r="R362" s="2753"/>
      <c r="S362" s="2753"/>
      <c r="T362" s="2753"/>
      <c r="U362" s="2753"/>
      <c r="V362" s="2753"/>
      <c r="W362" s="2753"/>
      <c r="X362" s="2753"/>
      <c r="Y362" s="2753"/>
      <c r="Z362" s="2753"/>
      <c r="AA362" s="2753"/>
      <c r="AB362" s="2753"/>
      <c r="AC362" s="2753"/>
      <c r="AD362" s="2753"/>
      <c r="AE362" s="2753"/>
      <c r="AF362" s="2753"/>
      <c r="AG362" s="2753"/>
      <c r="AH362" s="2753"/>
    </row>
    <row r="363" spans="1:256" s="867" customFormat="1" ht="20.100000000000001" customHeight="1">
      <c r="A363" s="664" t="s">
        <v>1321</v>
      </c>
      <c r="B363" s="1076">
        <v>344287</v>
      </c>
      <c r="C363" s="1076">
        <v>595329</v>
      </c>
      <c r="D363" s="1076">
        <v>607596</v>
      </c>
      <c r="E363" s="1076">
        <v>775112</v>
      </c>
      <c r="F363" s="2753"/>
      <c r="G363" s="2753"/>
      <c r="H363" s="2753"/>
      <c r="I363" s="2753"/>
      <c r="J363" s="2753"/>
      <c r="K363" s="2753"/>
      <c r="L363" s="2753"/>
      <c r="M363" s="2753"/>
      <c r="N363" s="2753"/>
      <c r="O363" s="2753"/>
      <c r="P363" s="2753"/>
      <c r="Q363" s="2753"/>
      <c r="R363" s="2753"/>
      <c r="S363" s="2753"/>
      <c r="T363" s="2753"/>
      <c r="U363" s="2753"/>
      <c r="V363" s="2753"/>
      <c r="W363" s="2753"/>
      <c r="X363" s="2753"/>
      <c r="Y363" s="2753"/>
      <c r="Z363" s="2753"/>
      <c r="AA363" s="2753"/>
      <c r="AB363" s="2753"/>
      <c r="AC363" s="2753"/>
      <c r="AD363" s="2753"/>
      <c r="AE363" s="2753"/>
      <c r="AF363" s="2753"/>
      <c r="AG363" s="2753"/>
      <c r="AH363" s="2753"/>
    </row>
    <row r="364" spans="1:256" s="867" customFormat="1" ht="20.100000000000001" customHeight="1">
      <c r="A364" s="664" t="s">
        <v>1682</v>
      </c>
      <c r="B364" s="1076">
        <v>1094406</v>
      </c>
      <c r="C364" s="1076">
        <v>2008785</v>
      </c>
      <c r="D364" s="1076">
        <v>2305404</v>
      </c>
      <c r="E364" s="1076">
        <v>2872126</v>
      </c>
      <c r="F364" s="2753"/>
      <c r="G364" s="2753"/>
      <c r="H364" s="2753"/>
      <c r="I364" s="2753"/>
      <c r="J364" s="2753"/>
      <c r="K364" s="2753"/>
      <c r="L364" s="2753"/>
      <c r="M364" s="2753"/>
      <c r="N364" s="2753"/>
      <c r="O364" s="2753"/>
      <c r="P364" s="2753"/>
      <c r="Q364" s="2753"/>
      <c r="R364" s="2753"/>
      <c r="S364" s="2753"/>
      <c r="T364" s="2753"/>
      <c r="U364" s="2753"/>
      <c r="V364" s="2753"/>
      <c r="W364" s="2753"/>
      <c r="X364" s="2753"/>
      <c r="Y364" s="2753"/>
      <c r="Z364" s="2753"/>
      <c r="AA364" s="2753"/>
      <c r="AB364" s="2753"/>
      <c r="AC364" s="2753"/>
      <c r="AD364" s="2753"/>
      <c r="AE364" s="2753"/>
      <c r="AF364" s="2753"/>
      <c r="AG364" s="2753"/>
      <c r="AH364" s="2753"/>
    </row>
    <row r="365" spans="1:256" s="867" customFormat="1" ht="20.100000000000001" customHeight="1">
      <c r="A365" s="664" t="s">
        <v>1050</v>
      </c>
      <c r="B365" s="1076">
        <v>432234</v>
      </c>
      <c r="C365" s="1076">
        <v>1175683</v>
      </c>
      <c r="D365" s="1076">
        <v>1398630</v>
      </c>
      <c r="E365" s="1076">
        <v>1635122</v>
      </c>
      <c r="F365" s="2753"/>
      <c r="G365" s="2753"/>
      <c r="H365" s="2753"/>
      <c r="I365" s="2753"/>
      <c r="J365" s="2753"/>
      <c r="K365" s="2753"/>
      <c r="L365" s="2753"/>
      <c r="M365" s="2753"/>
      <c r="N365" s="2753"/>
      <c r="O365" s="2753"/>
      <c r="P365" s="2753"/>
      <c r="Q365" s="2753"/>
      <c r="R365" s="2753"/>
      <c r="S365" s="2753"/>
      <c r="T365" s="2753"/>
      <c r="U365" s="2753"/>
      <c r="V365" s="2753"/>
      <c r="W365" s="2753"/>
      <c r="X365" s="2753"/>
      <c r="Y365" s="2753"/>
      <c r="Z365" s="2753"/>
      <c r="AA365" s="2753"/>
      <c r="AB365" s="2753"/>
      <c r="AC365" s="2753"/>
      <c r="AD365" s="2753"/>
      <c r="AE365" s="2753"/>
      <c r="AF365" s="2753"/>
      <c r="AG365" s="2753"/>
      <c r="AH365" s="2753"/>
    </row>
    <row r="366" spans="1:256" s="867" customFormat="1" ht="20.100000000000001" customHeight="1">
      <c r="A366" s="664" t="s">
        <v>1051</v>
      </c>
      <c r="B366" s="1076">
        <v>3204</v>
      </c>
      <c r="C366" s="1076">
        <v>163806</v>
      </c>
      <c r="D366" s="1076">
        <v>181818</v>
      </c>
      <c r="E366" s="1076">
        <v>208956</v>
      </c>
      <c r="F366" s="2753"/>
      <c r="G366" s="2753"/>
      <c r="H366" s="2753"/>
      <c r="I366" s="2753"/>
      <c r="J366" s="2753"/>
      <c r="K366" s="2753"/>
      <c r="L366" s="2753"/>
      <c r="M366" s="2753"/>
      <c r="N366" s="2753"/>
      <c r="O366" s="2753"/>
      <c r="P366" s="2753"/>
      <c r="Q366" s="2753"/>
      <c r="R366" s="2753"/>
      <c r="S366" s="2753"/>
      <c r="T366" s="2753"/>
      <c r="U366" s="2753"/>
      <c r="V366" s="2753"/>
      <c r="W366" s="2753"/>
      <c r="X366" s="2753"/>
      <c r="Y366" s="2753"/>
      <c r="Z366" s="2753"/>
      <c r="AA366" s="2753"/>
      <c r="AB366" s="2753"/>
      <c r="AC366" s="2753"/>
      <c r="AD366" s="2753"/>
      <c r="AE366" s="2753"/>
      <c r="AF366" s="2753"/>
      <c r="AG366" s="2753"/>
      <c r="AH366" s="2753"/>
    </row>
    <row r="367" spans="1:256" s="867" customFormat="1" ht="20.100000000000001" customHeight="1">
      <c r="A367" s="664" t="s">
        <v>1052</v>
      </c>
      <c r="B367" s="1076">
        <v>51</v>
      </c>
      <c r="C367" s="1076">
        <v>265</v>
      </c>
      <c r="D367" s="1076">
        <v>0</v>
      </c>
      <c r="E367" s="1076">
        <v>0</v>
      </c>
      <c r="F367" s="2753"/>
      <c r="G367" s="2753"/>
      <c r="H367" s="2753"/>
      <c r="I367" s="2753"/>
      <c r="J367" s="2753"/>
      <c r="K367" s="2753"/>
      <c r="L367" s="2753"/>
      <c r="M367" s="2753"/>
      <c r="N367" s="2753"/>
      <c r="O367" s="2753"/>
      <c r="P367" s="2753"/>
      <c r="Q367" s="2753"/>
      <c r="R367" s="2753"/>
      <c r="S367" s="2753"/>
      <c r="T367" s="2753"/>
      <c r="U367" s="2753"/>
      <c r="V367" s="2753"/>
      <c r="W367" s="2753"/>
      <c r="X367" s="2753"/>
      <c r="Y367" s="2753"/>
      <c r="Z367" s="2753"/>
      <c r="AA367" s="2753"/>
      <c r="AB367" s="2753"/>
      <c r="AC367" s="2753"/>
      <c r="AD367" s="2753"/>
      <c r="AE367" s="2753"/>
      <c r="AF367" s="2753"/>
      <c r="AG367" s="2753"/>
      <c r="AH367" s="2753"/>
    </row>
    <row r="368" spans="1:256" s="867" customFormat="1" ht="20.100000000000001" customHeight="1">
      <c r="A368" s="664" t="s">
        <v>1683</v>
      </c>
      <c r="B368" s="1076">
        <v>2327</v>
      </c>
      <c r="C368" s="1076">
        <v>62398</v>
      </c>
      <c r="D368" s="1076">
        <v>68225</v>
      </c>
      <c r="E368" s="1076">
        <v>159081</v>
      </c>
      <c r="F368" s="2753"/>
      <c r="G368" s="2753"/>
      <c r="H368" s="2753"/>
      <c r="I368" s="2753"/>
      <c r="J368" s="2753"/>
      <c r="K368" s="2753"/>
      <c r="L368" s="2753"/>
      <c r="M368" s="2753"/>
      <c r="N368" s="2753"/>
      <c r="O368" s="2753"/>
      <c r="P368" s="2753"/>
      <c r="Q368" s="2753"/>
      <c r="R368" s="2753"/>
      <c r="S368" s="2753"/>
      <c r="T368" s="2753"/>
      <c r="U368" s="2753"/>
      <c r="V368" s="2753"/>
      <c r="W368" s="2753"/>
      <c r="X368" s="2753"/>
      <c r="Y368" s="2753"/>
      <c r="Z368" s="2753"/>
      <c r="AA368" s="2753"/>
      <c r="AB368" s="2753"/>
      <c r="AC368" s="2753"/>
      <c r="AD368" s="2753"/>
      <c r="AE368" s="2753"/>
      <c r="AF368" s="2753"/>
      <c r="AG368" s="2753"/>
      <c r="AH368" s="2753"/>
    </row>
    <row r="369" spans="1:256" s="867" customFormat="1" ht="20.100000000000001" customHeight="1">
      <c r="A369" s="664" t="s">
        <v>1047</v>
      </c>
      <c r="B369" s="1076">
        <v>0</v>
      </c>
      <c r="C369" s="1076">
        <v>233215</v>
      </c>
      <c r="D369" s="1076">
        <v>277086</v>
      </c>
      <c r="E369" s="1076">
        <v>304131</v>
      </c>
      <c r="F369" s="2753"/>
      <c r="G369" s="2753"/>
      <c r="H369" s="2753"/>
      <c r="I369" s="2753"/>
      <c r="J369" s="2753"/>
      <c r="K369" s="2753"/>
      <c r="L369" s="2753"/>
      <c r="M369" s="2753"/>
      <c r="N369" s="2753"/>
      <c r="O369" s="2753"/>
      <c r="P369" s="2753"/>
      <c r="Q369" s="2753"/>
      <c r="R369" s="2753"/>
      <c r="S369" s="2753"/>
      <c r="T369" s="2753"/>
      <c r="U369" s="2753"/>
      <c r="V369" s="2753"/>
      <c r="W369" s="2753"/>
      <c r="X369" s="2753"/>
      <c r="Y369" s="2753"/>
      <c r="Z369" s="2753"/>
      <c r="AA369" s="2753"/>
      <c r="AB369" s="2753"/>
      <c r="AC369" s="2753"/>
      <c r="AD369" s="2753"/>
      <c r="AE369" s="2753"/>
      <c r="AF369" s="2753"/>
      <c r="AG369" s="2753"/>
      <c r="AH369" s="2753"/>
    </row>
    <row r="370" spans="1:256" s="864" customFormat="1" ht="15" customHeight="1">
      <c r="A370" s="648" t="s">
        <v>1</v>
      </c>
      <c r="B370" s="1077">
        <v>166</v>
      </c>
      <c r="C370" s="1077">
        <v>101705</v>
      </c>
      <c r="D370" s="1077">
        <v>19790</v>
      </c>
      <c r="E370" s="1077">
        <v>3506</v>
      </c>
      <c r="F370" s="2753"/>
      <c r="G370" s="2753"/>
      <c r="H370" s="2753"/>
      <c r="I370" s="2753"/>
      <c r="J370" s="2753"/>
      <c r="K370" s="2753"/>
      <c r="L370" s="2753"/>
      <c r="M370" s="2753"/>
      <c r="N370" s="2753"/>
      <c r="O370" s="2753"/>
      <c r="P370" s="2753"/>
      <c r="Q370" s="2753"/>
      <c r="R370" s="2753"/>
      <c r="S370" s="2753"/>
      <c r="T370" s="2753"/>
      <c r="U370" s="2753"/>
      <c r="V370" s="2753"/>
      <c r="W370" s="2753"/>
      <c r="X370" s="2753"/>
      <c r="Y370" s="2753"/>
      <c r="Z370" s="2753"/>
      <c r="AA370" s="2753"/>
      <c r="AB370" s="2753"/>
      <c r="AC370" s="2753"/>
      <c r="AD370" s="2753"/>
      <c r="AE370" s="2753"/>
      <c r="AF370" s="2753"/>
      <c r="AG370" s="2753"/>
      <c r="AH370" s="2753"/>
      <c r="AI370" s="867"/>
      <c r="AJ370" s="867"/>
      <c r="AK370" s="867"/>
      <c r="AL370" s="867"/>
      <c r="AM370" s="867"/>
      <c r="AN370" s="867"/>
      <c r="AO370" s="867"/>
      <c r="AP370" s="867"/>
      <c r="AQ370" s="867"/>
      <c r="AR370" s="867"/>
      <c r="AS370" s="867"/>
      <c r="AT370" s="867"/>
      <c r="AU370" s="867"/>
      <c r="AV370" s="867"/>
      <c r="AW370" s="867"/>
      <c r="AX370" s="867"/>
      <c r="AY370" s="867"/>
      <c r="AZ370" s="867"/>
      <c r="BA370" s="867"/>
      <c r="BB370" s="867"/>
      <c r="BC370" s="867"/>
      <c r="BD370" s="867"/>
      <c r="BE370" s="867"/>
      <c r="BF370" s="867"/>
      <c r="BG370" s="867"/>
      <c r="BH370" s="867"/>
      <c r="BI370" s="867"/>
      <c r="BJ370" s="867"/>
      <c r="BK370" s="867"/>
      <c r="BL370" s="867"/>
      <c r="BM370" s="867"/>
      <c r="BN370" s="867"/>
      <c r="BO370" s="867"/>
      <c r="BP370" s="867"/>
      <c r="BQ370" s="867"/>
      <c r="BR370" s="867"/>
      <c r="BS370" s="867"/>
      <c r="BT370" s="867"/>
      <c r="BU370" s="867"/>
      <c r="BV370" s="867"/>
      <c r="BW370" s="867"/>
      <c r="BX370" s="867"/>
      <c r="BY370" s="867"/>
      <c r="BZ370" s="867"/>
      <c r="CA370" s="867"/>
      <c r="CB370" s="867"/>
      <c r="CC370" s="867"/>
      <c r="CD370" s="867"/>
      <c r="CE370" s="867"/>
      <c r="CF370" s="867"/>
      <c r="CG370" s="867"/>
      <c r="CH370" s="867"/>
      <c r="CI370" s="867"/>
      <c r="CJ370" s="867"/>
      <c r="CK370" s="867"/>
      <c r="CL370" s="867"/>
      <c r="CM370" s="867"/>
      <c r="CN370" s="867"/>
      <c r="CO370" s="867"/>
      <c r="CP370" s="867"/>
      <c r="CQ370" s="867"/>
      <c r="CR370" s="867"/>
      <c r="CS370" s="867"/>
      <c r="CT370" s="867"/>
      <c r="CU370" s="867"/>
      <c r="CV370" s="867"/>
      <c r="CW370" s="867"/>
      <c r="CX370" s="867"/>
      <c r="CY370" s="867"/>
      <c r="CZ370" s="867"/>
      <c r="DA370" s="867"/>
      <c r="DB370" s="867"/>
      <c r="DC370" s="867"/>
      <c r="DD370" s="867"/>
      <c r="DE370" s="867"/>
      <c r="DF370" s="867"/>
      <c r="DG370" s="867"/>
      <c r="DH370" s="867"/>
      <c r="DI370" s="867"/>
      <c r="DJ370" s="867"/>
      <c r="DK370" s="867"/>
      <c r="DL370" s="867"/>
      <c r="DM370" s="867"/>
      <c r="DN370" s="867"/>
      <c r="DO370" s="867"/>
      <c r="DP370" s="867"/>
      <c r="DQ370" s="867"/>
      <c r="DR370" s="867"/>
      <c r="DS370" s="867"/>
      <c r="DT370" s="867"/>
      <c r="DU370" s="867"/>
      <c r="DV370" s="867"/>
      <c r="DW370" s="867"/>
      <c r="DX370" s="867"/>
      <c r="DY370" s="867"/>
      <c r="DZ370" s="867"/>
      <c r="EA370" s="867"/>
      <c r="EB370" s="867"/>
      <c r="EC370" s="867"/>
      <c r="ED370" s="867"/>
      <c r="EE370" s="867"/>
      <c r="EF370" s="867"/>
      <c r="EG370" s="867"/>
      <c r="EH370" s="867"/>
      <c r="EI370" s="867"/>
      <c r="EJ370" s="867"/>
      <c r="EK370" s="867"/>
      <c r="EL370" s="867"/>
      <c r="EM370" s="867"/>
      <c r="EN370" s="867"/>
      <c r="EO370" s="867"/>
      <c r="EP370" s="867"/>
      <c r="EQ370" s="867"/>
      <c r="ER370" s="867"/>
      <c r="ES370" s="867"/>
      <c r="ET370" s="867"/>
      <c r="EU370" s="867"/>
      <c r="EV370" s="867"/>
      <c r="EW370" s="867"/>
      <c r="EX370" s="867"/>
      <c r="EY370" s="867"/>
      <c r="EZ370" s="867"/>
      <c r="FA370" s="867"/>
      <c r="FB370" s="867"/>
      <c r="FC370" s="867"/>
      <c r="FD370" s="867"/>
      <c r="FE370" s="867"/>
      <c r="FF370" s="867"/>
      <c r="FG370" s="867"/>
      <c r="FH370" s="867"/>
      <c r="FI370" s="867"/>
      <c r="FJ370" s="867"/>
      <c r="FK370" s="867"/>
      <c r="FL370" s="867"/>
      <c r="FM370" s="867"/>
      <c r="FN370" s="867"/>
      <c r="FO370" s="867"/>
      <c r="FP370" s="867"/>
      <c r="FQ370" s="867"/>
      <c r="FR370" s="867"/>
      <c r="FS370" s="867"/>
      <c r="FT370" s="867"/>
      <c r="FU370" s="867"/>
      <c r="FV370" s="867"/>
      <c r="FW370" s="867"/>
      <c r="FX370" s="867"/>
      <c r="FY370" s="867"/>
      <c r="FZ370" s="867"/>
      <c r="GA370" s="867"/>
      <c r="GB370" s="867"/>
      <c r="GC370" s="867"/>
      <c r="GD370" s="867"/>
      <c r="GE370" s="867"/>
      <c r="GF370" s="867"/>
      <c r="GG370" s="867"/>
      <c r="GH370" s="867"/>
      <c r="GI370" s="867"/>
      <c r="GJ370" s="867"/>
      <c r="GK370" s="867"/>
      <c r="GL370" s="867"/>
      <c r="GM370" s="867"/>
      <c r="GN370" s="867"/>
      <c r="GO370" s="867"/>
      <c r="GP370" s="867"/>
      <c r="GQ370" s="867"/>
      <c r="GR370" s="867"/>
      <c r="GS370" s="867"/>
      <c r="GT370" s="867"/>
      <c r="GU370" s="867"/>
      <c r="GV370" s="867"/>
      <c r="GW370" s="867"/>
      <c r="GX370" s="867"/>
      <c r="GY370" s="867"/>
      <c r="GZ370" s="867"/>
      <c r="HA370" s="867"/>
      <c r="HB370" s="867"/>
      <c r="HC370" s="867"/>
      <c r="HD370" s="867"/>
      <c r="HE370" s="867"/>
      <c r="HF370" s="867"/>
      <c r="HG370" s="867"/>
      <c r="HH370" s="867"/>
      <c r="HI370" s="867"/>
      <c r="HJ370" s="867"/>
      <c r="HK370" s="867"/>
      <c r="HL370" s="867"/>
      <c r="HM370" s="867"/>
      <c r="HN370" s="867"/>
      <c r="HO370" s="867"/>
      <c r="HP370" s="867"/>
      <c r="HQ370" s="867"/>
      <c r="HR370" s="867"/>
      <c r="HS370" s="867"/>
      <c r="HT370" s="867"/>
      <c r="HU370" s="867"/>
      <c r="HV370" s="867"/>
      <c r="HW370" s="867"/>
      <c r="HX370" s="867"/>
      <c r="HY370" s="867"/>
      <c r="HZ370" s="867"/>
      <c r="IA370" s="867"/>
      <c r="IB370" s="867"/>
      <c r="IC370" s="867"/>
      <c r="ID370" s="867"/>
      <c r="IE370" s="867"/>
      <c r="IF370" s="867"/>
      <c r="IG370" s="867"/>
      <c r="IH370" s="867"/>
      <c r="II370" s="867"/>
      <c r="IJ370" s="867"/>
      <c r="IK370" s="867"/>
      <c r="IL370" s="867"/>
      <c r="IM370" s="867"/>
      <c r="IN370" s="867"/>
      <c r="IO370" s="867"/>
      <c r="IP370" s="867"/>
      <c r="IQ370" s="867"/>
      <c r="IR370" s="867"/>
      <c r="IS370" s="867"/>
      <c r="IT370" s="867"/>
      <c r="IU370" s="867"/>
      <c r="IV370" s="867"/>
    </row>
    <row r="371" spans="1:256" s="864" customFormat="1" ht="15" customHeight="1">
      <c r="A371" s="617" t="s">
        <v>1687</v>
      </c>
      <c r="B371" s="617"/>
      <c r="C371" s="617"/>
      <c r="D371" s="617"/>
      <c r="E371" s="617"/>
      <c r="F371" s="2757"/>
      <c r="G371" s="2757"/>
      <c r="H371" s="2757"/>
      <c r="I371" s="2757"/>
      <c r="J371" s="2757"/>
      <c r="K371" s="2757"/>
      <c r="L371" s="2757"/>
      <c r="M371" s="2757"/>
      <c r="N371" s="2757"/>
      <c r="O371" s="2757"/>
      <c r="P371" s="2757"/>
      <c r="Q371" s="2757"/>
      <c r="R371" s="2757"/>
      <c r="S371" s="2757"/>
      <c r="T371" s="2757"/>
      <c r="U371" s="2757"/>
      <c r="V371" s="2757"/>
      <c r="W371" s="2757"/>
      <c r="X371" s="2757"/>
      <c r="Y371" s="2757"/>
      <c r="Z371" s="2757"/>
      <c r="AA371" s="2757"/>
      <c r="AB371" s="2757"/>
      <c r="AC371" s="2757"/>
      <c r="AD371" s="2757"/>
      <c r="AE371" s="2757"/>
      <c r="AF371" s="2757"/>
      <c r="AG371" s="2757"/>
      <c r="AH371" s="2757"/>
    </row>
    <row r="372" spans="1:256" s="864" customFormat="1" ht="15" customHeight="1">
      <c r="A372" s="620" t="s">
        <v>1688</v>
      </c>
      <c r="B372" s="617"/>
      <c r="C372" s="617"/>
      <c r="D372" s="617"/>
      <c r="E372" s="617"/>
      <c r="F372" s="2757"/>
      <c r="G372" s="2757"/>
      <c r="H372" s="2757"/>
      <c r="I372" s="2757"/>
      <c r="J372" s="2757"/>
      <c r="K372" s="2757"/>
      <c r="L372" s="2757"/>
      <c r="M372" s="2757"/>
      <c r="N372" s="2757"/>
      <c r="O372" s="2757"/>
      <c r="P372" s="2757"/>
      <c r="Q372" s="2757"/>
      <c r="R372" s="2757"/>
      <c r="S372" s="2757"/>
      <c r="T372" s="2757"/>
      <c r="U372" s="2757"/>
      <c r="V372" s="2757"/>
      <c r="W372" s="2757"/>
      <c r="X372" s="2757"/>
      <c r="Y372" s="2757"/>
      <c r="Z372" s="2757"/>
      <c r="AA372" s="2757"/>
      <c r="AB372" s="2757"/>
      <c r="AC372" s="2757"/>
      <c r="AD372" s="2757"/>
      <c r="AE372" s="2757"/>
      <c r="AF372" s="2757"/>
      <c r="AG372" s="2757"/>
      <c r="AH372" s="2757"/>
    </row>
    <row r="373" spans="1:256" ht="20.100000000000001" customHeight="1">
      <c r="A373" s="617"/>
      <c r="B373" s="617"/>
      <c r="C373" s="617"/>
      <c r="D373" s="617"/>
      <c r="E373" s="617"/>
      <c r="F373" s="2757"/>
      <c r="G373" s="2757"/>
      <c r="H373" s="2757"/>
      <c r="I373" s="2757"/>
      <c r="J373" s="2757"/>
      <c r="K373" s="2757"/>
      <c r="L373" s="2757"/>
      <c r="M373" s="2757"/>
      <c r="N373" s="2757"/>
      <c r="O373" s="2757"/>
      <c r="P373" s="2757"/>
      <c r="Q373" s="2757"/>
      <c r="R373" s="2757"/>
      <c r="S373" s="2757"/>
      <c r="T373" s="2757"/>
      <c r="U373" s="2757"/>
      <c r="V373" s="2757"/>
      <c r="W373" s="2757"/>
      <c r="X373" s="2757"/>
      <c r="Y373" s="2757"/>
      <c r="Z373" s="2757"/>
      <c r="AA373" s="2757"/>
      <c r="AB373" s="2757"/>
      <c r="AC373" s="2757"/>
      <c r="AD373" s="2757"/>
      <c r="AE373" s="2757"/>
      <c r="AF373" s="2757"/>
      <c r="AG373" s="2757"/>
      <c r="AH373" s="2757"/>
      <c r="AI373" s="864"/>
      <c r="AJ373" s="864"/>
      <c r="AK373" s="864"/>
      <c r="AL373" s="864"/>
      <c r="AM373" s="864"/>
      <c r="AN373" s="864"/>
      <c r="AO373" s="864"/>
      <c r="AP373" s="864"/>
      <c r="AQ373" s="864"/>
      <c r="AR373" s="864"/>
      <c r="AS373" s="864"/>
      <c r="AT373" s="864"/>
      <c r="AU373" s="864"/>
      <c r="AV373" s="864"/>
      <c r="AW373" s="864"/>
      <c r="AX373" s="864"/>
      <c r="AY373" s="864"/>
      <c r="AZ373" s="864"/>
      <c r="BA373" s="864"/>
      <c r="BB373" s="864"/>
      <c r="BC373" s="864"/>
      <c r="BD373" s="864"/>
      <c r="BE373" s="864"/>
      <c r="BF373" s="864"/>
      <c r="BG373" s="864"/>
      <c r="BH373" s="864"/>
      <c r="BI373" s="864"/>
      <c r="BJ373" s="864"/>
      <c r="BK373" s="864"/>
      <c r="BL373" s="864"/>
      <c r="BM373" s="864"/>
      <c r="BN373" s="864"/>
      <c r="BO373" s="864"/>
      <c r="BP373" s="864"/>
      <c r="BQ373" s="864"/>
      <c r="BR373" s="864"/>
      <c r="BS373" s="864"/>
      <c r="BT373" s="864"/>
      <c r="BU373" s="864"/>
      <c r="BV373" s="864"/>
      <c r="BW373" s="864"/>
      <c r="BX373" s="864"/>
      <c r="BY373" s="864"/>
      <c r="BZ373" s="864"/>
      <c r="CA373" s="864"/>
      <c r="CB373" s="864"/>
      <c r="CC373" s="864"/>
      <c r="CD373" s="864"/>
      <c r="CE373" s="864"/>
      <c r="CF373" s="864"/>
      <c r="CG373" s="864"/>
      <c r="CH373" s="864"/>
      <c r="CI373" s="864"/>
      <c r="CJ373" s="864"/>
      <c r="CK373" s="864"/>
      <c r="CL373" s="864"/>
      <c r="CM373" s="864"/>
      <c r="CN373" s="864"/>
      <c r="CO373" s="864"/>
      <c r="CP373" s="864"/>
      <c r="CQ373" s="864"/>
      <c r="CR373" s="864"/>
      <c r="CS373" s="864"/>
      <c r="CT373" s="864"/>
      <c r="CU373" s="864"/>
      <c r="CV373" s="864"/>
      <c r="CW373" s="864"/>
      <c r="CX373" s="864"/>
      <c r="CY373" s="864"/>
      <c r="CZ373" s="864"/>
      <c r="DA373" s="864"/>
      <c r="DB373" s="864"/>
      <c r="DC373" s="864"/>
      <c r="DD373" s="864"/>
      <c r="DE373" s="864"/>
      <c r="DF373" s="864"/>
      <c r="DG373" s="864"/>
      <c r="DH373" s="864"/>
      <c r="DI373" s="864"/>
      <c r="DJ373" s="864"/>
      <c r="DK373" s="864"/>
      <c r="DL373" s="864"/>
      <c r="DM373" s="864"/>
      <c r="DN373" s="864"/>
      <c r="DO373" s="864"/>
      <c r="DP373" s="864"/>
      <c r="DQ373" s="864"/>
      <c r="DR373" s="864"/>
      <c r="DS373" s="864"/>
      <c r="DT373" s="864"/>
      <c r="DU373" s="864"/>
      <c r="DV373" s="864"/>
      <c r="DW373" s="864"/>
      <c r="DX373" s="864"/>
      <c r="DY373" s="864"/>
      <c r="DZ373" s="864"/>
      <c r="EA373" s="864"/>
      <c r="EB373" s="864"/>
      <c r="EC373" s="864"/>
      <c r="ED373" s="864"/>
      <c r="EE373" s="864"/>
      <c r="EF373" s="864"/>
      <c r="EG373" s="864"/>
      <c r="EH373" s="864"/>
      <c r="EI373" s="864"/>
      <c r="EJ373" s="864"/>
      <c r="EK373" s="864"/>
      <c r="EL373" s="864"/>
      <c r="EM373" s="864"/>
      <c r="EN373" s="864"/>
      <c r="EO373" s="864"/>
      <c r="EP373" s="864"/>
      <c r="EQ373" s="864"/>
      <c r="ER373" s="864"/>
      <c r="ES373" s="864"/>
      <c r="ET373" s="864"/>
      <c r="EU373" s="864"/>
      <c r="EV373" s="864"/>
      <c r="EW373" s="864"/>
      <c r="EX373" s="864"/>
      <c r="EY373" s="864"/>
      <c r="EZ373" s="864"/>
      <c r="FA373" s="864"/>
      <c r="FB373" s="864"/>
      <c r="FC373" s="864"/>
      <c r="FD373" s="864"/>
      <c r="FE373" s="864"/>
      <c r="FF373" s="864"/>
      <c r="FG373" s="864"/>
      <c r="FH373" s="864"/>
      <c r="FI373" s="864"/>
      <c r="FJ373" s="864"/>
      <c r="FK373" s="864"/>
      <c r="FL373" s="864"/>
      <c r="FM373" s="864"/>
      <c r="FN373" s="864"/>
      <c r="FO373" s="864"/>
      <c r="FP373" s="864"/>
      <c r="FQ373" s="864"/>
      <c r="FR373" s="864"/>
      <c r="FS373" s="864"/>
      <c r="FT373" s="864"/>
      <c r="FU373" s="864"/>
      <c r="FV373" s="864"/>
      <c r="FW373" s="864"/>
      <c r="FX373" s="864"/>
      <c r="FY373" s="864"/>
      <c r="FZ373" s="864"/>
      <c r="GA373" s="864"/>
      <c r="GB373" s="864"/>
      <c r="GC373" s="864"/>
      <c r="GD373" s="864"/>
      <c r="GE373" s="864"/>
      <c r="GF373" s="864"/>
      <c r="GG373" s="864"/>
      <c r="GH373" s="864"/>
      <c r="GI373" s="864"/>
      <c r="GJ373" s="864"/>
      <c r="GK373" s="864"/>
      <c r="GL373" s="864"/>
      <c r="GM373" s="864"/>
      <c r="GN373" s="864"/>
      <c r="GO373" s="864"/>
      <c r="GP373" s="864"/>
      <c r="GQ373" s="864"/>
      <c r="GR373" s="864"/>
      <c r="GS373" s="864"/>
      <c r="GT373" s="864"/>
      <c r="GU373" s="864"/>
      <c r="GV373" s="864"/>
      <c r="GW373" s="864"/>
      <c r="GX373" s="864"/>
      <c r="GY373" s="864"/>
      <c r="GZ373" s="864"/>
      <c r="HA373" s="864"/>
      <c r="HB373" s="864"/>
      <c r="HC373" s="864"/>
      <c r="HD373" s="864"/>
      <c r="HE373" s="864"/>
      <c r="HF373" s="864"/>
      <c r="HG373" s="864"/>
      <c r="HH373" s="864"/>
      <c r="HI373" s="864"/>
      <c r="HJ373" s="864"/>
      <c r="HK373" s="864"/>
      <c r="HL373" s="864"/>
      <c r="HM373" s="864"/>
      <c r="HN373" s="864"/>
      <c r="HO373" s="864"/>
      <c r="HP373" s="864"/>
      <c r="HQ373" s="864"/>
      <c r="HR373" s="864"/>
      <c r="HS373" s="864"/>
      <c r="HT373" s="864"/>
      <c r="HU373" s="864"/>
      <c r="HV373" s="864"/>
      <c r="HW373" s="864"/>
      <c r="HX373" s="864"/>
      <c r="HY373" s="864"/>
      <c r="HZ373" s="864"/>
      <c r="IA373" s="864"/>
      <c r="IB373" s="864"/>
      <c r="IC373" s="864"/>
      <c r="ID373" s="864"/>
      <c r="IE373" s="864"/>
      <c r="IF373" s="864"/>
      <c r="IG373" s="864"/>
      <c r="IH373" s="864"/>
      <c r="II373" s="864"/>
      <c r="IJ373" s="864"/>
      <c r="IK373" s="864"/>
      <c r="IL373" s="864"/>
      <c r="IM373" s="864"/>
      <c r="IN373" s="864"/>
      <c r="IO373" s="864"/>
      <c r="IP373" s="864"/>
      <c r="IQ373" s="864"/>
      <c r="IR373" s="864"/>
      <c r="IS373" s="864"/>
      <c r="IT373" s="864"/>
      <c r="IU373" s="864"/>
      <c r="IV373" s="864"/>
    </row>
    <row r="374" spans="1:256" s="867" customFormat="1" ht="20.100000000000001" customHeight="1">
      <c r="A374" s="1128" t="s">
        <v>1689</v>
      </c>
      <c r="B374" s="1128"/>
      <c r="C374" s="1128"/>
      <c r="D374" s="1128"/>
      <c r="E374" s="1128"/>
      <c r="F374" s="2752"/>
      <c r="G374" s="2752"/>
      <c r="H374" s="2752"/>
      <c r="I374" s="2752"/>
      <c r="J374" s="2752"/>
      <c r="K374" s="2752"/>
      <c r="L374" s="2752"/>
      <c r="M374" s="2752"/>
      <c r="N374" s="2752"/>
      <c r="O374" s="2752"/>
      <c r="P374" s="2752"/>
      <c r="Q374" s="2752"/>
      <c r="R374" s="2752"/>
      <c r="S374" s="2752"/>
      <c r="T374" s="2752"/>
      <c r="U374" s="2752"/>
      <c r="V374" s="2752"/>
      <c r="W374" s="2752"/>
      <c r="X374" s="2752"/>
      <c r="Y374" s="2752"/>
      <c r="Z374" s="2752"/>
      <c r="AA374" s="2752"/>
      <c r="AB374" s="2752"/>
      <c r="AC374" s="2752"/>
      <c r="AD374" s="2752"/>
      <c r="AE374" s="2752"/>
      <c r="AF374" s="2752"/>
      <c r="AG374" s="2752"/>
      <c r="AH374" s="2752"/>
      <c r="AI374" s="858"/>
      <c r="AJ374" s="858"/>
      <c r="AK374" s="858"/>
      <c r="AL374" s="858"/>
      <c r="AM374" s="858"/>
      <c r="AN374" s="858"/>
      <c r="AO374" s="858"/>
      <c r="AP374" s="858"/>
      <c r="AQ374" s="858"/>
      <c r="AR374" s="858"/>
      <c r="AS374" s="858"/>
      <c r="AT374" s="858"/>
      <c r="AU374" s="858"/>
      <c r="AV374" s="858"/>
      <c r="AW374" s="858"/>
      <c r="AX374" s="858"/>
      <c r="AY374" s="858"/>
      <c r="AZ374" s="858"/>
      <c r="BA374" s="858"/>
      <c r="BB374" s="858"/>
      <c r="BC374" s="858"/>
      <c r="BD374" s="858"/>
      <c r="BE374" s="858"/>
      <c r="BF374" s="858"/>
      <c r="BG374" s="858"/>
      <c r="BH374" s="858"/>
      <c r="BI374" s="858"/>
      <c r="BJ374" s="858"/>
      <c r="BK374" s="858"/>
      <c r="BL374" s="858"/>
      <c r="BM374" s="858"/>
      <c r="BN374" s="858"/>
      <c r="BO374" s="858"/>
      <c r="BP374" s="858"/>
      <c r="BQ374" s="858"/>
      <c r="BR374" s="858"/>
      <c r="BS374" s="858"/>
      <c r="BT374" s="858"/>
      <c r="BU374" s="858"/>
      <c r="BV374" s="858"/>
      <c r="BW374" s="858"/>
      <c r="BX374" s="858"/>
      <c r="BY374" s="858"/>
      <c r="BZ374" s="858"/>
      <c r="CA374" s="858"/>
      <c r="CB374" s="858"/>
      <c r="CC374" s="858"/>
      <c r="CD374" s="858"/>
      <c r="CE374" s="858"/>
      <c r="CF374" s="858"/>
      <c r="CG374" s="858"/>
      <c r="CH374" s="858"/>
      <c r="CI374" s="858"/>
      <c r="CJ374" s="858"/>
      <c r="CK374" s="858"/>
      <c r="CL374" s="858"/>
      <c r="CM374" s="858"/>
      <c r="CN374" s="858"/>
      <c r="CO374" s="858"/>
      <c r="CP374" s="858"/>
      <c r="CQ374" s="858"/>
      <c r="CR374" s="858"/>
      <c r="CS374" s="858"/>
      <c r="CT374" s="858"/>
      <c r="CU374" s="858"/>
      <c r="CV374" s="858"/>
      <c r="CW374" s="858"/>
      <c r="CX374" s="858"/>
      <c r="CY374" s="858"/>
      <c r="CZ374" s="858"/>
      <c r="DA374" s="858"/>
      <c r="DB374" s="858"/>
      <c r="DC374" s="858"/>
      <c r="DD374" s="858"/>
      <c r="DE374" s="858"/>
      <c r="DF374" s="858"/>
      <c r="DG374" s="858"/>
      <c r="DH374" s="858"/>
      <c r="DI374" s="858"/>
      <c r="DJ374" s="858"/>
      <c r="DK374" s="858"/>
      <c r="DL374" s="858"/>
      <c r="DM374" s="858"/>
      <c r="DN374" s="858"/>
      <c r="DO374" s="858"/>
      <c r="DP374" s="858"/>
      <c r="DQ374" s="858"/>
      <c r="DR374" s="858"/>
      <c r="DS374" s="858"/>
      <c r="DT374" s="858"/>
      <c r="DU374" s="858"/>
      <c r="DV374" s="858"/>
      <c r="DW374" s="858"/>
      <c r="DX374" s="858"/>
      <c r="DY374" s="858"/>
      <c r="DZ374" s="858"/>
      <c r="EA374" s="858"/>
      <c r="EB374" s="858"/>
      <c r="EC374" s="858"/>
      <c r="ED374" s="858"/>
      <c r="EE374" s="858"/>
      <c r="EF374" s="858"/>
      <c r="EG374" s="858"/>
      <c r="EH374" s="858"/>
      <c r="EI374" s="858"/>
      <c r="EJ374" s="858"/>
      <c r="EK374" s="858"/>
      <c r="EL374" s="858"/>
      <c r="EM374" s="858"/>
      <c r="EN374" s="858"/>
      <c r="EO374" s="858"/>
      <c r="EP374" s="858"/>
      <c r="EQ374" s="858"/>
      <c r="ER374" s="858"/>
      <c r="ES374" s="858"/>
      <c r="ET374" s="858"/>
      <c r="EU374" s="858"/>
      <c r="EV374" s="858"/>
      <c r="EW374" s="858"/>
      <c r="EX374" s="858"/>
      <c r="EY374" s="858"/>
      <c r="EZ374" s="858"/>
      <c r="FA374" s="858"/>
      <c r="FB374" s="858"/>
      <c r="FC374" s="858"/>
      <c r="FD374" s="858"/>
      <c r="FE374" s="858"/>
      <c r="FF374" s="858"/>
      <c r="FG374" s="858"/>
      <c r="FH374" s="858"/>
      <c r="FI374" s="858"/>
      <c r="FJ374" s="858"/>
      <c r="FK374" s="858"/>
      <c r="FL374" s="858"/>
      <c r="FM374" s="858"/>
      <c r="FN374" s="858"/>
      <c r="FO374" s="858"/>
      <c r="FP374" s="858"/>
      <c r="FQ374" s="858"/>
      <c r="FR374" s="858"/>
      <c r="FS374" s="858"/>
      <c r="FT374" s="858"/>
      <c r="FU374" s="858"/>
      <c r="FV374" s="858"/>
      <c r="FW374" s="858"/>
      <c r="FX374" s="858"/>
      <c r="FY374" s="858"/>
      <c r="FZ374" s="858"/>
      <c r="GA374" s="858"/>
      <c r="GB374" s="858"/>
      <c r="GC374" s="858"/>
      <c r="GD374" s="858"/>
      <c r="GE374" s="858"/>
      <c r="GF374" s="858"/>
      <c r="GG374" s="858"/>
      <c r="GH374" s="858"/>
      <c r="GI374" s="858"/>
      <c r="GJ374" s="858"/>
      <c r="GK374" s="858"/>
      <c r="GL374" s="858"/>
      <c r="GM374" s="858"/>
      <c r="GN374" s="858"/>
      <c r="GO374" s="858"/>
      <c r="GP374" s="858"/>
      <c r="GQ374" s="858"/>
      <c r="GR374" s="858"/>
      <c r="GS374" s="858"/>
      <c r="GT374" s="858"/>
      <c r="GU374" s="858"/>
      <c r="GV374" s="858"/>
      <c r="GW374" s="858"/>
      <c r="GX374" s="858"/>
      <c r="GY374" s="858"/>
      <c r="GZ374" s="858"/>
      <c r="HA374" s="858"/>
      <c r="HB374" s="858"/>
      <c r="HC374" s="858"/>
      <c r="HD374" s="858"/>
      <c r="HE374" s="858"/>
      <c r="HF374" s="858"/>
      <c r="HG374" s="858"/>
      <c r="HH374" s="858"/>
      <c r="HI374" s="858"/>
      <c r="HJ374" s="858"/>
      <c r="HK374" s="858"/>
      <c r="HL374" s="858"/>
      <c r="HM374" s="858"/>
      <c r="HN374" s="858"/>
      <c r="HO374" s="858"/>
      <c r="HP374" s="858"/>
      <c r="HQ374" s="858"/>
      <c r="HR374" s="858"/>
      <c r="HS374" s="858"/>
      <c r="HT374" s="858"/>
      <c r="HU374" s="858"/>
      <c r="HV374" s="858"/>
      <c r="HW374" s="858"/>
      <c r="HX374" s="858"/>
      <c r="HY374" s="858"/>
      <c r="HZ374" s="858"/>
      <c r="IA374" s="858"/>
      <c r="IB374" s="858"/>
      <c r="IC374" s="858"/>
      <c r="ID374" s="858"/>
      <c r="IE374" s="858"/>
      <c r="IF374" s="858"/>
      <c r="IG374" s="858"/>
      <c r="IH374" s="858"/>
      <c r="II374" s="858"/>
      <c r="IJ374" s="858"/>
      <c r="IK374" s="858"/>
      <c r="IL374" s="858"/>
      <c r="IM374" s="858"/>
      <c r="IN374" s="858"/>
      <c r="IO374" s="858"/>
      <c r="IP374" s="858"/>
      <c r="IQ374" s="858"/>
      <c r="IR374" s="858"/>
      <c r="IS374" s="858"/>
      <c r="IT374" s="858"/>
      <c r="IU374" s="858"/>
      <c r="IV374" s="858"/>
    </row>
    <row r="375" spans="1:256" s="867" customFormat="1" ht="20.100000000000001" customHeight="1">
      <c r="A375" s="654" t="s">
        <v>2</v>
      </c>
      <c r="B375" s="644">
        <v>2005</v>
      </c>
      <c r="C375" s="644">
        <v>2010</v>
      </c>
      <c r="D375" s="644">
        <v>2011</v>
      </c>
      <c r="E375" s="644">
        <v>2012</v>
      </c>
      <c r="F375" s="2752"/>
      <c r="G375" s="2753"/>
      <c r="H375" s="2753"/>
      <c r="I375" s="2753"/>
      <c r="J375" s="2753"/>
      <c r="K375" s="2753"/>
      <c r="L375" s="2753"/>
      <c r="M375" s="2753"/>
      <c r="N375" s="2753"/>
      <c r="O375" s="2753"/>
      <c r="P375" s="2753"/>
      <c r="Q375" s="2753"/>
      <c r="R375" s="2753"/>
      <c r="S375" s="2753"/>
      <c r="T375" s="2753"/>
      <c r="U375" s="2753"/>
      <c r="V375" s="2753"/>
      <c r="W375" s="2753"/>
      <c r="X375" s="2753"/>
      <c r="Y375" s="2753"/>
      <c r="Z375" s="2753"/>
      <c r="AA375" s="2753"/>
      <c r="AB375" s="2753"/>
      <c r="AC375" s="2753"/>
      <c r="AD375" s="2753"/>
      <c r="AE375" s="2753"/>
      <c r="AF375" s="2753"/>
      <c r="AG375" s="2753"/>
      <c r="AH375" s="2753"/>
    </row>
    <row r="376" spans="1:256" s="867" customFormat="1" ht="20.100000000000001" customHeight="1">
      <c r="A376" s="673" t="s">
        <v>0</v>
      </c>
      <c r="B376" s="1182">
        <v>2501320</v>
      </c>
      <c r="C376" s="1182">
        <v>5387127</v>
      </c>
      <c r="D376" s="1182">
        <v>5990970</v>
      </c>
      <c r="E376" s="1182">
        <v>7231783</v>
      </c>
      <c r="F376" s="2752"/>
      <c r="G376" s="2753"/>
      <c r="H376" s="2753"/>
      <c r="I376" s="2753"/>
      <c r="J376" s="2753"/>
      <c r="K376" s="2753"/>
      <c r="L376" s="2753"/>
      <c r="M376" s="2753"/>
      <c r="N376" s="2753"/>
      <c r="O376" s="2753"/>
      <c r="P376" s="2753"/>
      <c r="Q376" s="2753"/>
      <c r="R376" s="2753"/>
      <c r="S376" s="2753"/>
      <c r="T376" s="2753"/>
      <c r="U376" s="2753"/>
      <c r="V376" s="2753"/>
      <c r="W376" s="2753"/>
      <c r="X376" s="2753"/>
      <c r="Y376" s="2753"/>
      <c r="Z376" s="2753"/>
      <c r="AA376" s="2753"/>
      <c r="AB376" s="2753"/>
      <c r="AC376" s="2753"/>
      <c r="AD376" s="2753"/>
      <c r="AE376" s="2753"/>
      <c r="AF376" s="2753"/>
      <c r="AG376" s="2753"/>
      <c r="AH376" s="2753"/>
    </row>
    <row r="377" spans="1:256" s="867" customFormat="1" ht="20.100000000000001" customHeight="1">
      <c r="A377" s="664" t="s">
        <v>1320</v>
      </c>
      <c r="B377" s="1076">
        <v>657257</v>
      </c>
      <c r="C377" s="1076">
        <v>963628</v>
      </c>
      <c r="D377" s="1076">
        <v>1159642</v>
      </c>
      <c r="E377" s="1076">
        <v>1317232</v>
      </c>
      <c r="F377" s="2752"/>
      <c r="G377" s="2753"/>
      <c r="H377" s="2753"/>
      <c r="I377" s="2753"/>
      <c r="J377" s="2753"/>
      <c r="K377" s="2753"/>
      <c r="L377" s="2753"/>
      <c r="M377" s="2753"/>
      <c r="N377" s="2753"/>
      <c r="O377" s="2753"/>
      <c r="P377" s="2753"/>
      <c r="Q377" s="2753"/>
      <c r="R377" s="2753"/>
      <c r="S377" s="2753"/>
      <c r="T377" s="2753"/>
      <c r="U377" s="2753"/>
      <c r="V377" s="2753"/>
      <c r="W377" s="2753"/>
      <c r="X377" s="2753"/>
      <c r="Y377" s="2753"/>
      <c r="Z377" s="2753"/>
      <c r="AA377" s="2753"/>
      <c r="AB377" s="2753"/>
      <c r="AC377" s="2753"/>
      <c r="AD377" s="2753"/>
      <c r="AE377" s="2753"/>
      <c r="AF377" s="2753"/>
      <c r="AG377" s="2753"/>
      <c r="AH377" s="2753"/>
    </row>
    <row r="378" spans="1:256" s="867" customFormat="1" ht="20.100000000000001" customHeight="1">
      <c r="A378" s="664" t="s">
        <v>1321</v>
      </c>
      <c r="B378" s="1076">
        <v>373511</v>
      </c>
      <c r="C378" s="1076">
        <v>603145</v>
      </c>
      <c r="D378" s="1076">
        <v>587553</v>
      </c>
      <c r="E378" s="1076">
        <v>758404</v>
      </c>
      <c r="F378" s="2752"/>
      <c r="G378" s="2753"/>
      <c r="H378" s="2753"/>
      <c r="I378" s="2753"/>
      <c r="J378" s="2753"/>
      <c r="K378" s="2753"/>
      <c r="L378" s="2753"/>
      <c r="M378" s="2753"/>
      <c r="N378" s="2753"/>
      <c r="O378" s="2753"/>
      <c r="P378" s="2753"/>
      <c r="Q378" s="2753"/>
      <c r="R378" s="2753"/>
      <c r="S378" s="2753"/>
      <c r="T378" s="2753"/>
      <c r="U378" s="2753"/>
      <c r="V378" s="2753"/>
      <c r="W378" s="2753"/>
      <c r="X378" s="2753"/>
      <c r="Y378" s="2753"/>
      <c r="Z378" s="2753"/>
      <c r="AA378" s="2753"/>
      <c r="AB378" s="2753"/>
      <c r="AC378" s="2753"/>
      <c r="AD378" s="2753"/>
      <c r="AE378" s="2753"/>
      <c r="AF378" s="2753"/>
      <c r="AG378" s="2753"/>
      <c r="AH378" s="2753"/>
    </row>
    <row r="379" spans="1:256" s="867" customFormat="1" ht="20.100000000000001" customHeight="1">
      <c r="A379" s="664" t="s">
        <v>1690</v>
      </c>
      <c r="B379" s="1076">
        <v>1048476</v>
      </c>
      <c r="C379" s="1076">
        <v>2054660</v>
      </c>
      <c r="D379" s="1076">
        <v>2282179</v>
      </c>
      <c r="E379" s="1076">
        <v>2839152</v>
      </c>
      <c r="F379" s="2752"/>
      <c r="G379" s="2753"/>
      <c r="H379" s="2753"/>
      <c r="I379" s="2753"/>
      <c r="J379" s="2753"/>
      <c r="K379" s="2753"/>
      <c r="L379" s="2753"/>
      <c r="M379" s="2753"/>
      <c r="N379" s="2753"/>
      <c r="O379" s="2753"/>
      <c r="P379" s="2753"/>
      <c r="Q379" s="2753"/>
      <c r="R379" s="2753"/>
      <c r="S379" s="2753"/>
      <c r="T379" s="2753"/>
      <c r="U379" s="2753"/>
      <c r="V379" s="2753"/>
      <c r="W379" s="2753"/>
      <c r="X379" s="2753"/>
      <c r="Y379" s="2753"/>
      <c r="Z379" s="2753"/>
      <c r="AA379" s="2753"/>
      <c r="AB379" s="2753"/>
      <c r="AC379" s="2753"/>
      <c r="AD379" s="2753"/>
      <c r="AE379" s="2753"/>
      <c r="AF379" s="2753"/>
      <c r="AG379" s="2753"/>
      <c r="AH379" s="2753"/>
    </row>
    <row r="380" spans="1:256" s="867" customFormat="1" ht="20.100000000000001" customHeight="1">
      <c r="A380" s="664" t="s">
        <v>1050</v>
      </c>
      <c r="B380" s="1076">
        <v>418244</v>
      </c>
      <c r="C380" s="1076">
        <v>1194648</v>
      </c>
      <c r="D380" s="1076">
        <v>1421929</v>
      </c>
      <c r="E380" s="1076">
        <v>1653960</v>
      </c>
      <c r="F380" s="2752"/>
      <c r="G380" s="2753"/>
      <c r="H380" s="2753"/>
      <c r="I380" s="2753"/>
      <c r="J380" s="2753"/>
      <c r="K380" s="2753"/>
      <c r="L380" s="2753"/>
      <c r="M380" s="2753"/>
      <c r="N380" s="2753"/>
      <c r="O380" s="2753"/>
      <c r="P380" s="2753"/>
      <c r="Q380" s="2753"/>
      <c r="R380" s="2753"/>
      <c r="S380" s="2753"/>
      <c r="T380" s="2753"/>
      <c r="U380" s="2753"/>
      <c r="V380" s="2753"/>
      <c r="W380" s="2753"/>
      <c r="X380" s="2753"/>
      <c r="Y380" s="2753"/>
      <c r="Z380" s="2753"/>
      <c r="AA380" s="2753"/>
      <c r="AB380" s="2753"/>
      <c r="AC380" s="2753"/>
      <c r="AD380" s="2753"/>
      <c r="AE380" s="2753"/>
      <c r="AF380" s="2753"/>
      <c r="AG380" s="2753"/>
      <c r="AH380" s="2753"/>
    </row>
    <row r="381" spans="1:256" s="867" customFormat="1" ht="20.100000000000001" customHeight="1">
      <c r="A381" s="664" t="s">
        <v>1051</v>
      </c>
      <c r="B381" s="1076">
        <v>2392</v>
      </c>
      <c r="C381" s="1076">
        <v>174284</v>
      </c>
      <c r="D381" s="1076">
        <v>179474</v>
      </c>
      <c r="E381" s="1076">
        <v>210763</v>
      </c>
      <c r="F381" s="2752"/>
      <c r="G381" s="2753"/>
      <c r="H381" s="2753"/>
      <c r="I381" s="2753"/>
      <c r="J381" s="2753"/>
      <c r="K381" s="2753"/>
      <c r="L381" s="2753"/>
      <c r="M381" s="2753"/>
      <c r="N381" s="2753"/>
      <c r="O381" s="2753"/>
      <c r="P381" s="2753"/>
      <c r="Q381" s="2753"/>
      <c r="R381" s="2753"/>
      <c r="S381" s="2753"/>
      <c r="T381" s="2753"/>
      <c r="U381" s="2753"/>
      <c r="V381" s="2753"/>
      <c r="W381" s="2753"/>
      <c r="X381" s="2753"/>
      <c r="Y381" s="2753"/>
      <c r="Z381" s="2753"/>
      <c r="AA381" s="2753"/>
      <c r="AB381" s="2753"/>
      <c r="AC381" s="2753"/>
      <c r="AD381" s="2753"/>
      <c r="AE381" s="2753"/>
      <c r="AF381" s="2753"/>
      <c r="AG381" s="2753"/>
      <c r="AH381" s="2753"/>
    </row>
    <row r="382" spans="1:256" s="867" customFormat="1" ht="20.100000000000001" customHeight="1">
      <c r="A382" s="664" t="s">
        <v>1052</v>
      </c>
      <c r="B382" s="1076">
        <v>0</v>
      </c>
      <c r="C382" s="1076">
        <v>0</v>
      </c>
      <c r="D382" s="1076">
        <v>0</v>
      </c>
      <c r="E382" s="1076">
        <v>0</v>
      </c>
      <c r="F382" s="2752"/>
      <c r="G382" s="2753"/>
      <c r="H382" s="2753"/>
      <c r="I382" s="2753"/>
      <c r="J382" s="2753"/>
      <c r="K382" s="2753"/>
      <c r="L382" s="2753"/>
      <c r="M382" s="2753"/>
      <c r="N382" s="2753"/>
      <c r="O382" s="2753"/>
      <c r="P382" s="2753"/>
      <c r="Q382" s="2753"/>
      <c r="R382" s="2753"/>
      <c r="S382" s="2753"/>
      <c r="T382" s="2753"/>
      <c r="U382" s="2753"/>
      <c r="V382" s="2753"/>
      <c r="W382" s="2753"/>
      <c r="X382" s="2753"/>
      <c r="Y382" s="2753"/>
      <c r="Z382" s="2753"/>
      <c r="AA382" s="2753"/>
      <c r="AB382" s="2753"/>
      <c r="AC382" s="2753"/>
      <c r="AD382" s="2753"/>
      <c r="AE382" s="2753"/>
      <c r="AF382" s="2753"/>
      <c r="AG382" s="2753"/>
      <c r="AH382" s="2753"/>
    </row>
    <row r="383" spans="1:256" s="867" customFormat="1" ht="20.100000000000001" customHeight="1">
      <c r="A383" s="664" t="s">
        <v>1691</v>
      </c>
      <c r="B383" s="1076">
        <v>1438</v>
      </c>
      <c r="C383" s="1076">
        <v>64909</v>
      </c>
      <c r="D383" s="1076">
        <v>64014</v>
      </c>
      <c r="E383" s="1076">
        <v>151211</v>
      </c>
      <c r="F383" s="2752"/>
      <c r="G383" s="2753"/>
      <c r="H383" s="2753"/>
      <c r="I383" s="2753"/>
      <c r="J383" s="2753"/>
      <c r="K383" s="2753"/>
      <c r="L383" s="2753"/>
      <c r="M383" s="2753"/>
      <c r="N383" s="2753"/>
      <c r="O383" s="2753"/>
      <c r="P383" s="2753"/>
      <c r="Q383" s="2753"/>
      <c r="R383" s="2753"/>
      <c r="S383" s="2753"/>
      <c r="T383" s="2753"/>
      <c r="U383" s="2753"/>
      <c r="V383" s="2753"/>
      <c r="W383" s="2753"/>
      <c r="X383" s="2753"/>
      <c r="Y383" s="2753"/>
      <c r="Z383" s="2753"/>
      <c r="AA383" s="2753"/>
      <c r="AB383" s="2753"/>
      <c r="AC383" s="2753"/>
      <c r="AD383" s="2753"/>
      <c r="AE383" s="2753"/>
      <c r="AF383" s="2753"/>
      <c r="AG383" s="2753"/>
      <c r="AH383" s="2753"/>
    </row>
    <row r="384" spans="1:256" s="867" customFormat="1" ht="20.100000000000001" customHeight="1">
      <c r="A384" s="664" t="s">
        <v>1047</v>
      </c>
      <c r="B384" s="1076">
        <v>2</v>
      </c>
      <c r="C384" s="1076">
        <v>229049</v>
      </c>
      <c r="D384" s="1076">
        <v>276344</v>
      </c>
      <c r="E384" s="1076">
        <v>297725</v>
      </c>
      <c r="F384" s="2752"/>
      <c r="G384" s="2753"/>
      <c r="H384" s="2753"/>
      <c r="I384" s="2753"/>
      <c r="J384" s="2753"/>
      <c r="K384" s="2753"/>
      <c r="L384" s="2753"/>
      <c r="M384" s="2753"/>
      <c r="N384" s="2753"/>
      <c r="O384" s="2753"/>
      <c r="P384" s="2753"/>
      <c r="Q384" s="2753"/>
      <c r="R384" s="2753"/>
      <c r="S384" s="2753"/>
      <c r="T384" s="2753"/>
      <c r="U384" s="2753"/>
      <c r="V384" s="2753"/>
      <c r="W384" s="2753"/>
      <c r="X384" s="2753"/>
      <c r="Y384" s="2753"/>
      <c r="Z384" s="2753"/>
      <c r="AA384" s="2753"/>
      <c r="AB384" s="2753"/>
      <c r="AC384" s="2753"/>
      <c r="AD384" s="2753"/>
      <c r="AE384" s="2753"/>
      <c r="AF384" s="2753"/>
      <c r="AG384" s="2753"/>
      <c r="AH384" s="2753"/>
    </row>
    <row r="385" spans="1:256" s="864" customFormat="1" ht="15" customHeight="1">
      <c r="A385" s="648" t="s">
        <v>1</v>
      </c>
      <c r="B385" s="1077">
        <v>0</v>
      </c>
      <c r="C385" s="1077">
        <v>102804</v>
      </c>
      <c r="D385" s="1077">
        <v>19835</v>
      </c>
      <c r="E385" s="1077">
        <v>3336</v>
      </c>
      <c r="F385" s="2752"/>
      <c r="G385" s="2753"/>
      <c r="H385" s="2753"/>
      <c r="I385" s="2753"/>
      <c r="J385" s="2753"/>
      <c r="K385" s="2753"/>
      <c r="L385" s="2753"/>
      <c r="M385" s="2753"/>
      <c r="N385" s="2753"/>
      <c r="O385" s="2753"/>
      <c r="P385" s="2753"/>
      <c r="Q385" s="2753"/>
      <c r="R385" s="2753"/>
      <c r="S385" s="2753"/>
      <c r="T385" s="2753"/>
      <c r="U385" s="2753"/>
      <c r="V385" s="2753"/>
      <c r="W385" s="2753"/>
      <c r="X385" s="2753"/>
      <c r="Y385" s="2753"/>
      <c r="Z385" s="2753"/>
      <c r="AA385" s="2753"/>
      <c r="AB385" s="2753"/>
      <c r="AC385" s="2753"/>
      <c r="AD385" s="2753"/>
      <c r="AE385" s="2753"/>
      <c r="AF385" s="2753"/>
      <c r="AG385" s="2753"/>
      <c r="AH385" s="2753"/>
      <c r="AI385" s="867"/>
      <c r="AJ385" s="867"/>
      <c r="AK385" s="867"/>
      <c r="AL385" s="867"/>
      <c r="AM385" s="867"/>
      <c r="AN385" s="867"/>
      <c r="AO385" s="867"/>
      <c r="AP385" s="867"/>
      <c r="AQ385" s="867"/>
      <c r="AR385" s="867"/>
      <c r="AS385" s="867"/>
      <c r="AT385" s="867"/>
      <c r="AU385" s="867"/>
      <c r="AV385" s="867"/>
      <c r="AW385" s="867"/>
      <c r="AX385" s="867"/>
      <c r="AY385" s="867"/>
      <c r="AZ385" s="867"/>
      <c r="BA385" s="867"/>
      <c r="BB385" s="867"/>
      <c r="BC385" s="867"/>
      <c r="BD385" s="867"/>
      <c r="BE385" s="867"/>
      <c r="BF385" s="867"/>
      <c r="BG385" s="867"/>
      <c r="BH385" s="867"/>
      <c r="BI385" s="867"/>
      <c r="BJ385" s="867"/>
      <c r="BK385" s="867"/>
      <c r="BL385" s="867"/>
      <c r="BM385" s="867"/>
      <c r="BN385" s="867"/>
      <c r="BO385" s="867"/>
      <c r="BP385" s="867"/>
      <c r="BQ385" s="867"/>
      <c r="BR385" s="867"/>
      <c r="BS385" s="867"/>
      <c r="BT385" s="867"/>
      <c r="BU385" s="867"/>
      <c r="BV385" s="867"/>
      <c r="BW385" s="867"/>
      <c r="BX385" s="867"/>
      <c r="BY385" s="867"/>
      <c r="BZ385" s="867"/>
      <c r="CA385" s="867"/>
      <c r="CB385" s="867"/>
      <c r="CC385" s="867"/>
      <c r="CD385" s="867"/>
      <c r="CE385" s="867"/>
      <c r="CF385" s="867"/>
      <c r="CG385" s="867"/>
      <c r="CH385" s="867"/>
      <c r="CI385" s="867"/>
      <c r="CJ385" s="867"/>
      <c r="CK385" s="867"/>
      <c r="CL385" s="867"/>
      <c r="CM385" s="867"/>
      <c r="CN385" s="867"/>
      <c r="CO385" s="867"/>
      <c r="CP385" s="867"/>
      <c r="CQ385" s="867"/>
      <c r="CR385" s="867"/>
      <c r="CS385" s="867"/>
      <c r="CT385" s="867"/>
      <c r="CU385" s="867"/>
      <c r="CV385" s="867"/>
      <c r="CW385" s="867"/>
      <c r="CX385" s="867"/>
      <c r="CY385" s="867"/>
      <c r="CZ385" s="867"/>
      <c r="DA385" s="867"/>
      <c r="DB385" s="867"/>
      <c r="DC385" s="867"/>
      <c r="DD385" s="867"/>
      <c r="DE385" s="867"/>
      <c r="DF385" s="867"/>
      <c r="DG385" s="867"/>
      <c r="DH385" s="867"/>
      <c r="DI385" s="867"/>
      <c r="DJ385" s="867"/>
      <c r="DK385" s="867"/>
      <c r="DL385" s="867"/>
      <c r="DM385" s="867"/>
      <c r="DN385" s="867"/>
      <c r="DO385" s="867"/>
      <c r="DP385" s="867"/>
      <c r="DQ385" s="867"/>
      <c r="DR385" s="867"/>
      <c r="DS385" s="867"/>
      <c r="DT385" s="867"/>
      <c r="DU385" s="867"/>
      <c r="DV385" s="867"/>
      <c r="DW385" s="867"/>
      <c r="DX385" s="867"/>
      <c r="DY385" s="867"/>
      <c r="DZ385" s="867"/>
      <c r="EA385" s="867"/>
      <c r="EB385" s="867"/>
      <c r="EC385" s="867"/>
      <c r="ED385" s="867"/>
      <c r="EE385" s="867"/>
      <c r="EF385" s="867"/>
      <c r="EG385" s="867"/>
      <c r="EH385" s="867"/>
      <c r="EI385" s="867"/>
      <c r="EJ385" s="867"/>
      <c r="EK385" s="867"/>
      <c r="EL385" s="867"/>
      <c r="EM385" s="867"/>
      <c r="EN385" s="867"/>
      <c r="EO385" s="867"/>
      <c r="EP385" s="867"/>
      <c r="EQ385" s="867"/>
      <c r="ER385" s="867"/>
      <c r="ES385" s="867"/>
      <c r="ET385" s="867"/>
      <c r="EU385" s="867"/>
      <c r="EV385" s="867"/>
      <c r="EW385" s="867"/>
      <c r="EX385" s="867"/>
      <c r="EY385" s="867"/>
      <c r="EZ385" s="867"/>
      <c r="FA385" s="867"/>
      <c r="FB385" s="867"/>
      <c r="FC385" s="867"/>
      <c r="FD385" s="867"/>
      <c r="FE385" s="867"/>
      <c r="FF385" s="867"/>
      <c r="FG385" s="867"/>
      <c r="FH385" s="867"/>
      <c r="FI385" s="867"/>
      <c r="FJ385" s="867"/>
      <c r="FK385" s="867"/>
      <c r="FL385" s="867"/>
      <c r="FM385" s="867"/>
      <c r="FN385" s="867"/>
      <c r="FO385" s="867"/>
      <c r="FP385" s="867"/>
      <c r="FQ385" s="867"/>
      <c r="FR385" s="867"/>
      <c r="FS385" s="867"/>
      <c r="FT385" s="867"/>
      <c r="FU385" s="867"/>
      <c r="FV385" s="867"/>
      <c r="FW385" s="867"/>
      <c r="FX385" s="867"/>
      <c r="FY385" s="867"/>
      <c r="FZ385" s="867"/>
      <c r="GA385" s="867"/>
      <c r="GB385" s="867"/>
      <c r="GC385" s="867"/>
      <c r="GD385" s="867"/>
      <c r="GE385" s="867"/>
      <c r="GF385" s="867"/>
      <c r="GG385" s="867"/>
      <c r="GH385" s="867"/>
      <c r="GI385" s="867"/>
      <c r="GJ385" s="867"/>
      <c r="GK385" s="867"/>
      <c r="GL385" s="867"/>
      <c r="GM385" s="867"/>
      <c r="GN385" s="867"/>
      <c r="GO385" s="867"/>
      <c r="GP385" s="867"/>
      <c r="GQ385" s="867"/>
      <c r="GR385" s="867"/>
      <c r="GS385" s="867"/>
      <c r="GT385" s="867"/>
      <c r="GU385" s="867"/>
      <c r="GV385" s="867"/>
      <c r="GW385" s="867"/>
      <c r="GX385" s="867"/>
      <c r="GY385" s="867"/>
      <c r="GZ385" s="867"/>
      <c r="HA385" s="867"/>
      <c r="HB385" s="867"/>
      <c r="HC385" s="867"/>
      <c r="HD385" s="867"/>
      <c r="HE385" s="867"/>
      <c r="HF385" s="867"/>
      <c r="HG385" s="867"/>
      <c r="HH385" s="867"/>
      <c r="HI385" s="867"/>
      <c r="HJ385" s="867"/>
      <c r="HK385" s="867"/>
      <c r="HL385" s="867"/>
      <c r="HM385" s="867"/>
      <c r="HN385" s="867"/>
      <c r="HO385" s="867"/>
      <c r="HP385" s="867"/>
      <c r="HQ385" s="867"/>
      <c r="HR385" s="867"/>
      <c r="HS385" s="867"/>
      <c r="HT385" s="867"/>
      <c r="HU385" s="867"/>
      <c r="HV385" s="867"/>
      <c r="HW385" s="867"/>
      <c r="HX385" s="867"/>
      <c r="HY385" s="867"/>
      <c r="HZ385" s="867"/>
      <c r="IA385" s="867"/>
      <c r="IB385" s="867"/>
      <c r="IC385" s="867"/>
      <c r="ID385" s="867"/>
      <c r="IE385" s="867"/>
      <c r="IF385" s="867"/>
      <c r="IG385" s="867"/>
      <c r="IH385" s="867"/>
      <c r="II385" s="867"/>
      <c r="IJ385" s="867"/>
      <c r="IK385" s="867"/>
      <c r="IL385" s="867"/>
      <c r="IM385" s="867"/>
      <c r="IN385" s="867"/>
      <c r="IO385" s="867"/>
      <c r="IP385" s="867"/>
      <c r="IQ385" s="867"/>
      <c r="IR385" s="867"/>
      <c r="IS385" s="867"/>
      <c r="IT385" s="867"/>
      <c r="IU385" s="867"/>
      <c r="IV385" s="867"/>
    </row>
    <row r="386" spans="1:256" s="864" customFormat="1" ht="15" customHeight="1">
      <c r="A386" s="617" t="s">
        <v>1687</v>
      </c>
      <c r="B386" s="617"/>
      <c r="C386" s="617"/>
      <c r="D386" s="617"/>
      <c r="E386" s="617"/>
      <c r="F386" s="2752"/>
      <c r="G386" s="2757"/>
      <c r="H386" s="2757"/>
      <c r="I386" s="2757"/>
      <c r="J386" s="2757"/>
      <c r="K386" s="2757"/>
      <c r="L386" s="2757"/>
      <c r="M386" s="2757"/>
      <c r="N386" s="2757"/>
      <c r="O386" s="2757"/>
      <c r="P386" s="2757"/>
      <c r="Q386" s="2757"/>
      <c r="R386" s="2757"/>
      <c r="S386" s="2757"/>
      <c r="T386" s="2757"/>
      <c r="U386" s="2757"/>
      <c r="V386" s="2757"/>
      <c r="W386" s="2757"/>
      <c r="X386" s="2757"/>
      <c r="Y386" s="2757"/>
      <c r="Z386" s="2757"/>
      <c r="AA386" s="2757"/>
      <c r="AB386" s="2757"/>
      <c r="AC386" s="2757"/>
      <c r="AD386" s="2757"/>
      <c r="AE386" s="2757"/>
      <c r="AF386" s="2757"/>
      <c r="AG386" s="2757"/>
      <c r="AH386" s="2757"/>
    </row>
    <row r="387" spans="1:256" s="864" customFormat="1" ht="15" customHeight="1">
      <c r="A387" s="620" t="s">
        <v>1688</v>
      </c>
      <c r="B387" s="617"/>
      <c r="C387" s="617"/>
      <c r="D387" s="617"/>
      <c r="E387" s="617"/>
      <c r="F387" s="2752"/>
      <c r="G387" s="2757"/>
      <c r="H387" s="2757"/>
      <c r="I387" s="2757"/>
      <c r="J387" s="2757"/>
      <c r="K387" s="2757"/>
      <c r="L387" s="2757"/>
      <c r="M387" s="2757"/>
      <c r="N387" s="2757"/>
      <c r="O387" s="2757"/>
      <c r="P387" s="2757"/>
      <c r="Q387" s="2757"/>
      <c r="R387" s="2757"/>
      <c r="S387" s="2757"/>
      <c r="T387" s="2757"/>
      <c r="U387" s="2757"/>
      <c r="V387" s="2757"/>
      <c r="W387" s="2757"/>
      <c r="X387" s="2757"/>
      <c r="Y387" s="2757"/>
      <c r="Z387" s="2757"/>
      <c r="AA387" s="2757"/>
      <c r="AB387" s="2757"/>
      <c r="AC387" s="2757"/>
      <c r="AD387" s="2757"/>
      <c r="AE387" s="2757"/>
      <c r="AF387" s="2757"/>
      <c r="AG387" s="2757"/>
      <c r="AH387" s="2757"/>
    </row>
    <row r="388" spans="1:256" ht="20.100000000000001" customHeight="1">
      <c r="A388" s="617"/>
      <c r="B388" s="617"/>
      <c r="C388" s="617"/>
      <c r="D388" s="617"/>
      <c r="E388" s="617"/>
      <c r="G388" s="2757"/>
      <c r="H388" s="2757"/>
      <c r="I388" s="2757"/>
      <c r="J388" s="2757"/>
      <c r="K388" s="2757"/>
      <c r="L388" s="2757"/>
      <c r="M388" s="2757"/>
      <c r="N388" s="2757"/>
      <c r="O388" s="2757"/>
      <c r="P388" s="2757"/>
      <c r="Q388" s="2757"/>
      <c r="R388" s="2757"/>
      <c r="S388" s="2757"/>
      <c r="T388" s="2757"/>
      <c r="U388" s="2757"/>
      <c r="V388" s="2757"/>
      <c r="W388" s="2757"/>
      <c r="X388" s="2757"/>
      <c r="Y388" s="2757"/>
      <c r="Z388" s="2757"/>
      <c r="AA388" s="2757"/>
      <c r="AB388" s="2757"/>
      <c r="AC388" s="2757"/>
      <c r="AD388" s="2757"/>
      <c r="AE388" s="2757"/>
      <c r="AF388" s="2757"/>
      <c r="AG388" s="2757"/>
      <c r="AH388" s="2757"/>
      <c r="AI388" s="864"/>
      <c r="AJ388" s="864"/>
      <c r="AK388" s="864"/>
      <c r="AL388" s="864"/>
      <c r="AM388" s="864"/>
      <c r="AN388" s="864"/>
      <c r="AO388" s="864"/>
      <c r="AP388" s="864"/>
      <c r="AQ388" s="864"/>
      <c r="AR388" s="864"/>
      <c r="AS388" s="864"/>
      <c r="AT388" s="864"/>
      <c r="AU388" s="864"/>
      <c r="AV388" s="864"/>
      <c r="AW388" s="864"/>
      <c r="AX388" s="864"/>
      <c r="AY388" s="864"/>
      <c r="AZ388" s="864"/>
      <c r="BA388" s="864"/>
      <c r="BB388" s="864"/>
      <c r="BC388" s="864"/>
      <c r="BD388" s="864"/>
      <c r="BE388" s="864"/>
      <c r="BF388" s="864"/>
      <c r="BG388" s="864"/>
      <c r="BH388" s="864"/>
      <c r="BI388" s="864"/>
      <c r="BJ388" s="864"/>
      <c r="BK388" s="864"/>
      <c r="BL388" s="864"/>
      <c r="BM388" s="864"/>
      <c r="BN388" s="864"/>
      <c r="BO388" s="864"/>
      <c r="BP388" s="864"/>
      <c r="BQ388" s="864"/>
      <c r="BR388" s="864"/>
      <c r="BS388" s="864"/>
      <c r="BT388" s="864"/>
      <c r="BU388" s="864"/>
      <c r="BV388" s="864"/>
      <c r="BW388" s="864"/>
      <c r="BX388" s="864"/>
      <c r="BY388" s="864"/>
      <c r="BZ388" s="864"/>
      <c r="CA388" s="864"/>
      <c r="CB388" s="864"/>
      <c r="CC388" s="864"/>
      <c r="CD388" s="864"/>
      <c r="CE388" s="864"/>
      <c r="CF388" s="864"/>
      <c r="CG388" s="864"/>
      <c r="CH388" s="864"/>
      <c r="CI388" s="864"/>
      <c r="CJ388" s="864"/>
      <c r="CK388" s="864"/>
      <c r="CL388" s="864"/>
      <c r="CM388" s="864"/>
      <c r="CN388" s="864"/>
      <c r="CO388" s="864"/>
      <c r="CP388" s="864"/>
      <c r="CQ388" s="864"/>
      <c r="CR388" s="864"/>
      <c r="CS388" s="864"/>
      <c r="CT388" s="864"/>
      <c r="CU388" s="864"/>
      <c r="CV388" s="864"/>
      <c r="CW388" s="864"/>
      <c r="CX388" s="864"/>
      <c r="CY388" s="864"/>
      <c r="CZ388" s="864"/>
      <c r="DA388" s="864"/>
      <c r="DB388" s="864"/>
      <c r="DC388" s="864"/>
      <c r="DD388" s="864"/>
      <c r="DE388" s="864"/>
      <c r="DF388" s="864"/>
      <c r="DG388" s="864"/>
      <c r="DH388" s="864"/>
      <c r="DI388" s="864"/>
      <c r="DJ388" s="864"/>
      <c r="DK388" s="864"/>
      <c r="DL388" s="864"/>
      <c r="DM388" s="864"/>
      <c r="DN388" s="864"/>
      <c r="DO388" s="864"/>
      <c r="DP388" s="864"/>
      <c r="DQ388" s="864"/>
      <c r="DR388" s="864"/>
      <c r="DS388" s="864"/>
      <c r="DT388" s="864"/>
      <c r="DU388" s="864"/>
      <c r="DV388" s="864"/>
      <c r="DW388" s="864"/>
      <c r="DX388" s="864"/>
      <c r="DY388" s="864"/>
      <c r="DZ388" s="864"/>
      <c r="EA388" s="864"/>
      <c r="EB388" s="864"/>
      <c r="EC388" s="864"/>
      <c r="ED388" s="864"/>
      <c r="EE388" s="864"/>
      <c r="EF388" s="864"/>
      <c r="EG388" s="864"/>
      <c r="EH388" s="864"/>
      <c r="EI388" s="864"/>
      <c r="EJ388" s="864"/>
      <c r="EK388" s="864"/>
      <c r="EL388" s="864"/>
      <c r="EM388" s="864"/>
      <c r="EN388" s="864"/>
      <c r="EO388" s="864"/>
      <c r="EP388" s="864"/>
      <c r="EQ388" s="864"/>
      <c r="ER388" s="864"/>
      <c r="ES388" s="864"/>
      <c r="ET388" s="864"/>
      <c r="EU388" s="864"/>
      <c r="EV388" s="864"/>
      <c r="EW388" s="864"/>
      <c r="EX388" s="864"/>
      <c r="EY388" s="864"/>
      <c r="EZ388" s="864"/>
      <c r="FA388" s="864"/>
      <c r="FB388" s="864"/>
      <c r="FC388" s="864"/>
      <c r="FD388" s="864"/>
      <c r="FE388" s="864"/>
      <c r="FF388" s="864"/>
      <c r="FG388" s="864"/>
      <c r="FH388" s="864"/>
      <c r="FI388" s="864"/>
      <c r="FJ388" s="864"/>
      <c r="FK388" s="864"/>
      <c r="FL388" s="864"/>
      <c r="FM388" s="864"/>
      <c r="FN388" s="864"/>
      <c r="FO388" s="864"/>
      <c r="FP388" s="864"/>
      <c r="FQ388" s="864"/>
      <c r="FR388" s="864"/>
      <c r="FS388" s="864"/>
      <c r="FT388" s="864"/>
      <c r="FU388" s="864"/>
      <c r="FV388" s="864"/>
      <c r="FW388" s="864"/>
      <c r="FX388" s="864"/>
      <c r="FY388" s="864"/>
      <c r="FZ388" s="864"/>
      <c r="GA388" s="864"/>
      <c r="GB388" s="864"/>
      <c r="GC388" s="864"/>
      <c r="GD388" s="864"/>
      <c r="GE388" s="864"/>
      <c r="GF388" s="864"/>
      <c r="GG388" s="864"/>
      <c r="GH388" s="864"/>
      <c r="GI388" s="864"/>
      <c r="GJ388" s="864"/>
      <c r="GK388" s="864"/>
      <c r="GL388" s="864"/>
      <c r="GM388" s="864"/>
      <c r="GN388" s="864"/>
      <c r="GO388" s="864"/>
      <c r="GP388" s="864"/>
      <c r="GQ388" s="864"/>
      <c r="GR388" s="864"/>
      <c r="GS388" s="864"/>
      <c r="GT388" s="864"/>
      <c r="GU388" s="864"/>
      <c r="GV388" s="864"/>
      <c r="GW388" s="864"/>
      <c r="GX388" s="864"/>
      <c r="GY388" s="864"/>
      <c r="GZ388" s="864"/>
      <c r="HA388" s="864"/>
      <c r="HB388" s="864"/>
      <c r="HC388" s="864"/>
      <c r="HD388" s="864"/>
      <c r="HE388" s="864"/>
      <c r="HF388" s="864"/>
      <c r="HG388" s="864"/>
      <c r="HH388" s="864"/>
      <c r="HI388" s="864"/>
      <c r="HJ388" s="864"/>
      <c r="HK388" s="864"/>
      <c r="HL388" s="864"/>
      <c r="HM388" s="864"/>
      <c r="HN388" s="864"/>
      <c r="HO388" s="864"/>
      <c r="HP388" s="864"/>
      <c r="HQ388" s="864"/>
      <c r="HR388" s="864"/>
      <c r="HS388" s="864"/>
      <c r="HT388" s="864"/>
      <c r="HU388" s="864"/>
      <c r="HV388" s="864"/>
      <c r="HW388" s="864"/>
      <c r="HX388" s="864"/>
      <c r="HY388" s="864"/>
      <c r="HZ388" s="864"/>
      <c r="IA388" s="864"/>
      <c r="IB388" s="864"/>
      <c r="IC388" s="864"/>
      <c r="ID388" s="864"/>
      <c r="IE388" s="864"/>
      <c r="IF388" s="864"/>
      <c r="IG388" s="864"/>
      <c r="IH388" s="864"/>
      <c r="II388" s="864"/>
      <c r="IJ388" s="864"/>
      <c r="IK388" s="864"/>
      <c r="IL388" s="864"/>
      <c r="IM388" s="864"/>
      <c r="IN388" s="864"/>
      <c r="IO388" s="864"/>
      <c r="IP388" s="864"/>
      <c r="IQ388" s="864"/>
      <c r="IR388" s="864"/>
      <c r="IS388" s="864"/>
      <c r="IT388" s="864"/>
      <c r="IU388" s="864"/>
      <c r="IV388" s="864"/>
    </row>
    <row r="389" spans="1:256" ht="20.100000000000001" customHeight="1">
      <c r="A389" s="1128" t="s">
        <v>1692</v>
      </c>
      <c r="B389" s="1128"/>
      <c r="C389" s="1128"/>
      <c r="D389" s="1128"/>
      <c r="E389" s="1128"/>
      <c r="F389" s="2757"/>
    </row>
    <row r="390" spans="1:256" ht="20.100000000000001" customHeight="1">
      <c r="A390" s="654" t="s">
        <v>306</v>
      </c>
      <c r="B390" s="644">
        <v>2009</v>
      </c>
      <c r="C390" s="644">
        <v>2010</v>
      </c>
      <c r="D390" s="654">
        <v>2011</v>
      </c>
      <c r="E390" s="654">
        <v>2012</v>
      </c>
      <c r="F390" s="2757"/>
    </row>
    <row r="391" spans="1:256" ht="20.100000000000001" customHeight="1">
      <c r="A391" s="673" t="s">
        <v>1693</v>
      </c>
      <c r="B391" s="1086">
        <v>16391</v>
      </c>
      <c r="C391" s="1086">
        <v>20154</v>
      </c>
      <c r="D391" s="1182">
        <v>39526</v>
      </c>
      <c r="E391" s="1182">
        <v>38291</v>
      </c>
      <c r="F391" s="2757"/>
    </row>
    <row r="392" spans="1:256" ht="20.100000000000001" customHeight="1">
      <c r="A392" s="865" t="s">
        <v>1694</v>
      </c>
      <c r="B392" s="1069"/>
      <c r="C392" s="1069"/>
      <c r="D392" s="1271"/>
      <c r="E392" s="1271"/>
    </row>
    <row r="393" spans="1:256" ht="20.100000000000001" customHeight="1">
      <c r="A393" s="645" t="s">
        <v>1695</v>
      </c>
      <c r="B393" s="1086">
        <v>530271</v>
      </c>
      <c r="C393" s="1086">
        <v>521156</v>
      </c>
      <c r="D393" s="1182">
        <v>767713</v>
      </c>
      <c r="E393" s="1182">
        <v>787048</v>
      </c>
      <c r="F393" s="2753"/>
    </row>
    <row r="394" spans="1:256" ht="20.100000000000001" customHeight="1">
      <c r="A394" s="647" t="s">
        <v>1696</v>
      </c>
      <c r="B394" s="1064">
        <v>263648</v>
      </c>
      <c r="C394" s="1064">
        <v>257302</v>
      </c>
      <c r="D394" s="1076">
        <v>384394</v>
      </c>
      <c r="E394" s="1076">
        <v>391267</v>
      </c>
      <c r="F394" s="2753"/>
    </row>
    <row r="395" spans="1:256" ht="20.100000000000001" customHeight="1">
      <c r="A395" s="647" t="s">
        <v>1697</v>
      </c>
      <c r="B395" s="1064">
        <v>266623</v>
      </c>
      <c r="C395" s="1064">
        <v>263854</v>
      </c>
      <c r="D395" s="1076">
        <v>383319</v>
      </c>
      <c r="E395" s="1076">
        <v>395781</v>
      </c>
      <c r="F395" s="2753"/>
    </row>
    <row r="396" spans="1:256" ht="20.100000000000001" customHeight="1">
      <c r="A396" s="865" t="s">
        <v>1698</v>
      </c>
      <c r="B396" s="1069"/>
      <c r="C396" s="1069"/>
      <c r="D396" s="1271"/>
      <c r="E396" s="1271"/>
      <c r="F396" s="2753"/>
    </row>
    <row r="397" spans="1:256" ht="20.100000000000001" customHeight="1">
      <c r="A397" s="645" t="s">
        <v>1699</v>
      </c>
      <c r="B397" s="1086">
        <v>4914168</v>
      </c>
      <c r="C397" s="1086">
        <v>6046722</v>
      </c>
      <c r="D397" s="1182">
        <v>8368766</v>
      </c>
      <c r="E397" s="1182">
        <v>9393265</v>
      </c>
      <c r="F397" s="2753"/>
    </row>
    <row r="398" spans="1:256" ht="20.100000000000001" customHeight="1">
      <c r="A398" s="647" t="s">
        <v>1696</v>
      </c>
      <c r="B398" s="1064">
        <v>4801450</v>
      </c>
      <c r="C398" s="1064">
        <v>5962276</v>
      </c>
      <c r="D398" s="1076">
        <v>8190376</v>
      </c>
      <c r="E398" s="1076">
        <v>9153595</v>
      </c>
      <c r="F398" s="2753"/>
    </row>
    <row r="399" spans="1:256" ht="20.100000000000001" customHeight="1">
      <c r="A399" s="647" t="s">
        <v>1697</v>
      </c>
      <c r="B399" s="1064">
        <v>112718</v>
      </c>
      <c r="C399" s="1064">
        <v>84445.991999999998</v>
      </c>
      <c r="D399" s="1076">
        <v>178390.40436000002</v>
      </c>
      <c r="E399" s="1076">
        <v>239669.93834999998</v>
      </c>
      <c r="F399" s="2757"/>
    </row>
    <row r="400" spans="1:256" ht="20.100000000000001" customHeight="1">
      <c r="A400" s="865" t="s">
        <v>1700</v>
      </c>
      <c r="B400" s="1069"/>
      <c r="C400" s="1069"/>
      <c r="D400" s="1271"/>
      <c r="E400" s="1271"/>
      <c r="F400" s="2757"/>
    </row>
    <row r="401" spans="1:256" ht="20.100000000000001" customHeight="1">
      <c r="A401" s="645" t="s">
        <v>1701</v>
      </c>
      <c r="B401" s="1086">
        <v>37951</v>
      </c>
      <c r="C401" s="1086">
        <v>62352</v>
      </c>
      <c r="D401" s="1182">
        <v>56510</v>
      </c>
      <c r="E401" s="1182">
        <v>79906</v>
      </c>
    </row>
    <row r="402" spans="1:256" ht="20.100000000000001" customHeight="1">
      <c r="A402" s="647" t="s">
        <v>1696</v>
      </c>
      <c r="B402" s="1064">
        <v>37078</v>
      </c>
      <c r="C402" s="1064">
        <v>61910</v>
      </c>
      <c r="D402" s="1076">
        <v>56318</v>
      </c>
      <c r="E402" s="1076">
        <v>79184</v>
      </c>
    </row>
    <row r="403" spans="1:256" s="864" customFormat="1" ht="15" customHeight="1">
      <c r="A403" s="648" t="s">
        <v>1697</v>
      </c>
      <c r="B403" s="1083">
        <v>873</v>
      </c>
      <c r="C403" s="1083">
        <v>442</v>
      </c>
      <c r="D403" s="1077">
        <v>192</v>
      </c>
      <c r="E403" s="1077">
        <v>722</v>
      </c>
      <c r="F403" s="2752"/>
      <c r="G403" s="2752"/>
      <c r="H403" s="2752"/>
      <c r="I403" s="2752"/>
      <c r="J403" s="2752"/>
      <c r="K403" s="2752"/>
      <c r="L403" s="2752"/>
      <c r="M403" s="2752"/>
      <c r="N403" s="2752"/>
      <c r="O403" s="2752"/>
      <c r="P403" s="2752"/>
      <c r="Q403" s="2752"/>
      <c r="R403" s="2752"/>
      <c r="S403" s="2752"/>
      <c r="T403" s="2752"/>
      <c r="U403" s="2752"/>
      <c r="V403" s="2752"/>
      <c r="W403" s="2752"/>
      <c r="X403" s="2752"/>
      <c r="Y403" s="2752"/>
      <c r="Z403" s="2752"/>
      <c r="AA403" s="2752"/>
      <c r="AB403" s="2752"/>
      <c r="AC403" s="2752"/>
      <c r="AD403" s="2752"/>
      <c r="AE403" s="2752"/>
      <c r="AF403" s="2752"/>
      <c r="AG403" s="2752"/>
      <c r="AH403" s="2752"/>
      <c r="AI403" s="858"/>
      <c r="AJ403" s="858"/>
      <c r="AK403" s="858"/>
      <c r="AL403" s="858"/>
      <c r="AM403" s="858"/>
      <c r="AN403" s="858"/>
      <c r="AO403" s="858"/>
      <c r="AP403" s="858"/>
      <c r="AQ403" s="858"/>
      <c r="AR403" s="858"/>
      <c r="AS403" s="858"/>
      <c r="AT403" s="858"/>
      <c r="AU403" s="858"/>
      <c r="AV403" s="858"/>
      <c r="AW403" s="858"/>
      <c r="AX403" s="858"/>
      <c r="AY403" s="858"/>
      <c r="AZ403" s="858"/>
      <c r="BA403" s="858"/>
      <c r="BB403" s="858"/>
      <c r="BC403" s="858"/>
      <c r="BD403" s="858"/>
      <c r="BE403" s="858"/>
      <c r="BF403" s="858"/>
      <c r="BG403" s="858"/>
      <c r="BH403" s="858"/>
      <c r="BI403" s="858"/>
      <c r="BJ403" s="858"/>
      <c r="BK403" s="858"/>
      <c r="BL403" s="858"/>
      <c r="BM403" s="858"/>
      <c r="BN403" s="858"/>
      <c r="BO403" s="858"/>
      <c r="BP403" s="858"/>
      <c r="BQ403" s="858"/>
      <c r="BR403" s="858"/>
      <c r="BS403" s="858"/>
      <c r="BT403" s="858"/>
      <c r="BU403" s="858"/>
      <c r="BV403" s="858"/>
      <c r="BW403" s="858"/>
      <c r="BX403" s="858"/>
      <c r="BY403" s="858"/>
      <c r="BZ403" s="858"/>
      <c r="CA403" s="858"/>
      <c r="CB403" s="858"/>
      <c r="CC403" s="858"/>
      <c r="CD403" s="858"/>
      <c r="CE403" s="858"/>
      <c r="CF403" s="858"/>
      <c r="CG403" s="858"/>
      <c r="CH403" s="858"/>
      <c r="CI403" s="858"/>
      <c r="CJ403" s="858"/>
      <c r="CK403" s="858"/>
      <c r="CL403" s="858"/>
      <c r="CM403" s="858"/>
      <c r="CN403" s="858"/>
      <c r="CO403" s="858"/>
      <c r="CP403" s="858"/>
      <c r="CQ403" s="858"/>
      <c r="CR403" s="858"/>
      <c r="CS403" s="858"/>
      <c r="CT403" s="858"/>
      <c r="CU403" s="858"/>
      <c r="CV403" s="858"/>
      <c r="CW403" s="858"/>
      <c r="CX403" s="858"/>
      <c r="CY403" s="858"/>
      <c r="CZ403" s="858"/>
      <c r="DA403" s="858"/>
      <c r="DB403" s="858"/>
      <c r="DC403" s="858"/>
      <c r="DD403" s="858"/>
      <c r="DE403" s="858"/>
      <c r="DF403" s="858"/>
      <c r="DG403" s="858"/>
      <c r="DH403" s="858"/>
      <c r="DI403" s="858"/>
      <c r="DJ403" s="858"/>
      <c r="DK403" s="858"/>
      <c r="DL403" s="858"/>
      <c r="DM403" s="858"/>
      <c r="DN403" s="858"/>
      <c r="DO403" s="858"/>
      <c r="DP403" s="858"/>
      <c r="DQ403" s="858"/>
      <c r="DR403" s="858"/>
      <c r="DS403" s="858"/>
      <c r="DT403" s="858"/>
      <c r="DU403" s="858"/>
      <c r="DV403" s="858"/>
      <c r="DW403" s="858"/>
      <c r="DX403" s="858"/>
      <c r="DY403" s="858"/>
      <c r="DZ403" s="858"/>
      <c r="EA403" s="858"/>
      <c r="EB403" s="858"/>
      <c r="EC403" s="858"/>
      <c r="ED403" s="858"/>
      <c r="EE403" s="858"/>
      <c r="EF403" s="858"/>
      <c r="EG403" s="858"/>
      <c r="EH403" s="858"/>
      <c r="EI403" s="858"/>
      <c r="EJ403" s="858"/>
      <c r="EK403" s="858"/>
      <c r="EL403" s="858"/>
      <c r="EM403" s="858"/>
      <c r="EN403" s="858"/>
      <c r="EO403" s="858"/>
      <c r="EP403" s="858"/>
      <c r="EQ403" s="858"/>
      <c r="ER403" s="858"/>
      <c r="ES403" s="858"/>
      <c r="ET403" s="858"/>
      <c r="EU403" s="858"/>
      <c r="EV403" s="858"/>
      <c r="EW403" s="858"/>
      <c r="EX403" s="858"/>
      <c r="EY403" s="858"/>
      <c r="EZ403" s="858"/>
      <c r="FA403" s="858"/>
      <c r="FB403" s="858"/>
      <c r="FC403" s="858"/>
      <c r="FD403" s="858"/>
      <c r="FE403" s="858"/>
      <c r="FF403" s="858"/>
      <c r="FG403" s="858"/>
      <c r="FH403" s="858"/>
      <c r="FI403" s="858"/>
      <c r="FJ403" s="858"/>
      <c r="FK403" s="858"/>
      <c r="FL403" s="858"/>
      <c r="FM403" s="858"/>
      <c r="FN403" s="858"/>
      <c r="FO403" s="858"/>
      <c r="FP403" s="858"/>
      <c r="FQ403" s="858"/>
      <c r="FR403" s="858"/>
      <c r="FS403" s="858"/>
      <c r="FT403" s="858"/>
      <c r="FU403" s="858"/>
      <c r="FV403" s="858"/>
      <c r="FW403" s="858"/>
      <c r="FX403" s="858"/>
      <c r="FY403" s="858"/>
      <c r="FZ403" s="858"/>
      <c r="GA403" s="858"/>
      <c r="GB403" s="858"/>
      <c r="GC403" s="858"/>
      <c r="GD403" s="858"/>
      <c r="GE403" s="858"/>
      <c r="GF403" s="858"/>
      <c r="GG403" s="858"/>
      <c r="GH403" s="858"/>
      <c r="GI403" s="858"/>
      <c r="GJ403" s="858"/>
      <c r="GK403" s="858"/>
      <c r="GL403" s="858"/>
      <c r="GM403" s="858"/>
      <c r="GN403" s="858"/>
      <c r="GO403" s="858"/>
      <c r="GP403" s="858"/>
      <c r="GQ403" s="858"/>
      <c r="GR403" s="858"/>
      <c r="GS403" s="858"/>
      <c r="GT403" s="858"/>
      <c r="GU403" s="858"/>
      <c r="GV403" s="858"/>
      <c r="GW403" s="858"/>
      <c r="GX403" s="858"/>
      <c r="GY403" s="858"/>
      <c r="GZ403" s="858"/>
      <c r="HA403" s="858"/>
      <c r="HB403" s="858"/>
      <c r="HC403" s="858"/>
      <c r="HD403" s="858"/>
      <c r="HE403" s="858"/>
      <c r="HF403" s="858"/>
      <c r="HG403" s="858"/>
      <c r="HH403" s="858"/>
      <c r="HI403" s="858"/>
      <c r="HJ403" s="858"/>
      <c r="HK403" s="858"/>
      <c r="HL403" s="858"/>
      <c r="HM403" s="858"/>
      <c r="HN403" s="858"/>
      <c r="HO403" s="858"/>
      <c r="HP403" s="858"/>
      <c r="HQ403" s="858"/>
      <c r="HR403" s="858"/>
      <c r="HS403" s="858"/>
      <c r="HT403" s="858"/>
      <c r="HU403" s="858"/>
      <c r="HV403" s="858"/>
      <c r="HW403" s="858"/>
      <c r="HX403" s="858"/>
      <c r="HY403" s="858"/>
      <c r="HZ403" s="858"/>
      <c r="IA403" s="858"/>
      <c r="IB403" s="858"/>
      <c r="IC403" s="858"/>
      <c r="ID403" s="858"/>
      <c r="IE403" s="858"/>
      <c r="IF403" s="858"/>
      <c r="IG403" s="858"/>
      <c r="IH403" s="858"/>
      <c r="II403" s="858"/>
      <c r="IJ403" s="858"/>
      <c r="IK403" s="858"/>
      <c r="IL403" s="858"/>
      <c r="IM403" s="858"/>
      <c r="IN403" s="858"/>
      <c r="IO403" s="858"/>
      <c r="IP403" s="858"/>
      <c r="IQ403" s="858"/>
      <c r="IR403" s="858"/>
      <c r="IS403" s="858"/>
      <c r="IT403" s="858"/>
      <c r="IU403" s="858"/>
      <c r="IV403" s="858"/>
    </row>
    <row r="404" spans="1:256" s="864" customFormat="1" ht="15" customHeight="1">
      <c r="A404" s="617" t="s">
        <v>1702</v>
      </c>
      <c r="B404" s="617"/>
      <c r="C404" s="617"/>
      <c r="D404" s="617"/>
      <c r="E404" s="617"/>
      <c r="F404" s="2752"/>
      <c r="G404" s="2757"/>
      <c r="H404" s="2757"/>
      <c r="I404" s="2757"/>
      <c r="J404" s="2757"/>
      <c r="K404" s="2757"/>
      <c r="L404" s="2757"/>
      <c r="M404" s="2757"/>
      <c r="N404" s="2757"/>
      <c r="O404" s="2757"/>
      <c r="P404" s="2757"/>
      <c r="Q404" s="2757"/>
      <c r="R404" s="2757"/>
      <c r="S404" s="2757"/>
      <c r="T404" s="2757"/>
      <c r="U404" s="2757"/>
      <c r="V404" s="2757"/>
      <c r="W404" s="2757"/>
      <c r="X404" s="2757"/>
      <c r="Y404" s="2757"/>
      <c r="Z404" s="2757"/>
      <c r="AA404" s="2757"/>
      <c r="AB404" s="2757"/>
      <c r="AC404" s="2757"/>
      <c r="AD404" s="2757"/>
      <c r="AE404" s="2757"/>
      <c r="AF404" s="2757"/>
      <c r="AG404" s="2757"/>
      <c r="AH404" s="2757"/>
    </row>
    <row r="405" spans="1:256" s="864" customFormat="1" ht="15" customHeight="1">
      <c r="A405" s="620" t="s">
        <v>1703</v>
      </c>
      <c r="B405" s="617"/>
      <c r="C405" s="617"/>
      <c r="D405" s="617"/>
      <c r="E405" s="617"/>
      <c r="F405" s="2752"/>
      <c r="G405" s="2757"/>
      <c r="H405" s="2757"/>
      <c r="I405" s="2757"/>
      <c r="J405" s="2757"/>
      <c r="K405" s="2757"/>
      <c r="L405" s="2757"/>
      <c r="M405" s="2757"/>
      <c r="N405" s="2757"/>
      <c r="O405" s="2757"/>
      <c r="P405" s="2757"/>
      <c r="Q405" s="2757"/>
      <c r="R405" s="2757"/>
      <c r="S405" s="2757"/>
      <c r="T405" s="2757"/>
      <c r="U405" s="2757"/>
      <c r="V405" s="2757"/>
      <c r="W405" s="2757"/>
      <c r="X405" s="2757"/>
      <c r="Y405" s="2757"/>
      <c r="Z405" s="2757"/>
      <c r="AA405" s="2757"/>
      <c r="AB405" s="2757"/>
      <c r="AC405" s="2757"/>
      <c r="AD405" s="2757"/>
      <c r="AE405" s="2757"/>
      <c r="AF405" s="2757"/>
      <c r="AG405" s="2757"/>
      <c r="AH405" s="2757"/>
    </row>
    <row r="406" spans="1:256" ht="20.100000000000001" customHeight="1">
      <c r="A406" s="617"/>
      <c r="B406" s="617"/>
      <c r="C406" s="617"/>
      <c r="D406" s="617"/>
      <c r="E406" s="617"/>
      <c r="G406" s="2757"/>
      <c r="H406" s="2757"/>
      <c r="I406" s="2757"/>
      <c r="J406" s="2757"/>
      <c r="K406" s="2757"/>
      <c r="L406" s="2757"/>
      <c r="M406" s="2757"/>
      <c r="N406" s="2757"/>
      <c r="O406" s="2757"/>
      <c r="P406" s="2757"/>
      <c r="Q406" s="2757"/>
      <c r="R406" s="2757"/>
      <c r="S406" s="2757"/>
      <c r="T406" s="2757"/>
      <c r="U406" s="2757"/>
      <c r="V406" s="2757"/>
      <c r="W406" s="2757"/>
      <c r="X406" s="2757"/>
      <c r="Y406" s="2757"/>
      <c r="Z406" s="2757"/>
      <c r="AA406" s="2757"/>
      <c r="AB406" s="2757"/>
      <c r="AC406" s="2757"/>
      <c r="AD406" s="2757"/>
      <c r="AE406" s="2757"/>
      <c r="AF406" s="2757"/>
      <c r="AG406" s="2757"/>
      <c r="AH406" s="2757"/>
      <c r="AI406" s="864"/>
      <c r="AJ406" s="864"/>
      <c r="AK406" s="864"/>
      <c r="AL406" s="864"/>
      <c r="AM406" s="864"/>
      <c r="AN406" s="864"/>
      <c r="AO406" s="864"/>
      <c r="AP406" s="864"/>
      <c r="AQ406" s="864"/>
      <c r="AR406" s="864"/>
      <c r="AS406" s="864"/>
      <c r="AT406" s="864"/>
      <c r="AU406" s="864"/>
      <c r="AV406" s="864"/>
      <c r="AW406" s="864"/>
      <c r="AX406" s="864"/>
      <c r="AY406" s="864"/>
      <c r="AZ406" s="864"/>
      <c r="BA406" s="864"/>
      <c r="BB406" s="864"/>
      <c r="BC406" s="864"/>
      <c r="BD406" s="864"/>
      <c r="BE406" s="864"/>
      <c r="BF406" s="864"/>
      <c r="BG406" s="864"/>
      <c r="BH406" s="864"/>
      <c r="BI406" s="864"/>
      <c r="BJ406" s="864"/>
      <c r="BK406" s="864"/>
      <c r="BL406" s="864"/>
      <c r="BM406" s="864"/>
      <c r="BN406" s="864"/>
      <c r="BO406" s="864"/>
      <c r="BP406" s="864"/>
      <c r="BQ406" s="864"/>
      <c r="BR406" s="864"/>
      <c r="BS406" s="864"/>
      <c r="BT406" s="864"/>
      <c r="BU406" s="864"/>
      <c r="BV406" s="864"/>
      <c r="BW406" s="864"/>
      <c r="BX406" s="864"/>
      <c r="BY406" s="864"/>
      <c r="BZ406" s="864"/>
      <c r="CA406" s="864"/>
      <c r="CB406" s="864"/>
      <c r="CC406" s="864"/>
      <c r="CD406" s="864"/>
      <c r="CE406" s="864"/>
      <c r="CF406" s="864"/>
      <c r="CG406" s="864"/>
      <c r="CH406" s="864"/>
      <c r="CI406" s="864"/>
      <c r="CJ406" s="864"/>
      <c r="CK406" s="864"/>
      <c r="CL406" s="864"/>
      <c r="CM406" s="864"/>
      <c r="CN406" s="864"/>
      <c r="CO406" s="864"/>
      <c r="CP406" s="864"/>
      <c r="CQ406" s="864"/>
      <c r="CR406" s="864"/>
      <c r="CS406" s="864"/>
      <c r="CT406" s="864"/>
      <c r="CU406" s="864"/>
      <c r="CV406" s="864"/>
      <c r="CW406" s="864"/>
      <c r="CX406" s="864"/>
      <c r="CY406" s="864"/>
      <c r="CZ406" s="864"/>
      <c r="DA406" s="864"/>
      <c r="DB406" s="864"/>
      <c r="DC406" s="864"/>
      <c r="DD406" s="864"/>
      <c r="DE406" s="864"/>
      <c r="DF406" s="864"/>
      <c r="DG406" s="864"/>
      <c r="DH406" s="864"/>
      <c r="DI406" s="864"/>
      <c r="DJ406" s="864"/>
      <c r="DK406" s="864"/>
      <c r="DL406" s="864"/>
      <c r="DM406" s="864"/>
      <c r="DN406" s="864"/>
      <c r="DO406" s="864"/>
      <c r="DP406" s="864"/>
      <c r="DQ406" s="864"/>
      <c r="DR406" s="864"/>
      <c r="DS406" s="864"/>
      <c r="DT406" s="864"/>
      <c r="DU406" s="864"/>
      <c r="DV406" s="864"/>
      <c r="DW406" s="864"/>
      <c r="DX406" s="864"/>
      <c r="DY406" s="864"/>
      <c r="DZ406" s="864"/>
      <c r="EA406" s="864"/>
      <c r="EB406" s="864"/>
      <c r="EC406" s="864"/>
      <c r="ED406" s="864"/>
      <c r="EE406" s="864"/>
      <c r="EF406" s="864"/>
      <c r="EG406" s="864"/>
      <c r="EH406" s="864"/>
      <c r="EI406" s="864"/>
      <c r="EJ406" s="864"/>
      <c r="EK406" s="864"/>
      <c r="EL406" s="864"/>
      <c r="EM406" s="864"/>
      <c r="EN406" s="864"/>
      <c r="EO406" s="864"/>
      <c r="EP406" s="864"/>
      <c r="EQ406" s="864"/>
      <c r="ER406" s="864"/>
      <c r="ES406" s="864"/>
      <c r="ET406" s="864"/>
      <c r="EU406" s="864"/>
      <c r="EV406" s="864"/>
      <c r="EW406" s="864"/>
      <c r="EX406" s="864"/>
      <c r="EY406" s="864"/>
      <c r="EZ406" s="864"/>
      <c r="FA406" s="864"/>
      <c r="FB406" s="864"/>
      <c r="FC406" s="864"/>
      <c r="FD406" s="864"/>
      <c r="FE406" s="864"/>
      <c r="FF406" s="864"/>
      <c r="FG406" s="864"/>
      <c r="FH406" s="864"/>
      <c r="FI406" s="864"/>
      <c r="FJ406" s="864"/>
      <c r="FK406" s="864"/>
      <c r="FL406" s="864"/>
      <c r="FM406" s="864"/>
      <c r="FN406" s="864"/>
      <c r="FO406" s="864"/>
      <c r="FP406" s="864"/>
      <c r="FQ406" s="864"/>
      <c r="FR406" s="864"/>
      <c r="FS406" s="864"/>
      <c r="FT406" s="864"/>
      <c r="FU406" s="864"/>
      <c r="FV406" s="864"/>
      <c r="FW406" s="864"/>
      <c r="FX406" s="864"/>
      <c r="FY406" s="864"/>
      <c r="FZ406" s="864"/>
      <c r="GA406" s="864"/>
      <c r="GB406" s="864"/>
      <c r="GC406" s="864"/>
      <c r="GD406" s="864"/>
      <c r="GE406" s="864"/>
      <c r="GF406" s="864"/>
      <c r="GG406" s="864"/>
      <c r="GH406" s="864"/>
      <c r="GI406" s="864"/>
      <c r="GJ406" s="864"/>
      <c r="GK406" s="864"/>
      <c r="GL406" s="864"/>
      <c r="GM406" s="864"/>
      <c r="GN406" s="864"/>
      <c r="GO406" s="864"/>
      <c r="GP406" s="864"/>
      <c r="GQ406" s="864"/>
      <c r="GR406" s="864"/>
      <c r="GS406" s="864"/>
      <c r="GT406" s="864"/>
      <c r="GU406" s="864"/>
      <c r="GV406" s="864"/>
      <c r="GW406" s="864"/>
      <c r="GX406" s="864"/>
      <c r="GY406" s="864"/>
      <c r="GZ406" s="864"/>
      <c r="HA406" s="864"/>
      <c r="HB406" s="864"/>
      <c r="HC406" s="864"/>
      <c r="HD406" s="864"/>
      <c r="HE406" s="864"/>
      <c r="HF406" s="864"/>
      <c r="HG406" s="864"/>
      <c r="HH406" s="864"/>
      <c r="HI406" s="864"/>
      <c r="HJ406" s="864"/>
      <c r="HK406" s="864"/>
      <c r="HL406" s="864"/>
      <c r="HM406" s="864"/>
      <c r="HN406" s="864"/>
      <c r="HO406" s="864"/>
      <c r="HP406" s="864"/>
      <c r="HQ406" s="864"/>
      <c r="HR406" s="864"/>
      <c r="HS406" s="864"/>
      <c r="HT406" s="864"/>
      <c r="HU406" s="864"/>
      <c r="HV406" s="864"/>
      <c r="HW406" s="864"/>
      <c r="HX406" s="864"/>
      <c r="HY406" s="864"/>
      <c r="HZ406" s="864"/>
      <c r="IA406" s="864"/>
      <c r="IB406" s="864"/>
      <c r="IC406" s="864"/>
      <c r="ID406" s="864"/>
      <c r="IE406" s="864"/>
      <c r="IF406" s="864"/>
      <c r="IG406" s="864"/>
      <c r="IH406" s="864"/>
      <c r="II406" s="864"/>
      <c r="IJ406" s="864"/>
      <c r="IK406" s="864"/>
      <c r="IL406" s="864"/>
      <c r="IM406" s="864"/>
      <c r="IN406" s="864"/>
      <c r="IO406" s="864"/>
      <c r="IP406" s="864"/>
      <c r="IQ406" s="864"/>
      <c r="IR406" s="864"/>
      <c r="IS406" s="864"/>
      <c r="IT406" s="864"/>
      <c r="IU406" s="864"/>
      <c r="IV406" s="864"/>
    </row>
    <row r="407" spans="1:256" s="867" customFormat="1" ht="20.100000000000001" customHeight="1">
      <c r="A407" s="1128" t="s">
        <v>1704</v>
      </c>
      <c r="B407" s="1128"/>
      <c r="C407" s="1128"/>
      <c r="D407" s="1128"/>
      <c r="E407" s="1128"/>
      <c r="F407" s="2752"/>
      <c r="G407" s="2752"/>
      <c r="H407" s="2752"/>
      <c r="I407" s="2752"/>
      <c r="J407" s="2752"/>
      <c r="K407" s="2752"/>
      <c r="L407" s="2752"/>
      <c r="M407" s="2752"/>
      <c r="N407" s="2752"/>
      <c r="O407" s="2752"/>
      <c r="P407" s="2752"/>
      <c r="Q407" s="2752"/>
      <c r="R407" s="2752"/>
      <c r="S407" s="2752"/>
      <c r="T407" s="2752"/>
      <c r="U407" s="2752"/>
      <c r="V407" s="2752"/>
      <c r="W407" s="2752"/>
      <c r="X407" s="2752"/>
      <c r="Y407" s="2752"/>
      <c r="Z407" s="2752"/>
      <c r="AA407" s="2752"/>
      <c r="AB407" s="2752"/>
      <c r="AC407" s="2752"/>
      <c r="AD407" s="2752"/>
      <c r="AE407" s="2752"/>
      <c r="AF407" s="2752"/>
      <c r="AG407" s="2752"/>
      <c r="AH407" s="2752"/>
      <c r="AI407" s="858"/>
      <c r="AJ407" s="858"/>
      <c r="AK407" s="858"/>
      <c r="AL407" s="858"/>
      <c r="AM407" s="858"/>
      <c r="AN407" s="858"/>
      <c r="AO407" s="858"/>
      <c r="AP407" s="858"/>
      <c r="AQ407" s="858"/>
      <c r="AR407" s="858"/>
      <c r="AS407" s="858"/>
      <c r="AT407" s="858"/>
      <c r="AU407" s="858"/>
      <c r="AV407" s="858"/>
      <c r="AW407" s="858"/>
      <c r="AX407" s="858"/>
      <c r="AY407" s="858"/>
      <c r="AZ407" s="858"/>
      <c r="BA407" s="858"/>
      <c r="BB407" s="858"/>
      <c r="BC407" s="858"/>
      <c r="BD407" s="858"/>
      <c r="BE407" s="858"/>
      <c r="BF407" s="858"/>
      <c r="BG407" s="858"/>
      <c r="BH407" s="858"/>
      <c r="BI407" s="858"/>
      <c r="BJ407" s="858"/>
      <c r="BK407" s="858"/>
      <c r="BL407" s="858"/>
      <c r="BM407" s="858"/>
      <c r="BN407" s="858"/>
      <c r="BO407" s="858"/>
      <c r="BP407" s="858"/>
      <c r="BQ407" s="858"/>
      <c r="BR407" s="858"/>
      <c r="BS407" s="858"/>
      <c r="BT407" s="858"/>
      <c r="BU407" s="858"/>
      <c r="BV407" s="858"/>
      <c r="BW407" s="858"/>
      <c r="BX407" s="858"/>
      <c r="BY407" s="858"/>
      <c r="BZ407" s="858"/>
      <c r="CA407" s="858"/>
      <c r="CB407" s="858"/>
      <c r="CC407" s="858"/>
      <c r="CD407" s="858"/>
      <c r="CE407" s="858"/>
      <c r="CF407" s="858"/>
      <c r="CG407" s="858"/>
      <c r="CH407" s="858"/>
      <c r="CI407" s="858"/>
      <c r="CJ407" s="858"/>
      <c r="CK407" s="858"/>
      <c r="CL407" s="858"/>
      <c r="CM407" s="858"/>
      <c r="CN407" s="858"/>
      <c r="CO407" s="858"/>
      <c r="CP407" s="858"/>
      <c r="CQ407" s="858"/>
      <c r="CR407" s="858"/>
      <c r="CS407" s="858"/>
      <c r="CT407" s="858"/>
      <c r="CU407" s="858"/>
      <c r="CV407" s="858"/>
      <c r="CW407" s="858"/>
      <c r="CX407" s="858"/>
      <c r="CY407" s="858"/>
      <c r="CZ407" s="858"/>
      <c r="DA407" s="858"/>
      <c r="DB407" s="858"/>
      <c r="DC407" s="858"/>
      <c r="DD407" s="858"/>
      <c r="DE407" s="858"/>
      <c r="DF407" s="858"/>
      <c r="DG407" s="858"/>
      <c r="DH407" s="858"/>
      <c r="DI407" s="858"/>
      <c r="DJ407" s="858"/>
      <c r="DK407" s="858"/>
      <c r="DL407" s="858"/>
      <c r="DM407" s="858"/>
      <c r="DN407" s="858"/>
      <c r="DO407" s="858"/>
      <c r="DP407" s="858"/>
      <c r="DQ407" s="858"/>
      <c r="DR407" s="858"/>
      <c r="DS407" s="858"/>
      <c r="DT407" s="858"/>
      <c r="DU407" s="858"/>
      <c r="DV407" s="858"/>
      <c r="DW407" s="858"/>
      <c r="DX407" s="858"/>
      <c r="DY407" s="858"/>
      <c r="DZ407" s="858"/>
      <c r="EA407" s="858"/>
      <c r="EB407" s="858"/>
      <c r="EC407" s="858"/>
      <c r="ED407" s="858"/>
      <c r="EE407" s="858"/>
      <c r="EF407" s="858"/>
      <c r="EG407" s="858"/>
      <c r="EH407" s="858"/>
      <c r="EI407" s="858"/>
      <c r="EJ407" s="858"/>
      <c r="EK407" s="858"/>
      <c r="EL407" s="858"/>
      <c r="EM407" s="858"/>
      <c r="EN407" s="858"/>
      <c r="EO407" s="858"/>
      <c r="EP407" s="858"/>
      <c r="EQ407" s="858"/>
      <c r="ER407" s="858"/>
      <c r="ES407" s="858"/>
      <c r="ET407" s="858"/>
      <c r="EU407" s="858"/>
      <c r="EV407" s="858"/>
      <c r="EW407" s="858"/>
      <c r="EX407" s="858"/>
      <c r="EY407" s="858"/>
      <c r="EZ407" s="858"/>
      <c r="FA407" s="858"/>
      <c r="FB407" s="858"/>
      <c r="FC407" s="858"/>
      <c r="FD407" s="858"/>
      <c r="FE407" s="858"/>
      <c r="FF407" s="858"/>
      <c r="FG407" s="858"/>
      <c r="FH407" s="858"/>
      <c r="FI407" s="858"/>
      <c r="FJ407" s="858"/>
      <c r="FK407" s="858"/>
      <c r="FL407" s="858"/>
      <c r="FM407" s="858"/>
      <c r="FN407" s="858"/>
      <c r="FO407" s="858"/>
      <c r="FP407" s="858"/>
      <c r="FQ407" s="858"/>
      <c r="FR407" s="858"/>
      <c r="FS407" s="858"/>
      <c r="FT407" s="858"/>
      <c r="FU407" s="858"/>
      <c r="FV407" s="858"/>
      <c r="FW407" s="858"/>
      <c r="FX407" s="858"/>
      <c r="FY407" s="858"/>
      <c r="FZ407" s="858"/>
      <c r="GA407" s="858"/>
      <c r="GB407" s="858"/>
      <c r="GC407" s="858"/>
      <c r="GD407" s="858"/>
      <c r="GE407" s="858"/>
      <c r="GF407" s="858"/>
      <c r="GG407" s="858"/>
      <c r="GH407" s="858"/>
      <c r="GI407" s="858"/>
      <c r="GJ407" s="858"/>
      <c r="GK407" s="858"/>
      <c r="GL407" s="858"/>
      <c r="GM407" s="858"/>
      <c r="GN407" s="858"/>
      <c r="GO407" s="858"/>
      <c r="GP407" s="858"/>
      <c r="GQ407" s="858"/>
      <c r="GR407" s="858"/>
      <c r="GS407" s="858"/>
      <c r="GT407" s="858"/>
      <c r="GU407" s="858"/>
      <c r="GV407" s="858"/>
      <c r="GW407" s="858"/>
      <c r="GX407" s="858"/>
      <c r="GY407" s="858"/>
      <c r="GZ407" s="858"/>
      <c r="HA407" s="858"/>
      <c r="HB407" s="858"/>
      <c r="HC407" s="858"/>
      <c r="HD407" s="858"/>
      <c r="HE407" s="858"/>
      <c r="HF407" s="858"/>
      <c r="HG407" s="858"/>
      <c r="HH407" s="858"/>
      <c r="HI407" s="858"/>
      <c r="HJ407" s="858"/>
      <c r="HK407" s="858"/>
      <c r="HL407" s="858"/>
      <c r="HM407" s="858"/>
      <c r="HN407" s="858"/>
      <c r="HO407" s="858"/>
      <c r="HP407" s="858"/>
      <c r="HQ407" s="858"/>
      <c r="HR407" s="858"/>
      <c r="HS407" s="858"/>
      <c r="HT407" s="858"/>
      <c r="HU407" s="858"/>
      <c r="HV407" s="858"/>
      <c r="HW407" s="858"/>
      <c r="HX407" s="858"/>
      <c r="HY407" s="858"/>
      <c r="HZ407" s="858"/>
      <c r="IA407" s="858"/>
      <c r="IB407" s="858"/>
      <c r="IC407" s="858"/>
      <c r="ID407" s="858"/>
      <c r="IE407" s="858"/>
      <c r="IF407" s="858"/>
      <c r="IG407" s="858"/>
      <c r="IH407" s="858"/>
      <c r="II407" s="858"/>
      <c r="IJ407" s="858"/>
      <c r="IK407" s="858"/>
      <c r="IL407" s="858"/>
      <c r="IM407" s="858"/>
      <c r="IN407" s="858"/>
      <c r="IO407" s="858"/>
      <c r="IP407" s="858"/>
      <c r="IQ407" s="858"/>
      <c r="IR407" s="858"/>
      <c r="IS407" s="858"/>
      <c r="IT407" s="858"/>
      <c r="IU407" s="858"/>
      <c r="IV407" s="858"/>
    </row>
    <row r="408" spans="1:256" s="867" customFormat="1" ht="20.100000000000001" customHeight="1">
      <c r="A408" s="1320" t="s">
        <v>1705</v>
      </c>
      <c r="B408" s="644">
        <v>2009</v>
      </c>
      <c r="C408" s="644">
        <v>2010</v>
      </c>
      <c r="D408" s="644">
        <v>2011</v>
      </c>
      <c r="E408" s="644">
        <v>2012</v>
      </c>
      <c r="F408" s="2752"/>
      <c r="G408" s="2753"/>
      <c r="H408" s="2753"/>
      <c r="I408" s="2753"/>
      <c r="J408" s="2753"/>
      <c r="K408" s="2753"/>
      <c r="L408" s="2753"/>
      <c r="M408" s="2753"/>
      <c r="N408" s="2753"/>
      <c r="O408" s="2753"/>
      <c r="P408" s="2753"/>
      <c r="Q408" s="2753"/>
      <c r="R408" s="2753"/>
      <c r="S408" s="2753"/>
      <c r="T408" s="2753"/>
      <c r="U408" s="2753"/>
      <c r="V408" s="2753"/>
      <c r="W408" s="2753"/>
      <c r="X408" s="2753"/>
      <c r="Y408" s="2753"/>
      <c r="Z408" s="2753"/>
      <c r="AA408" s="2753"/>
      <c r="AB408" s="2753"/>
      <c r="AC408" s="2753"/>
      <c r="AD408" s="2753"/>
      <c r="AE408" s="2753"/>
      <c r="AF408" s="2753"/>
      <c r="AG408" s="2753"/>
      <c r="AH408" s="2753"/>
    </row>
    <row r="409" spans="1:256" s="867" customFormat="1" ht="20.100000000000001" customHeight="1">
      <c r="A409" s="868" t="s">
        <v>1693</v>
      </c>
      <c r="B409" s="1085">
        <v>2123</v>
      </c>
      <c r="C409" s="1085">
        <v>2086</v>
      </c>
      <c r="D409" s="1085">
        <v>2244</v>
      </c>
      <c r="E409" s="1085">
        <v>2113</v>
      </c>
      <c r="F409" s="2752"/>
      <c r="G409" s="2753"/>
      <c r="H409" s="2753"/>
      <c r="I409" s="2753"/>
      <c r="J409" s="2753"/>
      <c r="K409" s="2753"/>
      <c r="L409" s="2753"/>
      <c r="M409" s="2753"/>
      <c r="N409" s="2753"/>
      <c r="O409" s="2753"/>
      <c r="P409" s="2753"/>
      <c r="Q409" s="2753"/>
      <c r="R409" s="2753"/>
      <c r="S409" s="2753"/>
      <c r="T409" s="2753"/>
      <c r="U409" s="2753"/>
      <c r="V409" s="2753"/>
      <c r="W409" s="2753"/>
      <c r="X409" s="2753"/>
      <c r="Y409" s="2753"/>
      <c r="Z409" s="2753"/>
      <c r="AA409" s="2753"/>
      <c r="AB409" s="2753"/>
      <c r="AC409" s="2753"/>
      <c r="AD409" s="2753"/>
      <c r="AE409" s="2753"/>
      <c r="AF409" s="2753"/>
      <c r="AG409" s="2753"/>
      <c r="AH409" s="2753"/>
    </row>
    <row r="410" spans="1:256" s="867" customFormat="1" ht="20.100000000000001" customHeight="1">
      <c r="A410" s="1321" t="s">
        <v>1706</v>
      </c>
      <c r="B410" s="1322" t="s">
        <v>1707</v>
      </c>
      <c r="C410" s="1322">
        <v>3344.9069444444758</v>
      </c>
      <c r="D410" s="1322" t="s">
        <v>1708</v>
      </c>
      <c r="E410" s="1322">
        <v>4186.3166643611103</v>
      </c>
      <c r="F410" s="2752"/>
      <c r="G410" s="2753"/>
      <c r="H410" s="2753"/>
      <c r="I410" s="2753"/>
      <c r="J410" s="2753"/>
      <c r="K410" s="2753"/>
      <c r="L410" s="2753"/>
      <c r="M410" s="2753"/>
      <c r="N410" s="2753"/>
      <c r="O410" s="2753"/>
      <c r="P410" s="2753"/>
      <c r="Q410" s="2753"/>
      <c r="R410" s="2753"/>
      <c r="S410" s="2753"/>
      <c r="T410" s="2753"/>
      <c r="U410" s="2753"/>
      <c r="V410" s="2753"/>
      <c r="W410" s="2753"/>
      <c r="X410" s="2753"/>
      <c r="Y410" s="2753"/>
      <c r="Z410" s="2753"/>
      <c r="AA410" s="2753"/>
      <c r="AB410" s="2753"/>
      <c r="AC410" s="2753"/>
      <c r="AD410" s="2753"/>
      <c r="AE410" s="2753"/>
      <c r="AF410" s="2753"/>
      <c r="AG410" s="2753"/>
      <c r="AH410" s="2753"/>
    </row>
    <row r="411" spans="1:256" s="867" customFormat="1" ht="20.100000000000001" customHeight="1">
      <c r="A411" s="1321" t="s">
        <v>1709</v>
      </c>
      <c r="B411" s="1323">
        <v>1.34</v>
      </c>
      <c r="C411" s="1323">
        <v>1.6035028496857506</v>
      </c>
      <c r="D411" s="1323">
        <v>1.23</v>
      </c>
      <c r="E411" s="1323">
        <v>1.9812194341510223</v>
      </c>
      <c r="F411" s="2752"/>
      <c r="G411" s="2753"/>
      <c r="H411" s="2753"/>
      <c r="I411" s="2753"/>
      <c r="J411" s="2753"/>
      <c r="K411" s="2753"/>
      <c r="L411" s="2753"/>
      <c r="M411" s="2753"/>
      <c r="N411" s="2753"/>
      <c r="O411" s="2753"/>
      <c r="P411" s="2753"/>
      <c r="Q411" s="2753"/>
      <c r="R411" s="2753"/>
      <c r="S411" s="2753"/>
      <c r="T411" s="2753"/>
      <c r="U411" s="2753"/>
      <c r="V411" s="2753"/>
      <c r="W411" s="2753"/>
      <c r="X411" s="2753"/>
      <c r="Y411" s="2753"/>
      <c r="Z411" s="2753"/>
      <c r="AA411" s="2753"/>
      <c r="AB411" s="2753"/>
      <c r="AC411" s="2753"/>
      <c r="AD411" s="2753"/>
      <c r="AE411" s="2753"/>
      <c r="AF411" s="2753"/>
      <c r="AG411" s="2753"/>
      <c r="AH411" s="2753"/>
    </row>
    <row r="412" spans="1:256" s="867" customFormat="1" ht="20.100000000000001" customHeight="1">
      <c r="A412" s="1321" t="s">
        <v>1710</v>
      </c>
      <c r="B412" s="1322" t="s">
        <v>1711</v>
      </c>
      <c r="C412" s="1322">
        <v>3469.4993055556497</v>
      </c>
      <c r="D412" s="1324" t="s">
        <v>1712</v>
      </c>
      <c r="E412" s="1324">
        <v>4088.2729144999957</v>
      </c>
      <c r="F412" s="2752"/>
      <c r="G412" s="2753"/>
      <c r="H412" s="2753"/>
      <c r="I412" s="2753"/>
      <c r="J412" s="2753"/>
      <c r="K412" s="2753"/>
      <c r="L412" s="2753"/>
      <c r="M412" s="2753"/>
      <c r="N412" s="2753"/>
      <c r="O412" s="2753"/>
      <c r="P412" s="2753"/>
      <c r="Q412" s="2753"/>
      <c r="R412" s="2753"/>
      <c r="S412" s="2753"/>
      <c r="T412" s="2753"/>
      <c r="U412" s="2753"/>
      <c r="V412" s="2753"/>
      <c r="W412" s="2753"/>
      <c r="X412" s="2753"/>
      <c r="Y412" s="2753"/>
      <c r="Z412" s="2753"/>
      <c r="AA412" s="2753"/>
      <c r="AB412" s="2753"/>
      <c r="AC412" s="2753"/>
      <c r="AD412" s="2753"/>
      <c r="AE412" s="2753"/>
      <c r="AF412" s="2753"/>
      <c r="AG412" s="2753"/>
      <c r="AH412" s="2753"/>
    </row>
    <row r="413" spans="1:256" s="864" customFormat="1" ht="15" customHeight="1">
      <c r="A413" s="1325" t="s">
        <v>1713</v>
      </c>
      <c r="B413" s="1326">
        <v>36592129</v>
      </c>
      <c r="C413" s="1326">
        <v>41123157</v>
      </c>
      <c r="D413" s="1326">
        <v>41878310</v>
      </c>
      <c r="E413" s="1326">
        <v>44537816</v>
      </c>
      <c r="F413" s="2752"/>
      <c r="G413" s="2753"/>
      <c r="H413" s="2753"/>
      <c r="I413" s="2753"/>
      <c r="J413" s="2753"/>
      <c r="K413" s="2753"/>
      <c r="L413" s="2753"/>
      <c r="M413" s="2753"/>
      <c r="N413" s="2753"/>
      <c r="O413" s="2753"/>
      <c r="P413" s="2753"/>
      <c r="Q413" s="2753"/>
      <c r="R413" s="2753"/>
      <c r="S413" s="2753"/>
      <c r="T413" s="2753"/>
      <c r="U413" s="2753"/>
      <c r="V413" s="2753"/>
      <c r="W413" s="2753"/>
      <c r="X413" s="2753"/>
      <c r="Y413" s="2753"/>
      <c r="Z413" s="2753"/>
      <c r="AA413" s="2753"/>
      <c r="AB413" s="2753"/>
      <c r="AC413" s="2753"/>
      <c r="AD413" s="2753"/>
      <c r="AE413" s="2753"/>
      <c r="AF413" s="2753"/>
      <c r="AG413" s="2753"/>
      <c r="AH413" s="2753"/>
      <c r="AI413" s="867"/>
      <c r="AJ413" s="867"/>
      <c r="AK413" s="867"/>
      <c r="AL413" s="867"/>
      <c r="AM413" s="867"/>
      <c r="AN413" s="867"/>
      <c r="AO413" s="867"/>
      <c r="AP413" s="867"/>
      <c r="AQ413" s="867"/>
      <c r="AR413" s="867"/>
      <c r="AS413" s="867"/>
      <c r="AT413" s="867"/>
      <c r="AU413" s="867"/>
      <c r="AV413" s="867"/>
      <c r="AW413" s="867"/>
      <c r="AX413" s="867"/>
      <c r="AY413" s="867"/>
      <c r="AZ413" s="867"/>
      <c r="BA413" s="867"/>
      <c r="BB413" s="867"/>
      <c r="BC413" s="867"/>
      <c r="BD413" s="867"/>
      <c r="BE413" s="867"/>
      <c r="BF413" s="867"/>
      <c r="BG413" s="867"/>
      <c r="BH413" s="867"/>
      <c r="BI413" s="867"/>
      <c r="BJ413" s="867"/>
      <c r="BK413" s="867"/>
      <c r="BL413" s="867"/>
      <c r="BM413" s="867"/>
      <c r="BN413" s="867"/>
      <c r="BO413" s="867"/>
      <c r="BP413" s="867"/>
      <c r="BQ413" s="867"/>
      <c r="BR413" s="867"/>
      <c r="BS413" s="867"/>
      <c r="BT413" s="867"/>
      <c r="BU413" s="867"/>
      <c r="BV413" s="867"/>
      <c r="BW413" s="867"/>
      <c r="BX413" s="867"/>
      <c r="BY413" s="867"/>
      <c r="BZ413" s="867"/>
      <c r="CA413" s="867"/>
      <c r="CB413" s="867"/>
      <c r="CC413" s="867"/>
      <c r="CD413" s="867"/>
      <c r="CE413" s="867"/>
      <c r="CF413" s="867"/>
      <c r="CG413" s="867"/>
      <c r="CH413" s="867"/>
      <c r="CI413" s="867"/>
      <c r="CJ413" s="867"/>
      <c r="CK413" s="867"/>
      <c r="CL413" s="867"/>
      <c r="CM413" s="867"/>
      <c r="CN413" s="867"/>
      <c r="CO413" s="867"/>
      <c r="CP413" s="867"/>
      <c r="CQ413" s="867"/>
      <c r="CR413" s="867"/>
      <c r="CS413" s="867"/>
      <c r="CT413" s="867"/>
      <c r="CU413" s="867"/>
      <c r="CV413" s="867"/>
      <c r="CW413" s="867"/>
      <c r="CX413" s="867"/>
      <c r="CY413" s="867"/>
      <c r="CZ413" s="867"/>
      <c r="DA413" s="867"/>
      <c r="DB413" s="867"/>
      <c r="DC413" s="867"/>
      <c r="DD413" s="867"/>
      <c r="DE413" s="867"/>
      <c r="DF413" s="867"/>
      <c r="DG413" s="867"/>
      <c r="DH413" s="867"/>
      <c r="DI413" s="867"/>
      <c r="DJ413" s="867"/>
      <c r="DK413" s="867"/>
      <c r="DL413" s="867"/>
      <c r="DM413" s="867"/>
      <c r="DN413" s="867"/>
      <c r="DO413" s="867"/>
      <c r="DP413" s="867"/>
      <c r="DQ413" s="867"/>
      <c r="DR413" s="867"/>
      <c r="DS413" s="867"/>
      <c r="DT413" s="867"/>
      <c r="DU413" s="867"/>
      <c r="DV413" s="867"/>
      <c r="DW413" s="867"/>
      <c r="DX413" s="867"/>
      <c r="DY413" s="867"/>
      <c r="DZ413" s="867"/>
      <c r="EA413" s="867"/>
      <c r="EB413" s="867"/>
      <c r="EC413" s="867"/>
      <c r="ED413" s="867"/>
      <c r="EE413" s="867"/>
      <c r="EF413" s="867"/>
      <c r="EG413" s="867"/>
      <c r="EH413" s="867"/>
      <c r="EI413" s="867"/>
      <c r="EJ413" s="867"/>
      <c r="EK413" s="867"/>
      <c r="EL413" s="867"/>
      <c r="EM413" s="867"/>
      <c r="EN413" s="867"/>
      <c r="EO413" s="867"/>
      <c r="EP413" s="867"/>
      <c r="EQ413" s="867"/>
      <c r="ER413" s="867"/>
      <c r="ES413" s="867"/>
      <c r="ET413" s="867"/>
      <c r="EU413" s="867"/>
      <c r="EV413" s="867"/>
      <c r="EW413" s="867"/>
      <c r="EX413" s="867"/>
      <c r="EY413" s="867"/>
      <c r="EZ413" s="867"/>
      <c r="FA413" s="867"/>
      <c r="FB413" s="867"/>
      <c r="FC413" s="867"/>
      <c r="FD413" s="867"/>
      <c r="FE413" s="867"/>
      <c r="FF413" s="867"/>
      <c r="FG413" s="867"/>
      <c r="FH413" s="867"/>
      <c r="FI413" s="867"/>
      <c r="FJ413" s="867"/>
      <c r="FK413" s="867"/>
      <c r="FL413" s="867"/>
      <c r="FM413" s="867"/>
      <c r="FN413" s="867"/>
      <c r="FO413" s="867"/>
      <c r="FP413" s="867"/>
      <c r="FQ413" s="867"/>
      <c r="FR413" s="867"/>
      <c r="FS413" s="867"/>
      <c r="FT413" s="867"/>
      <c r="FU413" s="867"/>
      <c r="FV413" s="867"/>
      <c r="FW413" s="867"/>
      <c r="FX413" s="867"/>
      <c r="FY413" s="867"/>
      <c r="FZ413" s="867"/>
      <c r="GA413" s="867"/>
      <c r="GB413" s="867"/>
      <c r="GC413" s="867"/>
      <c r="GD413" s="867"/>
      <c r="GE413" s="867"/>
      <c r="GF413" s="867"/>
      <c r="GG413" s="867"/>
      <c r="GH413" s="867"/>
      <c r="GI413" s="867"/>
      <c r="GJ413" s="867"/>
      <c r="GK413" s="867"/>
      <c r="GL413" s="867"/>
      <c r="GM413" s="867"/>
      <c r="GN413" s="867"/>
      <c r="GO413" s="867"/>
      <c r="GP413" s="867"/>
      <c r="GQ413" s="867"/>
      <c r="GR413" s="867"/>
      <c r="GS413" s="867"/>
      <c r="GT413" s="867"/>
      <c r="GU413" s="867"/>
      <c r="GV413" s="867"/>
      <c r="GW413" s="867"/>
      <c r="GX413" s="867"/>
      <c r="GY413" s="867"/>
      <c r="GZ413" s="867"/>
      <c r="HA413" s="867"/>
      <c r="HB413" s="867"/>
      <c r="HC413" s="867"/>
      <c r="HD413" s="867"/>
      <c r="HE413" s="867"/>
      <c r="HF413" s="867"/>
      <c r="HG413" s="867"/>
      <c r="HH413" s="867"/>
      <c r="HI413" s="867"/>
      <c r="HJ413" s="867"/>
      <c r="HK413" s="867"/>
      <c r="HL413" s="867"/>
      <c r="HM413" s="867"/>
      <c r="HN413" s="867"/>
      <c r="HO413" s="867"/>
      <c r="HP413" s="867"/>
      <c r="HQ413" s="867"/>
      <c r="HR413" s="867"/>
      <c r="HS413" s="867"/>
      <c r="HT413" s="867"/>
      <c r="HU413" s="867"/>
      <c r="HV413" s="867"/>
      <c r="HW413" s="867"/>
      <c r="HX413" s="867"/>
      <c r="HY413" s="867"/>
      <c r="HZ413" s="867"/>
      <c r="IA413" s="867"/>
      <c r="IB413" s="867"/>
      <c r="IC413" s="867"/>
      <c r="ID413" s="867"/>
      <c r="IE413" s="867"/>
      <c r="IF413" s="867"/>
      <c r="IG413" s="867"/>
      <c r="IH413" s="867"/>
      <c r="II413" s="867"/>
      <c r="IJ413" s="867"/>
      <c r="IK413" s="867"/>
      <c r="IL413" s="867"/>
      <c r="IM413" s="867"/>
      <c r="IN413" s="867"/>
      <c r="IO413" s="867"/>
      <c r="IP413" s="867"/>
      <c r="IQ413" s="867"/>
      <c r="IR413" s="867"/>
      <c r="IS413" s="867"/>
      <c r="IT413" s="867"/>
      <c r="IU413" s="867"/>
      <c r="IV413" s="867"/>
    </row>
    <row r="414" spans="1:256" s="864" customFormat="1" ht="15" customHeight="1">
      <c r="A414" s="617" t="s">
        <v>1714</v>
      </c>
      <c r="B414" s="617"/>
      <c r="C414" s="617"/>
      <c r="D414" s="617"/>
      <c r="E414" s="617"/>
      <c r="F414" s="2752"/>
      <c r="G414" s="2757"/>
      <c r="H414" s="2757"/>
      <c r="I414" s="2757"/>
      <c r="J414" s="2757"/>
      <c r="K414" s="2757"/>
      <c r="L414" s="2757"/>
      <c r="M414" s="2757"/>
      <c r="N414" s="2757"/>
      <c r="O414" s="2757"/>
      <c r="P414" s="2757"/>
      <c r="Q414" s="2757"/>
      <c r="R414" s="2757"/>
      <c r="S414" s="2757"/>
      <c r="T414" s="2757"/>
      <c r="U414" s="2757"/>
      <c r="V414" s="2757"/>
      <c r="W414" s="2757"/>
      <c r="X414" s="2757"/>
      <c r="Y414" s="2757"/>
      <c r="Z414" s="2757"/>
      <c r="AA414" s="2757"/>
      <c r="AB414" s="2757"/>
      <c r="AC414" s="2757"/>
      <c r="AD414" s="2757"/>
      <c r="AE414" s="2757"/>
      <c r="AF414" s="2757"/>
      <c r="AG414" s="2757"/>
      <c r="AH414" s="2757"/>
    </row>
    <row r="415" spans="1:256" ht="20.100000000000001" customHeight="1">
      <c r="A415" s="617"/>
      <c r="B415" s="617"/>
      <c r="C415" s="617"/>
      <c r="D415" s="617"/>
      <c r="E415" s="617"/>
      <c r="G415" s="2757"/>
      <c r="H415" s="2757"/>
      <c r="I415" s="2757"/>
      <c r="J415" s="2757"/>
      <c r="K415" s="2757"/>
      <c r="L415" s="2757"/>
      <c r="M415" s="2757"/>
      <c r="N415" s="2757"/>
      <c r="O415" s="2757"/>
      <c r="P415" s="2757"/>
      <c r="Q415" s="2757"/>
      <c r="R415" s="2757"/>
      <c r="S415" s="2757"/>
      <c r="T415" s="2757"/>
      <c r="U415" s="2757"/>
      <c r="V415" s="2757"/>
      <c r="W415" s="2757"/>
      <c r="X415" s="2757"/>
      <c r="Y415" s="2757"/>
      <c r="Z415" s="2757"/>
      <c r="AA415" s="2757"/>
      <c r="AB415" s="2757"/>
      <c r="AC415" s="2757"/>
      <c r="AD415" s="2757"/>
      <c r="AE415" s="2757"/>
      <c r="AF415" s="2757"/>
      <c r="AG415" s="2757"/>
      <c r="AH415" s="2757"/>
      <c r="AI415" s="864"/>
      <c r="AJ415" s="864"/>
      <c r="AK415" s="864"/>
      <c r="AL415" s="864"/>
      <c r="AM415" s="864"/>
      <c r="AN415" s="864"/>
      <c r="AO415" s="864"/>
      <c r="AP415" s="864"/>
      <c r="AQ415" s="864"/>
      <c r="AR415" s="864"/>
      <c r="AS415" s="864"/>
      <c r="AT415" s="864"/>
      <c r="AU415" s="864"/>
      <c r="AV415" s="864"/>
      <c r="AW415" s="864"/>
      <c r="AX415" s="864"/>
      <c r="AY415" s="864"/>
      <c r="AZ415" s="864"/>
      <c r="BA415" s="864"/>
      <c r="BB415" s="864"/>
      <c r="BC415" s="864"/>
      <c r="BD415" s="864"/>
      <c r="BE415" s="864"/>
      <c r="BF415" s="864"/>
      <c r="BG415" s="864"/>
      <c r="BH415" s="864"/>
      <c r="BI415" s="864"/>
      <c r="BJ415" s="864"/>
      <c r="BK415" s="864"/>
      <c r="BL415" s="864"/>
      <c r="BM415" s="864"/>
      <c r="BN415" s="864"/>
      <c r="BO415" s="864"/>
      <c r="BP415" s="864"/>
      <c r="BQ415" s="864"/>
      <c r="BR415" s="864"/>
      <c r="BS415" s="864"/>
      <c r="BT415" s="864"/>
      <c r="BU415" s="864"/>
      <c r="BV415" s="864"/>
      <c r="BW415" s="864"/>
      <c r="BX415" s="864"/>
      <c r="BY415" s="864"/>
      <c r="BZ415" s="864"/>
      <c r="CA415" s="864"/>
      <c r="CB415" s="864"/>
      <c r="CC415" s="864"/>
      <c r="CD415" s="864"/>
      <c r="CE415" s="864"/>
      <c r="CF415" s="864"/>
      <c r="CG415" s="864"/>
      <c r="CH415" s="864"/>
      <c r="CI415" s="864"/>
      <c r="CJ415" s="864"/>
      <c r="CK415" s="864"/>
      <c r="CL415" s="864"/>
      <c r="CM415" s="864"/>
      <c r="CN415" s="864"/>
      <c r="CO415" s="864"/>
      <c r="CP415" s="864"/>
      <c r="CQ415" s="864"/>
      <c r="CR415" s="864"/>
      <c r="CS415" s="864"/>
      <c r="CT415" s="864"/>
      <c r="CU415" s="864"/>
      <c r="CV415" s="864"/>
      <c r="CW415" s="864"/>
      <c r="CX415" s="864"/>
      <c r="CY415" s="864"/>
      <c r="CZ415" s="864"/>
      <c r="DA415" s="864"/>
      <c r="DB415" s="864"/>
      <c r="DC415" s="864"/>
      <c r="DD415" s="864"/>
      <c r="DE415" s="864"/>
      <c r="DF415" s="864"/>
      <c r="DG415" s="864"/>
      <c r="DH415" s="864"/>
      <c r="DI415" s="864"/>
      <c r="DJ415" s="864"/>
      <c r="DK415" s="864"/>
      <c r="DL415" s="864"/>
      <c r="DM415" s="864"/>
      <c r="DN415" s="864"/>
      <c r="DO415" s="864"/>
      <c r="DP415" s="864"/>
      <c r="DQ415" s="864"/>
      <c r="DR415" s="864"/>
      <c r="DS415" s="864"/>
      <c r="DT415" s="864"/>
      <c r="DU415" s="864"/>
      <c r="DV415" s="864"/>
      <c r="DW415" s="864"/>
      <c r="DX415" s="864"/>
      <c r="DY415" s="864"/>
      <c r="DZ415" s="864"/>
      <c r="EA415" s="864"/>
      <c r="EB415" s="864"/>
      <c r="EC415" s="864"/>
      <c r="ED415" s="864"/>
      <c r="EE415" s="864"/>
      <c r="EF415" s="864"/>
      <c r="EG415" s="864"/>
      <c r="EH415" s="864"/>
      <c r="EI415" s="864"/>
      <c r="EJ415" s="864"/>
      <c r="EK415" s="864"/>
      <c r="EL415" s="864"/>
      <c r="EM415" s="864"/>
      <c r="EN415" s="864"/>
      <c r="EO415" s="864"/>
      <c r="EP415" s="864"/>
      <c r="EQ415" s="864"/>
      <c r="ER415" s="864"/>
      <c r="ES415" s="864"/>
      <c r="ET415" s="864"/>
      <c r="EU415" s="864"/>
      <c r="EV415" s="864"/>
      <c r="EW415" s="864"/>
      <c r="EX415" s="864"/>
      <c r="EY415" s="864"/>
      <c r="EZ415" s="864"/>
      <c r="FA415" s="864"/>
      <c r="FB415" s="864"/>
      <c r="FC415" s="864"/>
      <c r="FD415" s="864"/>
      <c r="FE415" s="864"/>
      <c r="FF415" s="864"/>
      <c r="FG415" s="864"/>
      <c r="FH415" s="864"/>
      <c r="FI415" s="864"/>
      <c r="FJ415" s="864"/>
      <c r="FK415" s="864"/>
      <c r="FL415" s="864"/>
      <c r="FM415" s="864"/>
      <c r="FN415" s="864"/>
      <c r="FO415" s="864"/>
      <c r="FP415" s="864"/>
      <c r="FQ415" s="864"/>
      <c r="FR415" s="864"/>
      <c r="FS415" s="864"/>
      <c r="FT415" s="864"/>
      <c r="FU415" s="864"/>
      <c r="FV415" s="864"/>
      <c r="FW415" s="864"/>
      <c r="FX415" s="864"/>
      <c r="FY415" s="864"/>
      <c r="FZ415" s="864"/>
      <c r="GA415" s="864"/>
      <c r="GB415" s="864"/>
      <c r="GC415" s="864"/>
      <c r="GD415" s="864"/>
      <c r="GE415" s="864"/>
      <c r="GF415" s="864"/>
      <c r="GG415" s="864"/>
      <c r="GH415" s="864"/>
      <c r="GI415" s="864"/>
      <c r="GJ415" s="864"/>
      <c r="GK415" s="864"/>
      <c r="GL415" s="864"/>
      <c r="GM415" s="864"/>
      <c r="GN415" s="864"/>
      <c r="GO415" s="864"/>
      <c r="GP415" s="864"/>
      <c r="GQ415" s="864"/>
      <c r="GR415" s="864"/>
      <c r="GS415" s="864"/>
      <c r="GT415" s="864"/>
      <c r="GU415" s="864"/>
      <c r="GV415" s="864"/>
      <c r="GW415" s="864"/>
      <c r="GX415" s="864"/>
      <c r="GY415" s="864"/>
      <c r="GZ415" s="864"/>
      <c r="HA415" s="864"/>
      <c r="HB415" s="864"/>
      <c r="HC415" s="864"/>
      <c r="HD415" s="864"/>
      <c r="HE415" s="864"/>
      <c r="HF415" s="864"/>
      <c r="HG415" s="864"/>
      <c r="HH415" s="864"/>
      <c r="HI415" s="864"/>
      <c r="HJ415" s="864"/>
      <c r="HK415" s="864"/>
      <c r="HL415" s="864"/>
      <c r="HM415" s="864"/>
      <c r="HN415" s="864"/>
      <c r="HO415" s="864"/>
      <c r="HP415" s="864"/>
      <c r="HQ415" s="864"/>
      <c r="HR415" s="864"/>
      <c r="HS415" s="864"/>
      <c r="HT415" s="864"/>
      <c r="HU415" s="864"/>
      <c r="HV415" s="864"/>
      <c r="HW415" s="864"/>
      <c r="HX415" s="864"/>
      <c r="HY415" s="864"/>
      <c r="HZ415" s="864"/>
      <c r="IA415" s="864"/>
      <c r="IB415" s="864"/>
      <c r="IC415" s="864"/>
      <c r="ID415" s="864"/>
      <c r="IE415" s="864"/>
      <c r="IF415" s="864"/>
      <c r="IG415" s="864"/>
      <c r="IH415" s="864"/>
      <c r="II415" s="864"/>
      <c r="IJ415" s="864"/>
      <c r="IK415" s="864"/>
      <c r="IL415" s="864"/>
      <c r="IM415" s="864"/>
      <c r="IN415" s="864"/>
      <c r="IO415" s="864"/>
      <c r="IP415" s="864"/>
      <c r="IQ415" s="864"/>
      <c r="IR415" s="864"/>
      <c r="IS415" s="864"/>
      <c r="IT415" s="864"/>
      <c r="IU415" s="864"/>
      <c r="IV415" s="864"/>
    </row>
    <row r="416" spans="1:256" ht="15" customHeight="1">
      <c r="A416" s="1128" t="s">
        <v>1715</v>
      </c>
      <c r="B416" s="1128"/>
      <c r="C416" s="1128"/>
      <c r="D416" s="1128"/>
      <c r="E416" s="1128"/>
    </row>
    <row r="417" spans="1:6">
      <c r="A417" s="2078" t="s">
        <v>2</v>
      </c>
      <c r="B417" s="2018">
        <v>2011</v>
      </c>
      <c r="C417" s="2019"/>
      <c r="D417" s="2019">
        <v>2012</v>
      </c>
      <c r="E417" s="2020"/>
    </row>
    <row r="418" spans="1:6" ht="20.100000000000001" customHeight="1">
      <c r="A418" s="2079"/>
      <c r="B418" s="1327" t="s">
        <v>1716</v>
      </c>
      <c r="C418" s="1328" t="s">
        <v>1717</v>
      </c>
      <c r="D418" s="1328" t="s">
        <v>1716</v>
      </c>
      <c r="E418" s="1329" t="s">
        <v>1717</v>
      </c>
    </row>
    <row r="419" spans="1:6" ht="20.100000000000001" customHeight="1">
      <c r="A419" s="865" t="s">
        <v>784</v>
      </c>
      <c r="B419" s="1182">
        <v>384394</v>
      </c>
      <c r="C419" s="1112">
        <v>379966</v>
      </c>
      <c r="D419" s="1182">
        <v>391267</v>
      </c>
      <c r="E419" s="1112">
        <v>390003</v>
      </c>
    </row>
    <row r="420" spans="1:6" ht="20.100000000000001" customHeight="1">
      <c r="A420" s="1321" t="s">
        <v>1718</v>
      </c>
      <c r="B420" s="1076">
        <v>138691</v>
      </c>
      <c r="C420" s="1076">
        <v>259913</v>
      </c>
      <c r="D420" s="1076">
        <v>202620</v>
      </c>
      <c r="E420" s="1076">
        <v>257379</v>
      </c>
    </row>
    <row r="421" spans="1:6" ht="20.100000000000001" customHeight="1">
      <c r="A421" s="1321" t="s">
        <v>1719</v>
      </c>
      <c r="B421" s="1076">
        <v>5398</v>
      </c>
      <c r="C421" s="1076">
        <v>5074</v>
      </c>
      <c r="D421" s="1076">
        <v>6640</v>
      </c>
      <c r="E421" s="1076">
        <v>3819</v>
      </c>
    </row>
    <row r="422" spans="1:6" ht="20.100000000000001" customHeight="1">
      <c r="A422" s="1321" t="s">
        <v>1720</v>
      </c>
      <c r="B422" s="1076">
        <v>589</v>
      </c>
      <c r="C422" s="1076">
        <v>5165</v>
      </c>
      <c r="D422" s="1076">
        <v>964</v>
      </c>
      <c r="E422" s="1076">
        <v>2316</v>
      </c>
    </row>
    <row r="423" spans="1:6" ht="20.100000000000001" customHeight="1">
      <c r="A423" s="1321" t="s">
        <v>1721</v>
      </c>
      <c r="B423" s="1076">
        <v>8413</v>
      </c>
      <c r="C423" s="1076">
        <v>17220</v>
      </c>
      <c r="D423" s="1076">
        <v>8200</v>
      </c>
      <c r="E423" s="1076">
        <v>11833</v>
      </c>
    </row>
    <row r="424" spans="1:6" ht="20.100000000000001" customHeight="1">
      <c r="A424" s="1321" t="s">
        <v>1722</v>
      </c>
      <c r="B424" s="1076">
        <v>13854</v>
      </c>
      <c r="C424" s="1076">
        <v>19578</v>
      </c>
      <c r="D424" s="1076">
        <v>13256</v>
      </c>
      <c r="E424" s="1076">
        <v>20412</v>
      </c>
    </row>
    <row r="425" spans="1:6" ht="20.100000000000001" customHeight="1">
      <c r="A425" s="1321" t="s">
        <v>1723</v>
      </c>
      <c r="B425" s="1076">
        <v>32551</v>
      </c>
      <c r="C425" s="1076">
        <v>36756</v>
      </c>
      <c r="D425" s="1076">
        <v>35177</v>
      </c>
      <c r="E425" s="1076">
        <v>42459</v>
      </c>
      <c r="F425" s="2757"/>
    </row>
    <row r="426" spans="1:6" ht="20.100000000000001" customHeight="1">
      <c r="A426" s="664" t="s">
        <v>1724</v>
      </c>
      <c r="B426" s="1076">
        <v>3186</v>
      </c>
      <c r="C426" s="1076">
        <v>6536</v>
      </c>
      <c r="D426" s="1076">
        <v>2309</v>
      </c>
      <c r="E426" s="1076">
        <v>5304</v>
      </c>
      <c r="F426" s="2757"/>
    </row>
    <row r="427" spans="1:6" ht="20.100000000000001" customHeight="1">
      <c r="A427" s="664" t="s">
        <v>1725</v>
      </c>
      <c r="B427" s="1076">
        <v>1726</v>
      </c>
      <c r="C427" s="1076">
        <v>916</v>
      </c>
      <c r="D427" s="1076">
        <v>2071</v>
      </c>
      <c r="E427" s="1076">
        <v>799</v>
      </c>
    </row>
    <row r="428" spans="1:6" ht="20.100000000000001" customHeight="1">
      <c r="A428" s="664" t="s">
        <v>1726</v>
      </c>
      <c r="B428" s="1076">
        <v>13525</v>
      </c>
      <c r="C428" s="1076">
        <v>2111</v>
      </c>
      <c r="D428" s="1076">
        <v>10797</v>
      </c>
      <c r="E428" s="1076">
        <v>3733</v>
      </c>
      <c r="F428" s="2753"/>
    </row>
    <row r="429" spans="1:6" ht="20.100000000000001" customHeight="1">
      <c r="A429" s="664" t="s">
        <v>1727</v>
      </c>
      <c r="B429" s="1076">
        <v>177</v>
      </c>
      <c r="C429" s="1076">
        <v>115</v>
      </c>
      <c r="D429" s="1076">
        <v>157</v>
      </c>
      <c r="E429" s="1076">
        <v>74</v>
      </c>
      <c r="F429" s="2753"/>
    </row>
    <row r="430" spans="1:6" ht="20.100000000000001" customHeight="1">
      <c r="A430" s="664" t="s">
        <v>1728</v>
      </c>
      <c r="B430" s="1076">
        <v>23654</v>
      </c>
      <c r="C430" s="1076">
        <v>2034</v>
      </c>
      <c r="D430" s="1076">
        <v>19800</v>
      </c>
      <c r="E430" s="1076">
        <v>1622</v>
      </c>
      <c r="F430" s="2753"/>
    </row>
    <row r="431" spans="1:6" ht="20.100000000000001" customHeight="1">
      <c r="A431" s="664" t="s">
        <v>1729</v>
      </c>
      <c r="B431" s="1076">
        <v>66872</v>
      </c>
      <c r="C431" s="1076">
        <v>2575</v>
      </c>
      <c r="D431" s="1076">
        <v>38384</v>
      </c>
      <c r="E431" s="1076">
        <v>2979</v>
      </c>
      <c r="F431" s="2753"/>
    </row>
    <row r="432" spans="1:6" ht="20.100000000000001" customHeight="1">
      <c r="A432" s="664" t="s">
        <v>1730</v>
      </c>
      <c r="B432" s="1076">
        <v>613</v>
      </c>
      <c r="C432" s="1076">
        <v>83</v>
      </c>
      <c r="D432" s="1076">
        <v>314</v>
      </c>
      <c r="E432" s="1076">
        <v>43</v>
      </c>
      <c r="F432" s="2757"/>
    </row>
    <row r="433" spans="1:256" ht="20.100000000000001" customHeight="1">
      <c r="A433" s="664" t="s">
        <v>1731</v>
      </c>
      <c r="B433" s="1076">
        <v>8181</v>
      </c>
      <c r="C433" s="1076">
        <v>38</v>
      </c>
      <c r="D433" s="1076">
        <v>3690</v>
      </c>
      <c r="E433" s="1076">
        <v>23</v>
      </c>
    </row>
    <row r="434" spans="1:256" ht="20.100000000000001" customHeight="1">
      <c r="A434" s="664" t="s">
        <v>1732</v>
      </c>
      <c r="B434" s="1076">
        <v>63366</v>
      </c>
      <c r="C434" s="1076">
        <v>1991</v>
      </c>
      <c r="D434" s="1076">
        <v>33521</v>
      </c>
      <c r="E434" s="1076">
        <v>1408</v>
      </c>
    </row>
    <row r="435" spans="1:256" ht="20.100000000000001" customHeight="1">
      <c r="A435" s="664" t="s">
        <v>1733</v>
      </c>
      <c r="B435" s="1076">
        <v>0</v>
      </c>
      <c r="C435" s="1076">
        <v>126</v>
      </c>
      <c r="D435" s="1076">
        <v>0</v>
      </c>
      <c r="E435" s="1076">
        <v>78</v>
      </c>
    </row>
    <row r="436" spans="1:256" ht="20.100000000000001" customHeight="1">
      <c r="A436" s="664" t="s">
        <v>1734</v>
      </c>
      <c r="B436" s="1076">
        <v>583</v>
      </c>
      <c r="C436" s="1076">
        <v>141</v>
      </c>
      <c r="D436" s="1076">
        <v>18</v>
      </c>
      <c r="E436" s="1076">
        <v>73</v>
      </c>
      <c r="F436" s="2753"/>
    </row>
    <row r="437" spans="1:256" ht="20.100000000000001" customHeight="1">
      <c r="A437" s="664" t="s">
        <v>1735</v>
      </c>
      <c r="B437" s="1076">
        <v>1717</v>
      </c>
      <c r="C437" s="1076">
        <v>207</v>
      </c>
      <c r="D437" s="1076">
        <v>3435</v>
      </c>
      <c r="E437" s="1076">
        <v>262</v>
      </c>
      <c r="F437" s="2753"/>
    </row>
    <row r="438" spans="1:256" ht="20.100000000000001" customHeight="1">
      <c r="A438" s="664" t="s">
        <v>1736</v>
      </c>
      <c r="B438" s="1076">
        <v>1296</v>
      </c>
      <c r="C438" s="1076">
        <v>550</v>
      </c>
      <c r="D438" s="1076">
        <v>1617</v>
      </c>
      <c r="E438" s="1076">
        <v>143</v>
      </c>
      <c r="F438" s="2753"/>
    </row>
    <row r="439" spans="1:256" s="864" customFormat="1" ht="15" customHeight="1">
      <c r="A439" s="648" t="s">
        <v>1737</v>
      </c>
      <c r="B439" s="1077">
        <v>2</v>
      </c>
      <c r="C439" s="1077">
        <v>18837</v>
      </c>
      <c r="D439" s="1077">
        <v>8297</v>
      </c>
      <c r="E439" s="1077">
        <v>35244</v>
      </c>
      <c r="F439" s="2753"/>
      <c r="G439" s="2752"/>
      <c r="H439" s="2752"/>
      <c r="I439" s="2752"/>
      <c r="J439" s="2752"/>
      <c r="K439" s="2752"/>
      <c r="L439" s="2752"/>
      <c r="M439" s="2752"/>
      <c r="N439" s="2752"/>
      <c r="O439" s="2752"/>
      <c r="P439" s="2752"/>
      <c r="Q439" s="2752"/>
      <c r="R439" s="2752"/>
      <c r="S439" s="2752"/>
      <c r="T439" s="2752"/>
      <c r="U439" s="2752"/>
      <c r="V439" s="2752"/>
      <c r="W439" s="2752"/>
      <c r="X439" s="2752"/>
      <c r="Y439" s="2752"/>
      <c r="Z439" s="2752"/>
      <c r="AA439" s="2752"/>
      <c r="AB439" s="2752"/>
      <c r="AC439" s="2752"/>
      <c r="AD439" s="2752"/>
      <c r="AE439" s="2752"/>
      <c r="AF439" s="2752"/>
      <c r="AG439" s="2752"/>
      <c r="AH439" s="2752"/>
      <c r="AI439" s="858"/>
      <c r="AJ439" s="858"/>
      <c r="AK439" s="858"/>
      <c r="AL439" s="858"/>
      <c r="AM439" s="858"/>
      <c r="AN439" s="858"/>
      <c r="AO439" s="858"/>
      <c r="AP439" s="858"/>
      <c r="AQ439" s="858"/>
      <c r="AR439" s="858"/>
      <c r="AS439" s="858"/>
      <c r="AT439" s="858"/>
      <c r="AU439" s="858"/>
      <c r="AV439" s="858"/>
      <c r="AW439" s="858"/>
      <c r="AX439" s="858"/>
      <c r="AY439" s="858"/>
      <c r="AZ439" s="858"/>
      <c r="BA439" s="858"/>
      <c r="BB439" s="858"/>
      <c r="BC439" s="858"/>
      <c r="BD439" s="858"/>
      <c r="BE439" s="858"/>
      <c r="BF439" s="858"/>
      <c r="BG439" s="858"/>
      <c r="BH439" s="858"/>
      <c r="BI439" s="858"/>
      <c r="BJ439" s="858"/>
      <c r="BK439" s="858"/>
      <c r="BL439" s="858"/>
      <c r="BM439" s="858"/>
      <c r="BN439" s="858"/>
      <c r="BO439" s="858"/>
      <c r="BP439" s="858"/>
      <c r="BQ439" s="858"/>
      <c r="BR439" s="858"/>
      <c r="BS439" s="858"/>
      <c r="BT439" s="858"/>
      <c r="BU439" s="858"/>
      <c r="BV439" s="858"/>
      <c r="BW439" s="858"/>
      <c r="BX439" s="858"/>
      <c r="BY439" s="858"/>
      <c r="BZ439" s="858"/>
      <c r="CA439" s="858"/>
      <c r="CB439" s="858"/>
      <c r="CC439" s="858"/>
      <c r="CD439" s="858"/>
      <c r="CE439" s="858"/>
      <c r="CF439" s="858"/>
      <c r="CG439" s="858"/>
      <c r="CH439" s="858"/>
      <c r="CI439" s="858"/>
      <c r="CJ439" s="858"/>
      <c r="CK439" s="858"/>
      <c r="CL439" s="858"/>
      <c r="CM439" s="858"/>
      <c r="CN439" s="858"/>
      <c r="CO439" s="858"/>
      <c r="CP439" s="858"/>
      <c r="CQ439" s="858"/>
      <c r="CR439" s="858"/>
      <c r="CS439" s="858"/>
      <c r="CT439" s="858"/>
      <c r="CU439" s="858"/>
      <c r="CV439" s="858"/>
      <c r="CW439" s="858"/>
      <c r="CX439" s="858"/>
      <c r="CY439" s="858"/>
      <c r="CZ439" s="858"/>
      <c r="DA439" s="858"/>
      <c r="DB439" s="858"/>
      <c r="DC439" s="858"/>
      <c r="DD439" s="858"/>
      <c r="DE439" s="858"/>
      <c r="DF439" s="858"/>
      <c r="DG439" s="858"/>
      <c r="DH439" s="858"/>
      <c r="DI439" s="858"/>
      <c r="DJ439" s="858"/>
      <c r="DK439" s="858"/>
      <c r="DL439" s="858"/>
      <c r="DM439" s="858"/>
      <c r="DN439" s="858"/>
      <c r="DO439" s="858"/>
      <c r="DP439" s="858"/>
      <c r="DQ439" s="858"/>
      <c r="DR439" s="858"/>
      <c r="DS439" s="858"/>
      <c r="DT439" s="858"/>
      <c r="DU439" s="858"/>
      <c r="DV439" s="858"/>
      <c r="DW439" s="858"/>
      <c r="DX439" s="858"/>
      <c r="DY439" s="858"/>
      <c r="DZ439" s="858"/>
      <c r="EA439" s="858"/>
      <c r="EB439" s="858"/>
      <c r="EC439" s="858"/>
      <c r="ED439" s="858"/>
      <c r="EE439" s="858"/>
      <c r="EF439" s="858"/>
      <c r="EG439" s="858"/>
      <c r="EH439" s="858"/>
      <c r="EI439" s="858"/>
      <c r="EJ439" s="858"/>
      <c r="EK439" s="858"/>
      <c r="EL439" s="858"/>
      <c r="EM439" s="858"/>
      <c r="EN439" s="858"/>
      <c r="EO439" s="858"/>
      <c r="EP439" s="858"/>
      <c r="EQ439" s="858"/>
      <c r="ER439" s="858"/>
      <c r="ES439" s="858"/>
      <c r="ET439" s="858"/>
      <c r="EU439" s="858"/>
      <c r="EV439" s="858"/>
      <c r="EW439" s="858"/>
      <c r="EX439" s="858"/>
      <c r="EY439" s="858"/>
      <c r="EZ439" s="858"/>
      <c r="FA439" s="858"/>
      <c r="FB439" s="858"/>
      <c r="FC439" s="858"/>
      <c r="FD439" s="858"/>
      <c r="FE439" s="858"/>
      <c r="FF439" s="858"/>
      <c r="FG439" s="858"/>
      <c r="FH439" s="858"/>
      <c r="FI439" s="858"/>
      <c r="FJ439" s="858"/>
      <c r="FK439" s="858"/>
      <c r="FL439" s="858"/>
      <c r="FM439" s="858"/>
      <c r="FN439" s="858"/>
      <c r="FO439" s="858"/>
      <c r="FP439" s="858"/>
      <c r="FQ439" s="858"/>
      <c r="FR439" s="858"/>
      <c r="FS439" s="858"/>
      <c r="FT439" s="858"/>
      <c r="FU439" s="858"/>
      <c r="FV439" s="858"/>
      <c r="FW439" s="858"/>
      <c r="FX439" s="858"/>
      <c r="FY439" s="858"/>
      <c r="FZ439" s="858"/>
      <c r="GA439" s="858"/>
      <c r="GB439" s="858"/>
      <c r="GC439" s="858"/>
      <c r="GD439" s="858"/>
      <c r="GE439" s="858"/>
      <c r="GF439" s="858"/>
      <c r="GG439" s="858"/>
      <c r="GH439" s="858"/>
      <c r="GI439" s="858"/>
      <c r="GJ439" s="858"/>
      <c r="GK439" s="858"/>
      <c r="GL439" s="858"/>
      <c r="GM439" s="858"/>
      <c r="GN439" s="858"/>
      <c r="GO439" s="858"/>
      <c r="GP439" s="858"/>
      <c r="GQ439" s="858"/>
      <c r="GR439" s="858"/>
      <c r="GS439" s="858"/>
      <c r="GT439" s="858"/>
      <c r="GU439" s="858"/>
      <c r="GV439" s="858"/>
      <c r="GW439" s="858"/>
      <c r="GX439" s="858"/>
      <c r="GY439" s="858"/>
      <c r="GZ439" s="858"/>
      <c r="HA439" s="858"/>
      <c r="HB439" s="858"/>
      <c r="HC439" s="858"/>
      <c r="HD439" s="858"/>
      <c r="HE439" s="858"/>
      <c r="HF439" s="858"/>
      <c r="HG439" s="858"/>
      <c r="HH439" s="858"/>
      <c r="HI439" s="858"/>
      <c r="HJ439" s="858"/>
      <c r="HK439" s="858"/>
      <c r="HL439" s="858"/>
      <c r="HM439" s="858"/>
      <c r="HN439" s="858"/>
      <c r="HO439" s="858"/>
      <c r="HP439" s="858"/>
      <c r="HQ439" s="858"/>
      <c r="HR439" s="858"/>
      <c r="HS439" s="858"/>
      <c r="HT439" s="858"/>
      <c r="HU439" s="858"/>
      <c r="HV439" s="858"/>
      <c r="HW439" s="858"/>
      <c r="HX439" s="858"/>
      <c r="HY439" s="858"/>
      <c r="HZ439" s="858"/>
      <c r="IA439" s="858"/>
      <c r="IB439" s="858"/>
      <c r="IC439" s="858"/>
      <c r="ID439" s="858"/>
      <c r="IE439" s="858"/>
      <c r="IF439" s="858"/>
      <c r="IG439" s="858"/>
      <c r="IH439" s="858"/>
      <c r="II439" s="858"/>
      <c r="IJ439" s="858"/>
      <c r="IK439" s="858"/>
      <c r="IL439" s="858"/>
      <c r="IM439" s="858"/>
      <c r="IN439" s="858"/>
      <c r="IO439" s="858"/>
      <c r="IP439" s="858"/>
      <c r="IQ439" s="858"/>
      <c r="IR439" s="858"/>
      <c r="IS439" s="858"/>
      <c r="IT439" s="858"/>
      <c r="IU439" s="858"/>
      <c r="IV439" s="858"/>
    </row>
    <row r="440" spans="1:256" s="864" customFormat="1" ht="15" customHeight="1">
      <c r="A440" s="617" t="s">
        <v>1738</v>
      </c>
      <c r="B440" s="617"/>
      <c r="C440" s="617"/>
      <c r="D440" s="617"/>
      <c r="E440" s="617"/>
      <c r="F440" s="2753"/>
      <c r="G440" s="2757"/>
      <c r="H440" s="2757"/>
      <c r="I440" s="2757"/>
      <c r="J440" s="2757"/>
      <c r="K440" s="2757"/>
      <c r="L440" s="2757"/>
      <c r="M440" s="2757"/>
      <c r="N440" s="2757"/>
      <c r="O440" s="2757"/>
      <c r="P440" s="2757"/>
      <c r="Q440" s="2757"/>
      <c r="R440" s="2757"/>
      <c r="S440" s="2757"/>
      <c r="T440" s="2757"/>
      <c r="U440" s="2757"/>
      <c r="V440" s="2757"/>
      <c r="W440" s="2757"/>
      <c r="X440" s="2757"/>
      <c r="Y440" s="2757"/>
      <c r="Z440" s="2757"/>
      <c r="AA440" s="2757"/>
      <c r="AB440" s="2757"/>
      <c r="AC440" s="2757"/>
      <c r="AD440" s="2757"/>
      <c r="AE440" s="2757"/>
      <c r="AF440" s="2757"/>
      <c r="AG440" s="2757"/>
      <c r="AH440" s="2757"/>
    </row>
    <row r="441" spans="1:256">
      <c r="A441" s="620" t="s">
        <v>1739</v>
      </c>
      <c r="B441" s="617"/>
      <c r="C441" s="617"/>
      <c r="D441" s="617"/>
      <c r="E441" s="617"/>
      <c r="F441" s="2753"/>
      <c r="G441" s="2757"/>
      <c r="H441" s="2757"/>
      <c r="I441" s="2757"/>
      <c r="J441" s="2757"/>
      <c r="K441" s="2757"/>
      <c r="L441" s="2757"/>
      <c r="M441" s="2757"/>
      <c r="N441" s="2757"/>
      <c r="O441" s="2757"/>
      <c r="P441" s="2757"/>
      <c r="Q441" s="2757"/>
      <c r="R441" s="2757"/>
      <c r="S441" s="2757"/>
      <c r="T441" s="2757"/>
      <c r="U441" s="2757"/>
      <c r="V441" s="2757"/>
      <c r="W441" s="2757"/>
      <c r="X441" s="2757"/>
      <c r="Y441" s="2757"/>
      <c r="Z441" s="2757"/>
      <c r="AA441" s="2757"/>
      <c r="AB441" s="2757"/>
      <c r="AC441" s="2757"/>
      <c r="AD441" s="2757"/>
      <c r="AE441" s="2757"/>
      <c r="AF441" s="2757"/>
      <c r="AG441" s="2757"/>
      <c r="AH441" s="2757"/>
      <c r="AI441" s="864"/>
      <c r="AJ441" s="864"/>
      <c r="AK441" s="864"/>
      <c r="AL441" s="864"/>
      <c r="AM441" s="864"/>
      <c r="AN441" s="864"/>
      <c r="AO441" s="864"/>
      <c r="AP441" s="864"/>
      <c r="AQ441" s="864"/>
      <c r="AR441" s="864"/>
      <c r="AS441" s="864"/>
      <c r="AT441" s="864"/>
      <c r="AU441" s="864"/>
      <c r="AV441" s="864"/>
      <c r="AW441" s="864"/>
      <c r="AX441" s="864"/>
      <c r="AY441" s="864"/>
      <c r="AZ441" s="864"/>
      <c r="BA441" s="864"/>
      <c r="BB441" s="864"/>
      <c r="BC441" s="864"/>
      <c r="BD441" s="864"/>
      <c r="BE441" s="864"/>
      <c r="BF441" s="864"/>
      <c r="BG441" s="864"/>
      <c r="BH441" s="864"/>
      <c r="BI441" s="864"/>
      <c r="BJ441" s="864"/>
      <c r="BK441" s="864"/>
      <c r="BL441" s="864"/>
      <c r="BM441" s="864"/>
      <c r="BN441" s="864"/>
      <c r="BO441" s="864"/>
      <c r="BP441" s="864"/>
      <c r="BQ441" s="864"/>
      <c r="BR441" s="864"/>
      <c r="BS441" s="864"/>
      <c r="BT441" s="864"/>
      <c r="BU441" s="864"/>
      <c r="BV441" s="864"/>
      <c r="BW441" s="864"/>
      <c r="BX441" s="864"/>
      <c r="BY441" s="864"/>
      <c r="BZ441" s="864"/>
      <c r="CA441" s="864"/>
      <c r="CB441" s="864"/>
      <c r="CC441" s="864"/>
      <c r="CD441" s="864"/>
      <c r="CE441" s="864"/>
      <c r="CF441" s="864"/>
      <c r="CG441" s="864"/>
      <c r="CH441" s="864"/>
      <c r="CI441" s="864"/>
      <c r="CJ441" s="864"/>
      <c r="CK441" s="864"/>
      <c r="CL441" s="864"/>
      <c r="CM441" s="864"/>
      <c r="CN441" s="864"/>
      <c r="CO441" s="864"/>
      <c r="CP441" s="864"/>
      <c r="CQ441" s="864"/>
      <c r="CR441" s="864"/>
      <c r="CS441" s="864"/>
      <c r="CT441" s="864"/>
      <c r="CU441" s="864"/>
      <c r="CV441" s="864"/>
      <c r="CW441" s="864"/>
      <c r="CX441" s="864"/>
      <c r="CY441" s="864"/>
      <c r="CZ441" s="864"/>
      <c r="DA441" s="864"/>
      <c r="DB441" s="864"/>
      <c r="DC441" s="864"/>
      <c r="DD441" s="864"/>
      <c r="DE441" s="864"/>
      <c r="DF441" s="864"/>
      <c r="DG441" s="864"/>
      <c r="DH441" s="864"/>
      <c r="DI441" s="864"/>
      <c r="DJ441" s="864"/>
      <c r="DK441" s="864"/>
      <c r="DL441" s="864"/>
      <c r="DM441" s="864"/>
      <c r="DN441" s="864"/>
      <c r="DO441" s="864"/>
      <c r="DP441" s="864"/>
      <c r="DQ441" s="864"/>
      <c r="DR441" s="864"/>
      <c r="DS441" s="864"/>
      <c r="DT441" s="864"/>
      <c r="DU441" s="864"/>
      <c r="DV441" s="864"/>
      <c r="DW441" s="864"/>
      <c r="DX441" s="864"/>
      <c r="DY441" s="864"/>
      <c r="DZ441" s="864"/>
      <c r="EA441" s="864"/>
      <c r="EB441" s="864"/>
      <c r="EC441" s="864"/>
      <c r="ED441" s="864"/>
      <c r="EE441" s="864"/>
      <c r="EF441" s="864"/>
      <c r="EG441" s="864"/>
      <c r="EH441" s="864"/>
      <c r="EI441" s="864"/>
      <c r="EJ441" s="864"/>
      <c r="EK441" s="864"/>
      <c r="EL441" s="864"/>
      <c r="EM441" s="864"/>
      <c r="EN441" s="864"/>
      <c r="EO441" s="864"/>
      <c r="EP441" s="864"/>
      <c r="EQ441" s="864"/>
      <c r="ER441" s="864"/>
      <c r="ES441" s="864"/>
      <c r="ET441" s="864"/>
      <c r="EU441" s="864"/>
      <c r="EV441" s="864"/>
      <c r="EW441" s="864"/>
      <c r="EX441" s="864"/>
      <c r="EY441" s="864"/>
      <c r="EZ441" s="864"/>
      <c r="FA441" s="864"/>
      <c r="FB441" s="864"/>
      <c r="FC441" s="864"/>
      <c r="FD441" s="864"/>
      <c r="FE441" s="864"/>
      <c r="FF441" s="864"/>
      <c r="FG441" s="864"/>
      <c r="FH441" s="864"/>
      <c r="FI441" s="864"/>
      <c r="FJ441" s="864"/>
      <c r="FK441" s="864"/>
      <c r="FL441" s="864"/>
      <c r="FM441" s="864"/>
      <c r="FN441" s="864"/>
      <c r="FO441" s="864"/>
      <c r="FP441" s="864"/>
      <c r="FQ441" s="864"/>
      <c r="FR441" s="864"/>
      <c r="FS441" s="864"/>
      <c r="FT441" s="864"/>
      <c r="FU441" s="864"/>
      <c r="FV441" s="864"/>
      <c r="FW441" s="864"/>
      <c r="FX441" s="864"/>
      <c r="FY441" s="864"/>
      <c r="FZ441" s="864"/>
      <c r="GA441" s="864"/>
      <c r="GB441" s="864"/>
      <c r="GC441" s="864"/>
      <c r="GD441" s="864"/>
      <c r="GE441" s="864"/>
      <c r="GF441" s="864"/>
      <c r="GG441" s="864"/>
      <c r="GH441" s="864"/>
      <c r="GI441" s="864"/>
      <c r="GJ441" s="864"/>
      <c r="GK441" s="864"/>
      <c r="GL441" s="864"/>
      <c r="GM441" s="864"/>
      <c r="GN441" s="864"/>
      <c r="GO441" s="864"/>
      <c r="GP441" s="864"/>
      <c r="GQ441" s="864"/>
      <c r="GR441" s="864"/>
      <c r="GS441" s="864"/>
      <c r="GT441" s="864"/>
      <c r="GU441" s="864"/>
      <c r="GV441" s="864"/>
      <c r="GW441" s="864"/>
      <c r="GX441" s="864"/>
      <c r="GY441" s="864"/>
      <c r="GZ441" s="864"/>
      <c r="HA441" s="864"/>
      <c r="HB441" s="864"/>
      <c r="HC441" s="864"/>
      <c r="HD441" s="864"/>
      <c r="HE441" s="864"/>
      <c r="HF441" s="864"/>
      <c r="HG441" s="864"/>
      <c r="HH441" s="864"/>
      <c r="HI441" s="864"/>
      <c r="HJ441" s="864"/>
      <c r="HK441" s="864"/>
      <c r="HL441" s="864"/>
      <c r="HM441" s="864"/>
      <c r="HN441" s="864"/>
      <c r="HO441" s="864"/>
      <c r="HP441" s="864"/>
      <c r="HQ441" s="864"/>
      <c r="HR441" s="864"/>
      <c r="HS441" s="864"/>
      <c r="HT441" s="864"/>
      <c r="HU441" s="864"/>
      <c r="HV441" s="864"/>
      <c r="HW441" s="864"/>
      <c r="HX441" s="864"/>
      <c r="HY441" s="864"/>
      <c r="HZ441" s="864"/>
      <c r="IA441" s="864"/>
      <c r="IB441" s="864"/>
      <c r="IC441" s="864"/>
      <c r="ID441" s="864"/>
      <c r="IE441" s="864"/>
      <c r="IF441" s="864"/>
      <c r="IG441" s="864"/>
      <c r="IH441" s="864"/>
      <c r="II441" s="864"/>
      <c r="IJ441" s="864"/>
      <c r="IK441" s="864"/>
      <c r="IL441" s="864"/>
      <c r="IM441" s="864"/>
      <c r="IN441" s="864"/>
      <c r="IO441" s="864"/>
      <c r="IP441" s="864"/>
      <c r="IQ441" s="864"/>
      <c r="IR441" s="864"/>
      <c r="IS441" s="864"/>
      <c r="IT441" s="864"/>
      <c r="IU441" s="864"/>
      <c r="IV441" s="864"/>
    </row>
    <row r="442" spans="1:256" ht="20.100000000000001" customHeight="1">
      <c r="A442" s="1128" t="s">
        <v>1740</v>
      </c>
      <c r="B442" s="1128"/>
      <c r="C442" s="1128"/>
      <c r="D442" s="1128"/>
      <c r="E442" s="1128"/>
      <c r="F442" s="2753"/>
    </row>
    <row r="443" spans="1:256" s="867" customFormat="1" ht="20.100000000000001" customHeight="1">
      <c r="A443" s="1320" t="s">
        <v>1705</v>
      </c>
      <c r="B443" s="644">
        <v>2009</v>
      </c>
      <c r="C443" s="644">
        <v>2010</v>
      </c>
      <c r="D443" s="644">
        <v>2011</v>
      </c>
      <c r="E443" s="644" t="s">
        <v>1741</v>
      </c>
      <c r="F443" s="2753"/>
      <c r="G443" s="2753"/>
      <c r="H443" s="2753"/>
      <c r="I443" s="2753"/>
      <c r="J443" s="2753"/>
      <c r="K443" s="2753"/>
      <c r="L443" s="2753"/>
      <c r="M443" s="2753"/>
      <c r="N443" s="2753"/>
      <c r="O443" s="2753"/>
      <c r="P443" s="2753"/>
      <c r="Q443" s="2753"/>
      <c r="R443" s="2753"/>
      <c r="S443" s="2753"/>
      <c r="T443" s="2753"/>
      <c r="U443" s="2753"/>
      <c r="V443" s="2753"/>
      <c r="W443" s="2753"/>
      <c r="X443" s="2753"/>
      <c r="Y443" s="2753"/>
      <c r="Z443" s="2753"/>
      <c r="AA443" s="2753"/>
      <c r="AB443" s="2753"/>
      <c r="AC443" s="2753"/>
      <c r="AD443" s="2753"/>
      <c r="AE443" s="2753"/>
      <c r="AF443" s="2753"/>
      <c r="AG443" s="2753"/>
      <c r="AH443" s="2753"/>
    </row>
    <row r="444" spans="1:256" s="867" customFormat="1" ht="20.100000000000001" customHeight="1">
      <c r="A444" s="868" t="s">
        <v>1742</v>
      </c>
      <c r="B444" s="1085">
        <v>34</v>
      </c>
      <c r="C444" s="1085">
        <v>35</v>
      </c>
      <c r="D444" s="1085">
        <v>26</v>
      </c>
      <c r="E444" s="1085">
        <v>26</v>
      </c>
      <c r="F444" s="2753"/>
      <c r="G444" s="2753"/>
      <c r="H444" s="2753"/>
      <c r="I444" s="2753"/>
      <c r="J444" s="2753"/>
      <c r="K444" s="2753"/>
      <c r="L444" s="2753"/>
      <c r="M444" s="2753"/>
      <c r="N444" s="2753"/>
      <c r="O444" s="2753"/>
      <c r="P444" s="2753"/>
      <c r="Q444" s="2753"/>
      <c r="R444" s="2753"/>
      <c r="S444" s="2753"/>
      <c r="T444" s="2753"/>
      <c r="U444" s="2753"/>
      <c r="V444" s="2753"/>
      <c r="W444" s="2753"/>
      <c r="X444" s="2753"/>
      <c r="Y444" s="2753"/>
      <c r="Z444" s="2753"/>
      <c r="AA444" s="2753"/>
      <c r="AB444" s="2753"/>
      <c r="AC444" s="2753"/>
      <c r="AD444" s="2753"/>
      <c r="AE444" s="2753"/>
      <c r="AF444" s="2753"/>
      <c r="AG444" s="2753"/>
      <c r="AH444" s="2753"/>
    </row>
    <row r="445" spans="1:256" s="867" customFormat="1" ht="20.100000000000001" customHeight="1">
      <c r="A445" s="1321" t="s">
        <v>1743</v>
      </c>
      <c r="B445" s="1076">
        <v>127627</v>
      </c>
      <c r="C445" s="1076">
        <v>132480</v>
      </c>
      <c r="D445" s="1076">
        <v>112498</v>
      </c>
      <c r="E445" s="1076">
        <v>92329</v>
      </c>
      <c r="F445" s="2753"/>
      <c r="G445" s="2753"/>
      <c r="H445" s="2753"/>
      <c r="I445" s="2753"/>
      <c r="J445" s="2753"/>
      <c r="K445" s="2753"/>
      <c r="L445" s="2753"/>
      <c r="M445" s="2753"/>
      <c r="N445" s="2753"/>
      <c r="O445" s="2753"/>
      <c r="P445" s="2753"/>
      <c r="Q445" s="2753"/>
      <c r="R445" s="2753"/>
      <c r="S445" s="2753"/>
      <c r="T445" s="2753"/>
      <c r="U445" s="2753"/>
      <c r="V445" s="2753"/>
      <c r="W445" s="2753"/>
      <c r="X445" s="2753"/>
      <c r="Y445" s="2753"/>
      <c r="Z445" s="2753"/>
      <c r="AA445" s="2753"/>
      <c r="AB445" s="2753"/>
      <c r="AC445" s="2753"/>
      <c r="AD445" s="2753"/>
      <c r="AE445" s="2753"/>
      <c r="AF445" s="2753"/>
      <c r="AG445" s="2753"/>
      <c r="AH445" s="2753"/>
    </row>
    <row r="446" spans="1:256" s="867" customFormat="1" ht="20.100000000000001" customHeight="1">
      <c r="A446" s="1325" t="s">
        <v>1744</v>
      </c>
      <c r="B446" s="1326">
        <v>227</v>
      </c>
      <c r="C446" s="1326">
        <v>182</v>
      </c>
      <c r="D446" s="1326">
        <v>113</v>
      </c>
      <c r="E446" s="1326">
        <v>97</v>
      </c>
      <c r="F446" s="2753"/>
      <c r="G446" s="2753"/>
      <c r="H446" s="2753"/>
      <c r="I446" s="2753"/>
      <c r="J446" s="2753"/>
      <c r="K446" s="2753"/>
      <c r="L446" s="2753"/>
      <c r="M446" s="2753"/>
      <c r="N446" s="2753"/>
      <c r="O446" s="2753"/>
      <c r="P446" s="2753"/>
      <c r="Q446" s="2753"/>
      <c r="R446" s="2753"/>
      <c r="S446" s="2753"/>
      <c r="T446" s="2753"/>
      <c r="U446" s="2753"/>
      <c r="V446" s="2753"/>
      <c r="W446" s="2753"/>
      <c r="X446" s="2753"/>
      <c r="Y446" s="2753"/>
      <c r="Z446" s="2753"/>
      <c r="AA446" s="2753"/>
      <c r="AB446" s="2753"/>
      <c r="AC446" s="2753"/>
      <c r="AD446" s="2753"/>
      <c r="AE446" s="2753"/>
      <c r="AF446" s="2753"/>
      <c r="AG446" s="2753"/>
      <c r="AH446" s="2753"/>
    </row>
    <row r="447" spans="1:256" s="864" customFormat="1" ht="15" customHeight="1">
      <c r="A447" s="617" t="s">
        <v>1745</v>
      </c>
      <c r="B447" s="617"/>
      <c r="C447" s="617"/>
      <c r="D447" s="617"/>
      <c r="E447" s="617"/>
      <c r="F447" s="2753"/>
      <c r="G447" s="2757"/>
      <c r="H447" s="2757"/>
      <c r="I447" s="2757"/>
      <c r="J447" s="2757"/>
      <c r="K447" s="2757"/>
      <c r="L447" s="2757"/>
      <c r="M447" s="2757"/>
      <c r="N447" s="2757"/>
      <c r="O447" s="2757"/>
      <c r="P447" s="2757"/>
      <c r="Q447" s="2757"/>
      <c r="R447" s="2757"/>
      <c r="S447" s="2757"/>
      <c r="T447" s="2757"/>
      <c r="U447" s="2757"/>
      <c r="V447" s="2757"/>
      <c r="W447" s="2757"/>
      <c r="X447" s="2757"/>
      <c r="Y447" s="2757"/>
      <c r="Z447" s="2757"/>
      <c r="AA447" s="2757"/>
      <c r="AB447" s="2757"/>
      <c r="AC447" s="2757"/>
      <c r="AD447" s="2757"/>
      <c r="AE447" s="2757"/>
      <c r="AF447" s="2757"/>
      <c r="AG447" s="2757"/>
      <c r="AH447" s="2757"/>
    </row>
    <row r="448" spans="1:256">
      <c r="A448" s="1330" t="s">
        <v>1746</v>
      </c>
      <c r="F448" s="2753"/>
    </row>
    <row r="449" spans="1:256" ht="20.100000000000001" customHeight="1">
      <c r="F449" s="2757"/>
    </row>
    <row r="450" spans="1:256" s="867" customFormat="1" ht="20.100000000000001" customHeight="1">
      <c r="A450" s="1128" t="s">
        <v>1747</v>
      </c>
      <c r="B450" s="1128"/>
      <c r="C450" s="1128"/>
      <c r="D450" s="1128"/>
      <c r="E450" s="1128"/>
      <c r="F450" s="2752"/>
      <c r="G450" s="2752"/>
      <c r="H450" s="2752"/>
      <c r="I450" s="2752"/>
      <c r="J450" s="2752"/>
      <c r="K450" s="2752"/>
      <c r="L450" s="2752"/>
      <c r="M450" s="2752"/>
      <c r="N450" s="2752"/>
      <c r="O450" s="2752"/>
      <c r="P450" s="2752"/>
      <c r="Q450" s="2752"/>
      <c r="R450" s="2752"/>
      <c r="S450" s="2752"/>
      <c r="T450" s="2752"/>
      <c r="U450" s="2752"/>
      <c r="V450" s="2752"/>
      <c r="W450" s="2752"/>
      <c r="X450" s="2752"/>
      <c r="Y450" s="2752"/>
      <c r="Z450" s="2752"/>
      <c r="AA450" s="2752"/>
      <c r="AB450" s="2752"/>
      <c r="AC450" s="2752"/>
      <c r="AD450" s="2752"/>
      <c r="AE450" s="2752"/>
      <c r="AF450" s="2752"/>
      <c r="AG450" s="2752"/>
      <c r="AH450" s="2752"/>
      <c r="AI450" s="858"/>
      <c r="AJ450" s="858"/>
      <c r="AK450" s="858"/>
      <c r="AL450" s="858"/>
      <c r="AM450" s="858"/>
      <c r="AN450" s="858"/>
      <c r="AO450" s="858"/>
      <c r="AP450" s="858"/>
      <c r="AQ450" s="858"/>
      <c r="AR450" s="858"/>
      <c r="AS450" s="858"/>
      <c r="AT450" s="858"/>
      <c r="AU450" s="858"/>
      <c r="AV450" s="858"/>
      <c r="AW450" s="858"/>
      <c r="AX450" s="858"/>
      <c r="AY450" s="858"/>
      <c r="AZ450" s="858"/>
      <c r="BA450" s="858"/>
      <c r="BB450" s="858"/>
      <c r="BC450" s="858"/>
      <c r="BD450" s="858"/>
      <c r="BE450" s="858"/>
      <c r="BF450" s="858"/>
      <c r="BG450" s="858"/>
      <c r="BH450" s="858"/>
      <c r="BI450" s="858"/>
      <c r="BJ450" s="858"/>
      <c r="BK450" s="858"/>
      <c r="BL450" s="858"/>
      <c r="BM450" s="858"/>
      <c r="BN450" s="858"/>
      <c r="BO450" s="858"/>
      <c r="BP450" s="858"/>
      <c r="BQ450" s="858"/>
      <c r="BR450" s="858"/>
      <c r="BS450" s="858"/>
      <c r="BT450" s="858"/>
      <c r="BU450" s="858"/>
      <c r="BV450" s="858"/>
      <c r="BW450" s="858"/>
      <c r="BX450" s="858"/>
      <c r="BY450" s="858"/>
      <c r="BZ450" s="858"/>
      <c r="CA450" s="858"/>
      <c r="CB450" s="858"/>
      <c r="CC450" s="858"/>
      <c r="CD450" s="858"/>
      <c r="CE450" s="858"/>
      <c r="CF450" s="858"/>
      <c r="CG450" s="858"/>
      <c r="CH450" s="858"/>
      <c r="CI450" s="858"/>
      <c r="CJ450" s="858"/>
      <c r="CK450" s="858"/>
      <c r="CL450" s="858"/>
      <c r="CM450" s="858"/>
      <c r="CN450" s="858"/>
      <c r="CO450" s="858"/>
      <c r="CP450" s="858"/>
      <c r="CQ450" s="858"/>
      <c r="CR450" s="858"/>
      <c r="CS450" s="858"/>
      <c r="CT450" s="858"/>
      <c r="CU450" s="858"/>
      <c r="CV450" s="858"/>
      <c r="CW450" s="858"/>
      <c r="CX450" s="858"/>
      <c r="CY450" s="858"/>
      <c r="CZ450" s="858"/>
      <c r="DA450" s="858"/>
      <c r="DB450" s="858"/>
      <c r="DC450" s="858"/>
      <c r="DD450" s="858"/>
      <c r="DE450" s="858"/>
      <c r="DF450" s="858"/>
      <c r="DG450" s="858"/>
      <c r="DH450" s="858"/>
      <c r="DI450" s="858"/>
      <c r="DJ450" s="858"/>
      <c r="DK450" s="858"/>
      <c r="DL450" s="858"/>
      <c r="DM450" s="858"/>
      <c r="DN450" s="858"/>
      <c r="DO450" s="858"/>
      <c r="DP450" s="858"/>
      <c r="DQ450" s="858"/>
      <c r="DR450" s="858"/>
      <c r="DS450" s="858"/>
      <c r="DT450" s="858"/>
      <c r="DU450" s="858"/>
      <c r="DV450" s="858"/>
      <c r="DW450" s="858"/>
      <c r="DX450" s="858"/>
      <c r="DY450" s="858"/>
      <c r="DZ450" s="858"/>
      <c r="EA450" s="858"/>
      <c r="EB450" s="858"/>
      <c r="EC450" s="858"/>
      <c r="ED450" s="858"/>
      <c r="EE450" s="858"/>
      <c r="EF450" s="858"/>
      <c r="EG450" s="858"/>
      <c r="EH450" s="858"/>
      <c r="EI450" s="858"/>
      <c r="EJ450" s="858"/>
      <c r="EK450" s="858"/>
      <c r="EL450" s="858"/>
      <c r="EM450" s="858"/>
      <c r="EN450" s="858"/>
      <c r="EO450" s="858"/>
      <c r="EP450" s="858"/>
      <c r="EQ450" s="858"/>
      <c r="ER450" s="858"/>
      <c r="ES450" s="858"/>
      <c r="ET450" s="858"/>
      <c r="EU450" s="858"/>
      <c r="EV450" s="858"/>
      <c r="EW450" s="858"/>
      <c r="EX450" s="858"/>
      <c r="EY450" s="858"/>
      <c r="EZ450" s="858"/>
      <c r="FA450" s="858"/>
      <c r="FB450" s="858"/>
      <c r="FC450" s="858"/>
      <c r="FD450" s="858"/>
      <c r="FE450" s="858"/>
      <c r="FF450" s="858"/>
      <c r="FG450" s="858"/>
      <c r="FH450" s="858"/>
      <c r="FI450" s="858"/>
      <c r="FJ450" s="858"/>
      <c r="FK450" s="858"/>
      <c r="FL450" s="858"/>
      <c r="FM450" s="858"/>
      <c r="FN450" s="858"/>
      <c r="FO450" s="858"/>
      <c r="FP450" s="858"/>
      <c r="FQ450" s="858"/>
      <c r="FR450" s="858"/>
      <c r="FS450" s="858"/>
      <c r="FT450" s="858"/>
      <c r="FU450" s="858"/>
      <c r="FV450" s="858"/>
      <c r="FW450" s="858"/>
      <c r="FX450" s="858"/>
      <c r="FY450" s="858"/>
      <c r="FZ450" s="858"/>
      <c r="GA450" s="858"/>
      <c r="GB450" s="858"/>
      <c r="GC450" s="858"/>
      <c r="GD450" s="858"/>
      <c r="GE450" s="858"/>
      <c r="GF450" s="858"/>
      <c r="GG450" s="858"/>
      <c r="GH450" s="858"/>
      <c r="GI450" s="858"/>
      <c r="GJ450" s="858"/>
      <c r="GK450" s="858"/>
      <c r="GL450" s="858"/>
      <c r="GM450" s="858"/>
      <c r="GN450" s="858"/>
      <c r="GO450" s="858"/>
      <c r="GP450" s="858"/>
      <c r="GQ450" s="858"/>
      <c r="GR450" s="858"/>
      <c r="GS450" s="858"/>
      <c r="GT450" s="858"/>
      <c r="GU450" s="858"/>
      <c r="GV450" s="858"/>
      <c r="GW450" s="858"/>
      <c r="GX450" s="858"/>
      <c r="GY450" s="858"/>
      <c r="GZ450" s="858"/>
      <c r="HA450" s="858"/>
      <c r="HB450" s="858"/>
      <c r="HC450" s="858"/>
      <c r="HD450" s="858"/>
      <c r="HE450" s="858"/>
      <c r="HF450" s="858"/>
      <c r="HG450" s="858"/>
      <c r="HH450" s="858"/>
      <c r="HI450" s="858"/>
      <c r="HJ450" s="858"/>
      <c r="HK450" s="858"/>
      <c r="HL450" s="858"/>
      <c r="HM450" s="858"/>
      <c r="HN450" s="858"/>
      <c r="HO450" s="858"/>
      <c r="HP450" s="858"/>
      <c r="HQ450" s="858"/>
      <c r="HR450" s="858"/>
      <c r="HS450" s="858"/>
      <c r="HT450" s="858"/>
      <c r="HU450" s="858"/>
      <c r="HV450" s="858"/>
      <c r="HW450" s="858"/>
      <c r="HX450" s="858"/>
      <c r="HY450" s="858"/>
      <c r="HZ450" s="858"/>
      <c r="IA450" s="858"/>
      <c r="IB450" s="858"/>
      <c r="IC450" s="858"/>
      <c r="ID450" s="858"/>
      <c r="IE450" s="858"/>
      <c r="IF450" s="858"/>
      <c r="IG450" s="858"/>
      <c r="IH450" s="858"/>
      <c r="II450" s="858"/>
      <c r="IJ450" s="858"/>
      <c r="IK450" s="858"/>
      <c r="IL450" s="858"/>
      <c r="IM450" s="858"/>
      <c r="IN450" s="858"/>
      <c r="IO450" s="858"/>
      <c r="IP450" s="858"/>
      <c r="IQ450" s="858"/>
      <c r="IR450" s="858"/>
      <c r="IS450" s="858"/>
      <c r="IT450" s="858"/>
      <c r="IU450" s="858"/>
      <c r="IV450" s="858"/>
    </row>
    <row r="451" spans="1:256" s="867" customFormat="1" ht="20.100000000000001" customHeight="1">
      <c r="A451" s="1320" t="s">
        <v>1748</v>
      </c>
      <c r="B451" s="644">
        <v>2009</v>
      </c>
      <c r="C451" s="644">
        <v>2010</v>
      </c>
      <c r="D451" s="644">
        <v>2011</v>
      </c>
      <c r="E451" s="644" t="s">
        <v>1741</v>
      </c>
      <c r="F451" s="2752"/>
      <c r="G451" s="2753"/>
      <c r="H451" s="2753"/>
      <c r="I451" s="2753"/>
      <c r="J451" s="2753"/>
      <c r="K451" s="2753"/>
      <c r="L451" s="2753"/>
      <c r="M451" s="2753"/>
      <c r="N451" s="2753"/>
      <c r="O451" s="2753"/>
      <c r="P451" s="2753"/>
      <c r="Q451" s="2753"/>
      <c r="R451" s="2753"/>
      <c r="S451" s="2753"/>
      <c r="T451" s="2753"/>
      <c r="U451" s="2753"/>
      <c r="V451" s="2753"/>
      <c r="W451" s="2753"/>
      <c r="X451" s="2753"/>
      <c r="Y451" s="2753"/>
      <c r="Z451" s="2753"/>
      <c r="AA451" s="2753"/>
      <c r="AB451" s="2753"/>
      <c r="AC451" s="2753"/>
      <c r="AD451" s="2753"/>
      <c r="AE451" s="2753"/>
      <c r="AF451" s="2753"/>
      <c r="AG451" s="2753"/>
      <c r="AH451" s="2753"/>
    </row>
    <row r="452" spans="1:256" s="867" customFormat="1" ht="20.100000000000001" customHeight="1">
      <c r="A452" s="1100" t="s">
        <v>1749</v>
      </c>
      <c r="B452" s="1085"/>
      <c r="C452" s="1085"/>
      <c r="D452" s="1085"/>
      <c r="E452" s="1085"/>
      <c r="F452" s="2752"/>
      <c r="G452" s="2753"/>
      <c r="H452" s="2753"/>
      <c r="I452" s="2753"/>
      <c r="J452" s="2753"/>
      <c r="K452" s="2753"/>
      <c r="L452" s="2753"/>
      <c r="M452" s="2753"/>
      <c r="N452" s="2753"/>
      <c r="O452" s="2753"/>
      <c r="P452" s="2753"/>
      <c r="Q452" s="2753"/>
      <c r="R452" s="2753"/>
      <c r="S452" s="2753"/>
      <c r="T452" s="2753"/>
      <c r="U452" s="2753"/>
      <c r="V452" s="2753"/>
      <c r="W452" s="2753"/>
      <c r="X452" s="2753"/>
      <c r="Y452" s="2753"/>
      <c r="Z452" s="2753"/>
      <c r="AA452" s="2753"/>
      <c r="AB452" s="2753"/>
      <c r="AC452" s="2753"/>
      <c r="AD452" s="2753"/>
      <c r="AE452" s="2753"/>
      <c r="AF452" s="2753"/>
      <c r="AG452" s="2753"/>
      <c r="AH452" s="2753"/>
    </row>
    <row r="453" spans="1:256" s="867" customFormat="1" ht="20.100000000000001" customHeight="1">
      <c r="A453" s="664" t="s">
        <v>1750</v>
      </c>
      <c r="B453" s="1064">
        <v>859653</v>
      </c>
      <c r="C453" s="1064">
        <v>795225</v>
      </c>
      <c r="D453" s="1064">
        <v>669921</v>
      </c>
      <c r="E453" s="1064">
        <v>1337352</v>
      </c>
      <c r="F453" s="2752"/>
      <c r="G453" s="2753"/>
      <c r="H453" s="2753"/>
      <c r="I453" s="2753"/>
      <c r="J453" s="2753"/>
      <c r="K453" s="2753"/>
      <c r="L453" s="2753"/>
      <c r="M453" s="2753"/>
      <c r="N453" s="2753"/>
      <c r="O453" s="2753"/>
      <c r="P453" s="2753"/>
      <c r="Q453" s="2753"/>
      <c r="R453" s="2753"/>
      <c r="S453" s="2753"/>
      <c r="T453" s="2753"/>
      <c r="U453" s="2753"/>
      <c r="V453" s="2753"/>
      <c r="W453" s="2753"/>
      <c r="X453" s="2753"/>
      <c r="Y453" s="2753"/>
      <c r="Z453" s="2753"/>
      <c r="AA453" s="2753"/>
      <c r="AB453" s="2753"/>
      <c r="AC453" s="2753"/>
      <c r="AD453" s="2753"/>
      <c r="AE453" s="2753"/>
      <c r="AF453" s="2753"/>
      <c r="AG453" s="2753"/>
      <c r="AH453" s="2753"/>
    </row>
    <row r="454" spans="1:256" s="867" customFormat="1" ht="20.100000000000001" customHeight="1">
      <c r="A454" s="664" t="s">
        <v>1751</v>
      </c>
      <c r="B454" s="1064">
        <v>157708</v>
      </c>
      <c r="C454" s="1064">
        <v>151048</v>
      </c>
      <c r="D454" s="1064">
        <v>208682</v>
      </c>
      <c r="E454" s="1064">
        <v>98984</v>
      </c>
      <c r="F454" s="2752"/>
      <c r="G454" s="2753"/>
      <c r="H454" s="2753"/>
      <c r="I454" s="2753"/>
      <c r="J454" s="2753"/>
      <c r="K454" s="2753"/>
      <c r="L454" s="2753"/>
      <c r="M454" s="2753"/>
      <c r="N454" s="2753"/>
      <c r="O454" s="2753"/>
      <c r="P454" s="2753"/>
      <c r="Q454" s="2753"/>
      <c r="R454" s="2753"/>
      <c r="S454" s="2753"/>
      <c r="T454" s="2753"/>
      <c r="U454" s="2753"/>
      <c r="V454" s="2753"/>
      <c r="W454" s="2753"/>
      <c r="X454" s="2753"/>
      <c r="Y454" s="2753"/>
      <c r="Z454" s="2753"/>
      <c r="AA454" s="2753"/>
      <c r="AB454" s="2753"/>
      <c r="AC454" s="2753"/>
      <c r="AD454" s="2753"/>
      <c r="AE454" s="2753"/>
      <c r="AF454" s="2753"/>
      <c r="AG454" s="2753"/>
      <c r="AH454" s="2753"/>
    </row>
    <row r="455" spans="1:256" s="867" customFormat="1" ht="20.100000000000001" customHeight="1">
      <c r="A455" s="664" t="s">
        <v>1752</v>
      </c>
      <c r="B455" s="1064">
        <v>188737</v>
      </c>
      <c r="C455" s="1064">
        <v>148653</v>
      </c>
      <c r="D455" s="1064">
        <v>147849</v>
      </c>
      <c r="E455" s="1064">
        <v>116460</v>
      </c>
      <c r="F455" s="2752"/>
      <c r="G455" s="2753"/>
      <c r="H455" s="2753"/>
      <c r="I455" s="2753"/>
      <c r="J455" s="2753"/>
      <c r="K455" s="2753"/>
      <c r="L455" s="2753"/>
      <c r="M455" s="2753"/>
      <c r="N455" s="2753"/>
      <c r="O455" s="2753"/>
      <c r="P455" s="2753"/>
      <c r="Q455" s="2753"/>
      <c r="R455" s="2753"/>
      <c r="S455" s="2753"/>
      <c r="T455" s="2753"/>
      <c r="U455" s="2753"/>
      <c r="V455" s="2753"/>
      <c r="W455" s="2753"/>
      <c r="X455" s="2753"/>
      <c r="Y455" s="2753"/>
      <c r="Z455" s="2753"/>
      <c r="AA455" s="2753"/>
      <c r="AB455" s="2753"/>
      <c r="AC455" s="2753"/>
      <c r="AD455" s="2753"/>
      <c r="AE455" s="2753"/>
      <c r="AF455" s="2753"/>
      <c r="AG455" s="2753"/>
      <c r="AH455" s="2753"/>
    </row>
    <row r="456" spans="1:256" s="867" customFormat="1" ht="20.100000000000001" customHeight="1">
      <c r="A456" s="599" t="s">
        <v>1753</v>
      </c>
      <c r="B456" s="1064"/>
      <c r="C456" s="1064"/>
      <c r="D456" s="1064"/>
      <c r="E456" s="1064"/>
      <c r="F456" s="2752"/>
      <c r="G456" s="2753"/>
      <c r="H456" s="2753"/>
      <c r="I456" s="2753"/>
      <c r="J456" s="2753"/>
      <c r="K456" s="2753"/>
      <c r="L456" s="2753"/>
      <c r="M456" s="2753"/>
      <c r="N456" s="2753"/>
      <c r="O456" s="2753"/>
      <c r="P456" s="2753"/>
      <c r="Q456" s="2753"/>
      <c r="R456" s="2753"/>
      <c r="S456" s="2753"/>
      <c r="T456" s="2753"/>
      <c r="U456" s="2753"/>
      <c r="V456" s="2753"/>
      <c r="W456" s="2753"/>
      <c r="X456" s="2753"/>
      <c r="Y456" s="2753"/>
      <c r="Z456" s="2753"/>
      <c r="AA456" s="2753"/>
      <c r="AB456" s="2753"/>
      <c r="AC456" s="2753"/>
      <c r="AD456" s="2753"/>
      <c r="AE456" s="2753"/>
      <c r="AF456" s="2753"/>
      <c r="AG456" s="2753"/>
      <c r="AH456" s="2753"/>
    </row>
    <row r="457" spans="1:256" s="867" customFormat="1" ht="20.100000000000001" customHeight="1">
      <c r="A457" s="664" t="s">
        <v>1750</v>
      </c>
      <c r="B457" s="1064">
        <v>1454</v>
      </c>
      <c r="C457" s="1064">
        <v>349</v>
      </c>
      <c r="D457" s="1064">
        <v>390</v>
      </c>
      <c r="E457" s="1064">
        <v>84</v>
      </c>
      <c r="F457" s="2752"/>
      <c r="G457" s="2753"/>
      <c r="H457" s="2753"/>
      <c r="I457" s="2753"/>
      <c r="J457" s="2753"/>
      <c r="K457" s="2753"/>
      <c r="L457" s="2753"/>
      <c r="M457" s="2753"/>
      <c r="N457" s="2753"/>
      <c r="O457" s="2753"/>
      <c r="P457" s="2753"/>
      <c r="Q457" s="2753"/>
      <c r="R457" s="2753"/>
      <c r="S457" s="2753"/>
      <c r="T457" s="2753"/>
      <c r="U457" s="2753"/>
      <c r="V457" s="2753"/>
      <c r="W457" s="2753"/>
      <c r="X457" s="2753"/>
      <c r="Y457" s="2753"/>
      <c r="Z457" s="2753"/>
      <c r="AA457" s="2753"/>
      <c r="AB457" s="2753"/>
      <c r="AC457" s="2753"/>
      <c r="AD457" s="2753"/>
      <c r="AE457" s="2753"/>
      <c r="AF457" s="2753"/>
      <c r="AG457" s="2753"/>
      <c r="AH457" s="2753"/>
    </row>
    <row r="458" spans="1:256" s="867" customFormat="1" ht="20.100000000000001" customHeight="1">
      <c r="A458" s="664" t="s">
        <v>1751</v>
      </c>
      <c r="B458" s="1064">
        <v>23870</v>
      </c>
      <c r="C458" s="1064">
        <v>23576</v>
      </c>
      <c r="D458" s="1064">
        <v>31597</v>
      </c>
      <c r="E458" s="1064">
        <v>33032</v>
      </c>
      <c r="F458" s="2752"/>
      <c r="G458" s="2753"/>
      <c r="H458" s="2753"/>
      <c r="I458" s="2753"/>
      <c r="J458" s="2753"/>
      <c r="K458" s="2753"/>
      <c r="L458" s="2753"/>
      <c r="M458" s="2753"/>
      <c r="N458" s="2753"/>
      <c r="O458" s="2753"/>
      <c r="P458" s="2753"/>
      <c r="Q458" s="2753"/>
      <c r="R458" s="2753"/>
      <c r="S458" s="2753"/>
      <c r="T458" s="2753"/>
      <c r="U458" s="2753"/>
      <c r="V458" s="2753"/>
      <c r="W458" s="2753"/>
      <c r="X458" s="2753"/>
      <c r="Y458" s="2753"/>
      <c r="Z458" s="2753"/>
      <c r="AA458" s="2753"/>
      <c r="AB458" s="2753"/>
      <c r="AC458" s="2753"/>
      <c r="AD458" s="2753"/>
      <c r="AE458" s="2753"/>
      <c r="AF458" s="2753"/>
      <c r="AG458" s="2753"/>
      <c r="AH458" s="2753"/>
    </row>
    <row r="459" spans="1:256" s="867" customFormat="1" ht="20.100000000000001" customHeight="1">
      <c r="A459" s="664" t="s">
        <v>1752</v>
      </c>
      <c r="B459" s="1064">
        <v>29836</v>
      </c>
      <c r="C459" s="1064">
        <v>27190</v>
      </c>
      <c r="D459" s="1064">
        <v>30418</v>
      </c>
      <c r="E459" s="1064">
        <v>4451</v>
      </c>
      <c r="F459" s="2752"/>
      <c r="G459" s="2753"/>
      <c r="H459" s="2753"/>
      <c r="I459" s="2753"/>
      <c r="J459" s="2753"/>
      <c r="K459" s="2753"/>
      <c r="L459" s="2753"/>
      <c r="M459" s="2753"/>
      <c r="N459" s="2753"/>
      <c r="O459" s="2753"/>
      <c r="P459" s="2753"/>
      <c r="Q459" s="2753"/>
      <c r="R459" s="2753"/>
      <c r="S459" s="2753"/>
      <c r="T459" s="2753"/>
      <c r="U459" s="2753"/>
      <c r="V459" s="2753"/>
      <c r="W459" s="2753"/>
      <c r="X459" s="2753"/>
      <c r="Y459" s="2753"/>
      <c r="Z459" s="2753"/>
      <c r="AA459" s="2753"/>
      <c r="AB459" s="2753"/>
      <c r="AC459" s="2753"/>
      <c r="AD459" s="2753"/>
      <c r="AE459" s="2753"/>
      <c r="AF459" s="2753"/>
      <c r="AG459" s="2753"/>
      <c r="AH459" s="2753"/>
    </row>
    <row r="460" spans="1:256" s="867" customFormat="1" ht="20.100000000000001" customHeight="1">
      <c r="A460" s="1331" t="s">
        <v>1754</v>
      </c>
      <c r="B460" s="1322"/>
      <c r="C460" s="1322"/>
      <c r="D460" s="1322"/>
      <c r="E460" s="1322"/>
      <c r="F460" s="2752"/>
      <c r="G460" s="2753"/>
      <c r="H460" s="2753"/>
      <c r="I460" s="2753"/>
      <c r="J460" s="2753"/>
      <c r="K460" s="2753"/>
      <c r="L460" s="2753"/>
      <c r="M460" s="2753"/>
      <c r="N460" s="2753"/>
      <c r="O460" s="2753"/>
      <c r="P460" s="2753"/>
      <c r="Q460" s="2753"/>
      <c r="R460" s="2753"/>
      <c r="S460" s="2753"/>
      <c r="T460" s="2753"/>
      <c r="U460" s="2753"/>
      <c r="V460" s="2753"/>
      <c r="W460" s="2753"/>
      <c r="X460" s="2753"/>
      <c r="Y460" s="2753"/>
      <c r="Z460" s="2753"/>
      <c r="AA460" s="2753"/>
      <c r="AB460" s="2753"/>
      <c r="AC460" s="2753"/>
      <c r="AD460" s="2753"/>
      <c r="AE460" s="2753"/>
      <c r="AF460" s="2753"/>
      <c r="AG460" s="2753"/>
      <c r="AH460" s="2753"/>
    </row>
    <row r="461" spans="1:256" s="867" customFormat="1" ht="20.100000000000001" customHeight="1">
      <c r="A461" s="1321" t="s">
        <v>1750</v>
      </c>
      <c r="B461" s="1064">
        <v>14184</v>
      </c>
      <c r="C461" s="1064">
        <v>12634</v>
      </c>
      <c r="D461" s="1064">
        <v>150033</v>
      </c>
      <c r="E461" s="1064">
        <v>3601</v>
      </c>
      <c r="F461" s="2752"/>
      <c r="G461" s="2753"/>
      <c r="H461" s="2753"/>
      <c r="I461" s="2753"/>
      <c r="J461" s="2753"/>
      <c r="K461" s="2753"/>
      <c r="L461" s="2753"/>
      <c r="M461" s="2753"/>
      <c r="N461" s="2753"/>
      <c r="O461" s="2753"/>
      <c r="P461" s="2753"/>
      <c r="Q461" s="2753"/>
      <c r="R461" s="2753"/>
      <c r="S461" s="2753"/>
      <c r="T461" s="2753"/>
      <c r="U461" s="2753"/>
      <c r="V461" s="2753"/>
      <c r="W461" s="2753"/>
      <c r="X461" s="2753"/>
      <c r="Y461" s="2753"/>
      <c r="Z461" s="2753"/>
      <c r="AA461" s="2753"/>
      <c r="AB461" s="2753"/>
      <c r="AC461" s="2753"/>
      <c r="AD461" s="2753"/>
      <c r="AE461" s="2753"/>
      <c r="AF461" s="2753"/>
      <c r="AG461" s="2753"/>
      <c r="AH461" s="2753"/>
    </row>
    <row r="462" spans="1:256" s="867" customFormat="1" ht="20.100000000000001" customHeight="1">
      <c r="A462" s="1321" t="s">
        <v>1751</v>
      </c>
      <c r="B462" s="1064">
        <v>56528</v>
      </c>
      <c r="C462" s="1064">
        <v>62595</v>
      </c>
      <c r="D462" s="1064">
        <v>61118</v>
      </c>
      <c r="E462" s="1064">
        <v>48643</v>
      </c>
      <c r="F462" s="2752"/>
      <c r="G462" s="2753"/>
      <c r="H462" s="2753"/>
      <c r="I462" s="2753"/>
      <c r="J462" s="2753"/>
      <c r="K462" s="2753"/>
      <c r="L462" s="2753"/>
      <c r="M462" s="2753"/>
      <c r="N462" s="2753"/>
      <c r="O462" s="2753"/>
      <c r="P462" s="2753"/>
      <c r="Q462" s="2753"/>
      <c r="R462" s="2753"/>
      <c r="S462" s="2753"/>
      <c r="T462" s="2753"/>
      <c r="U462" s="2753"/>
      <c r="V462" s="2753"/>
      <c r="W462" s="2753"/>
      <c r="X462" s="2753"/>
      <c r="Y462" s="2753"/>
      <c r="Z462" s="2753"/>
      <c r="AA462" s="2753"/>
      <c r="AB462" s="2753"/>
      <c r="AC462" s="2753"/>
      <c r="AD462" s="2753"/>
      <c r="AE462" s="2753"/>
      <c r="AF462" s="2753"/>
      <c r="AG462" s="2753"/>
      <c r="AH462" s="2753"/>
    </row>
    <row r="463" spans="1:256" s="864" customFormat="1" ht="15" customHeight="1">
      <c r="A463" s="1325" t="s">
        <v>1752</v>
      </c>
      <c r="B463" s="1326">
        <v>62386</v>
      </c>
      <c r="C463" s="1326">
        <v>60791</v>
      </c>
      <c r="D463" s="1326">
        <v>58782</v>
      </c>
      <c r="E463" s="1326">
        <v>9732</v>
      </c>
      <c r="F463" s="2752"/>
      <c r="G463" s="2753"/>
      <c r="H463" s="2753"/>
      <c r="I463" s="2753"/>
      <c r="J463" s="2753"/>
      <c r="K463" s="2753"/>
      <c r="L463" s="2753"/>
      <c r="M463" s="2753"/>
      <c r="N463" s="2753"/>
      <c r="O463" s="2753"/>
      <c r="P463" s="2753"/>
      <c r="Q463" s="2753"/>
      <c r="R463" s="2753"/>
      <c r="S463" s="2753"/>
      <c r="T463" s="2753"/>
      <c r="U463" s="2753"/>
      <c r="V463" s="2753"/>
      <c r="W463" s="2753"/>
      <c r="X463" s="2753"/>
      <c r="Y463" s="2753"/>
      <c r="Z463" s="2753"/>
      <c r="AA463" s="2753"/>
      <c r="AB463" s="2753"/>
      <c r="AC463" s="2753"/>
      <c r="AD463" s="2753"/>
      <c r="AE463" s="2753"/>
      <c r="AF463" s="2753"/>
      <c r="AG463" s="2753"/>
      <c r="AH463" s="2753"/>
      <c r="AI463" s="867"/>
      <c r="AJ463" s="867"/>
      <c r="AK463" s="867"/>
      <c r="AL463" s="867"/>
      <c r="AM463" s="867"/>
      <c r="AN463" s="867"/>
      <c r="AO463" s="867"/>
      <c r="AP463" s="867"/>
      <c r="AQ463" s="867"/>
      <c r="AR463" s="867"/>
      <c r="AS463" s="867"/>
      <c r="AT463" s="867"/>
      <c r="AU463" s="867"/>
      <c r="AV463" s="867"/>
      <c r="AW463" s="867"/>
      <c r="AX463" s="867"/>
      <c r="AY463" s="867"/>
      <c r="AZ463" s="867"/>
      <c r="BA463" s="867"/>
      <c r="BB463" s="867"/>
      <c r="BC463" s="867"/>
      <c r="BD463" s="867"/>
      <c r="BE463" s="867"/>
      <c r="BF463" s="867"/>
      <c r="BG463" s="867"/>
      <c r="BH463" s="867"/>
      <c r="BI463" s="867"/>
      <c r="BJ463" s="867"/>
      <c r="BK463" s="867"/>
      <c r="BL463" s="867"/>
      <c r="BM463" s="867"/>
      <c r="BN463" s="867"/>
      <c r="BO463" s="867"/>
      <c r="BP463" s="867"/>
      <c r="BQ463" s="867"/>
      <c r="BR463" s="867"/>
      <c r="BS463" s="867"/>
      <c r="BT463" s="867"/>
      <c r="BU463" s="867"/>
      <c r="BV463" s="867"/>
      <c r="BW463" s="867"/>
      <c r="BX463" s="867"/>
      <c r="BY463" s="867"/>
      <c r="BZ463" s="867"/>
      <c r="CA463" s="867"/>
      <c r="CB463" s="867"/>
      <c r="CC463" s="867"/>
      <c r="CD463" s="867"/>
      <c r="CE463" s="867"/>
      <c r="CF463" s="867"/>
      <c r="CG463" s="867"/>
      <c r="CH463" s="867"/>
      <c r="CI463" s="867"/>
      <c r="CJ463" s="867"/>
      <c r="CK463" s="867"/>
      <c r="CL463" s="867"/>
      <c r="CM463" s="867"/>
      <c r="CN463" s="867"/>
      <c r="CO463" s="867"/>
      <c r="CP463" s="867"/>
      <c r="CQ463" s="867"/>
      <c r="CR463" s="867"/>
      <c r="CS463" s="867"/>
      <c r="CT463" s="867"/>
      <c r="CU463" s="867"/>
      <c r="CV463" s="867"/>
      <c r="CW463" s="867"/>
      <c r="CX463" s="867"/>
      <c r="CY463" s="867"/>
      <c r="CZ463" s="867"/>
      <c r="DA463" s="867"/>
      <c r="DB463" s="867"/>
      <c r="DC463" s="867"/>
      <c r="DD463" s="867"/>
      <c r="DE463" s="867"/>
      <c r="DF463" s="867"/>
      <c r="DG463" s="867"/>
      <c r="DH463" s="867"/>
      <c r="DI463" s="867"/>
      <c r="DJ463" s="867"/>
      <c r="DK463" s="867"/>
      <c r="DL463" s="867"/>
      <c r="DM463" s="867"/>
      <c r="DN463" s="867"/>
      <c r="DO463" s="867"/>
      <c r="DP463" s="867"/>
      <c r="DQ463" s="867"/>
      <c r="DR463" s="867"/>
      <c r="DS463" s="867"/>
      <c r="DT463" s="867"/>
      <c r="DU463" s="867"/>
      <c r="DV463" s="867"/>
      <c r="DW463" s="867"/>
      <c r="DX463" s="867"/>
      <c r="DY463" s="867"/>
      <c r="DZ463" s="867"/>
      <c r="EA463" s="867"/>
      <c r="EB463" s="867"/>
      <c r="EC463" s="867"/>
      <c r="ED463" s="867"/>
      <c r="EE463" s="867"/>
      <c r="EF463" s="867"/>
      <c r="EG463" s="867"/>
      <c r="EH463" s="867"/>
      <c r="EI463" s="867"/>
      <c r="EJ463" s="867"/>
      <c r="EK463" s="867"/>
      <c r="EL463" s="867"/>
      <c r="EM463" s="867"/>
      <c r="EN463" s="867"/>
      <c r="EO463" s="867"/>
      <c r="EP463" s="867"/>
      <c r="EQ463" s="867"/>
      <c r="ER463" s="867"/>
      <c r="ES463" s="867"/>
      <c r="ET463" s="867"/>
      <c r="EU463" s="867"/>
      <c r="EV463" s="867"/>
      <c r="EW463" s="867"/>
      <c r="EX463" s="867"/>
      <c r="EY463" s="867"/>
      <c r="EZ463" s="867"/>
      <c r="FA463" s="867"/>
      <c r="FB463" s="867"/>
      <c r="FC463" s="867"/>
      <c r="FD463" s="867"/>
      <c r="FE463" s="867"/>
      <c r="FF463" s="867"/>
      <c r="FG463" s="867"/>
      <c r="FH463" s="867"/>
      <c r="FI463" s="867"/>
      <c r="FJ463" s="867"/>
      <c r="FK463" s="867"/>
      <c r="FL463" s="867"/>
      <c r="FM463" s="867"/>
      <c r="FN463" s="867"/>
      <c r="FO463" s="867"/>
      <c r="FP463" s="867"/>
      <c r="FQ463" s="867"/>
      <c r="FR463" s="867"/>
      <c r="FS463" s="867"/>
      <c r="FT463" s="867"/>
      <c r="FU463" s="867"/>
      <c r="FV463" s="867"/>
      <c r="FW463" s="867"/>
      <c r="FX463" s="867"/>
      <c r="FY463" s="867"/>
      <c r="FZ463" s="867"/>
      <c r="GA463" s="867"/>
      <c r="GB463" s="867"/>
      <c r="GC463" s="867"/>
      <c r="GD463" s="867"/>
      <c r="GE463" s="867"/>
      <c r="GF463" s="867"/>
      <c r="GG463" s="867"/>
      <c r="GH463" s="867"/>
      <c r="GI463" s="867"/>
      <c r="GJ463" s="867"/>
      <c r="GK463" s="867"/>
      <c r="GL463" s="867"/>
      <c r="GM463" s="867"/>
      <c r="GN463" s="867"/>
      <c r="GO463" s="867"/>
      <c r="GP463" s="867"/>
      <c r="GQ463" s="867"/>
      <c r="GR463" s="867"/>
      <c r="GS463" s="867"/>
      <c r="GT463" s="867"/>
      <c r="GU463" s="867"/>
      <c r="GV463" s="867"/>
      <c r="GW463" s="867"/>
      <c r="GX463" s="867"/>
      <c r="GY463" s="867"/>
      <c r="GZ463" s="867"/>
      <c r="HA463" s="867"/>
      <c r="HB463" s="867"/>
      <c r="HC463" s="867"/>
      <c r="HD463" s="867"/>
      <c r="HE463" s="867"/>
      <c r="HF463" s="867"/>
      <c r="HG463" s="867"/>
      <c r="HH463" s="867"/>
      <c r="HI463" s="867"/>
      <c r="HJ463" s="867"/>
      <c r="HK463" s="867"/>
      <c r="HL463" s="867"/>
      <c r="HM463" s="867"/>
      <c r="HN463" s="867"/>
      <c r="HO463" s="867"/>
      <c r="HP463" s="867"/>
      <c r="HQ463" s="867"/>
      <c r="HR463" s="867"/>
      <c r="HS463" s="867"/>
      <c r="HT463" s="867"/>
      <c r="HU463" s="867"/>
      <c r="HV463" s="867"/>
      <c r="HW463" s="867"/>
      <c r="HX463" s="867"/>
      <c r="HY463" s="867"/>
      <c r="HZ463" s="867"/>
      <c r="IA463" s="867"/>
      <c r="IB463" s="867"/>
      <c r="IC463" s="867"/>
      <c r="ID463" s="867"/>
      <c r="IE463" s="867"/>
      <c r="IF463" s="867"/>
      <c r="IG463" s="867"/>
      <c r="IH463" s="867"/>
      <c r="II463" s="867"/>
      <c r="IJ463" s="867"/>
      <c r="IK463" s="867"/>
      <c r="IL463" s="867"/>
      <c r="IM463" s="867"/>
      <c r="IN463" s="867"/>
      <c r="IO463" s="867"/>
      <c r="IP463" s="867"/>
      <c r="IQ463" s="867"/>
      <c r="IR463" s="867"/>
      <c r="IS463" s="867"/>
      <c r="IT463" s="867"/>
      <c r="IU463" s="867"/>
      <c r="IV463" s="867"/>
    </row>
    <row r="464" spans="1:256">
      <c r="A464" s="617" t="s">
        <v>1745</v>
      </c>
      <c r="B464" s="617"/>
      <c r="C464" s="617"/>
      <c r="D464" s="617"/>
      <c r="E464" s="617"/>
      <c r="G464" s="2757"/>
      <c r="H464" s="2757"/>
      <c r="I464" s="2757"/>
      <c r="J464" s="2757"/>
      <c r="K464" s="2757"/>
      <c r="L464" s="2757"/>
      <c r="M464" s="2757"/>
      <c r="N464" s="2757"/>
      <c r="O464" s="2757"/>
      <c r="P464" s="2757"/>
      <c r="Q464" s="2757"/>
      <c r="R464" s="2757"/>
      <c r="S464" s="2757"/>
      <c r="T464" s="2757"/>
      <c r="U464" s="2757"/>
      <c r="V464" s="2757"/>
      <c r="W464" s="2757"/>
      <c r="X464" s="2757"/>
      <c r="Y464" s="2757"/>
      <c r="Z464" s="2757"/>
      <c r="AA464" s="2757"/>
      <c r="AB464" s="2757"/>
      <c r="AC464" s="2757"/>
      <c r="AD464" s="2757"/>
      <c r="AE464" s="2757"/>
      <c r="AF464" s="2757"/>
      <c r="AG464" s="2757"/>
      <c r="AH464" s="2757"/>
      <c r="AI464" s="864"/>
      <c r="AJ464" s="864"/>
      <c r="AK464" s="864"/>
      <c r="AL464" s="864"/>
      <c r="AM464" s="864"/>
      <c r="AN464" s="864"/>
      <c r="AO464" s="864"/>
      <c r="AP464" s="864"/>
      <c r="AQ464" s="864"/>
      <c r="AR464" s="864"/>
      <c r="AS464" s="864"/>
      <c r="AT464" s="864"/>
      <c r="AU464" s="864"/>
      <c r="AV464" s="864"/>
      <c r="AW464" s="864"/>
      <c r="AX464" s="864"/>
      <c r="AY464" s="864"/>
      <c r="AZ464" s="864"/>
      <c r="BA464" s="864"/>
      <c r="BB464" s="864"/>
      <c r="BC464" s="864"/>
      <c r="BD464" s="864"/>
      <c r="BE464" s="864"/>
      <c r="BF464" s="864"/>
      <c r="BG464" s="864"/>
      <c r="BH464" s="864"/>
      <c r="BI464" s="864"/>
      <c r="BJ464" s="864"/>
      <c r="BK464" s="864"/>
      <c r="BL464" s="864"/>
      <c r="BM464" s="864"/>
      <c r="BN464" s="864"/>
      <c r="BO464" s="864"/>
      <c r="BP464" s="864"/>
      <c r="BQ464" s="864"/>
      <c r="BR464" s="864"/>
      <c r="BS464" s="864"/>
      <c r="BT464" s="864"/>
      <c r="BU464" s="864"/>
      <c r="BV464" s="864"/>
      <c r="BW464" s="864"/>
      <c r="BX464" s="864"/>
      <c r="BY464" s="864"/>
      <c r="BZ464" s="864"/>
      <c r="CA464" s="864"/>
      <c r="CB464" s="864"/>
      <c r="CC464" s="864"/>
      <c r="CD464" s="864"/>
      <c r="CE464" s="864"/>
      <c r="CF464" s="864"/>
      <c r="CG464" s="864"/>
      <c r="CH464" s="864"/>
      <c r="CI464" s="864"/>
      <c r="CJ464" s="864"/>
      <c r="CK464" s="864"/>
      <c r="CL464" s="864"/>
      <c r="CM464" s="864"/>
      <c r="CN464" s="864"/>
      <c r="CO464" s="864"/>
      <c r="CP464" s="864"/>
      <c r="CQ464" s="864"/>
      <c r="CR464" s="864"/>
      <c r="CS464" s="864"/>
      <c r="CT464" s="864"/>
      <c r="CU464" s="864"/>
      <c r="CV464" s="864"/>
      <c r="CW464" s="864"/>
      <c r="CX464" s="864"/>
      <c r="CY464" s="864"/>
      <c r="CZ464" s="864"/>
      <c r="DA464" s="864"/>
      <c r="DB464" s="864"/>
      <c r="DC464" s="864"/>
      <c r="DD464" s="864"/>
      <c r="DE464" s="864"/>
      <c r="DF464" s="864"/>
      <c r="DG464" s="864"/>
      <c r="DH464" s="864"/>
      <c r="DI464" s="864"/>
      <c r="DJ464" s="864"/>
      <c r="DK464" s="864"/>
      <c r="DL464" s="864"/>
      <c r="DM464" s="864"/>
      <c r="DN464" s="864"/>
      <c r="DO464" s="864"/>
      <c r="DP464" s="864"/>
      <c r="DQ464" s="864"/>
      <c r="DR464" s="864"/>
      <c r="DS464" s="864"/>
      <c r="DT464" s="864"/>
      <c r="DU464" s="864"/>
      <c r="DV464" s="864"/>
      <c r="DW464" s="864"/>
      <c r="DX464" s="864"/>
      <c r="DY464" s="864"/>
      <c r="DZ464" s="864"/>
      <c r="EA464" s="864"/>
      <c r="EB464" s="864"/>
      <c r="EC464" s="864"/>
      <c r="ED464" s="864"/>
      <c r="EE464" s="864"/>
      <c r="EF464" s="864"/>
      <c r="EG464" s="864"/>
      <c r="EH464" s="864"/>
      <c r="EI464" s="864"/>
      <c r="EJ464" s="864"/>
      <c r="EK464" s="864"/>
      <c r="EL464" s="864"/>
      <c r="EM464" s="864"/>
      <c r="EN464" s="864"/>
      <c r="EO464" s="864"/>
      <c r="EP464" s="864"/>
      <c r="EQ464" s="864"/>
      <c r="ER464" s="864"/>
      <c r="ES464" s="864"/>
      <c r="ET464" s="864"/>
      <c r="EU464" s="864"/>
      <c r="EV464" s="864"/>
      <c r="EW464" s="864"/>
      <c r="EX464" s="864"/>
      <c r="EY464" s="864"/>
      <c r="EZ464" s="864"/>
      <c r="FA464" s="864"/>
      <c r="FB464" s="864"/>
      <c r="FC464" s="864"/>
      <c r="FD464" s="864"/>
      <c r="FE464" s="864"/>
      <c r="FF464" s="864"/>
      <c r="FG464" s="864"/>
      <c r="FH464" s="864"/>
      <c r="FI464" s="864"/>
      <c r="FJ464" s="864"/>
      <c r="FK464" s="864"/>
      <c r="FL464" s="864"/>
      <c r="FM464" s="864"/>
      <c r="FN464" s="864"/>
      <c r="FO464" s="864"/>
      <c r="FP464" s="864"/>
      <c r="FQ464" s="864"/>
      <c r="FR464" s="864"/>
      <c r="FS464" s="864"/>
      <c r="FT464" s="864"/>
      <c r="FU464" s="864"/>
      <c r="FV464" s="864"/>
      <c r="FW464" s="864"/>
      <c r="FX464" s="864"/>
      <c r="FY464" s="864"/>
      <c r="FZ464" s="864"/>
      <c r="GA464" s="864"/>
      <c r="GB464" s="864"/>
      <c r="GC464" s="864"/>
      <c r="GD464" s="864"/>
      <c r="GE464" s="864"/>
      <c r="GF464" s="864"/>
      <c r="GG464" s="864"/>
      <c r="GH464" s="864"/>
      <c r="GI464" s="864"/>
      <c r="GJ464" s="864"/>
      <c r="GK464" s="864"/>
      <c r="GL464" s="864"/>
      <c r="GM464" s="864"/>
      <c r="GN464" s="864"/>
      <c r="GO464" s="864"/>
      <c r="GP464" s="864"/>
      <c r="GQ464" s="864"/>
      <c r="GR464" s="864"/>
      <c r="GS464" s="864"/>
      <c r="GT464" s="864"/>
      <c r="GU464" s="864"/>
      <c r="GV464" s="864"/>
      <c r="GW464" s="864"/>
      <c r="GX464" s="864"/>
      <c r="GY464" s="864"/>
      <c r="GZ464" s="864"/>
      <c r="HA464" s="864"/>
      <c r="HB464" s="864"/>
      <c r="HC464" s="864"/>
      <c r="HD464" s="864"/>
      <c r="HE464" s="864"/>
      <c r="HF464" s="864"/>
      <c r="HG464" s="864"/>
      <c r="HH464" s="864"/>
      <c r="HI464" s="864"/>
      <c r="HJ464" s="864"/>
      <c r="HK464" s="864"/>
      <c r="HL464" s="864"/>
      <c r="HM464" s="864"/>
      <c r="HN464" s="864"/>
      <c r="HO464" s="864"/>
      <c r="HP464" s="864"/>
      <c r="HQ464" s="864"/>
      <c r="HR464" s="864"/>
      <c r="HS464" s="864"/>
      <c r="HT464" s="864"/>
      <c r="HU464" s="864"/>
      <c r="HV464" s="864"/>
      <c r="HW464" s="864"/>
      <c r="HX464" s="864"/>
      <c r="HY464" s="864"/>
      <c r="HZ464" s="864"/>
      <c r="IA464" s="864"/>
      <c r="IB464" s="864"/>
      <c r="IC464" s="864"/>
      <c r="ID464" s="864"/>
      <c r="IE464" s="864"/>
      <c r="IF464" s="864"/>
      <c r="IG464" s="864"/>
      <c r="IH464" s="864"/>
      <c r="II464" s="864"/>
      <c r="IJ464" s="864"/>
      <c r="IK464" s="864"/>
      <c r="IL464" s="864"/>
      <c r="IM464" s="864"/>
      <c r="IN464" s="864"/>
      <c r="IO464" s="864"/>
      <c r="IP464" s="864"/>
      <c r="IQ464" s="864"/>
      <c r="IR464" s="864"/>
      <c r="IS464" s="864"/>
      <c r="IT464" s="864"/>
      <c r="IU464" s="864"/>
      <c r="IV464" s="864"/>
    </row>
    <row r="465" spans="1:1">
      <c r="A465" s="1330" t="s">
        <v>1755</v>
      </c>
    </row>
  </sheetData>
  <protectedRanges>
    <protectedRange sqref="B448:D449" name="Range1_16_1"/>
    <protectedRange sqref="B465:D468" name="Range1_4_2_1"/>
    <protectedRange sqref="B482:D493 B495:D506" name="Range1_1_5_2"/>
    <protectedRange sqref="B523:E523 C532:E532 B530:B532 C530:D531 B534:D534" name="Range1_2_3_2"/>
    <protectedRange sqref="B556:D557" name="Range1_1_6_1"/>
    <protectedRange sqref="B550:D551 B546:D547 B539:D539 B542:D543" name="Range1_4_4_2"/>
    <protectedRange sqref="B562:D563" name="Range2_1"/>
    <protectedRange sqref="B571:E574" name="Range1_2_4_1"/>
    <protectedRange sqref="C32:C36" name="Range1_13_1_1"/>
    <protectedRange sqref="B32" name="Range1_3_1"/>
    <protectedRange sqref="B270:C281 B283:C294" name="Range1_1_5_1_1"/>
    <protectedRange sqref="B319:B321 B312:D312 C321:D321 C319:C320 B323:C323" name="Range1_2_3_1_1"/>
    <protectedRange sqref="B402:C403 B398:C399 C391 B394:C395" name="Range1_4_4_1_1"/>
    <protectedRange sqref="E312 E321" name="Range1_2_3_1_2_1"/>
    <protectedRange sqref="B391" name="Range1_4_4_1_2"/>
  </protectedRanges>
  <mergeCells count="31">
    <mergeCell ref="F232:F233"/>
    <mergeCell ref="A2:E2"/>
    <mergeCell ref="A11:D11"/>
    <mergeCell ref="A20:D20"/>
    <mergeCell ref="A51:E51"/>
    <mergeCell ref="F220:F221"/>
    <mergeCell ref="I247:I248"/>
    <mergeCell ref="A235:A236"/>
    <mergeCell ref="B235:D235"/>
    <mergeCell ref="E235:E236"/>
    <mergeCell ref="G235:G236"/>
    <mergeCell ref="H235:H236"/>
    <mergeCell ref="I235:I236"/>
    <mergeCell ref="A247:A248"/>
    <mergeCell ref="B247:D247"/>
    <mergeCell ref="E247:E248"/>
    <mergeCell ref="G247:G248"/>
    <mergeCell ref="H247:H248"/>
    <mergeCell ref="B259:C259"/>
    <mergeCell ref="D259:E259"/>
    <mergeCell ref="B260:C260"/>
    <mergeCell ref="D260:E260"/>
    <mergeCell ref="B261:C261"/>
    <mergeCell ref="D261:E261"/>
    <mergeCell ref="B262:C262"/>
    <mergeCell ref="D262:E262"/>
    <mergeCell ref="B263:C263"/>
    <mergeCell ref="D263:E263"/>
    <mergeCell ref="A417:A418"/>
    <mergeCell ref="B417:C417"/>
    <mergeCell ref="D417:E417"/>
  </mergeCells>
  <pageMargins left="0.7" right="0.7" top="0.75" bottom="0.56999999999999995" header="0.3" footer="0.3"/>
  <pageSetup paperSize="9" scale="79" orientation="portrait" r:id="rId1"/>
  <headerFooter>
    <oddFooter>&amp;C&amp;P</oddFooter>
  </headerFooter>
  <rowBreaks count="15" manualBreakCount="15">
    <brk id="21" max="4" man="1"/>
    <brk id="49" max="4" man="1"/>
    <brk id="85" max="4" man="1"/>
    <brk id="106" max="4" man="1"/>
    <brk id="128" max="4" man="1"/>
    <brk id="156" max="4" man="1"/>
    <brk id="206" max="4" man="1"/>
    <brk id="231" max="4" man="1"/>
    <brk id="265" max="4" man="1"/>
    <brk id="296" max="4" man="1"/>
    <brk id="325" max="4" man="1"/>
    <brk id="372" max="4" man="1"/>
    <brk id="414" max="4" man="1"/>
    <brk id="514" max="5" man="1"/>
    <brk id="543" max="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I49"/>
  <sheetViews>
    <sheetView view="pageBreakPreview" zoomScaleSheetLayoutView="100" workbookViewId="0">
      <selection activeCell="G1" sqref="G1:X1048576"/>
    </sheetView>
  </sheetViews>
  <sheetFormatPr defaultRowHeight="15"/>
  <cols>
    <col min="1" max="1" width="48" style="747" customWidth="1"/>
    <col min="2" max="2" width="11.7109375" style="747" customWidth="1"/>
    <col min="3" max="4" width="12.85546875" style="747" bestFit="1" customWidth="1"/>
    <col min="5" max="5" width="12.42578125" style="747" bestFit="1" customWidth="1"/>
    <col min="6" max="6" width="9.140625" style="858"/>
    <col min="7" max="24" width="9.140625" style="2752"/>
    <col min="25" max="61" width="9.140625" style="2748"/>
    <col min="62" max="256" width="9.140625" style="858"/>
    <col min="257" max="257" width="48" style="858" customWidth="1"/>
    <col min="258" max="258" width="11.7109375" style="858" customWidth="1"/>
    <col min="259" max="260" width="12.85546875" style="858" bestFit="1" customWidth="1"/>
    <col min="261" max="261" width="12.42578125" style="858" bestFit="1" customWidth="1"/>
    <col min="262" max="512" width="9.140625" style="858"/>
    <col min="513" max="513" width="48" style="858" customWidth="1"/>
    <col min="514" max="514" width="11.7109375" style="858" customWidth="1"/>
    <col min="515" max="516" width="12.85546875" style="858" bestFit="1" customWidth="1"/>
    <col min="517" max="517" width="12.42578125" style="858" bestFit="1" customWidth="1"/>
    <col min="518" max="768" width="9.140625" style="858"/>
    <col min="769" max="769" width="48" style="858" customWidth="1"/>
    <col min="770" max="770" width="11.7109375" style="858" customWidth="1"/>
    <col min="771" max="772" width="12.85546875" style="858" bestFit="1" customWidth="1"/>
    <col min="773" max="773" width="12.42578125" style="858" bestFit="1" customWidth="1"/>
    <col min="774" max="1024" width="9.140625" style="858"/>
    <col min="1025" max="1025" width="48" style="858" customWidth="1"/>
    <col min="1026" max="1026" width="11.7109375" style="858" customWidth="1"/>
    <col min="1027" max="1028" width="12.85546875" style="858" bestFit="1" customWidth="1"/>
    <col min="1029" max="1029" width="12.42578125" style="858" bestFit="1" customWidth="1"/>
    <col min="1030" max="1280" width="9.140625" style="858"/>
    <col min="1281" max="1281" width="48" style="858" customWidth="1"/>
    <col min="1282" max="1282" width="11.7109375" style="858" customWidth="1"/>
    <col min="1283" max="1284" width="12.85546875" style="858" bestFit="1" customWidth="1"/>
    <col min="1285" max="1285" width="12.42578125" style="858" bestFit="1" customWidth="1"/>
    <col min="1286" max="1536" width="9.140625" style="858"/>
    <col min="1537" max="1537" width="48" style="858" customWidth="1"/>
    <col min="1538" max="1538" width="11.7109375" style="858" customWidth="1"/>
    <col min="1539" max="1540" width="12.85546875" style="858" bestFit="1" customWidth="1"/>
    <col min="1541" max="1541" width="12.42578125" style="858" bestFit="1" customWidth="1"/>
    <col min="1542" max="1792" width="9.140625" style="858"/>
    <col min="1793" max="1793" width="48" style="858" customWidth="1"/>
    <col min="1794" max="1794" width="11.7109375" style="858" customWidth="1"/>
    <col min="1795" max="1796" width="12.85546875" style="858" bestFit="1" customWidth="1"/>
    <col min="1797" max="1797" width="12.42578125" style="858" bestFit="1" customWidth="1"/>
    <col min="1798" max="2048" width="9.140625" style="858"/>
    <col min="2049" max="2049" width="48" style="858" customWidth="1"/>
    <col min="2050" max="2050" width="11.7109375" style="858" customWidth="1"/>
    <col min="2051" max="2052" width="12.85546875" style="858" bestFit="1" customWidth="1"/>
    <col min="2053" max="2053" width="12.42578125" style="858" bestFit="1" customWidth="1"/>
    <col min="2054" max="2304" width="9.140625" style="858"/>
    <col min="2305" max="2305" width="48" style="858" customWidth="1"/>
    <col min="2306" max="2306" width="11.7109375" style="858" customWidth="1"/>
    <col min="2307" max="2308" width="12.85546875" style="858" bestFit="1" customWidth="1"/>
    <col min="2309" max="2309" width="12.42578125" style="858" bestFit="1" customWidth="1"/>
    <col min="2310" max="2560" width="9.140625" style="858"/>
    <col min="2561" max="2561" width="48" style="858" customWidth="1"/>
    <col min="2562" max="2562" width="11.7109375" style="858" customWidth="1"/>
    <col min="2563" max="2564" width="12.85546875" style="858" bestFit="1" customWidth="1"/>
    <col min="2565" max="2565" width="12.42578125" style="858" bestFit="1" customWidth="1"/>
    <col min="2566" max="2816" width="9.140625" style="858"/>
    <col min="2817" max="2817" width="48" style="858" customWidth="1"/>
    <col min="2818" max="2818" width="11.7109375" style="858" customWidth="1"/>
    <col min="2819" max="2820" width="12.85546875" style="858" bestFit="1" customWidth="1"/>
    <col min="2821" max="2821" width="12.42578125" style="858" bestFit="1" customWidth="1"/>
    <col min="2822" max="3072" width="9.140625" style="858"/>
    <col min="3073" max="3073" width="48" style="858" customWidth="1"/>
    <col min="3074" max="3074" width="11.7109375" style="858" customWidth="1"/>
    <col min="3075" max="3076" width="12.85546875" style="858" bestFit="1" customWidth="1"/>
    <col min="3077" max="3077" width="12.42578125" style="858" bestFit="1" customWidth="1"/>
    <col min="3078" max="3328" width="9.140625" style="858"/>
    <col min="3329" max="3329" width="48" style="858" customWidth="1"/>
    <col min="3330" max="3330" width="11.7109375" style="858" customWidth="1"/>
    <col min="3331" max="3332" width="12.85546875" style="858" bestFit="1" customWidth="1"/>
    <col min="3333" max="3333" width="12.42578125" style="858" bestFit="1" customWidth="1"/>
    <col min="3334" max="3584" width="9.140625" style="858"/>
    <col min="3585" max="3585" width="48" style="858" customWidth="1"/>
    <col min="3586" max="3586" width="11.7109375" style="858" customWidth="1"/>
    <col min="3587" max="3588" width="12.85546875" style="858" bestFit="1" customWidth="1"/>
    <col min="3589" max="3589" width="12.42578125" style="858" bestFit="1" customWidth="1"/>
    <col min="3590" max="3840" width="9.140625" style="858"/>
    <col min="3841" max="3841" width="48" style="858" customWidth="1"/>
    <col min="3842" max="3842" width="11.7109375" style="858" customWidth="1"/>
    <col min="3843" max="3844" width="12.85546875" style="858" bestFit="1" customWidth="1"/>
    <col min="3845" max="3845" width="12.42578125" style="858" bestFit="1" customWidth="1"/>
    <col min="3846" max="4096" width="9.140625" style="858"/>
    <col min="4097" max="4097" width="48" style="858" customWidth="1"/>
    <col min="4098" max="4098" width="11.7109375" style="858" customWidth="1"/>
    <col min="4099" max="4100" width="12.85546875" style="858" bestFit="1" customWidth="1"/>
    <col min="4101" max="4101" width="12.42578125" style="858" bestFit="1" customWidth="1"/>
    <col min="4102" max="4352" width="9.140625" style="858"/>
    <col min="4353" max="4353" width="48" style="858" customWidth="1"/>
    <col min="4354" max="4354" width="11.7109375" style="858" customWidth="1"/>
    <col min="4355" max="4356" width="12.85546875" style="858" bestFit="1" customWidth="1"/>
    <col min="4357" max="4357" width="12.42578125" style="858" bestFit="1" customWidth="1"/>
    <col min="4358" max="4608" width="9.140625" style="858"/>
    <col min="4609" max="4609" width="48" style="858" customWidth="1"/>
    <col min="4610" max="4610" width="11.7109375" style="858" customWidth="1"/>
    <col min="4611" max="4612" width="12.85546875" style="858" bestFit="1" customWidth="1"/>
    <col min="4613" max="4613" width="12.42578125" style="858" bestFit="1" customWidth="1"/>
    <col min="4614" max="4864" width="9.140625" style="858"/>
    <col min="4865" max="4865" width="48" style="858" customWidth="1"/>
    <col min="4866" max="4866" width="11.7109375" style="858" customWidth="1"/>
    <col min="4867" max="4868" width="12.85546875" style="858" bestFit="1" customWidth="1"/>
    <col min="4869" max="4869" width="12.42578125" style="858" bestFit="1" customWidth="1"/>
    <col min="4870" max="5120" width="9.140625" style="858"/>
    <col min="5121" max="5121" width="48" style="858" customWidth="1"/>
    <col min="5122" max="5122" width="11.7109375" style="858" customWidth="1"/>
    <col min="5123" max="5124" width="12.85546875" style="858" bestFit="1" customWidth="1"/>
    <col min="5125" max="5125" width="12.42578125" style="858" bestFit="1" customWidth="1"/>
    <col min="5126" max="5376" width="9.140625" style="858"/>
    <col min="5377" max="5377" width="48" style="858" customWidth="1"/>
    <col min="5378" max="5378" width="11.7109375" style="858" customWidth="1"/>
    <col min="5379" max="5380" width="12.85546875" style="858" bestFit="1" customWidth="1"/>
    <col min="5381" max="5381" width="12.42578125" style="858" bestFit="1" customWidth="1"/>
    <col min="5382" max="5632" width="9.140625" style="858"/>
    <col min="5633" max="5633" width="48" style="858" customWidth="1"/>
    <col min="5634" max="5634" width="11.7109375" style="858" customWidth="1"/>
    <col min="5635" max="5636" width="12.85546875" style="858" bestFit="1" customWidth="1"/>
    <col min="5637" max="5637" width="12.42578125" style="858" bestFit="1" customWidth="1"/>
    <col min="5638" max="5888" width="9.140625" style="858"/>
    <col min="5889" max="5889" width="48" style="858" customWidth="1"/>
    <col min="5890" max="5890" width="11.7109375" style="858" customWidth="1"/>
    <col min="5891" max="5892" width="12.85546875" style="858" bestFit="1" customWidth="1"/>
    <col min="5893" max="5893" width="12.42578125" style="858" bestFit="1" customWidth="1"/>
    <col min="5894" max="6144" width="9.140625" style="858"/>
    <col min="6145" max="6145" width="48" style="858" customWidth="1"/>
    <col min="6146" max="6146" width="11.7109375" style="858" customWidth="1"/>
    <col min="6147" max="6148" width="12.85546875" style="858" bestFit="1" customWidth="1"/>
    <col min="6149" max="6149" width="12.42578125" style="858" bestFit="1" customWidth="1"/>
    <col min="6150" max="6400" width="9.140625" style="858"/>
    <col min="6401" max="6401" width="48" style="858" customWidth="1"/>
    <col min="6402" max="6402" width="11.7109375" style="858" customWidth="1"/>
    <col min="6403" max="6404" width="12.85546875" style="858" bestFit="1" customWidth="1"/>
    <col min="6405" max="6405" width="12.42578125" style="858" bestFit="1" customWidth="1"/>
    <col min="6406" max="6656" width="9.140625" style="858"/>
    <col min="6657" max="6657" width="48" style="858" customWidth="1"/>
    <col min="6658" max="6658" width="11.7109375" style="858" customWidth="1"/>
    <col min="6659" max="6660" width="12.85546875" style="858" bestFit="1" customWidth="1"/>
    <col min="6661" max="6661" width="12.42578125" style="858" bestFit="1" customWidth="1"/>
    <col min="6662" max="6912" width="9.140625" style="858"/>
    <col min="6913" max="6913" width="48" style="858" customWidth="1"/>
    <col min="6914" max="6914" width="11.7109375" style="858" customWidth="1"/>
    <col min="6915" max="6916" width="12.85546875" style="858" bestFit="1" customWidth="1"/>
    <col min="6917" max="6917" width="12.42578125" style="858" bestFit="1" customWidth="1"/>
    <col min="6918" max="7168" width="9.140625" style="858"/>
    <col min="7169" max="7169" width="48" style="858" customWidth="1"/>
    <col min="7170" max="7170" width="11.7109375" style="858" customWidth="1"/>
    <col min="7171" max="7172" width="12.85546875" style="858" bestFit="1" customWidth="1"/>
    <col min="7173" max="7173" width="12.42578125" style="858" bestFit="1" customWidth="1"/>
    <col min="7174" max="7424" width="9.140625" style="858"/>
    <col min="7425" max="7425" width="48" style="858" customWidth="1"/>
    <col min="7426" max="7426" width="11.7109375" style="858" customWidth="1"/>
    <col min="7427" max="7428" width="12.85546875" style="858" bestFit="1" customWidth="1"/>
    <col min="7429" max="7429" width="12.42578125" style="858" bestFit="1" customWidth="1"/>
    <col min="7430" max="7680" width="9.140625" style="858"/>
    <col min="7681" max="7681" width="48" style="858" customWidth="1"/>
    <col min="7682" max="7682" width="11.7109375" style="858" customWidth="1"/>
    <col min="7683" max="7684" width="12.85546875" style="858" bestFit="1" customWidth="1"/>
    <col min="7685" max="7685" width="12.42578125" style="858" bestFit="1" customWidth="1"/>
    <col min="7686" max="7936" width="9.140625" style="858"/>
    <col min="7937" max="7937" width="48" style="858" customWidth="1"/>
    <col min="7938" max="7938" width="11.7109375" style="858" customWidth="1"/>
    <col min="7939" max="7940" width="12.85546875" style="858" bestFit="1" customWidth="1"/>
    <col min="7941" max="7941" width="12.42578125" style="858" bestFit="1" customWidth="1"/>
    <col min="7942" max="8192" width="9.140625" style="858"/>
    <col min="8193" max="8193" width="48" style="858" customWidth="1"/>
    <col min="8194" max="8194" width="11.7109375" style="858" customWidth="1"/>
    <col min="8195" max="8196" width="12.85546875" style="858" bestFit="1" customWidth="1"/>
    <col min="8197" max="8197" width="12.42578125" style="858" bestFit="1" customWidth="1"/>
    <col min="8198" max="8448" width="9.140625" style="858"/>
    <col min="8449" max="8449" width="48" style="858" customWidth="1"/>
    <col min="8450" max="8450" width="11.7109375" style="858" customWidth="1"/>
    <col min="8451" max="8452" width="12.85546875" style="858" bestFit="1" customWidth="1"/>
    <col min="8453" max="8453" width="12.42578125" style="858" bestFit="1" customWidth="1"/>
    <col min="8454" max="8704" width="9.140625" style="858"/>
    <col min="8705" max="8705" width="48" style="858" customWidth="1"/>
    <col min="8706" max="8706" width="11.7109375" style="858" customWidth="1"/>
    <col min="8707" max="8708" width="12.85546875" style="858" bestFit="1" customWidth="1"/>
    <col min="8709" max="8709" width="12.42578125" style="858" bestFit="1" customWidth="1"/>
    <col min="8710" max="8960" width="9.140625" style="858"/>
    <col min="8961" max="8961" width="48" style="858" customWidth="1"/>
    <col min="8962" max="8962" width="11.7109375" style="858" customWidth="1"/>
    <col min="8963" max="8964" width="12.85546875" style="858" bestFit="1" customWidth="1"/>
    <col min="8965" max="8965" width="12.42578125" style="858" bestFit="1" customWidth="1"/>
    <col min="8966" max="9216" width="9.140625" style="858"/>
    <col min="9217" max="9217" width="48" style="858" customWidth="1"/>
    <col min="9218" max="9218" width="11.7109375" style="858" customWidth="1"/>
    <col min="9219" max="9220" width="12.85546875" style="858" bestFit="1" customWidth="1"/>
    <col min="9221" max="9221" width="12.42578125" style="858" bestFit="1" customWidth="1"/>
    <col min="9222" max="9472" width="9.140625" style="858"/>
    <col min="9473" max="9473" width="48" style="858" customWidth="1"/>
    <col min="9474" max="9474" width="11.7109375" style="858" customWidth="1"/>
    <col min="9475" max="9476" width="12.85546875" style="858" bestFit="1" customWidth="1"/>
    <col min="9477" max="9477" width="12.42578125" style="858" bestFit="1" customWidth="1"/>
    <col min="9478" max="9728" width="9.140625" style="858"/>
    <col min="9729" max="9729" width="48" style="858" customWidth="1"/>
    <col min="9730" max="9730" width="11.7109375" style="858" customWidth="1"/>
    <col min="9731" max="9732" width="12.85546875" style="858" bestFit="1" customWidth="1"/>
    <col min="9733" max="9733" width="12.42578125" style="858" bestFit="1" customWidth="1"/>
    <col min="9734" max="9984" width="9.140625" style="858"/>
    <col min="9985" max="9985" width="48" style="858" customWidth="1"/>
    <col min="9986" max="9986" width="11.7109375" style="858" customWidth="1"/>
    <col min="9987" max="9988" width="12.85546875" style="858" bestFit="1" customWidth="1"/>
    <col min="9989" max="9989" width="12.42578125" style="858" bestFit="1" customWidth="1"/>
    <col min="9990" max="10240" width="9.140625" style="858"/>
    <col min="10241" max="10241" width="48" style="858" customWidth="1"/>
    <col min="10242" max="10242" width="11.7109375" style="858" customWidth="1"/>
    <col min="10243" max="10244" width="12.85546875" style="858" bestFit="1" customWidth="1"/>
    <col min="10245" max="10245" width="12.42578125" style="858" bestFit="1" customWidth="1"/>
    <col min="10246" max="10496" width="9.140625" style="858"/>
    <col min="10497" max="10497" width="48" style="858" customWidth="1"/>
    <col min="10498" max="10498" width="11.7109375" style="858" customWidth="1"/>
    <col min="10499" max="10500" width="12.85546875" style="858" bestFit="1" customWidth="1"/>
    <col min="10501" max="10501" width="12.42578125" style="858" bestFit="1" customWidth="1"/>
    <col min="10502" max="10752" width="9.140625" style="858"/>
    <col min="10753" max="10753" width="48" style="858" customWidth="1"/>
    <col min="10754" max="10754" width="11.7109375" style="858" customWidth="1"/>
    <col min="10755" max="10756" width="12.85546875" style="858" bestFit="1" customWidth="1"/>
    <col min="10757" max="10757" width="12.42578125" style="858" bestFit="1" customWidth="1"/>
    <col min="10758" max="11008" width="9.140625" style="858"/>
    <col min="11009" max="11009" width="48" style="858" customWidth="1"/>
    <col min="11010" max="11010" width="11.7109375" style="858" customWidth="1"/>
    <col min="11011" max="11012" width="12.85546875" style="858" bestFit="1" customWidth="1"/>
    <col min="11013" max="11013" width="12.42578125" style="858" bestFit="1" customWidth="1"/>
    <col min="11014" max="11264" width="9.140625" style="858"/>
    <col min="11265" max="11265" width="48" style="858" customWidth="1"/>
    <col min="11266" max="11266" width="11.7109375" style="858" customWidth="1"/>
    <col min="11267" max="11268" width="12.85546875" style="858" bestFit="1" customWidth="1"/>
    <col min="11269" max="11269" width="12.42578125" style="858" bestFit="1" customWidth="1"/>
    <col min="11270" max="11520" width="9.140625" style="858"/>
    <col min="11521" max="11521" width="48" style="858" customWidth="1"/>
    <col min="11522" max="11522" width="11.7109375" style="858" customWidth="1"/>
    <col min="11523" max="11524" width="12.85546875" style="858" bestFit="1" customWidth="1"/>
    <col min="11525" max="11525" width="12.42578125" style="858" bestFit="1" customWidth="1"/>
    <col min="11526" max="11776" width="9.140625" style="858"/>
    <col min="11777" max="11777" width="48" style="858" customWidth="1"/>
    <col min="11778" max="11778" width="11.7109375" style="858" customWidth="1"/>
    <col min="11779" max="11780" width="12.85546875" style="858" bestFit="1" customWidth="1"/>
    <col min="11781" max="11781" width="12.42578125" style="858" bestFit="1" customWidth="1"/>
    <col min="11782" max="12032" width="9.140625" style="858"/>
    <col min="12033" max="12033" width="48" style="858" customWidth="1"/>
    <col min="12034" max="12034" width="11.7109375" style="858" customWidth="1"/>
    <col min="12035" max="12036" width="12.85546875" style="858" bestFit="1" customWidth="1"/>
    <col min="12037" max="12037" width="12.42578125" style="858" bestFit="1" customWidth="1"/>
    <col min="12038" max="12288" width="9.140625" style="858"/>
    <col min="12289" max="12289" width="48" style="858" customWidth="1"/>
    <col min="12290" max="12290" width="11.7109375" style="858" customWidth="1"/>
    <col min="12291" max="12292" width="12.85546875" style="858" bestFit="1" customWidth="1"/>
    <col min="12293" max="12293" width="12.42578125" style="858" bestFit="1" customWidth="1"/>
    <col min="12294" max="12544" width="9.140625" style="858"/>
    <col min="12545" max="12545" width="48" style="858" customWidth="1"/>
    <col min="12546" max="12546" width="11.7109375" style="858" customWidth="1"/>
    <col min="12547" max="12548" width="12.85546875" style="858" bestFit="1" customWidth="1"/>
    <col min="12549" max="12549" width="12.42578125" style="858" bestFit="1" customWidth="1"/>
    <col min="12550" max="12800" width="9.140625" style="858"/>
    <col min="12801" max="12801" width="48" style="858" customWidth="1"/>
    <col min="12802" max="12802" width="11.7109375" style="858" customWidth="1"/>
    <col min="12803" max="12804" width="12.85546875" style="858" bestFit="1" customWidth="1"/>
    <col min="12805" max="12805" width="12.42578125" style="858" bestFit="1" customWidth="1"/>
    <col min="12806" max="13056" width="9.140625" style="858"/>
    <col min="13057" max="13057" width="48" style="858" customWidth="1"/>
    <col min="13058" max="13058" width="11.7109375" style="858" customWidth="1"/>
    <col min="13059" max="13060" width="12.85546875" style="858" bestFit="1" customWidth="1"/>
    <col min="13061" max="13061" width="12.42578125" style="858" bestFit="1" customWidth="1"/>
    <col min="13062" max="13312" width="9.140625" style="858"/>
    <col min="13313" max="13313" width="48" style="858" customWidth="1"/>
    <col min="13314" max="13314" width="11.7109375" style="858" customWidth="1"/>
    <col min="13315" max="13316" width="12.85546875" style="858" bestFit="1" customWidth="1"/>
    <col min="13317" max="13317" width="12.42578125" style="858" bestFit="1" customWidth="1"/>
    <col min="13318" max="13568" width="9.140625" style="858"/>
    <col min="13569" max="13569" width="48" style="858" customWidth="1"/>
    <col min="13570" max="13570" width="11.7109375" style="858" customWidth="1"/>
    <col min="13571" max="13572" width="12.85546875" style="858" bestFit="1" customWidth="1"/>
    <col min="13573" max="13573" width="12.42578125" style="858" bestFit="1" customWidth="1"/>
    <col min="13574" max="13824" width="9.140625" style="858"/>
    <col min="13825" max="13825" width="48" style="858" customWidth="1"/>
    <col min="13826" max="13826" width="11.7109375" style="858" customWidth="1"/>
    <col min="13827" max="13828" width="12.85546875" style="858" bestFit="1" customWidth="1"/>
    <col min="13829" max="13829" width="12.42578125" style="858" bestFit="1" customWidth="1"/>
    <col min="13830" max="14080" width="9.140625" style="858"/>
    <col min="14081" max="14081" width="48" style="858" customWidth="1"/>
    <col min="14082" max="14082" width="11.7109375" style="858" customWidth="1"/>
    <col min="14083" max="14084" width="12.85546875" style="858" bestFit="1" customWidth="1"/>
    <col min="14085" max="14085" width="12.42578125" style="858" bestFit="1" customWidth="1"/>
    <col min="14086" max="14336" width="9.140625" style="858"/>
    <col min="14337" max="14337" width="48" style="858" customWidth="1"/>
    <col min="14338" max="14338" width="11.7109375" style="858" customWidth="1"/>
    <col min="14339" max="14340" width="12.85546875" style="858" bestFit="1" customWidth="1"/>
    <col min="14341" max="14341" width="12.42578125" style="858" bestFit="1" customWidth="1"/>
    <col min="14342" max="14592" width="9.140625" style="858"/>
    <col min="14593" max="14593" width="48" style="858" customWidth="1"/>
    <col min="14594" max="14594" width="11.7109375" style="858" customWidth="1"/>
    <col min="14595" max="14596" width="12.85546875" style="858" bestFit="1" customWidth="1"/>
    <col min="14597" max="14597" width="12.42578125" style="858" bestFit="1" customWidth="1"/>
    <col min="14598" max="14848" width="9.140625" style="858"/>
    <col min="14849" max="14849" width="48" style="858" customWidth="1"/>
    <col min="14850" max="14850" width="11.7109375" style="858" customWidth="1"/>
    <col min="14851" max="14852" width="12.85546875" style="858" bestFit="1" customWidth="1"/>
    <col min="14853" max="14853" width="12.42578125" style="858" bestFit="1" customWidth="1"/>
    <col min="14854" max="15104" width="9.140625" style="858"/>
    <col min="15105" max="15105" width="48" style="858" customWidth="1"/>
    <col min="15106" max="15106" width="11.7109375" style="858" customWidth="1"/>
    <col min="15107" max="15108" width="12.85546875" style="858" bestFit="1" customWidth="1"/>
    <col min="15109" max="15109" width="12.42578125" style="858" bestFit="1" customWidth="1"/>
    <col min="15110" max="15360" width="9.140625" style="858"/>
    <col min="15361" max="15361" width="48" style="858" customWidth="1"/>
    <col min="15362" max="15362" width="11.7109375" style="858" customWidth="1"/>
    <col min="15363" max="15364" width="12.85546875" style="858" bestFit="1" customWidth="1"/>
    <col min="15365" max="15365" width="12.42578125" style="858" bestFit="1" customWidth="1"/>
    <col min="15366" max="15616" width="9.140625" style="858"/>
    <col min="15617" max="15617" width="48" style="858" customWidth="1"/>
    <col min="15618" max="15618" width="11.7109375" style="858" customWidth="1"/>
    <col min="15619" max="15620" width="12.85546875" style="858" bestFit="1" customWidth="1"/>
    <col min="15621" max="15621" width="12.42578125" style="858" bestFit="1" customWidth="1"/>
    <col min="15622" max="15872" width="9.140625" style="858"/>
    <col min="15873" max="15873" width="48" style="858" customWidth="1"/>
    <col min="15874" max="15874" width="11.7109375" style="858" customWidth="1"/>
    <col min="15875" max="15876" width="12.85546875" style="858" bestFit="1" customWidth="1"/>
    <col min="15877" max="15877" width="12.42578125" style="858" bestFit="1" customWidth="1"/>
    <col min="15878" max="16128" width="9.140625" style="858"/>
    <col min="16129" max="16129" width="48" style="858" customWidth="1"/>
    <col min="16130" max="16130" width="11.7109375" style="858" customWidth="1"/>
    <col min="16131" max="16132" width="12.85546875" style="858" bestFit="1" customWidth="1"/>
    <col min="16133" max="16133" width="12.42578125" style="858" bestFit="1" customWidth="1"/>
    <col min="16134" max="16384" width="9.140625" style="858"/>
  </cols>
  <sheetData>
    <row r="1" spans="1:61" ht="24.95" customHeight="1">
      <c r="A1" s="857" t="s">
        <v>1756</v>
      </c>
    </row>
    <row r="2" spans="1:61" ht="187.5" customHeight="1">
      <c r="A2" s="2071" t="s">
        <v>1757</v>
      </c>
      <c r="B2" s="2034"/>
      <c r="C2" s="2034"/>
      <c r="D2" s="2034"/>
      <c r="E2" s="2034"/>
    </row>
    <row r="3" spans="1:61" ht="15" customHeight="1"/>
    <row r="4" spans="1:61" ht="20.100000000000001" customHeight="1">
      <c r="A4" s="1332" t="s">
        <v>1758</v>
      </c>
      <c r="B4" s="1332"/>
      <c r="C4" s="1332"/>
      <c r="D4" s="1332"/>
      <c r="E4" s="1332"/>
    </row>
    <row r="5" spans="1:61" s="867" customFormat="1" ht="20.100000000000001" customHeight="1">
      <c r="A5" s="643" t="s">
        <v>1249</v>
      </c>
      <c r="B5" s="644">
        <v>2009</v>
      </c>
      <c r="C5" s="644">
        <v>2010</v>
      </c>
      <c r="D5" s="644">
        <v>2011</v>
      </c>
      <c r="E5" s="1227" t="s">
        <v>912</v>
      </c>
      <c r="G5" s="2753"/>
      <c r="H5" s="2753"/>
      <c r="I5" s="2753"/>
      <c r="J5" s="2753"/>
      <c r="K5" s="2753"/>
      <c r="L5" s="2753"/>
      <c r="M5" s="2753"/>
      <c r="N5" s="2753"/>
      <c r="O5" s="2753"/>
      <c r="P5" s="2753"/>
      <c r="Q5" s="2753"/>
      <c r="R5" s="2753"/>
      <c r="S5" s="2753"/>
      <c r="T5" s="2753"/>
      <c r="U5" s="2753"/>
      <c r="V5" s="2753"/>
      <c r="W5" s="2753"/>
      <c r="X5" s="2753"/>
      <c r="Y5" s="2749"/>
      <c r="Z5" s="2749"/>
      <c r="AA5" s="2749"/>
      <c r="AB5" s="2749"/>
      <c r="AC5" s="2749"/>
      <c r="AD5" s="2749"/>
      <c r="AE5" s="2749"/>
      <c r="AF5" s="2749"/>
      <c r="AG5" s="2749"/>
      <c r="AH5" s="2749"/>
      <c r="AI5" s="2749"/>
      <c r="AJ5" s="2749"/>
      <c r="AK5" s="2749"/>
      <c r="AL5" s="2749"/>
      <c r="AM5" s="2749"/>
      <c r="AN5" s="2749"/>
      <c r="AO5" s="2749"/>
      <c r="AP5" s="2749"/>
      <c r="AQ5" s="2749"/>
      <c r="AR5" s="2749"/>
      <c r="AS5" s="2749"/>
      <c r="AT5" s="2749"/>
      <c r="AU5" s="2749"/>
      <c r="AV5" s="2749"/>
      <c r="AW5" s="2749"/>
      <c r="AX5" s="2749"/>
      <c r="AY5" s="2749"/>
      <c r="AZ5" s="2749"/>
      <c r="BA5" s="2749"/>
      <c r="BB5" s="2749"/>
      <c r="BC5" s="2749"/>
      <c r="BD5" s="2749"/>
      <c r="BE5" s="2749"/>
      <c r="BF5" s="2749"/>
      <c r="BG5" s="2749"/>
      <c r="BH5" s="2749"/>
      <c r="BI5" s="2749"/>
    </row>
    <row r="6" spans="1:61" s="867" customFormat="1" ht="20.100000000000001" customHeight="1">
      <c r="A6" s="704" t="s">
        <v>1389</v>
      </c>
      <c r="B6" s="1333">
        <v>4.5</v>
      </c>
      <c r="C6" s="1333">
        <v>3</v>
      </c>
      <c r="D6" s="1333">
        <v>2.2999999999999998</v>
      </c>
      <c r="E6" s="1334">
        <v>2.2000000000000002</v>
      </c>
      <c r="F6" s="1335"/>
      <c r="G6" s="2754"/>
      <c r="H6" s="2755"/>
      <c r="I6" s="2753"/>
      <c r="J6" s="2753"/>
      <c r="K6" s="2753"/>
      <c r="L6" s="2753"/>
      <c r="M6" s="2753"/>
      <c r="N6" s="2753"/>
      <c r="O6" s="2753"/>
      <c r="P6" s="2753"/>
      <c r="Q6" s="2753"/>
      <c r="R6" s="2753"/>
      <c r="S6" s="2753"/>
      <c r="T6" s="2753"/>
      <c r="U6" s="2753"/>
      <c r="V6" s="2753"/>
      <c r="W6" s="2753"/>
      <c r="X6" s="2753"/>
      <c r="Y6" s="2749"/>
      <c r="Z6" s="2749"/>
      <c r="AA6" s="2749"/>
      <c r="AB6" s="2749"/>
      <c r="AC6" s="2749"/>
      <c r="AD6" s="2749"/>
      <c r="AE6" s="2749"/>
      <c r="AF6" s="2749"/>
      <c r="AG6" s="2749"/>
      <c r="AH6" s="2749"/>
      <c r="AI6" s="2749"/>
      <c r="AJ6" s="2749"/>
      <c r="AK6" s="2749"/>
      <c r="AL6" s="2749"/>
      <c r="AM6" s="2749"/>
      <c r="AN6" s="2749"/>
      <c r="AO6" s="2749"/>
      <c r="AP6" s="2749"/>
      <c r="AQ6" s="2749"/>
      <c r="AR6" s="2749"/>
      <c r="AS6" s="2749"/>
      <c r="AT6" s="2749"/>
      <c r="AU6" s="2749"/>
      <c r="AV6" s="2749"/>
      <c r="AW6" s="2749"/>
      <c r="AX6" s="2749"/>
      <c r="AY6" s="2749"/>
      <c r="AZ6" s="2749"/>
      <c r="BA6" s="2749"/>
      <c r="BB6" s="2749"/>
      <c r="BC6" s="2749"/>
      <c r="BD6" s="2749"/>
      <c r="BE6" s="2749"/>
      <c r="BF6" s="2749"/>
      <c r="BG6" s="2749"/>
      <c r="BH6" s="2749"/>
      <c r="BI6" s="2749"/>
    </row>
    <row r="7" spans="1:61" s="867" customFormat="1" ht="20.100000000000001" customHeight="1">
      <c r="A7" s="704" t="s">
        <v>1390</v>
      </c>
      <c r="B7" s="1333">
        <v>8.1</v>
      </c>
      <c r="C7" s="1333">
        <v>5.9</v>
      </c>
      <c r="D7" s="1333">
        <v>5.3</v>
      </c>
      <c r="E7" s="1334">
        <v>5</v>
      </c>
      <c r="F7" s="1335"/>
      <c r="G7" s="2754"/>
      <c r="H7" s="2755"/>
      <c r="I7" s="2753"/>
      <c r="J7" s="2753"/>
      <c r="K7" s="2753"/>
      <c r="L7" s="2753"/>
      <c r="M7" s="2753"/>
      <c r="N7" s="2753"/>
      <c r="O7" s="2753"/>
      <c r="P7" s="2753"/>
      <c r="Q7" s="2753"/>
      <c r="R7" s="2753"/>
      <c r="S7" s="2753"/>
      <c r="T7" s="2753"/>
      <c r="U7" s="2753"/>
      <c r="V7" s="2753"/>
      <c r="W7" s="2753"/>
      <c r="X7" s="2753"/>
      <c r="Y7" s="2749"/>
      <c r="Z7" s="2749"/>
      <c r="AA7" s="2749"/>
      <c r="AB7" s="2749"/>
      <c r="AC7" s="2749"/>
      <c r="AD7" s="2749"/>
      <c r="AE7" s="2749"/>
      <c r="AF7" s="2749"/>
      <c r="AG7" s="2749"/>
      <c r="AH7" s="2749"/>
      <c r="AI7" s="2749"/>
      <c r="AJ7" s="2749"/>
      <c r="AK7" s="2749"/>
      <c r="AL7" s="2749"/>
      <c r="AM7" s="2749"/>
      <c r="AN7" s="2749"/>
      <c r="AO7" s="2749"/>
      <c r="AP7" s="2749"/>
      <c r="AQ7" s="2749"/>
      <c r="AR7" s="2749"/>
      <c r="AS7" s="2749"/>
      <c r="AT7" s="2749"/>
      <c r="AU7" s="2749"/>
      <c r="AV7" s="2749"/>
      <c r="AW7" s="2749"/>
      <c r="AX7" s="2749"/>
      <c r="AY7" s="2749"/>
      <c r="AZ7" s="2749"/>
      <c r="BA7" s="2749"/>
      <c r="BB7" s="2749"/>
      <c r="BC7" s="2749"/>
      <c r="BD7" s="2749"/>
      <c r="BE7" s="2749"/>
      <c r="BF7" s="2749"/>
      <c r="BG7" s="2749"/>
      <c r="BH7" s="2749"/>
      <c r="BI7" s="2749"/>
    </row>
    <row r="8" spans="1:61" s="867" customFormat="1" ht="20.100000000000001" customHeight="1">
      <c r="A8" s="704" t="s">
        <v>1391</v>
      </c>
      <c r="B8" s="1333">
        <v>5.2</v>
      </c>
      <c r="C8" s="1333">
        <v>3.9</v>
      </c>
      <c r="D8" s="1333">
        <v>3.1</v>
      </c>
      <c r="E8" s="1334">
        <v>3</v>
      </c>
      <c r="F8" s="1335"/>
      <c r="G8" s="2754"/>
      <c r="H8" s="2755"/>
      <c r="I8" s="2753"/>
      <c r="J8" s="2753"/>
      <c r="K8" s="2753"/>
      <c r="L8" s="2753"/>
      <c r="M8" s="2753"/>
      <c r="N8" s="2753"/>
      <c r="O8" s="2753"/>
      <c r="P8" s="2753"/>
      <c r="Q8" s="2753"/>
      <c r="R8" s="2753"/>
      <c r="S8" s="2753"/>
      <c r="T8" s="2753"/>
      <c r="U8" s="2753"/>
      <c r="V8" s="2753"/>
      <c r="W8" s="2753"/>
      <c r="X8" s="2753"/>
      <c r="Y8" s="2749"/>
      <c r="Z8" s="2749"/>
      <c r="AA8" s="2749"/>
      <c r="AB8" s="2749"/>
      <c r="AC8" s="2749"/>
      <c r="AD8" s="2749"/>
      <c r="AE8" s="2749"/>
      <c r="AF8" s="2749"/>
      <c r="AG8" s="2749"/>
      <c r="AH8" s="2749"/>
      <c r="AI8" s="2749"/>
      <c r="AJ8" s="2749"/>
      <c r="AK8" s="2749"/>
      <c r="AL8" s="2749"/>
      <c r="AM8" s="2749"/>
      <c r="AN8" s="2749"/>
      <c r="AO8" s="2749"/>
      <c r="AP8" s="2749"/>
      <c r="AQ8" s="2749"/>
      <c r="AR8" s="2749"/>
      <c r="AS8" s="2749"/>
      <c r="AT8" s="2749"/>
      <c r="AU8" s="2749"/>
      <c r="AV8" s="2749"/>
      <c r="AW8" s="2749"/>
      <c r="AX8" s="2749"/>
      <c r="AY8" s="2749"/>
      <c r="AZ8" s="2749"/>
      <c r="BA8" s="2749"/>
      <c r="BB8" s="2749"/>
      <c r="BC8" s="2749"/>
      <c r="BD8" s="2749"/>
      <c r="BE8" s="2749"/>
      <c r="BF8" s="2749"/>
      <c r="BG8" s="2749"/>
      <c r="BH8" s="2749"/>
      <c r="BI8" s="2749"/>
    </row>
    <row r="9" spans="1:61" s="867" customFormat="1" ht="20.100000000000001" customHeight="1">
      <c r="A9" s="704" t="s">
        <v>1253</v>
      </c>
      <c r="B9" s="1333">
        <v>0.3</v>
      </c>
      <c r="C9" s="1333">
        <v>0.3</v>
      </c>
      <c r="D9" s="1333">
        <v>0.8</v>
      </c>
      <c r="E9" s="1334">
        <v>0.7</v>
      </c>
      <c r="F9" s="1335"/>
      <c r="G9" s="2754"/>
      <c r="H9" s="2755"/>
      <c r="I9" s="2753"/>
      <c r="J9" s="2753"/>
      <c r="K9" s="2753"/>
      <c r="L9" s="2753"/>
      <c r="M9" s="2753"/>
      <c r="N9" s="2753"/>
      <c r="O9" s="2753"/>
      <c r="P9" s="2753"/>
      <c r="Q9" s="2753"/>
      <c r="R9" s="2753"/>
      <c r="S9" s="2753"/>
      <c r="T9" s="2753"/>
      <c r="U9" s="2753"/>
      <c r="V9" s="2753"/>
      <c r="W9" s="2753"/>
      <c r="X9" s="2753"/>
      <c r="Y9" s="2749"/>
      <c r="Z9" s="2749"/>
      <c r="AA9" s="2749"/>
      <c r="AB9" s="2749"/>
      <c r="AC9" s="2749"/>
      <c r="AD9" s="2749"/>
      <c r="AE9" s="2749"/>
      <c r="AF9" s="2749"/>
      <c r="AG9" s="2749"/>
      <c r="AH9" s="2749"/>
      <c r="AI9" s="2749"/>
      <c r="AJ9" s="2749"/>
      <c r="AK9" s="2749"/>
      <c r="AL9" s="2749"/>
      <c r="AM9" s="2749"/>
      <c r="AN9" s="2749"/>
      <c r="AO9" s="2749"/>
      <c r="AP9" s="2749"/>
      <c r="AQ9" s="2749"/>
      <c r="AR9" s="2749"/>
      <c r="AS9" s="2749"/>
      <c r="AT9" s="2749"/>
      <c r="AU9" s="2749"/>
      <c r="AV9" s="2749"/>
      <c r="AW9" s="2749"/>
      <c r="AX9" s="2749"/>
      <c r="AY9" s="2749"/>
      <c r="AZ9" s="2749"/>
      <c r="BA9" s="2749"/>
      <c r="BB9" s="2749"/>
      <c r="BC9" s="2749"/>
      <c r="BD9" s="2749"/>
      <c r="BE9" s="2749"/>
      <c r="BF9" s="2749"/>
      <c r="BG9" s="2749"/>
      <c r="BH9" s="2749"/>
      <c r="BI9" s="2749"/>
    </row>
    <row r="10" spans="1:61" s="867" customFormat="1" ht="20.100000000000001" customHeight="1">
      <c r="A10" s="708" t="s">
        <v>1254</v>
      </c>
      <c r="B10" s="1077">
        <v>4185</v>
      </c>
      <c r="C10" s="1077">
        <v>4740</v>
      </c>
      <c r="D10" s="1077">
        <v>4924</v>
      </c>
      <c r="E10" s="1336">
        <v>5234</v>
      </c>
      <c r="F10" s="1335"/>
      <c r="G10" s="2754"/>
      <c r="H10" s="2754"/>
      <c r="I10" s="2753"/>
      <c r="J10" s="2753"/>
      <c r="K10" s="2753"/>
      <c r="L10" s="2753"/>
      <c r="M10" s="2753"/>
      <c r="N10" s="2753"/>
      <c r="O10" s="2753"/>
      <c r="P10" s="2753"/>
      <c r="Q10" s="2753"/>
      <c r="R10" s="2753"/>
      <c r="S10" s="2753"/>
      <c r="T10" s="2753"/>
      <c r="U10" s="2753"/>
      <c r="V10" s="2753"/>
      <c r="W10" s="2753"/>
      <c r="X10" s="2753"/>
      <c r="Y10" s="2749"/>
      <c r="Z10" s="2749"/>
      <c r="AA10" s="2749"/>
      <c r="AB10" s="2749"/>
      <c r="AC10" s="2749"/>
      <c r="AD10" s="2749"/>
      <c r="AE10" s="2749"/>
      <c r="AF10" s="2749"/>
      <c r="AG10" s="2749"/>
      <c r="AH10" s="2749"/>
      <c r="AI10" s="2749"/>
      <c r="AJ10" s="2749"/>
      <c r="AK10" s="2749"/>
      <c r="AL10" s="2749"/>
      <c r="AM10" s="2749"/>
      <c r="AN10" s="2749"/>
      <c r="AO10" s="2749"/>
      <c r="AP10" s="2749"/>
      <c r="AQ10" s="2749"/>
      <c r="AR10" s="2749"/>
      <c r="AS10" s="2749"/>
      <c r="AT10" s="2749"/>
      <c r="AU10" s="2749"/>
      <c r="AV10" s="2749"/>
      <c r="AW10" s="2749"/>
      <c r="AX10" s="2749"/>
      <c r="AY10" s="2749"/>
      <c r="AZ10" s="2749"/>
      <c r="BA10" s="2749"/>
      <c r="BB10" s="2749"/>
      <c r="BC10" s="2749"/>
      <c r="BD10" s="2749"/>
      <c r="BE10" s="2749"/>
      <c r="BF10" s="2749"/>
      <c r="BG10" s="2749"/>
      <c r="BH10" s="2749"/>
      <c r="BI10" s="2749"/>
    </row>
    <row r="11" spans="1:61" s="864" customFormat="1" ht="15" customHeight="1">
      <c r="A11" s="650" t="s">
        <v>929</v>
      </c>
      <c r="B11" s="617"/>
      <c r="C11" s="617"/>
      <c r="D11" s="617"/>
      <c r="E11" s="617"/>
      <c r="G11" s="2756"/>
      <c r="H11" s="2756"/>
      <c r="I11" s="2756"/>
      <c r="J11" s="2757"/>
      <c r="K11" s="2757"/>
      <c r="L11" s="2757"/>
      <c r="M11" s="2757"/>
      <c r="N11" s="2757"/>
      <c r="O11" s="2757"/>
      <c r="P11" s="2757"/>
      <c r="Q11" s="2757"/>
      <c r="R11" s="2757"/>
      <c r="S11" s="2757"/>
      <c r="T11" s="2757"/>
      <c r="U11" s="2757"/>
      <c r="V11" s="2757"/>
      <c r="W11" s="2757"/>
      <c r="X11" s="2757"/>
      <c r="Y11" s="2750"/>
      <c r="Z11" s="2750"/>
      <c r="AA11" s="2750"/>
      <c r="AB11" s="2750"/>
      <c r="AC11" s="2750"/>
      <c r="AD11" s="2750"/>
      <c r="AE11" s="2750"/>
      <c r="AF11" s="2750"/>
      <c r="AG11" s="2750"/>
      <c r="AH11" s="2750"/>
      <c r="AI11" s="2750"/>
      <c r="AJ11" s="2750"/>
      <c r="AK11" s="2750"/>
      <c r="AL11" s="2750"/>
      <c r="AM11" s="2750"/>
      <c r="AN11" s="2750"/>
      <c r="AO11" s="2750"/>
      <c r="AP11" s="2750"/>
      <c r="AQ11" s="2750"/>
      <c r="AR11" s="2750"/>
      <c r="AS11" s="2750"/>
      <c r="AT11" s="2750"/>
      <c r="AU11" s="2750"/>
      <c r="AV11" s="2750"/>
      <c r="AW11" s="2750"/>
      <c r="AX11" s="2750"/>
      <c r="AY11" s="2750"/>
      <c r="AZ11" s="2750"/>
      <c r="BA11" s="2750"/>
      <c r="BB11" s="2750"/>
      <c r="BC11" s="2750"/>
      <c r="BD11" s="2750"/>
      <c r="BE11" s="2750"/>
      <c r="BF11" s="2750"/>
      <c r="BG11" s="2750"/>
      <c r="BH11" s="2750"/>
      <c r="BI11" s="2750"/>
    </row>
    <row r="12" spans="1:61" s="595" customFormat="1" ht="15" customHeight="1">
      <c r="A12" s="745" t="s">
        <v>930</v>
      </c>
      <c r="B12" s="617"/>
      <c r="C12" s="617"/>
      <c r="D12" s="617"/>
      <c r="E12" s="617"/>
      <c r="G12" s="2739"/>
      <c r="H12" s="2739"/>
      <c r="I12" s="2739"/>
      <c r="J12" s="2739"/>
      <c r="K12" s="2739"/>
      <c r="L12" s="2739"/>
      <c r="M12" s="2739"/>
      <c r="N12" s="2739"/>
      <c r="O12" s="2739"/>
      <c r="P12" s="2739"/>
      <c r="Q12" s="2739"/>
      <c r="R12" s="2739"/>
      <c r="S12" s="2739"/>
      <c r="T12" s="2739"/>
      <c r="U12" s="2739"/>
      <c r="V12" s="2739"/>
      <c r="W12" s="2739"/>
      <c r="X12" s="2739"/>
      <c r="Y12" s="2751"/>
      <c r="Z12" s="2751"/>
      <c r="AA12" s="2751"/>
      <c r="AB12" s="2751"/>
      <c r="AC12" s="2751"/>
      <c r="AD12" s="2751"/>
      <c r="AE12" s="2751"/>
      <c r="AF12" s="2751"/>
      <c r="AG12" s="2751"/>
      <c r="AH12" s="2751"/>
      <c r="AI12" s="2751"/>
      <c r="AJ12" s="2751"/>
      <c r="AK12" s="2751"/>
      <c r="AL12" s="2751"/>
      <c r="AM12" s="2751"/>
      <c r="AN12" s="2751"/>
      <c r="AO12" s="2751"/>
      <c r="AP12" s="2751"/>
      <c r="AQ12" s="2751"/>
      <c r="AR12" s="2751"/>
      <c r="AS12" s="2751"/>
      <c r="AT12" s="2751"/>
      <c r="AU12" s="2751"/>
      <c r="AV12" s="2751"/>
      <c r="AW12" s="2751"/>
      <c r="AX12" s="2751"/>
      <c r="AY12" s="2751"/>
      <c r="AZ12" s="2751"/>
      <c r="BA12" s="2751"/>
      <c r="BB12" s="2751"/>
      <c r="BC12" s="2751"/>
      <c r="BD12" s="2751"/>
      <c r="BE12" s="2751"/>
      <c r="BF12" s="2751"/>
      <c r="BG12" s="2751"/>
      <c r="BH12" s="2751"/>
      <c r="BI12" s="2751"/>
    </row>
    <row r="13" spans="1:61" s="864" customFormat="1" ht="15" customHeight="1">
      <c r="A13" s="617"/>
      <c r="B13" s="617"/>
      <c r="C13" s="617"/>
      <c r="D13" s="617"/>
      <c r="E13" s="617"/>
      <c r="G13" s="2757"/>
      <c r="H13" s="2757"/>
      <c r="I13" s="2757"/>
      <c r="J13" s="2757"/>
      <c r="K13" s="2757"/>
      <c r="L13" s="2757"/>
      <c r="M13" s="2757"/>
      <c r="N13" s="2757"/>
      <c r="O13" s="2757"/>
      <c r="P13" s="2757"/>
      <c r="Q13" s="2757"/>
      <c r="R13" s="2757"/>
      <c r="S13" s="2757"/>
      <c r="T13" s="2757"/>
      <c r="U13" s="2757"/>
      <c r="V13" s="2757"/>
      <c r="W13" s="2757"/>
      <c r="X13" s="2757"/>
      <c r="Y13" s="2750"/>
      <c r="Z13" s="2750"/>
      <c r="AA13" s="2750"/>
      <c r="AB13" s="2750"/>
      <c r="AC13" s="2750"/>
      <c r="AD13" s="2750"/>
      <c r="AE13" s="2750"/>
      <c r="AF13" s="2750"/>
      <c r="AG13" s="2750"/>
      <c r="AH13" s="2750"/>
      <c r="AI13" s="2750"/>
      <c r="AJ13" s="2750"/>
      <c r="AK13" s="2750"/>
      <c r="AL13" s="2750"/>
      <c r="AM13" s="2750"/>
      <c r="AN13" s="2750"/>
      <c r="AO13" s="2750"/>
      <c r="AP13" s="2750"/>
      <c r="AQ13" s="2750"/>
      <c r="AR13" s="2750"/>
      <c r="AS13" s="2750"/>
      <c r="AT13" s="2750"/>
      <c r="AU13" s="2750"/>
      <c r="AV13" s="2750"/>
      <c r="AW13" s="2750"/>
      <c r="AX13" s="2750"/>
      <c r="AY13" s="2750"/>
      <c r="AZ13" s="2750"/>
      <c r="BA13" s="2750"/>
      <c r="BB13" s="2750"/>
      <c r="BC13" s="2750"/>
      <c r="BD13" s="2750"/>
      <c r="BE13" s="2750"/>
      <c r="BF13" s="2750"/>
      <c r="BG13" s="2750"/>
      <c r="BH13" s="2750"/>
      <c r="BI13" s="2750"/>
    </row>
    <row r="14" spans="1:61" ht="20.100000000000001" customHeight="1">
      <c r="A14" s="886" t="s">
        <v>1759</v>
      </c>
      <c r="B14" s="886"/>
      <c r="C14" s="886"/>
      <c r="D14" s="886"/>
      <c r="F14" s="1337"/>
      <c r="G14" s="2758"/>
    </row>
    <row r="15" spans="1:61" s="867" customFormat="1" ht="20.100000000000001" customHeight="1">
      <c r="A15" s="643" t="s">
        <v>1249</v>
      </c>
      <c r="B15" s="644">
        <v>2009</v>
      </c>
      <c r="C15" s="644">
        <v>2010</v>
      </c>
      <c r="D15" s="644">
        <v>2011</v>
      </c>
      <c r="E15" s="644">
        <v>2012</v>
      </c>
      <c r="G15" s="2753"/>
      <c r="H15" s="2753"/>
      <c r="I15" s="2753"/>
      <c r="J15" s="2753"/>
      <c r="K15" s="2753"/>
      <c r="L15" s="2753"/>
      <c r="M15" s="2753"/>
      <c r="N15" s="2753"/>
      <c r="O15" s="2753"/>
      <c r="P15" s="2753"/>
      <c r="Q15" s="2753"/>
      <c r="R15" s="2753"/>
      <c r="S15" s="2753"/>
      <c r="T15" s="2753"/>
      <c r="U15" s="2753"/>
      <c r="V15" s="2753"/>
      <c r="W15" s="2753"/>
      <c r="X15" s="2753"/>
      <c r="Y15" s="2749"/>
      <c r="Z15" s="2749"/>
      <c r="AA15" s="2749"/>
      <c r="AB15" s="2749"/>
      <c r="AC15" s="2749"/>
      <c r="AD15" s="2749"/>
      <c r="AE15" s="2749"/>
      <c r="AF15" s="2749"/>
      <c r="AG15" s="2749"/>
      <c r="AH15" s="2749"/>
      <c r="AI15" s="2749"/>
      <c r="AJ15" s="2749"/>
      <c r="AK15" s="2749"/>
      <c r="AL15" s="2749"/>
      <c r="AM15" s="2749"/>
      <c r="AN15" s="2749"/>
      <c r="AO15" s="2749"/>
      <c r="AP15" s="2749"/>
      <c r="AQ15" s="2749"/>
      <c r="AR15" s="2749"/>
      <c r="AS15" s="2749"/>
      <c r="AT15" s="2749"/>
      <c r="AU15" s="2749"/>
      <c r="AV15" s="2749"/>
      <c r="AW15" s="2749"/>
      <c r="AX15" s="2749"/>
      <c r="AY15" s="2749"/>
      <c r="AZ15" s="2749"/>
      <c r="BA15" s="2749"/>
      <c r="BB15" s="2749"/>
      <c r="BC15" s="2749"/>
      <c r="BD15" s="2749"/>
      <c r="BE15" s="2749"/>
      <c r="BF15" s="2749"/>
      <c r="BG15" s="2749"/>
      <c r="BH15" s="2749"/>
      <c r="BI15" s="2749"/>
    </row>
    <row r="16" spans="1:61" s="867" customFormat="1" ht="20.100000000000001" customHeight="1">
      <c r="A16" s="781" t="s">
        <v>1760</v>
      </c>
      <c r="B16" s="1113">
        <v>8</v>
      </c>
      <c r="C16" s="1113">
        <v>11</v>
      </c>
      <c r="D16" s="1113">
        <v>11</v>
      </c>
      <c r="E16" s="1113">
        <v>11</v>
      </c>
      <c r="G16" s="2753"/>
      <c r="H16" s="2754"/>
      <c r="I16" s="2754"/>
      <c r="J16" s="2755"/>
      <c r="K16" s="2753"/>
      <c r="L16" s="2753"/>
      <c r="M16" s="2753"/>
      <c r="N16" s="2753"/>
      <c r="O16" s="2753"/>
      <c r="P16" s="2753"/>
      <c r="Q16" s="2753"/>
      <c r="R16" s="2753"/>
      <c r="S16" s="2753"/>
      <c r="T16" s="2753"/>
      <c r="U16" s="2753"/>
      <c r="V16" s="2753"/>
      <c r="W16" s="2753"/>
      <c r="X16" s="2753"/>
      <c r="Y16" s="2749"/>
      <c r="Z16" s="2749"/>
      <c r="AA16" s="2749"/>
      <c r="AB16" s="2749"/>
      <c r="AC16" s="2749"/>
      <c r="AD16" s="2749"/>
      <c r="AE16" s="2749"/>
      <c r="AF16" s="2749"/>
      <c r="AG16" s="2749"/>
      <c r="AH16" s="2749"/>
      <c r="AI16" s="2749"/>
      <c r="AJ16" s="2749"/>
      <c r="AK16" s="2749"/>
      <c r="AL16" s="2749"/>
      <c r="AM16" s="2749"/>
      <c r="AN16" s="2749"/>
      <c r="AO16" s="2749"/>
      <c r="AP16" s="2749"/>
      <c r="AQ16" s="2749"/>
      <c r="AR16" s="2749"/>
      <c r="AS16" s="2749"/>
      <c r="AT16" s="2749"/>
      <c r="AU16" s="2749"/>
      <c r="AV16" s="2749"/>
      <c r="AW16" s="2749"/>
      <c r="AX16" s="2749"/>
      <c r="AY16" s="2749"/>
      <c r="AZ16" s="2749"/>
      <c r="BA16" s="2749"/>
      <c r="BB16" s="2749"/>
      <c r="BC16" s="2749"/>
      <c r="BD16" s="2749"/>
      <c r="BE16" s="2749"/>
      <c r="BF16" s="2749"/>
      <c r="BG16" s="2749"/>
      <c r="BH16" s="2749"/>
      <c r="BI16" s="2749"/>
    </row>
    <row r="17" spans="1:61" s="867" customFormat="1" ht="20.100000000000001" customHeight="1">
      <c r="A17" s="704" t="s">
        <v>1761</v>
      </c>
      <c r="B17" s="1076">
        <v>13</v>
      </c>
      <c r="C17" s="1076">
        <v>14</v>
      </c>
      <c r="D17" s="1113">
        <v>11</v>
      </c>
      <c r="E17" s="1113">
        <v>17</v>
      </c>
      <c r="G17" s="2753"/>
      <c r="H17" s="2754"/>
      <c r="I17" s="2754"/>
      <c r="J17" s="2755"/>
      <c r="K17" s="2753"/>
      <c r="L17" s="2753"/>
      <c r="M17" s="2753"/>
      <c r="N17" s="2753"/>
      <c r="O17" s="2753"/>
      <c r="P17" s="2753"/>
      <c r="Q17" s="2753"/>
      <c r="R17" s="2753"/>
      <c r="S17" s="2753"/>
      <c r="T17" s="2753"/>
      <c r="U17" s="2753"/>
      <c r="V17" s="2753"/>
      <c r="W17" s="2753"/>
      <c r="X17" s="2753"/>
      <c r="Y17" s="2749"/>
      <c r="Z17" s="2749"/>
      <c r="AA17" s="2749"/>
      <c r="AB17" s="2749"/>
      <c r="AC17" s="2749"/>
      <c r="AD17" s="2749"/>
      <c r="AE17" s="2749"/>
      <c r="AF17" s="2749"/>
      <c r="AG17" s="2749"/>
      <c r="AH17" s="2749"/>
      <c r="AI17" s="2749"/>
      <c r="AJ17" s="2749"/>
      <c r="AK17" s="2749"/>
      <c r="AL17" s="2749"/>
      <c r="AM17" s="2749"/>
      <c r="AN17" s="2749"/>
      <c r="AO17" s="2749"/>
      <c r="AP17" s="2749"/>
      <c r="AQ17" s="2749"/>
      <c r="AR17" s="2749"/>
      <c r="AS17" s="2749"/>
      <c r="AT17" s="2749"/>
      <c r="AU17" s="2749"/>
      <c r="AV17" s="2749"/>
      <c r="AW17" s="2749"/>
      <c r="AX17" s="2749"/>
      <c r="AY17" s="2749"/>
      <c r="AZ17" s="2749"/>
      <c r="BA17" s="2749"/>
      <c r="BB17" s="2749"/>
      <c r="BC17" s="2749"/>
      <c r="BD17" s="2749"/>
      <c r="BE17" s="2749"/>
      <c r="BF17" s="2749"/>
      <c r="BG17" s="2749"/>
      <c r="BH17" s="2749"/>
      <c r="BI17" s="2749"/>
    </row>
    <row r="18" spans="1:61" s="867" customFormat="1" ht="20.100000000000001" customHeight="1">
      <c r="A18" s="704" t="s">
        <v>1762</v>
      </c>
      <c r="B18" s="1076">
        <v>159</v>
      </c>
      <c r="C18" s="1076">
        <v>161</v>
      </c>
      <c r="D18" s="1113">
        <v>168</v>
      </c>
      <c r="E18" s="1113">
        <v>189</v>
      </c>
      <c r="G18" s="2753"/>
      <c r="H18" s="2754"/>
      <c r="I18" s="2754"/>
      <c r="J18" s="2755"/>
      <c r="K18" s="2753"/>
      <c r="L18" s="2753"/>
      <c r="M18" s="2753"/>
      <c r="N18" s="2753"/>
      <c r="O18" s="2753"/>
      <c r="P18" s="2753"/>
      <c r="Q18" s="2753"/>
      <c r="R18" s="2753"/>
      <c r="S18" s="2753"/>
      <c r="T18" s="2753"/>
      <c r="U18" s="2753"/>
      <c r="V18" s="2753"/>
      <c r="W18" s="2753"/>
      <c r="X18" s="2753"/>
      <c r="Y18" s="2749"/>
      <c r="Z18" s="2749"/>
      <c r="AA18" s="2749"/>
      <c r="AB18" s="2749"/>
      <c r="AC18" s="2749"/>
      <c r="AD18" s="2749"/>
      <c r="AE18" s="2749"/>
      <c r="AF18" s="2749"/>
      <c r="AG18" s="2749"/>
      <c r="AH18" s="2749"/>
      <c r="AI18" s="2749"/>
      <c r="AJ18" s="2749"/>
      <c r="AK18" s="2749"/>
      <c r="AL18" s="2749"/>
      <c r="AM18" s="2749"/>
      <c r="AN18" s="2749"/>
      <c r="AO18" s="2749"/>
      <c r="AP18" s="2749"/>
      <c r="AQ18" s="2749"/>
      <c r="AR18" s="2749"/>
      <c r="AS18" s="2749"/>
      <c r="AT18" s="2749"/>
      <c r="AU18" s="2749"/>
      <c r="AV18" s="2749"/>
      <c r="AW18" s="2749"/>
      <c r="AX18" s="2749"/>
      <c r="AY18" s="2749"/>
      <c r="AZ18" s="2749"/>
      <c r="BA18" s="2749"/>
      <c r="BB18" s="2749"/>
      <c r="BC18" s="2749"/>
      <c r="BD18" s="2749"/>
      <c r="BE18" s="2749"/>
      <c r="BF18" s="2749"/>
      <c r="BG18" s="2749"/>
      <c r="BH18" s="2749"/>
      <c r="BI18" s="2749"/>
    </row>
    <row r="19" spans="1:61" s="867" customFormat="1" ht="20.100000000000001" customHeight="1">
      <c r="A19" s="708" t="s">
        <v>1763</v>
      </c>
      <c r="B19" s="1077">
        <v>100</v>
      </c>
      <c r="C19" s="1077">
        <v>100</v>
      </c>
      <c r="D19" s="1077">
        <v>100</v>
      </c>
      <c r="E19" s="1077">
        <v>100</v>
      </c>
      <c r="G19" s="2753"/>
      <c r="H19" s="2754"/>
      <c r="I19" s="2754"/>
      <c r="J19" s="2754"/>
      <c r="K19" s="2753"/>
      <c r="L19" s="2753"/>
      <c r="M19" s="2753"/>
      <c r="N19" s="2753"/>
      <c r="O19" s="2753"/>
      <c r="P19" s="2753"/>
      <c r="Q19" s="2753"/>
      <c r="R19" s="2753"/>
      <c r="S19" s="2753"/>
      <c r="T19" s="2753"/>
      <c r="U19" s="2753"/>
      <c r="V19" s="2753"/>
      <c r="W19" s="2753"/>
      <c r="X19" s="2753"/>
      <c r="Y19" s="2749"/>
      <c r="Z19" s="2749"/>
      <c r="AA19" s="2749"/>
      <c r="AB19" s="2749"/>
      <c r="AC19" s="2749"/>
      <c r="AD19" s="2749"/>
      <c r="AE19" s="2749"/>
      <c r="AF19" s="2749"/>
      <c r="AG19" s="2749"/>
      <c r="AH19" s="2749"/>
      <c r="AI19" s="2749"/>
      <c r="AJ19" s="2749"/>
      <c r="AK19" s="2749"/>
      <c r="AL19" s="2749"/>
      <c r="AM19" s="2749"/>
      <c r="AN19" s="2749"/>
      <c r="AO19" s="2749"/>
      <c r="AP19" s="2749"/>
      <c r="AQ19" s="2749"/>
      <c r="AR19" s="2749"/>
      <c r="AS19" s="2749"/>
      <c r="AT19" s="2749"/>
      <c r="AU19" s="2749"/>
      <c r="AV19" s="2749"/>
      <c r="AW19" s="2749"/>
      <c r="AX19" s="2749"/>
      <c r="AY19" s="2749"/>
      <c r="AZ19" s="2749"/>
      <c r="BA19" s="2749"/>
      <c r="BB19" s="2749"/>
      <c r="BC19" s="2749"/>
      <c r="BD19" s="2749"/>
      <c r="BE19" s="2749"/>
      <c r="BF19" s="2749"/>
      <c r="BG19" s="2749"/>
      <c r="BH19" s="2749"/>
      <c r="BI19" s="2749"/>
    </row>
    <row r="20" spans="1:61" s="864" customFormat="1" ht="15" customHeight="1">
      <c r="A20" s="650" t="s">
        <v>1764</v>
      </c>
      <c r="B20" s="617"/>
      <c r="C20" s="617"/>
      <c r="D20" s="617"/>
      <c r="E20" s="617"/>
      <c r="G20" s="2757"/>
      <c r="H20" s="2756"/>
      <c r="I20" s="2756"/>
      <c r="J20" s="2756"/>
      <c r="K20" s="2757"/>
      <c r="L20" s="2757"/>
      <c r="M20" s="2757"/>
      <c r="N20" s="2757"/>
      <c r="O20" s="2757"/>
      <c r="P20" s="2757"/>
      <c r="Q20" s="2757"/>
      <c r="R20" s="2757"/>
      <c r="S20" s="2757"/>
      <c r="T20" s="2757"/>
      <c r="U20" s="2757"/>
      <c r="V20" s="2757"/>
      <c r="W20" s="2757"/>
      <c r="X20" s="2757"/>
      <c r="Y20" s="2750"/>
      <c r="Z20" s="2750"/>
      <c r="AA20" s="2750"/>
      <c r="AB20" s="2750"/>
      <c r="AC20" s="2750"/>
      <c r="AD20" s="2750"/>
      <c r="AE20" s="2750"/>
      <c r="AF20" s="2750"/>
      <c r="AG20" s="2750"/>
      <c r="AH20" s="2750"/>
      <c r="AI20" s="2750"/>
      <c r="AJ20" s="2750"/>
      <c r="AK20" s="2750"/>
      <c r="AL20" s="2750"/>
      <c r="AM20" s="2750"/>
      <c r="AN20" s="2750"/>
      <c r="AO20" s="2750"/>
      <c r="AP20" s="2750"/>
      <c r="AQ20" s="2750"/>
      <c r="AR20" s="2750"/>
      <c r="AS20" s="2750"/>
      <c r="AT20" s="2750"/>
      <c r="AU20" s="2750"/>
      <c r="AV20" s="2750"/>
      <c r="AW20" s="2750"/>
      <c r="AX20" s="2750"/>
      <c r="AY20" s="2750"/>
      <c r="AZ20" s="2750"/>
      <c r="BA20" s="2750"/>
      <c r="BB20" s="2750"/>
      <c r="BC20" s="2750"/>
      <c r="BD20" s="2750"/>
      <c r="BE20" s="2750"/>
      <c r="BF20" s="2750"/>
      <c r="BG20" s="2750"/>
      <c r="BH20" s="2750"/>
      <c r="BI20" s="2750"/>
    </row>
    <row r="21" spans="1:61" s="864" customFormat="1" ht="15" customHeight="1">
      <c r="A21" s="617"/>
      <c r="B21" s="617"/>
      <c r="C21" s="617"/>
      <c r="D21" s="617"/>
      <c r="E21" s="617"/>
      <c r="F21" s="1009"/>
      <c r="G21" s="2756"/>
      <c r="H21" s="2757"/>
      <c r="I21" s="2757"/>
      <c r="J21" s="2757"/>
      <c r="K21" s="2757"/>
      <c r="L21" s="2757"/>
      <c r="M21" s="2757"/>
      <c r="N21" s="2757"/>
      <c r="O21" s="2757"/>
      <c r="P21" s="2757"/>
      <c r="Q21" s="2757"/>
      <c r="R21" s="2757"/>
      <c r="S21" s="2757"/>
      <c r="T21" s="2757"/>
      <c r="U21" s="2757"/>
      <c r="V21" s="2757"/>
      <c r="W21" s="2757"/>
      <c r="X21" s="2757"/>
      <c r="Y21" s="2750"/>
      <c r="Z21" s="2750"/>
      <c r="AA21" s="2750"/>
      <c r="AB21" s="2750"/>
      <c r="AC21" s="2750"/>
      <c r="AD21" s="2750"/>
      <c r="AE21" s="2750"/>
      <c r="AF21" s="2750"/>
      <c r="AG21" s="2750"/>
      <c r="AH21" s="2750"/>
      <c r="AI21" s="2750"/>
      <c r="AJ21" s="2750"/>
      <c r="AK21" s="2750"/>
      <c r="AL21" s="2750"/>
      <c r="AM21" s="2750"/>
      <c r="AN21" s="2750"/>
      <c r="AO21" s="2750"/>
      <c r="AP21" s="2750"/>
      <c r="AQ21" s="2750"/>
      <c r="AR21" s="2750"/>
      <c r="AS21" s="2750"/>
      <c r="AT21" s="2750"/>
      <c r="AU21" s="2750"/>
      <c r="AV21" s="2750"/>
      <c r="AW21" s="2750"/>
      <c r="AX21" s="2750"/>
      <c r="AY21" s="2750"/>
      <c r="AZ21" s="2750"/>
      <c r="BA21" s="2750"/>
      <c r="BB21" s="2750"/>
      <c r="BC21" s="2750"/>
      <c r="BD21" s="2750"/>
      <c r="BE21" s="2750"/>
      <c r="BF21" s="2750"/>
      <c r="BG21" s="2750"/>
      <c r="BH21" s="2750"/>
      <c r="BI21" s="2750"/>
    </row>
    <row r="22" spans="1:61" ht="20.100000000000001" customHeight="1">
      <c r="A22" s="2021" t="s">
        <v>1765</v>
      </c>
      <c r="B22" s="2021"/>
      <c r="C22" s="2021"/>
      <c r="D22" s="2021"/>
      <c r="E22" s="2021"/>
    </row>
    <row r="23" spans="1:61" s="864" customFormat="1" ht="15" customHeight="1">
      <c r="A23" s="668" t="s">
        <v>1766</v>
      </c>
      <c r="B23" s="1068"/>
      <c r="C23" s="650"/>
      <c r="D23" s="650"/>
      <c r="E23" s="650"/>
      <c r="G23" s="2757"/>
      <c r="H23" s="2757"/>
      <c r="I23" s="2757"/>
      <c r="J23" s="2757"/>
      <c r="K23" s="2757"/>
      <c r="L23" s="2757"/>
      <c r="M23" s="2757"/>
      <c r="N23" s="2757"/>
      <c r="O23" s="2757"/>
      <c r="P23" s="2757"/>
      <c r="Q23" s="2757"/>
      <c r="R23" s="2757"/>
      <c r="S23" s="2757"/>
      <c r="T23" s="2757"/>
      <c r="U23" s="2757"/>
      <c r="V23" s="2757"/>
      <c r="W23" s="2757"/>
      <c r="X23" s="2757"/>
      <c r="Y23" s="2750"/>
      <c r="Z23" s="2750"/>
      <c r="AA23" s="2750"/>
      <c r="AB23" s="2750"/>
      <c r="AC23" s="2750"/>
      <c r="AD23" s="2750"/>
      <c r="AE23" s="2750"/>
      <c r="AF23" s="2750"/>
      <c r="AG23" s="2750"/>
      <c r="AH23" s="2750"/>
      <c r="AI23" s="2750"/>
      <c r="AJ23" s="2750"/>
      <c r="AK23" s="2750"/>
      <c r="AL23" s="2750"/>
      <c r="AM23" s="2750"/>
      <c r="AN23" s="2750"/>
      <c r="AO23" s="2750"/>
      <c r="AP23" s="2750"/>
      <c r="AQ23" s="2750"/>
      <c r="AR23" s="2750"/>
      <c r="AS23" s="2750"/>
      <c r="AT23" s="2750"/>
      <c r="AU23" s="2750"/>
      <c r="AV23" s="2750"/>
      <c r="AW23" s="2750"/>
      <c r="AX23" s="2750"/>
      <c r="AY23" s="2750"/>
      <c r="AZ23" s="2750"/>
      <c r="BA23" s="2750"/>
      <c r="BB23" s="2750"/>
      <c r="BC23" s="2750"/>
      <c r="BD23" s="2750"/>
      <c r="BE23" s="2750"/>
      <c r="BF23" s="2750"/>
      <c r="BG23" s="2750"/>
      <c r="BH23" s="2750"/>
      <c r="BI23" s="2750"/>
    </row>
    <row r="24" spans="1:61" s="867" customFormat="1" ht="15" customHeight="1">
      <c r="A24" s="2016" t="s">
        <v>1767</v>
      </c>
      <c r="B24" s="2082" t="s">
        <v>1768</v>
      </c>
      <c r="C24" s="2082"/>
      <c r="D24" s="2082"/>
      <c r="E24" s="2082"/>
      <c r="F24" s="865"/>
      <c r="G24" s="2753"/>
      <c r="H24" s="2753"/>
      <c r="I24" s="2753"/>
      <c r="J24" s="2753"/>
      <c r="K24" s="2753"/>
      <c r="L24" s="2753"/>
      <c r="M24" s="2753"/>
      <c r="N24" s="2753"/>
      <c r="O24" s="2753"/>
      <c r="P24" s="2753"/>
      <c r="Q24" s="2753"/>
      <c r="R24" s="2753"/>
      <c r="S24" s="2753"/>
      <c r="T24" s="2753"/>
      <c r="U24" s="2753"/>
      <c r="V24" s="2753"/>
      <c r="W24" s="2753"/>
      <c r="X24" s="2753"/>
      <c r="Y24" s="2749"/>
      <c r="Z24" s="2749"/>
      <c r="AA24" s="2749"/>
      <c r="AB24" s="2749"/>
      <c r="AC24" s="2749"/>
      <c r="AD24" s="2749"/>
      <c r="AE24" s="2749"/>
      <c r="AF24" s="2749"/>
      <c r="AG24" s="2749"/>
      <c r="AH24" s="2749"/>
      <c r="AI24" s="2749"/>
      <c r="AJ24" s="2749"/>
      <c r="AK24" s="2749"/>
      <c r="AL24" s="2749"/>
      <c r="AM24" s="2749"/>
      <c r="AN24" s="2749"/>
      <c r="AO24" s="2749"/>
      <c r="AP24" s="2749"/>
      <c r="AQ24" s="2749"/>
      <c r="AR24" s="2749"/>
      <c r="AS24" s="2749"/>
      <c r="AT24" s="2749"/>
      <c r="AU24" s="2749"/>
      <c r="AV24" s="2749"/>
      <c r="AW24" s="2749"/>
      <c r="AX24" s="2749"/>
      <c r="AY24" s="2749"/>
      <c r="AZ24" s="2749"/>
      <c r="BA24" s="2749"/>
      <c r="BB24" s="2749"/>
      <c r="BC24" s="2749"/>
      <c r="BD24" s="2749"/>
      <c r="BE24" s="2749"/>
      <c r="BF24" s="2749"/>
      <c r="BG24" s="2749"/>
      <c r="BH24" s="2749"/>
      <c r="BI24" s="2749"/>
    </row>
    <row r="25" spans="1:61" s="867" customFormat="1" ht="15" customHeight="1">
      <c r="A25" s="2017"/>
      <c r="B25" s="644">
        <v>2009</v>
      </c>
      <c r="C25" s="644">
        <v>2010</v>
      </c>
      <c r="D25" s="644">
        <v>2011</v>
      </c>
      <c r="E25" s="644">
        <v>2012</v>
      </c>
      <c r="G25" s="2753"/>
      <c r="H25" s="2753"/>
      <c r="I25" s="2753"/>
      <c r="J25" s="2753"/>
      <c r="K25" s="2753"/>
      <c r="L25" s="2753"/>
      <c r="M25" s="2753"/>
      <c r="N25" s="2753"/>
      <c r="O25" s="2753"/>
      <c r="P25" s="2753"/>
      <c r="Q25" s="2753"/>
      <c r="R25" s="2753"/>
      <c r="S25" s="2753"/>
      <c r="T25" s="2753"/>
      <c r="U25" s="2753"/>
      <c r="V25" s="2753"/>
      <c r="W25" s="2753"/>
      <c r="X25" s="2753"/>
      <c r="Y25" s="2749"/>
      <c r="Z25" s="2749"/>
      <c r="AA25" s="2749"/>
      <c r="AB25" s="2749"/>
      <c r="AC25" s="2749"/>
      <c r="AD25" s="2749"/>
      <c r="AE25" s="2749"/>
      <c r="AF25" s="2749"/>
      <c r="AG25" s="2749"/>
      <c r="AH25" s="2749"/>
      <c r="AI25" s="2749"/>
      <c r="AJ25" s="2749"/>
      <c r="AK25" s="2749"/>
      <c r="AL25" s="2749"/>
      <c r="AM25" s="2749"/>
      <c r="AN25" s="2749"/>
      <c r="AO25" s="2749"/>
      <c r="AP25" s="2749"/>
      <c r="AQ25" s="2749"/>
      <c r="AR25" s="2749"/>
      <c r="AS25" s="2749"/>
      <c r="AT25" s="2749"/>
      <c r="AU25" s="2749"/>
      <c r="AV25" s="2749"/>
      <c r="AW25" s="2749"/>
      <c r="AX25" s="2749"/>
      <c r="AY25" s="2749"/>
      <c r="AZ25" s="2749"/>
      <c r="BA25" s="2749"/>
      <c r="BB25" s="2749"/>
      <c r="BC25" s="2749"/>
      <c r="BD25" s="2749"/>
      <c r="BE25" s="2749"/>
      <c r="BF25" s="2749"/>
      <c r="BG25" s="2749"/>
      <c r="BH25" s="2749"/>
      <c r="BI25" s="2749"/>
    </row>
    <row r="26" spans="1:61" s="867" customFormat="1" ht="20.100000000000001" customHeight="1">
      <c r="A26" s="605" t="s">
        <v>1769</v>
      </c>
      <c r="B26" s="716">
        <v>149</v>
      </c>
      <c r="C26" s="1074">
        <v>149</v>
      </c>
      <c r="D26" s="1074">
        <v>149</v>
      </c>
      <c r="E26" s="1074">
        <v>149</v>
      </c>
      <c r="G26" s="2753"/>
      <c r="H26" s="2753"/>
      <c r="I26" s="2753"/>
      <c r="J26" s="2753"/>
      <c r="K26" s="2753"/>
      <c r="L26" s="2753"/>
      <c r="M26" s="2753"/>
      <c r="N26" s="2753"/>
      <c r="O26" s="2753"/>
      <c r="P26" s="2753"/>
      <c r="Q26" s="2753"/>
      <c r="R26" s="2753"/>
      <c r="S26" s="2753"/>
      <c r="T26" s="2753"/>
      <c r="U26" s="2753"/>
      <c r="V26" s="2753"/>
      <c r="W26" s="2753"/>
      <c r="X26" s="2753"/>
      <c r="Y26" s="2749"/>
      <c r="Z26" s="2749"/>
      <c r="AA26" s="2749"/>
      <c r="AB26" s="2749"/>
      <c r="AC26" s="2749"/>
      <c r="AD26" s="2749"/>
      <c r="AE26" s="2749"/>
      <c r="AF26" s="2749"/>
      <c r="AG26" s="2749"/>
      <c r="AH26" s="2749"/>
      <c r="AI26" s="2749"/>
      <c r="AJ26" s="2749"/>
      <c r="AK26" s="2749"/>
      <c r="AL26" s="2749"/>
      <c r="AM26" s="2749"/>
      <c r="AN26" s="2749"/>
      <c r="AO26" s="2749"/>
      <c r="AP26" s="2749"/>
      <c r="AQ26" s="2749"/>
      <c r="AR26" s="2749"/>
      <c r="AS26" s="2749"/>
      <c r="AT26" s="2749"/>
      <c r="AU26" s="2749"/>
      <c r="AV26" s="2749"/>
      <c r="AW26" s="2749"/>
      <c r="AX26" s="2749"/>
      <c r="AY26" s="2749"/>
      <c r="AZ26" s="2749"/>
      <c r="BA26" s="2749"/>
      <c r="BB26" s="2749"/>
      <c r="BC26" s="2749"/>
      <c r="BD26" s="2749"/>
      <c r="BE26" s="2749"/>
      <c r="BF26" s="2749"/>
      <c r="BG26" s="2749"/>
      <c r="BH26" s="2749"/>
      <c r="BI26" s="2749"/>
    </row>
    <row r="27" spans="1:61" s="867" customFormat="1" ht="20.100000000000001" customHeight="1">
      <c r="A27" s="605" t="s">
        <v>1770</v>
      </c>
      <c r="B27" s="704">
        <v>775</v>
      </c>
      <c r="C27" s="1076">
        <v>775</v>
      </c>
      <c r="D27" s="1076">
        <v>775</v>
      </c>
      <c r="E27" s="1076">
        <v>775</v>
      </c>
      <c r="G27" s="2753"/>
      <c r="H27" s="2753"/>
      <c r="I27" s="2753"/>
      <c r="J27" s="2753"/>
      <c r="K27" s="2753"/>
      <c r="L27" s="2753"/>
      <c r="M27" s="2753"/>
      <c r="N27" s="2753"/>
      <c r="O27" s="2753"/>
      <c r="P27" s="2753"/>
      <c r="Q27" s="2753"/>
      <c r="R27" s="2753"/>
      <c r="S27" s="2753"/>
      <c r="T27" s="2753"/>
      <c r="U27" s="2753"/>
      <c r="V27" s="2753"/>
      <c r="W27" s="2753"/>
      <c r="X27" s="2753"/>
      <c r="Y27" s="2749"/>
      <c r="Z27" s="2749"/>
      <c r="AA27" s="2749"/>
      <c r="AB27" s="2749"/>
      <c r="AC27" s="2749"/>
      <c r="AD27" s="2749"/>
      <c r="AE27" s="2749"/>
      <c r="AF27" s="2749"/>
      <c r="AG27" s="2749"/>
      <c r="AH27" s="2749"/>
      <c r="AI27" s="2749"/>
      <c r="AJ27" s="2749"/>
      <c r="AK27" s="2749"/>
      <c r="AL27" s="2749"/>
      <c r="AM27" s="2749"/>
      <c r="AN27" s="2749"/>
      <c r="AO27" s="2749"/>
      <c r="AP27" s="2749"/>
      <c r="AQ27" s="2749"/>
      <c r="AR27" s="2749"/>
      <c r="AS27" s="2749"/>
      <c r="AT27" s="2749"/>
      <c r="AU27" s="2749"/>
      <c r="AV27" s="2749"/>
      <c r="AW27" s="2749"/>
      <c r="AX27" s="2749"/>
      <c r="AY27" s="2749"/>
      <c r="AZ27" s="2749"/>
      <c r="BA27" s="2749"/>
      <c r="BB27" s="2749"/>
      <c r="BC27" s="2749"/>
      <c r="BD27" s="2749"/>
      <c r="BE27" s="2749"/>
      <c r="BF27" s="2749"/>
      <c r="BG27" s="2749"/>
      <c r="BH27" s="2749"/>
      <c r="BI27" s="2749"/>
    </row>
    <row r="28" spans="1:61" s="867" customFormat="1" ht="20.100000000000001" customHeight="1">
      <c r="A28" s="1036" t="s">
        <v>1771</v>
      </c>
      <c r="B28" s="704"/>
      <c r="C28" s="1076"/>
      <c r="D28" s="1076"/>
      <c r="E28" s="1076"/>
      <c r="G28" s="2753"/>
      <c r="H28" s="2753"/>
      <c r="I28" s="2753"/>
      <c r="J28" s="2753"/>
      <c r="K28" s="2753"/>
      <c r="L28" s="2753"/>
      <c r="M28" s="2753"/>
      <c r="N28" s="2753"/>
      <c r="O28" s="2753"/>
      <c r="P28" s="2753"/>
      <c r="Q28" s="2753"/>
      <c r="R28" s="2753"/>
      <c r="S28" s="2753"/>
      <c r="T28" s="2753"/>
      <c r="U28" s="2753"/>
      <c r="V28" s="2753"/>
      <c r="W28" s="2753"/>
      <c r="X28" s="2753"/>
      <c r="Y28" s="2749"/>
      <c r="Z28" s="2749"/>
      <c r="AA28" s="2749"/>
      <c r="AB28" s="2749"/>
      <c r="AC28" s="2749"/>
      <c r="AD28" s="2749"/>
      <c r="AE28" s="2749"/>
      <c r="AF28" s="2749"/>
      <c r="AG28" s="2749"/>
      <c r="AH28" s="2749"/>
      <c r="AI28" s="2749"/>
      <c r="AJ28" s="2749"/>
      <c r="AK28" s="2749"/>
      <c r="AL28" s="2749"/>
      <c r="AM28" s="2749"/>
      <c r="AN28" s="2749"/>
      <c r="AO28" s="2749"/>
      <c r="AP28" s="2749"/>
      <c r="AQ28" s="2749"/>
      <c r="AR28" s="2749"/>
      <c r="AS28" s="2749"/>
      <c r="AT28" s="2749"/>
      <c r="AU28" s="2749"/>
      <c r="AV28" s="2749"/>
      <c r="AW28" s="2749"/>
      <c r="AX28" s="2749"/>
      <c r="AY28" s="2749"/>
      <c r="AZ28" s="2749"/>
      <c r="BA28" s="2749"/>
      <c r="BB28" s="2749"/>
      <c r="BC28" s="2749"/>
      <c r="BD28" s="2749"/>
      <c r="BE28" s="2749"/>
      <c r="BF28" s="2749"/>
      <c r="BG28" s="2749"/>
      <c r="BH28" s="2749"/>
      <c r="BI28" s="2749"/>
    </row>
    <row r="29" spans="1:61" s="867" customFormat="1" ht="20.100000000000001" customHeight="1">
      <c r="A29" s="1018" t="s">
        <v>1772</v>
      </c>
      <c r="B29" s="704">
        <v>15</v>
      </c>
      <c r="C29" s="1076">
        <v>15</v>
      </c>
      <c r="D29" s="1076">
        <v>15</v>
      </c>
      <c r="E29" s="1076">
        <v>15</v>
      </c>
      <c r="G29" s="2753"/>
      <c r="H29" s="2753"/>
      <c r="I29" s="2753"/>
      <c r="J29" s="2753"/>
      <c r="K29" s="2753"/>
      <c r="L29" s="2753"/>
      <c r="M29" s="2753"/>
      <c r="N29" s="2753"/>
      <c r="O29" s="2753"/>
      <c r="P29" s="2753"/>
      <c r="Q29" s="2753"/>
      <c r="R29" s="2753"/>
      <c r="S29" s="2753"/>
      <c r="T29" s="2753"/>
      <c r="U29" s="2753"/>
      <c r="V29" s="2753"/>
      <c r="W29" s="2753"/>
      <c r="X29" s="2753"/>
      <c r="Y29" s="2749"/>
      <c r="Z29" s="2749"/>
      <c r="AA29" s="2749"/>
      <c r="AB29" s="2749"/>
      <c r="AC29" s="2749"/>
      <c r="AD29" s="2749"/>
      <c r="AE29" s="2749"/>
      <c r="AF29" s="2749"/>
      <c r="AG29" s="2749"/>
      <c r="AH29" s="2749"/>
      <c r="AI29" s="2749"/>
      <c r="AJ29" s="2749"/>
      <c r="AK29" s="2749"/>
      <c r="AL29" s="2749"/>
      <c r="AM29" s="2749"/>
      <c r="AN29" s="2749"/>
      <c r="AO29" s="2749"/>
      <c r="AP29" s="2749"/>
      <c r="AQ29" s="2749"/>
      <c r="AR29" s="2749"/>
      <c r="AS29" s="2749"/>
      <c r="AT29" s="2749"/>
      <c r="AU29" s="2749"/>
      <c r="AV29" s="2749"/>
      <c r="AW29" s="2749"/>
      <c r="AX29" s="2749"/>
      <c r="AY29" s="2749"/>
      <c r="AZ29" s="2749"/>
      <c r="BA29" s="2749"/>
      <c r="BB29" s="2749"/>
      <c r="BC29" s="2749"/>
      <c r="BD29" s="2749"/>
      <c r="BE29" s="2749"/>
      <c r="BF29" s="2749"/>
      <c r="BG29" s="2749"/>
      <c r="BH29" s="2749"/>
      <c r="BI29" s="2749"/>
    </row>
    <row r="30" spans="1:61" s="867" customFormat="1" ht="20.100000000000001" customHeight="1">
      <c r="A30" s="1018" t="s">
        <v>1773</v>
      </c>
      <c r="B30" s="704">
        <v>50</v>
      </c>
      <c r="C30" s="1076">
        <v>50</v>
      </c>
      <c r="D30" s="1113">
        <v>50</v>
      </c>
      <c r="E30" s="1113">
        <v>50</v>
      </c>
      <c r="G30" s="2753"/>
      <c r="H30" s="2753"/>
      <c r="I30" s="2753"/>
      <c r="J30" s="2753"/>
      <c r="K30" s="2753"/>
      <c r="L30" s="2753"/>
      <c r="M30" s="2753"/>
      <c r="N30" s="2753"/>
      <c r="O30" s="2753"/>
      <c r="P30" s="2753"/>
      <c r="Q30" s="2753"/>
      <c r="R30" s="2753"/>
      <c r="S30" s="2753"/>
      <c r="T30" s="2753"/>
      <c r="U30" s="2753"/>
      <c r="V30" s="2753"/>
      <c r="W30" s="2753"/>
      <c r="X30" s="2753"/>
      <c r="Y30" s="2749"/>
      <c r="Z30" s="2749"/>
      <c r="AA30" s="2749"/>
      <c r="AB30" s="2749"/>
      <c r="AC30" s="2749"/>
      <c r="AD30" s="2749"/>
      <c r="AE30" s="2749"/>
      <c r="AF30" s="2749"/>
      <c r="AG30" s="2749"/>
      <c r="AH30" s="2749"/>
      <c r="AI30" s="2749"/>
      <c r="AJ30" s="2749"/>
      <c r="AK30" s="2749"/>
      <c r="AL30" s="2749"/>
      <c r="AM30" s="2749"/>
      <c r="AN30" s="2749"/>
      <c r="AO30" s="2749"/>
      <c r="AP30" s="2749"/>
      <c r="AQ30" s="2749"/>
      <c r="AR30" s="2749"/>
      <c r="AS30" s="2749"/>
      <c r="AT30" s="2749"/>
      <c r="AU30" s="2749"/>
      <c r="AV30" s="2749"/>
      <c r="AW30" s="2749"/>
      <c r="AX30" s="2749"/>
      <c r="AY30" s="2749"/>
      <c r="AZ30" s="2749"/>
      <c r="BA30" s="2749"/>
      <c r="BB30" s="2749"/>
      <c r="BC30" s="2749"/>
      <c r="BD30" s="2749"/>
      <c r="BE30" s="2749"/>
      <c r="BF30" s="2749"/>
      <c r="BG30" s="2749"/>
      <c r="BH30" s="2749"/>
      <c r="BI30" s="2749"/>
    </row>
    <row r="31" spans="1:61" s="867" customFormat="1" ht="20.100000000000001" customHeight="1">
      <c r="A31" s="1338" t="s">
        <v>1774</v>
      </c>
      <c r="B31" s="708">
        <v>30</v>
      </c>
      <c r="C31" s="1077">
        <v>30</v>
      </c>
      <c r="D31" s="1077">
        <v>29</v>
      </c>
      <c r="E31" s="1077">
        <v>29</v>
      </c>
      <c r="G31" s="2753"/>
      <c r="H31" s="2753"/>
      <c r="I31" s="2753"/>
      <c r="J31" s="2753"/>
      <c r="K31" s="2753"/>
      <c r="L31" s="2753"/>
      <c r="M31" s="2753"/>
      <c r="N31" s="2753"/>
      <c r="O31" s="2753"/>
      <c r="P31" s="2753"/>
      <c r="Q31" s="2753"/>
      <c r="R31" s="2753"/>
      <c r="S31" s="2753"/>
      <c r="T31" s="2753"/>
      <c r="U31" s="2753"/>
      <c r="V31" s="2753"/>
      <c r="W31" s="2753"/>
      <c r="X31" s="2753"/>
      <c r="Y31" s="2749"/>
      <c r="Z31" s="2749"/>
      <c r="AA31" s="2749"/>
      <c r="AB31" s="2749"/>
      <c r="AC31" s="2749"/>
      <c r="AD31" s="2749"/>
      <c r="AE31" s="2749"/>
      <c r="AF31" s="2749"/>
      <c r="AG31" s="2749"/>
      <c r="AH31" s="2749"/>
      <c r="AI31" s="2749"/>
      <c r="AJ31" s="2749"/>
      <c r="AK31" s="2749"/>
      <c r="AL31" s="2749"/>
      <c r="AM31" s="2749"/>
      <c r="AN31" s="2749"/>
      <c r="AO31" s="2749"/>
      <c r="AP31" s="2749"/>
      <c r="AQ31" s="2749"/>
      <c r="AR31" s="2749"/>
      <c r="AS31" s="2749"/>
      <c r="AT31" s="2749"/>
      <c r="AU31" s="2749"/>
      <c r="AV31" s="2749"/>
      <c r="AW31" s="2749"/>
      <c r="AX31" s="2749"/>
      <c r="AY31" s="2749"/>
      <c r="AZ31" s="2749"/>
      <c r="BA31" s="2749"/>
      <c r="BB31" s="2749"/>
      <c r="BC31" s="2749"/>
      <c r="BD31" s="2749"/>
      <c r="BE31" s="2749"/>
      <c r="BF31" s="2749"/>
      <c r="BG31" s="2749"/>
      <c r="BH31" s="2749"/>
      <c r="BI31" s="2749"/>
    </row>
    <row r="32" spans="1:61" s="864" customFormat="1" ht="15" customHeight="1">
      <c r="A32" s="650" t="s">
        <v>1775</v>
      </c>
      <c r="B32" s="650"/>
      <c r="C32" s="650"/>
      <c r="D32" s="617"/>
      <c r="E32" s="617"/>
      <c r="G32" s="2757"/>
      <c r="H32" s="2757"/>
      <c r="I32" s="2757"/>
      <c r="J32" s="2757"/>
      <c r="K32" s="2757"/>
      <c r="L32" s="2757"/>
      <c r="M32" s="2757"/>
      <c r="N32" s="2757"/>
      <c r="O32" s="2757"/>
      <c r="P32" s="2757"/>
      <c r="Q32" s="2757"/>
      <c r="R32" s="2757"/>
      <c r="S32" s="2757"/>
      <c r="T32" s="2757"/>
      <c r="U32" s="2757"/>
      <c r="V32" s="2757"/>
      <c r="W32" s="2757"/>
      <c r="X32" s="2757"/>
      <c r="Y32" s="2750"/>
      <c r="Z32" s="2750"/>
      <c r="AA32" s="2750"/>
      <c r="AB32" s="2750"/>
      <c r="AC32" s="2750"/>
      <c r="AD32" s="2750"/>
      <c r="AE32" s="2750"/>
      <c r="AF32" s="2750"/>
      <c r="AG32" s="2750"/>
      <c r="AH32" s="2750"/>
      <c r="AI32" s="2750"/>
      <c r="AJ32" s="2750"/>
      <c r="AK32" s="2750"/>
      <c r="AL32" s="2750"/>
      <c r="AM32" s="2750"/>
      <c r="AN32" s="2750"/>
      <c r="AO32" s="2750"/>
      <c r="AP32" s="2750"/>
      <c r="AQ32" s="2750"/>
      <c r="AR32" s="2750"/>
      <c r="AS32" s="2750"/>
      <c r="AT32" s="2750"/>
      <c r="AU32" s="2750"/>
      <c r="AV32" s="2750"/>
      <c r="AW32" s="2750"/>
      <c r="AX32" s="2750"/>
      <c r="AY32" s="2750"/>
      <c r="AZ32" s="2750"/>
      <c r="BA32" s="2750"/>
      <c r="BB32" s="2750"/>
      <c r="BC32" s="2750"/>
      <c r="BD32" s="2750"/>
      <c r="BE32" s="2750"/>
      <c r="BF32" s="2750"/>
      <c r="BG32" s="2750"/>
      <c r="BH32" s="2750"/>
      <c r="BI32" s="2750"/>
    </row>
    <row r="33" spans="1:61" s="864" customFormat="1" ht="15" customHeight="1">
      <c r="A33" s="1339"/>
      <c r="B33" s="650"/>
      <c r="C33" s="650"/>
      <c r="D33" s="617"/>
      <c r="E33" s="617"/>
      <c r="G33" s="2757"/>
      <c r="H33" s="2757"/>
      <c r="I33" s="2757"/>
      <c r="J33" s="2757"/>
      <c r="K33" s="2757"/>
      <c r="L33" s="2757"/>
      <c r="M33" s="2757"/>
      <c r="N33" s="2757"/>
      <c r="O33" s="2757"/>
      <c r="P33" s="2757"/>
      <c r="Q33" s="2757"/>
      <c r="R33" s="2757"/>
      <c r="S33" s="2757"/>
      <c r="T33" s="2757"/>
      <c r="U33" s="2757"/>
      <c r="V33" s="2757"/>
      <c r="W33" s="2757"/>
      <c r="X33" s="2757"/>
      <c r="Y33" s="2750"/>
      <c r="Z33" s="2750"/>
      <c r="AA33" s="2750"/>
      <c r="AB33" s="2750"/>
      <c r="AC33" s="2750"/>
      <c r="AD33" s="2750"/>
      <c r="AE33" s="2750"/>
      <c r="AF33" s="2750"/>
      <c r="AG33" s="2750"/>
      <c r="AH33" s="2750"/>
      <c r="AI33" s="2750"/>
      <c r="AJ33" s="2750"/>
      <c r="AK33" s="2750"/>
      <c r="AL33" s="2750"/>
      <c r="AM33" s="2750"/>
      <c r="AN33" s="2750"/>
      <c r="AO33" s="2750"/>
      <c r="AP33" s="2750"/>
      <c r="AQ33" s="2750"/>
      <c r="AR33" s="2750"/>
      <c r="AS33" s="2750"/>
      <c r="AT33" s="2750"/>
      <c r="AU33" s="2750"/>
      <c r="AV33" s="2750"/>
      <c r="AW33" s="2750"/>
      <c r="AX33" s="2750"/>
      <c r="AY33" s="2750"/>
      <c r="AZ33" s="2750"/>
      <c r="BA33" s="2750"/>
      <c r="BB33" s="2750"/>
      <c r="BC33" s="2750"/>
      <c r="BD33" s="2750"/>
      <c r="BE33" s="2750"/>
      <c r="BF33" s="2750"/>
      <c r="BG33" s="2750"/>
      <c r="BH33" s="2750"/>
      <c r="BI33" s="2750"/>
    </row>
    <row r="34" spans="1:61" ht="20.100000000000001" customHeight="1">
      <c r="A34" s="2084" t="s">
        <v>1776</v>
      </c>
      <c r="B34" s="2021"/>
      <c r="C34" s="1128"/>
      <c r="D34" s="1128"/>
      <c r="E34" s="1128"/>
    </row>
    <row r="35" spans="1:61" s="867" customFormat="1" ht="27" customHeight="1">
      <c r="A35" s="654" t="s">
        <v>605</v>
      </c>
      <c r="B35" s="654"/>
      <c r="C35" s="654">
        <v>2010</v>
      </c>
      <c r="D35" s="654">
        <v>2011</v>
      </c>
      <c r="E35" s="654">
        <v>2012</v>
      </c>
      <c r="G35" s="2753"/>
      <c r="H35" s="2753"/>
      <c r="I35" s="2753"/>
      <c r="J35" s="2753"/>
      <c r="K35" s="2753"/>
      <c r="L35" s="2753"/>
      <c r="M35" s="2753"/>
      <c r="N35" s="2753"/>
      <c r="O35" s="2753"/>
      <c r="P35" s="2753"/>
      <c r="Q35" s="2753"/>
      <c r="R35" s="2753"/>
      <c r="S35" s="2753"/>
      <c r="T35" s="2753"/>
      <c r="U35" s="2753"/>
      <c r="V35" s="2753"/>
      <c r="W35" s="2753"/>
      <c r="X35" s="2753"/>
      <c r="Y35" s="2749"/>
      <c r="Z35" s="2749"/>
      <c r="AA35" s="2749"/>
      <c r="AB35" s="2749"/>
      <c r="AC35" s="2749"/>
      <c r="AD35" s="2749"/>
      <c r="AE35" s="2749"/>
      <c r="AF35" s="2749"/>
      <c r="AG35" s="2749"/>
      <c r="AH35" s="2749"/>
      <c r="AI35" s="2749"/>
      <c r="AJ35" s="2749"/>
      <c r="AK35" s="2749"/>
      <c r="AL35" s="2749"/>
      <c r="AM35" s="2749"/>
      <c r="AN35" s="2749"/>
      <c r="AO35" s="2749"/>
      <c r="AP35" s="2749"/>
      <c r="AQ35" s="2749"/>
      <c r="AR35" s="2749"/>
      <c r="AS35" s="2749"/>
      <c r="AT35" s="2749"/>
      <c r="AU35" s="2749"/>
      <c r="AV35" s="2749"/>
      <c r="AW35" s="2749"/>
      <c r="AX35" s="2749"/>
      <c r="AY35" s="2749"/>
      <c r="AZ35" s="2749"/>
      <c r="BA35" s="2749"/>
      <c r="BB35" s="2749"/>
      <c r="BC35" s="2749"/>
      <c r="BD35" s="2749"/>
      <c r="BE35" s="2749"/>
      <c r="BF35" s="2749"/>
      <c r="BG35" s="2749"/>
      <c r="BH35" s="2749"/>
      <c r="BI35" s="2749"/>
    </row>
    <row r="36" spans="1:61" s="867" customFormat="1" ht="27" customHeight="1">
      <c r="A36" s="1340" t="s">
        <v>0</v>
      </c>
      <c r="B36" s="1340"/>
      <c r="C36" s="1112">
        <v>48006546</v>
      </c>
      <c r="D36" s="1112">
        <v>53677632</v>
      </c>
      <c r="E36" s="1112">
        <v>51544358</v>
      </c>
      <c r="G36" s="2753"/>
      <c r="H36" s="2753"/>
      <c r="I36" s="2753"/>
      <c r="J36" s="2753"/>
      <c r="K36" s="2753"/>
      <c r="L36" s="2753"/>
      <c r="M36" s="2753"/>
      <c r="N36" s="2753"/>
      <c r="O36" s="2753"/>
      <c r="P36" s="2753"/>
      <c r="Q36" s="2753"/>
      <c r="R36" s="2753"/>
      <c r="S36" s="2753"/>
      <c r="T36" s="2753"/>
      <c r="U36" s="2753"/>
      <c r="V36" s="2753"/>
      <c r="W36" s="2753"/>
      <c r="X36" s="2753"/>
      <c r="Y36" s="2749"/>
      <c r="Z36" s="2749"/>
      <c r="AA36" s="2749"/>
      <c r="AB36" s="2749"/>
      <c r="AC36" s="2749"/>
      <c r="AD36" s="2749"/>
      <c r="AE36" s="2749"/>
      <c r="AF36" s="2749"/>
      <c r="AG36" s="2749"/>
      <c r="AH36" s="2749"/>
      <c r="AI36" s="2749"/>
      <c r="AJ36" s="2749"/>
      <c r="AK36" s="2749"/>
      <c r="AL36" s="2749"/>
      <c r="AM36" s="2749"/>
      <c r="AN36" s="2749"/>
      <c r="AO36" s="2749"/>
      <c r="AP36" s="2749"/>
      <c r="AQ36" s="2749"/>
      <c r="AR36" s="2749"/>
      <c r="AS36" s="2749"/>
      <c r="AT36" s="2749"/>
      <c r="AU36" s="2749"/>
      <c r="AV36" s="2749"/>
      <c r="AW36" s="2749"/>
      <c r="AX36" s="2749"/>
      <c r="AY36" s="2749"/>
      <c r="AZ36" s="2749"/>
      <c r="BA36" s="2749"/>
      <c r="BB36" s="2749"/>
      <c r="BC36" s="2749"/>
      <c r="BD36" s="2749"/>
      <c r="BE36" s="2749"/>
      <c r="BF36" s="2749"/>
      <c r="BG36" s="2749"/>
      <c r="BH36" s="2749"/>
      <c r="BI36" s="2749"/>
    </row>
    <row r="37" spans="1:61" s="867" customFormat="1" ht="27" customHeight="1">
      <c r="A37" s="1271" t="s">
        <v>607</v>
      </c>
      <c r="B37" s="1340"/>
      <c r="C37" s="1198">
        <v>4177535</v>
      </c>
      <c r="D37" s="1198">
        <v>4691299</v>
      </c>
      <c r="E37" s="1198">
        <v>4507791</v>
      </c>
      <c r="G37" s="2753"/>
      <c r="H37" s="2753"/>
      <c r="I37" s="2753"/>
      <c r="J37" s="2753"/>
      <c r="K37" s="2753"/>
      <c r="L37" s="2753"/>
      <c r="M37" s="2753"/>
      <c r="N37" s="2753"/>
      <c r="O37" s="2753"/>
      <c r="P37" s="2753"/>
      <c r="Q37" s="2753"/>
      <c r="R37" s="2753"/>
      <c r="S37" s="2753"/>
      <c r="T37" s="2753"/>
      <c r="U37" s="2753"/>
      <c r="V37" s="2753"/>
      <c r="W37" s="2753"/>
      <c r="X37" s="2753"/>
      <c r="Y37" s="2749"/>
      <c r="Z37" s="2749"/>
      <c r="AA37" s="2749"/>
      <c r="AB37" s="2749"/>
      <c r="AC37" s="2749"/>
      <c r="AD37" s="2749"/>
      <c r="AE37" s="2749"/>
      <c r="AF37" s="2749"/>
      <c r="AG37" s="2749"/>
      <c r="AH37" s="2749"/>
      <c r="AI37" s="2749"/>
      <c r="AJ37" s="2749"/>
      <c r="AK37" s="2749"/>
      <c r="AL37" s="2749"/>
      <c r="AM37" s="2749"/>
      <c r="AN37" s="2749"/>
      <c r="AO37" s="2749"/>
      <c r="AP37" s="2749"/>
      <c r="AQ37" s="2749"/>
      <c r="AR37" s="2749"/>
      <c r="AS37" s="2749"/>
      <c r="AT37" s="2749"/>
      <c r="AU37" s="2749"/>
      <c r="AV37" s="2749"/>
      <c r="AW37" s="2749"/>
      <c r="AX37" s="2749"/>
      <c r="AY37" s="2749"/>
      <c r="AZ37" s="2749"/>
      <c r="BA37" s="2749"/>
      <c r="BB37" s="2749"/>
      <c r="BC37" s="2749"/>
      <c r="BD37" s="2749"/>
      <c r="BE37" s="2749"/>
      <c r="BF37" s="2749"/>
      <c r="BG37" s="2749"/>
      <c r="BH37" s="2749"/>
      <c r="BI37" s="2749"/>
    </row>
    <row r="38" spans="1:61" s="867" customFormat="1" ht="27" customHeight="1">
      <c r="A38" s="1271" t="s">
        <v>608</v>
      </c>
      <c r="B38" s="1340"/>
      <c r="C38" s="1198">
        <v>3772912</v>
      </c>
      <c r="D38" s="1198">
        <v>4174237</v>
      </c>
      <c r="E38" s="1198">
        <v>4114869</v>
      </c>
      <c r="G38" s="2753"/>
      <c r="H38" s="2753"/>
      <c r="I38" s="2753"/>
      <c r="J38" s="2753"/>
      <c r="K38" s="2753"/>
      <c r="L38" s="2753"/>
      <c r="M38" s="2753"/>
      <c r="N38" s="2753"/>
      <c r="O38" s="2753"/>
      <c r="P38" s="2753"/>
      <c r="Q38" s="2753"/>
      <c r="R38" s="2753"/>
      <c r="S38" s="2753"/>
      <c r="T38" s="2753"/>
      <c r="U38" s="2753"/>
      <c r="V38" s="2753"/>
      <c r="W38" s="2753"/>
      <c r="X38" s="2753"/>
      <c r="Y38" s="2749"/>
      <c r="Z38" s="2749"/>
      <c r="AA38" s="2749"/>
      <c r="AB38" s="2749"/>
      <c r="AC38" s="2749"/>
      <c r="AD38" s="2749"/>
      <c r="AE38" s="2749"/>
      <c r="AF38" s="2749"/>
      <c r="AG38" s="2749"/>
      <c r="AH38" s="2749"/>
      <c r="AI38" s="2749"/>
      <c r="AJ38" s="2749"/>
      <c r="AK38" s="2749"/>
      <c r="AL38" s="2749"/>
      <c r="AM38" s="2749"/>
      <c r="AN38" s="2749"/>
      <c r="AO38" s="2749"/>
      <c r="AP38" s="2749"/>
      <c r="AQ38" s="2749"/>
      <c r="AR38" s="2749"/>
      <c r="AS38" s="2749"/>
      <c r="AT38" s="2749"/>
      <c r="AU38" s="2749"/>
      <c r="AV38" s="2749"/>
      <c r="AW38" s="2749"/>
      <c r="AX38" s="2749"/>
      <c r="AY38" s="2749"/>
      <c r="AZ38" s="2749"/>
      <c r="BA38" s="2749"/>
      <c r="BB38" s="2749"/>
      <c r="BC38" s="2749"/>
      <c r="BD38" s="2749"/>
      <c r="BE38" s="2749"/>
      <c r="BF38" s="2749"/>
      <c r="BG38" s="2749"/>
      <c r="BH38" s="2749"/>
      <c r="BI38" s="2749"/>
    </row>
    <row r="39" spans="1:61" s="867" customFormat="1" ht="27" customHeight="1">
      <c r="A39" s="1271" t="s">
        <v>609</v>
      </c>
      <c r="B39" s="1340"/>
      <c r="C39" s="1198">
        <v>4180074</v>
      </c>
      <c r="D39" s="1198">
        <v>4690748</v>
      </c>
      <c r="E39" s="1198">
        <v>4409821</v>
      </c>
      <c r="G39" s="2753"/>
      <c r="H39" s="2753"/>
      <c r="I39" s="2753"/>
      <c r="J39" s="2753"/>
      <c r="K39" s="2753"/>
      <c r="L39" s="2753"/>
      <c r="M39" s="2753"/>
      <c r="N39" s="2753"/>
      <c r="O39" s="2753"/>
      <c r="P39" s="2753"/>
      <c r="Q39" s="2753"/>
      <c r="R39" s="2753"/>
      <c r="S39" s="2753"/>
      <c r="T39" s="2753"/>
      <c r="U39" s="2753"/>
      <c r="V39" s="2753"/>
      <c r="W39" s="2753"/>
      <c r="X39" s="2753"/>
      <c r="Y39" s="2749"/>
      <c r="Z39" s="2749"/>
      <c r="AA39" s="2749"/>
      <c r="AB39" s="2749"/>
      <c r="AC39" s="2749"/>
      <c r="AD39" s="2749"/>
      <c r="AE39" s="2749"/>
      <c r="AF39" s="2749"/>
      <c r="AG39" s="2749"/>
      <c r="AH39" s="2749"/>
      <c r="AI39" s="2749"/>
      <c r="AJ39" s="2749"/>
      <c r="AK39" s="2749"/>
      <c r="AL39" s="2749"/>
      <c r="AM39" s="2749"/>
      <c r="AN39" s="2749"/>
      <c r="AO39" s="2749"/>
      <c r="AP39" s="2749"/>
      <c r="AQ39" s="2749"/>
      <c r="AR39" s="2749"/>
      <c r="AS39" s="2749"/>
      <c r="AT39" s="2749"/>
      <c r="AU39" s="2749"/>
      <c r="AV39" s="2749"/>
      <c r="AW39" s="2749"/>
      <c r="AX39" s="2749"/>
      <c r="AY39" s="2749"/>
      <c r="AZ39" s="2749"/>
      <c r="BA39" s="2749"/>
      <c r="BB39" s="2749"/>
      <c r="BC39" s="2749"/>
      <c r="BD39" s="2749"/>
      <c r="BE39" s="2749"/>
      <c r="BF39" s="2749"/>
      <c r="BG39" s="2749"/>
      <c r="BH39" s="2749"/>
      <c r="BI39" s="2749"/>
    </row>
    <row r="40" spans="1:61" s="867" customFormat="1" ht="27" customHeight="1">
      <c r="A40" s="1271" t="s">
        <v>610</v>
      </c>
      <c r="B40" s="1340"/>
      <c r="C40" s="1198">
        <v>3936209</v>
      </c>
      <c r="D40" s="1198">
        <v>4449526</v>
      </c>
      <c r="E40" s="1198">
        <v>4281982</v>
      </c>
      <c r="G40" s="2753"/>
      <c r="H40" s="2753"/>
      <c r="I40" s="2753"/>
      <c r="J40" s="2753"/>
      <c r="K40" s="2753"/>
      <c r="L40" s="2753"/>
      <c r="M40" s="2753"/>
      <c r="N40" s="2753"/>
      <c r="O40" s="2753"/>
      <c r="P40" s="2753"/>
      <c r="Q40" s="2753"/>
      <c r="R40" s="2753"/>
      <c r="S40" s="2753"/>
      <c r="T40" s="2753"/>
      <c r="U40" s="2753"/>
      <c r="V40" s="2753"/>
      <c r="W40" s="2753"/>
      <c r="X40" s="2753"/>
      <c r="Y40" s="2749"/>
      <c r="Z40" s="2749"/>
      <c r="AA40" s="2749"/>
      <c r="AB40" s="2749"/>
      <c r="AC40" s="2749"/>
      <c r="AD40" s="2749"/>
      <c r="AE40" s="2749"/>
      <c r="AF40" s="2749"/>
      <c r="AG40" s="2749"/>
      <c r="AH40" s="2749"/>
      <c r="AI40" s="2749"/>
      <c r="AJ40" s="2749"/>
      <c r="AK40" s="2749"/>
      <c r="AL40" s="2749"/>
      <c r="AM40" s="2749"/>
      <c r="AN40" s="2749"/>
      <c r="AO40" s="2749"/>
      <c r="AP40" s="2749"/>
      <c r="AQ40" s="2749"/>
      <c r="AR40" s="2749"/>
      <c r="AS40" s="2749"/>
      <c r="AT40" s="2749"/>
      <c r="AU40" s="2749"/>
      <c r="AV40" s="2749"/>
      <c r="AW40" s="2749"/>
      <c r="AX40" s="2749"/>
      <c r="AY40" s="2749"/>
      <c r="AZ40" s="2749"/>
      <c r="BA40" s="2749"/>
      <c r="BB40" s="2749"/>
      <c r="BC40" s="2749"/>
      <c r="BD40" s="2749"/>
      <c r="BE40" s="2749"/>
      <c r="BF40" s="2749"/>
      <c r="BG40" s="2749"/>
      <c r="BH40" s="2749"/>
      <c r="BI40" s="2749"/>
    </row>
    <row r="41" spans="1:61" s="867" customFormat="1" ht="27" customHeight="1">
      <c r="A41" s="1271" t="s">
        <v>611</v>
      </c>
      <c r="B41" s="1340"/>
      <c r="C41" s="1198">
        <v>4118378</v>
      </c>
      <c r="D41" s="1198">
        <v>4682748</v>
      </c>
      <c r="E41" s="1198">
        <v>4426905</v>
      </c>
      <c r="G41" s="2753"/>
      <c r="H41" s="2753"/>
      <c r="I41" s="2753"/>
      <c r="J41" s="2753"/>
      <c r="K41" s="2753"/>
      <c r="L41" s="2753"/>
      <c r="M41" s="2753"/>
      <c r="N41" s="2753"/>
      <c r="O41" s="2753"/>
      <c r="P41" s="2753"/>
      <c r="Q41" s="2753"/>
      <c r="R41" s="2753"/>
      <c r="S41" s="2753"/>
      <c r="T41" s="2753"/>
      <c r="U41" s="2753"/>
      <c r="V41" s="2753"/>
      <c r="W41" s="2753"/>
      <c r="X41" s="2753"/>
      <c r="Y41" s="2749"/>
      <c r="Z41" s="2749"/>
      <c r="AA41" s="2749"/>
      <c r="AB41" s="2749"/>
      <c r="AC41" s="2749"/>
      <c r="AD41" s="2749"/>
      <c r="AE41" s="2749"/>
      <c r="AF41" s="2749"/>
      <c r="AG41" s="2749"/>
      <c r="AH41" s="2749"/>
      <c r="AI41" s="2749"/>
      <c r="AJ41" s="2749"/>
      <c r="AK41" s="2749"/>
      <c r="AL41" s="2749"/>
      <c r="AM41" s="2749"/>
      <c r="AN41" s="2749"/>
      <c r="AO41" s="2749"/>
      <c r="AP41" s="2749"/>
      <c r="AQ41" s="2749"/>
      <c r="AR41" s="2749"/>
      <c r="AS41" s="2749"/>
      <c r="AT41" s="2749"/>
      <c r="AU41" s="2749"/>
      <c r="AV41" s="2749"/>
      <c r="AW41" s="2749"/>
      <c r="AX41" s="2749"/>
      <c r="AY41" s="2749"/>
      <c r="AZ41" s="2749"/>
      <c r="BA41" s="2749"/>
      <c r="BB41" s="2749"/>
      <c r="BC41" s="2749"/>
      <c r="BD41" s="2749"/>
      <c r="BE41" s="2749"/>
      <c r="BF41" s="2749"/>
      <c r="BG41" s="2749"/>
      <c r="BH41" s="2749"/>
      <c r="BI41" s="2749"/>
    </row>
    <row r="42" spans="1:61" s="867" customFormat="1" ht="27" customHeight="1">
      <c r="A42" s="1271" t="s">
        <v>612</v>
      </c>
      <c r="B42" s="1340"/>
      <c r="C42" s="1198">
        <v>3988379</v>
      </c>
      <c r="D42" s="1198">
        <v>4444256</v>
      </c>
      <c r="E42" s="1198">
        <v>4174718</v>
      </c>
      <c r="G42" s="2753"/>
      <c r="H42" s="2753"/>
      <c r="I42" s="2753"/>
      <c r="J42" s="2753"/>
      <c r="K42" s="2753"/>
      <c r="L42" s="2753"/>
      <c r="M42" s="2753"/>
      <c r="N42" s="2753"/>
      <c r="O42" s="2753"/>
      <c r="P42" s="2753"/>
      <c r="Q42" s="2753"/>
      <c r="R42" s="2753"/>
      <c r="S42" s="2753"/>
      <c r="T42" s="2753"/>
      <c r="U42" s="2753"/>
      <c r="V42" s="2753"/>
      <c r="W42" s="2753"/>
      <c r="X42" s="2753"/>
      <c r="Y42" s="2749"/>
      <c r="Z42" s="2749"/>
      <c r="AA42" s="2749"/>
      <c r="AB42" s="2749"/>
      <c r="AC42" s="2749"/>
      <c r="AD42" s="2749"/>
      <c r="AE42" s="2749"/>
      <c r="AF42" s="2749"/>
      <c r="AG42" s="2749"/>
      <c r="AH42" s="2749"/>
      <c r="AI42" s="2749"/>
      <c r="AJ42" s="2749"/>
      <c r="AK42" s="2749"/>
      <c r="AL42" s="2749"/>
      <c r="AM42" s="2749"/>
      <c r="AN42" s="2749"/>
      <c r="AO42" s="2749"/>
      <c r="AP42" s="2749"/>
      <c r="AQ42" s="2749"/>
      <c r="AR42" s="2749"/>
      <c r="AS42" s="2749"/>
      <c r="AT42" s="2749"/>
      <c r="AU42" s="2749"/>
      <c r="AV42" s="2749"/>
      <c r="AW42" s="2749"/>
      <c r="AX42" s="2749"/>
      <c r="AY42" s="2749"/>
      <c r="AZ42" s="2749"/>
      <c r="BA42" s="2749"/>
      <c r="BB42" s="2749"/>
      <c r="BC42" s="2749"/>
      <c r="BD42" s="2749"/>
      <c r="BE42" s="2749"/>
      <c r="BF42" s="2749"/>
      <c r="BG42" s="2749"/>
      <c r="BH42" s="2749"/>
      <c r="BI42" s="2749"/>
    </row>
    <row r="43" spans="1:61" s="867" customFormat="1" ht="27" customHeight="1">
      <c r="A43" s="1271" t="s">
        <v>613</v>
      </c>
      <c r="B43" s="1340"/>
      <c r="C43" s="1198">
        <v>3981292</v>
      </c>
      <c r="D43" s="1198">
        <v>4530244</v>
      </c>
      <c r="E43" s="1198">
        <v>4321879</v>
      </c>
      <c r="G43" s="2753"/>
      <c r="H43" s="2753"/>
      <c r="I43" s="2753"/>
      <c r="J43" s="2753"/>
      <c r="K43" s="2753"/>
      <c r="L43" s="2753"/>
      <c r="M43" s="2753"/>
      <c r="N43" s="2753"/>
      <c r="O43" s="2753"/>
      <c r="P43" s="2753"/>
      <c r="Q43" s="2753"/>
      <c r="R43" s="2753"/>
      <c r="S43" s="2753"/>
      <c r="T43" s="2753"/>
      <c r="U43" s="2753"/>
      <c r="V43" s="2753"/>
      <c r="W43" s="2753"/>
      <c r="X43" s="2753"/>
      <c r="Y43" s="2749"/>
      <c r="Z43" s="2749"/>
      <c r="AA43" s="2749"/>
      <c r="AB43" s="2749"/>
      <c r="AC43" s="2749"/>
      <c r="AD43" s="2749"/>
      <c r="AE43" s="2749"/>
      <c r="AF43" s="2749"/>
      <c r="AG43" s="2749"/>
      <c r="AH43" s="2749"/>
      <c r="AI43" s="2749"/>
      <c r="AJ43" s="2749"/>
      <c r="AK43" s="2749"/>
      <c r="AL43" s="2749"/>
      <c r="AM43" s="2749"/>
      <c r="AN43" s="2749"/>
      <c r="AO43" s="2749"/>
      <c r="AP43" s="2749"/>
      <c r="AQ43" s="2749"/>
      <c r="AR43" s="2749"/>
      <c r="AS43" s="2749"/>
      <c r="AT43" s="2749"/>
      <c r="AU43" s="2749"/>
      <c r="AV43" s="2749"/>
      <c r="AW43" s="2749"/>
      <c r="AX43" s="2749"/>
      <c r="AY43" s="2749"/>
      <c r="AZ43" s="2749"/>
      <c r="BA43" s="2749"/>
      <c r="BB43" s="2749"/>
      <c r="BC43" s="2749"/>
      <c r="BD43" s="2749"/>
      <c r="BE43" s="2749"/>
      <c r="BF43" s="2749"/>
      <c r="BG43" s="2749"/>
      <c r="BH43" s="2749"/>
      <c r="BI43" s="2749"/>
    </row>
    <row r="44" spans="1:61" s="867" customFormat="1" ht="27" customHeight="1">
      <c r="A44" s="1271" t="s">
        <v>614</v>
      </c>
      <c r="B44" s="1340"/>
      <c r="C44" s="1198">
        <v>3994185</v>
      </c>
      <c r="D44" s="1198">
        <v>4387789</v>
      </c>
      <c r="E44" s="1198">
        <v>4213138</v>
      </c>
      <c r="G44" s="2753"/>
      <c r="H44" s="2753"/>
      <c r="I44" s="2753"/>
      <c r="J44" s="2753"/>
      <c r="K44" s="2753"/>
      <c r="L44" s="2753"/>
      <c r="M44" s="2753"/>
      <c r="N44" s="2753"/>
      <c r="O44" s="2753"/>
      <c r="P44" s="2753"/>
      <c r="Q44" s="2753"/>
      <c r="R44" s="2753"/>
      <c r="S44" s="2753"/>
      <c r="T44" s="2753"/>
      <c r="U44" s="2753"/>
      <c r="V44" s="2753"/>
      <c r="W44" s="2753"/>
      <c r="X44" s="2753"/>
      <c r="Y44" s="2749"/>
      <c r="Z44" s="2749"/>
      <c r="AA44" s="2749"/>
      <c r="AB44" s="2749"/>
      <c r="AC44" s="2749"/>
      <c r="AD44" s="2749"/>
      <c r="AE44" s="2749"/>
      <c r="AF44" s="2749"/>
      <c r="AG44" s="2749"/>
      <c r="AH44" s="2749"/>
      <c r="AI44" s="2749"/>
      <c r="AJ44" s="2749"/>
      <c r="AK44" s="2749"/>
      <c r="AL44" s="2749"/>
      <c r="AM44" s="2749"/>
      <c r="AN44" s="2749"/>
      <c r="AO44" s="2749"/>
      <c r="AP44" s="2749"/>
      <c r="AQ44" s="2749"/>
      <c r="AR44" s="2749"/>
      <c r="AS44" s="2749"/>
      <c r="AT44" s="2749"/>
      <c r="AU44" s="2749"/>
      <c r="AV44" s="2749"/>
      <c r="AW44" s="2749"/>
      <c r="AX44" s="2749"/>
      <c r="AY44" s="2749"/>
      <c r="AZ44" s="2749"/>
      <c r="BA44" s="2749"/>
      <c r="BB44" s="2749"/>
      <c r="BC44" s="2749"/>
      <c r="BD44" s="2749"/>
      <c r="BE44" s="2749"/>
      <c r="BF44" s="2749"/>
      <c r="BG44" s="2749"/>
      <c r="BH44" s="2749"/>
      <c r="BI44" s="2749"/>
    </row>
    <row r="45" spans="1:61" s="867" customFormat="1" ht="27" customHeight="1">
      <c r="A45" s="1271" t="s">
        <v>615</v>
      </c>
      <c r="B45" s="1340"/>
      <c r="C45" s="1198">
        <v>3833399</v>
      </c>
      <c r="D45" s="1198">
        <v>4328127</v>
      </c>
      <c r="E45" s="1198">
        <v>4197788</v>
      </c>
      <c r="G45" s="2753"/>
      <c r="H45" s="2753"/>
      <c r="I45" s="2753"/>
      <c r="J45" s="2753"/>
      <c r="K45" s="2753"/>
      <c r="L45" s="2753"/>
      <c r="M45" s="2753"/>
      <c r="N45" s="2753"/>
      <c r="O45" s="2753"/>
      <c r="P45" s="2753"/>
      <c r="Q45" s="2753"/>
      <c r="R45" s="2753"/>
      <c r="S45" s="2753"/>
      <c r="T45" s="2753"/>
      <c r="U45" s="2753"/>
      <c r="V45" s="2753"/>
      <c r="W45" s="2753"/>
      <c r="X45" s="2753"/>
      <c r="Y45" s="2749"/>
      <c r="Z45" s="2749"/>
      <c r="AA45" s="2749"/>
      <c r="AB45" s="2749"/>
      <c r="AC45" s="2749"/>
      <c r="AD45" s="2749"/>
      <c r="AE45" s="2749"/>
      <c r="AF45" s="2749"/>
      <c r="AG45" s="2749"/>
      <c r="AH45" s="2749"/>
      <c r="AI45" s="2749"/>
      <c r="AJ45" s="2749"/>
      <c r="AK45" s="2749"/>
      <c r="AL45" s="2749"/>
      <c r="AM45" s="2749"/>
      <c r="AN45" s="2749"/>
      <c r="AO45" s="2749"/>
      <c r="AP45" s="2749"/>
      <c r="AQ45" s="2749"/>
      <c r="AR45" s="2749"/>
      <c r="AS45" s="2749"/>
      <c r="AT45" s="2749"/>
      <c r="AU45" s="2749"/>
      <c r="AV45" s="2749"/>
      <c r="AW45" s="2749"/>
      <c r="AX45" s="2749"/>
      <c r="AY45" s="2749"/>
      <c r="AZ45" s="2749"/>
      <c r="BA45" s="2749"/>
      <c r="BB45" s="2749"/>
      <c r="BC45" s="2749"/>
      <c r="BD45" s="2749"/>
      <c r="BE45" s="2749"/>
      <c r="BF45" s="2749"/>
      <c r="BG45" s="2749"/>
      <c r="BH45" s="2749"/>
      <c r="BI45" s="2749"/>
    </row>
    <row r="46" spans="1:61" s="867" customFormat="1" ht="27" customHeight="1">
      <c r="A46" s="1271" t="s">
        <v>616</v>
      </c>
      <c r="B46" s="1340"/>
      <c r="C46" s="1198">
        <v>4162315</v>
      </c>
      <c r="D46" s="1198">
        <v>4540665</v>
      </c>
      <c r="E46" s="1198">
        <v>4353332</v>
      </c>
      <c r="G46" s="2753"/>
      <c r="H46" s="2753"/>
      <c r="I46" s="2753"/>
      <c r="J46" s="2753"/>
      <c r="K46" s="2753"/>
      <c r="L46" s="2753"/>
      <c r="M46" s="2753"/>
      <c r="N46" s="2753"/>
      <c r="O46" s="2753"/>
      <c r="P46" s="2753"/>
      <c r="Q46" s="2753"/>
      <c r="R46" s="2753"/>
      <c r="S46" s="2753"/>
      <c r="T46" s="2753"/>
      <c r="U46" s="2753"/>
      <c r="V46" s="2753"/>
      <c r="W46" s="2753"/>
      <c r="X46" s="2753"/>
      <c r="Y46" s="2749"/>
      <c r="Z46" s="2749"/>
      <c r="AA46" s="2749"/>
      <c r="AB46" s="2749"/>
      <c r="AC46" s="2749"/>
      <c r="AD46" s="2749"/>
      <c r="AE46" s="2749"/>
      <c r="AF46" s="2749"/>
      <c r="AG46" s="2749"/>
      <c r="AH46" s="2749"/>
      <c r="AI46" s="2749"/>
      <c r="AJ46" s="2749"/>
      <c r="AK46" s="2749"/>
      <c r="AL46" s="2749"/>
      <c r="AM46" s="2749"/>
      <c r="AN46" s="2749"/>
      <c r="AO46" s="2749"/>
      <c r="AP46" s="2749"/>
      <c r="AQ46" s="2749"/>
      <c r="AR46" s="2749"/>
      <c r="AS46" s="2749"/>
      <c r="AT46" s="2749"/>
      <c r="AU46" s="2749"/>
      <c r="AV46" s="2749"/>
      <c r="AW46" s="2749"/>
      <c r="AX46" s="2749"/>
      <c r="AY46" s="2749"/>
      <c r="AZ46" s="2749"/>
      <c r="BA46" s="2749"/>
      <c r="BB46" s="2749"/>
      <c r="BC46" s="2749"/>
      <c r="BD46" s="2749"/>
      <c r="BE46" s="2749"/>
      <c r="BF46" s="2749"/>
      <c r="BG46" s="2749"/>
      <c r="BH46" s="2749"/>
      <c r="BI46" s="2749"/>
    </row>
    <row r="47" spans="1:61" s="867" customFormat="1" ht="27" customHeight="1">
      <c r="A47" s="1271" t="s">
        <v>617</v>
      </c>
      <c r="B47" s="1340"/>
      <c r="C47" s="1198">
        <v>3872016</v>
      </c>
      <c r="D47" s="1198">
        <v>4308547</v>
      </c>
      <c r="E47" s="1198">
        <v>4241425</v>
      </c>
      <c r="G47" s="2753"/>
      <c r="H47" s="2753"/>
      <c r="I47" s="2753"/>
      <c r="J47" s="2753"/>
      <c r="K47" s="2753"/>
      <c r="L47" s="2753"/>
      <c r="M47" s="2753"/>
      <c r="N47" s="2753"/>
      <c r="O47" s="2753"/>
      <c r="P47" s="2753"/>
      <c r="Q47" s="2753"/>
      <c r="R47" s="2753"/>
      <c r="S47" s="2753"/>
      <c r="T47" s="2753"/>
      <c r="U47" s="2753"/>
      <c r="V47" s="2753"/>
      <c r="W47" s="2753"/>
      <c r="X47" s="2753"/>
      <c r="Y47" s="2749"/>
      <c r="Z47" s="2749"/>
      <c r="AA47" s="2749"/>
      <c r="AB47" s="2749"/>
      <c r="AC47" s="2749"/>
      <c r="AD47" s="2749"/>
      <c r="AE47" s="2749"/>
      <c r="AF47" s="2749"/>
      <c r="AG47" s="2749"/>
      <c r="AH47" s="2749"/>
      <c r="AI47" s="2749"/>
      <c r="AJ47" s="2749"/>
      <c r="AK47" s="2749"/>
      <c r="AL47" s="2749"/>
      <c r="AM47" s="2749"/>
      <c r="AN47" s="2749"/>
      <c r="AO47" s="2749"/>
      <c r="AP47" s="2749"/>
      <c r="AQ47" s="2749"/>
      <c r="AR47" s="2749"/>
      <c r="AS47" s="2749"/>
      <c r="AT47" s="2749"/>
      <c r="AU47" s="2749"/>
      <c r="AV47" s="2749"/>
      <c r="AW47" s="2749"/>
      <c r="AX47" s="2749"/>
      <c r="AY47" s="2749"/>
      <c r="AZ47" s="2749"/>
      <c r="BA47" s="2749"/>
      <c r="BB47" s="2749"/>
      <c r="BC47" s="2749"/>
      <c r="BD47" s="2749"/>
      <c r="BE47" s="2749"/>
      <c r="BF47" s="2749"/>
      <c r="BG47" s="2749"/>
      <c r="BH47" s="2749"/>
      <c r="BI47" s="2749"/>
    </row>
    <row r="48" spans="1:61" s="867" customFormat="1" ht="27" customHeight="1">
      <c r="A48" s="708" t="s">
        <v>618</v>
      </c>
      <c r="B48" s="1072"/>
      <c r="C48" s="1077">
        <v>3989852</v>
      </c>
      <c r="D48" s="1077">
        <v>4449446</v>
      </c>
      <c r="E48" s="1077">
        <v>4300710</v>
      </c>
      <c r="G48" s="2753"/>
      <c r="H48" s="2753"/>
      <c r="I48" s="2753"/>
      <c r="J48" s="2753"/>
      <c r="K48" s="2753"/>
      <c r="L48" s="2753"/>
      <c r="M48" s="2753"/>
      <c r="N48" s="2753"/>
      <c r="O48" s="2753"/>
      <c r="P48" s="2753"/>
      <c r="Q48" s="2753"/>
      <c r="R48" s="2753"/>
      <c r="S48" s="2753"/>
      <c r="T48" s="2753"/>
      <c r="U48" s="2753"/>
      <c r="V48" s="2753"/>
      <c r="W48" s="2753"/>
      <c r="X48" s="2753"/>
      <c r="Y48" s="2749"/>
      <c r="Z48" s="2749"/>
      <c r="AA48" s="2749"/>
      <c r="AB48" s="2749"/>
      <c r="AC48" s="2749"/>
      <c r="AD48" s="2749"/>
      <c r="AE48" s="2749"/>
      <c r="AF48" s="2749"/>
      <c r="AG48" s="2749"/>
      <c r="AH48" s="2749"/>
      <c r="AI48" s="2749"/>
      <c r="AJ48" s="2749"/>
      <c r="AK48" s="2749"/>
      <c r="AL48" s="2749"/>
      <c r="AM48" s="2749"/>
      <c r="AN48" s="2749"/>
      <c r="AO48" s="2749"/>
      <c r="AP48" s="2749"/>
      <c r="AQ48" s="2749"/>
      <c r="AR48" s="2749"/>
      <c r="AS48" s="2749"/>
      <c r="AT48" s="2749"/>
      <c r="AU48" s="2749"/>
      <c r="AV48" s="2749"/>
      <c r="AW48" s="2749"/>
      <c r="AX48" s="2749"/>
      <c r="AY48" s="2749"/>
      <c r="AZ48" s="2749"/>
      <c r="BA48" s="2749"/>
      <c r="BB48" s="2749"/>
      <c r="BC48" s="2749"/>
      <c r="BD48" s="2749"/>
      <c r="BE48" s="2749"/>
      <c r="BF48" s="2749"/>
      <c r="BG48" s="2749"/>
      <c r="BH48" s="2749"/>
      <c r="BI48" s="2749"/>
    </row>
    <row r="49" spans="1:61" s="864" customFormat="1" ht="15" customHeight="1">
      <c r="A49" s="1341" t="s">
        <v>1777</v>
      </c>
      <c r="B49" s="1342"/>
      <c r="C49" s="1342"/>
      <c r="D49" s="1342"/>
      <c r="E49" s="1342"/>
      <c r="G49" s="2757"/>
      <c r="H49" s="2757"/>
      <c r="I49" s="2757"/>
      <c r="J49" s="2757"/>
      <c r="K49" s="2757"/>
      <c r="L49" s="2757"/>
      <c r="M49" s="2757"/>
      <c r="N49" s="2757"/>
      <c r="O49" s="2757"/>
      <c r="P49" s="2757"/>
      <c r="Q49" s="2757"/>
      <c r="R49" s="2757"/>
      <c r="S49" s="2757"/>
      <c r="T49" s="2757"/>
      <c r="U49" s="2757"/>
      <c r="V49" s="2757"/>
      <c r="W49" s="2757"/>
      <c r="X49" s="2757"/>
      <c r="Y49" s="2750"/>
      <c r="Z49" s="2750"/>
      <c r="AA49" s="2750"/>
      <c r="AB49" s="2750"/>
      <c r="AC49" s="2750"/>
      <c r="AD49" s="2750"/>
      <c r="AE49" s="2750"/>
      <c r="AF49" s="2750"/>
      <c r="AG49" s="2750"/>
      <c r="AH49" s="2750"/>
      <c r="AI49" s="2750"/>
      <c r="AJ49" s="2750"/>
      <c r="AK49" s="2750"/>
      <c r="AL49" s="2750"/>
      <c r="AM49" s="2750"/>
      <c r="AN49" s="2750"/>
      <c r="AO49" s="2750"/>
      <c r="AP49" s="2750"/>
      <c r="AQ49" s="2750"/>
      <c r="AR49" s="2750"/>
      <c r="AS49" s="2750"/>
      <c r="AT49" s="2750"/>
      <c r="AU49" s="2750"/>
      <c r="AV49" s="2750"/>
      <c r="AW49" s="2750"/>
      <c r="AX49" s="2750"/>
      <c r="AY49" s="2750"/>
      <c r="AZ49" s="2750"/>
      <c r="BA49" s="2750"/>
      <c r="BB49" s="2750"/>
      <c r="BC49" s="2750"/>
      <c r="BD49" s="2750"/>
      <c r="BE49" s="2750"/>
      <c r="BF49" s="2750"/>
      <c r="BG49" s="2750"/>
      <c r="BH49" s="2750"/>
      <c r="BI49" s="2750"/>
    </row>
  </sheetData>
  <mergeCells count="5">
    <mergeCell ref="A2:E2"/>
    <mergeCell ref="A22:E22"/>
    <mergeCell ref="A24:A25"/>
    <mergeCell ref="B24:E24"/>
    <mergeCell ref="A34:B34"/>
  </mergeCells>
  <pageMargins left="0.7" right="0.7" top="0.75" bottom="0.56999999999999995" header="0.3" footer="0.3"/>
  <pageSetup paperSize="9" scale="64" orientation="portrait"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K153"/>
  <sheetViews>
    <sheetView view="pageBreakPreview" topLeftCell="A34" zoomScaleSheetLayoutView="100" workbookViewId="0">
      <selection activeCell="G139" sqref="G1:AK1048576"/>
    </sheetView>
  </sheetViews>
  <sheetFormatPr defaultRowHeight="15"/>
  <cols>
    <col min="1" max="1" width="45.7109375" style="747" customWidth="1"/>
    <col min="2" max="4" width="9.5703125" style="747" customWidth="1"/>
    <col min="5" max="5" width="10.28515625" style="747" customWidth="1"/>
    <col min="6" max="6" width="9.5703125" style="747" customWidth="1"/>
    <col min="7" max="37" width="9.140625" style="2735"/>
    <col min="38" max="256" width="9.140625" style="590"/>
    <col min="257" max="257" width="45.7109375" style="590" customWidth="1"/>
    <col min="258" max="260" width="9.5703125" style="590" customWidth="1"/>
    <col min="261" max="261" width="10.28515625" style="590" customWidth="1"/>
    <col min="262" max="262" width="9.5703125" style="590" customWidth="1"/>
    <col min="263" max="512" width="9.140625" style="590"/>
    <col min="513" max="513" width="45.7109375" style="590" customWidth="1"/>
    <col min="514" max="516" width="9.5703125" style="590" customWidth="1"/>
    <col min="517" max="517" width="10.28515625" style="590" customWidth="1"/>
    <col min="518" max="518" width="9.5703125" style="590" customWidth="1"/>
    <col min="519" max="768" width="9.140625" style="590"/>
    <col min="769" max="769" width="45.7109375" style="590" customWidth="1"/>
    <col min="770" max="772" width="9.5703125" style="590" customWidth="1"/>
    <col min="773" max="773" width="10.28515625" style="590" customWidth="1"/>
    <col min="774" max="774" width="9.5703125" style="590" customWidth="1"/>
    <col min="775" max="1024" width="9.140625" style="590"/>
    <col min="1025" max="1025" width="45.7109375" style="590" customWidth="1"/>
    <col min="1026" max="1028" width="9.5703125" style="590" customWidth="1"/>
    <col min="1029" max="1029" width="10.28515625" style="590" customWidth="1"/>
    <col min="1030" max="1030" width="9.5703125" style="590" customWidth="1"/>
    <col min="1031" max="1280" width="9.140625" style="590"/>
    <col min="1281" max="1281" width="45.7109375" style="590" customWidth="1"/>
    <col min="1282" max="1284" width="9.5703125" style="590" customWidth="1"/>
    <col min="1285" max="1285" width="10.28515625" style="590" customWidth="1"/>
    <col min="1286" max="1286" width="9.5703125" style="590" customWidth="1"/>
    <col min="1287" max="1536" width="9.140625" style="590"/>
    <col min="1537" max="1537" width="45.7109375" style="590" customWidth="1"/>
    <col min="1538" max="1540" width="9.5703125" style="590" customWidth="1"/>
    <col min="1541" max="1541" width="10.28515625" style="590" customWidth="1"/>
    <col min="1542" max="1542" width="9.5703125" style="590" customWidth="1"/>
    <col min="1543" max="1792" width="9.140625" style="590"/>
    <col min="1793" max="1793" width="45.7109375" style="590" customWidth="1"/>
    <col min="1794" max="1796" width="9.5703125" style="590" customWidth="1"/>
    <col min="1797" max="1797" width="10.28515625" style="590" customWidth="1"/>
    <col min="1798" max="1798" width="9.5703125" style="590" customWidth="1"/>
    <col min="1799" max="2048" width="9.140625" style="590"/>
    <col min="2049" max="2049" width="45.7109375" style="590" customWidth="1"/>
    <col min="2050" max="2052" width="9.5703125" style="590" customWidth="1"/>
    <col min="2053" max="2053" width="10.28515625" style="590" customWidth="1"/>
    <col min="2054" max="2054" width="9.5703125" style="590" customWidth="1"/>
    <col min="2055" max="2304" width="9.140625" style="590"/>
    <col min="2305" max="2305" width="45.7109375" style="590" customWidth="1"/>
    <col min="2306" max="2308" width="9.5703125" style="590" customWidth="1"/>
    <col min="2309" max="2309" width="10.28515625" style="590" customWidth="1"/>
    <col min="2310" max="2310" width="9.5703125" style="590" customWidth="1"/>
    <col min="2311" max="2560" width="9.140625" style="590"/>
    <col min="2561" max="2561" width="45.7109375" style="590" customWidth="1"/>
    <col min="2562" max="2564" width="9.5703125" style="590" customWidth="1"/>
    <col min="2565" max="2565" width="10.28515625" style="590" customWidth="1"/>
    <col min="2566" max="2566" width="9.5703125" style="590" customWidth="1"/>
    <col min="2567" max="2816" width="9.140625" style="590"/>
    <col min="2817" max="2817" width="45.7109375" style="590" customWidth="1"/>
    <col min="2818" max="2820" width="9.5703125" style="590" customWidth="1"/>
    <col min="2821" max="2821" width="10.28515625" style="590" customWidth="1"/>
    <col min="2822" max="2822" width="9.5703125" style="590" customWidth="1"/>
    <col min="2823" max="3072" width="9.140625" style="590"/>
    <col min="3073" max="3073" width="45.7109375" style="590" customWidth="1"/>
    <col min="3074" max="3076" width="9.5703125" style="590" customWidth="1"/>
    <col min="3077" max="3077" width="10.28515625" style="590" customWidth="1"/>
    <col min="3078" max="3078" width="9.5703125" style="590" customWidth="1"/>
    <col min="3079" max="3328" width="9.140625" style="590"/>
    <col min="3329" max="3329" width="45.7109375" style="590" customWidth="1"/>
    <col min="3330" max="3332" width="9.5703125" style="590" customWidth="1"/>
    <col min="3333" max="3333" width="10.28515625" style="590" customWidth="1"/>
    <col min="3334" max="3334" width="9.5703125" style="590" customWidth="1"/>
    <col min="3335" max="3584" width="9.140625" style="590"/>
    <col min="3585" max="3585" width="45.7109375" style="590" customWidth="1"/>
    <col min="3586" max="3588" width="9.5703125" style="590" customWidth="1"/>
    <col min="3589" max="3589" width="10.28515625" style="590" customWidth="1"/>
    <col min="3590" max="3590" width="9.5703125" style="590" customWidth="1"/>
    <col min="3591" max="3840" width="9.140625" style="590"/>
    <col min="3841" max="3841" width="45.7109375" style="590" customWidth="1"/>
    <col min="3842" max="3844" width="9.5703125" style="590" customWidth="1"/>
    <col min="3845" max="3845" width="10.28515625" style="590" customWidth="1"/>
    <col min="3846" max="3846" width="9.5703125" style="590" customWidth="1"/>
    <col min="3847" max="4096" width="9.140625" style="590"/>
    <col min="4097" max="4097" width="45.7109375" style="590" customWidth="1"/>
    <col min="4098" max="4100" width="9.5703125" style="590" customWidth="1"/>
    <col min="4101" max="4101" width="10.28515625" style="590" customWidth="1"/>
    <col min="4102" max="4102" width="9.5703125" style="590" customWidth="1"/>
    <col min="4103" max="4352" width="9.140625" style="590"/>
    <col min="4353" max="4353" width="45.7109375" style="590" customWidth="1"/>
    <col min="4354" max="4356" width="9.5703125" style="590" customWidth="1"/>
    <col min="4357" max="4357" width="10.28515625" style="590" customWidth="1"/>
    <col min="4358" max="4358" width="9.5703125" style="590" customWidth="1"/>
    <col min="4359" max="4608" width="9.140625" style="590"/>
    <col min="4609" max="4609" width="45.7109375" style="590" customWidth="1"/>
    <col min="4610" max="4612" width="9.5703125" style="590" customWidth="1"/>
    <col min="4613" max="4613" width="10.28515625" style="590" customWidth="1"/>
    <col min="4614" max="4614" width="9.5703125" style="590" customWidth="1"/>
    <col min="4615" max="4864" width="9.140625" style="590"/>
    <col min="4865" max="4865" width="45.7109375" style="590" customWidth="1"/>
    <col min="4866" max="4868" width="9.5703125" style="590" customWidth="1"/>
    <col min="4869" max="4869" width="10.28515625" style="590" customWidth="1"/>
    <col min="4870" max="4870" width="9.5703125" style="590" customWidth="1"/>
    <col min="4871" max="5120" width="9.140625" style="590"/>
    <col min="5121" max="5121" width="45.7109375" style="590" customWidth="1"/>
    <col min="5122" max="5124" width="9.5703125" style="590" customWidth="1"/>
    <col min="5125" max="5125" width="10.28515625" style="590" customWidth="1"/>
    <col min="5126" max="5126" width="9.5703125" style="590" customWidth="1"/>
    <col min="5127" max="5376" width="9.140625" style="590"/>
    <col min="5377" max="5377" width="45.7109375" style="590" customWidth="1"/>
    <col min="5378" max="5380" width="9.5703125" style="590" customWidth="1"/>
    <col min="5381" max="5381" width="10.28515625" style="590" customWidth="1"/>
    <col min="5382" max="5382" width="9.5703125" style="590" customWidth="1"/>
    <col min="5383" max="5632" width="9.140625" style="590"/>
    <col min="5633" max="5633" width="45.7109375" style="590" customWidth="1"/>
    <col min="5634" max="5636" width="9.5703125" style="590" customWidth="1"/>
    <col min="5637" max="5637" width="10.28515625" style="590" customWidth="1"/>
    <col min="5638" max="5638" width="9.5703125" style="590" customWidth="1"/>
    <col min="5639" max="5888" width="9.140625" style="590"/>
    <col min="5889" max="5889" width="45.7109375" style="590" customWidth="1"/>
    <col min="5890" max="5892" width="9.5703125" style="590" customWidth="1"/>
    <col min="5893" max="5893" width="10.28515625" style="590" customWidth="1"/>
    <col min="5894" max="5894" width="9.5703125" style="590" customWidth="1"/>
    <col min="5895" max="6144" width="9.140625" style="590"/>
    <col min="6145" max="6145" width="45.7109375" style="590" customWidth="1"/>
    <col min="6146" max="6148" width="9.5703125" style="590" customWidth="1"/>
    <col min="6149" max="6149" width="10.28515625" style="590" customWidth="1"/>
    <col min="6150" max="6150" width="9.5703125" style="590" customWidth="1"/>
    <col min="6151" max="6400" width="9.140625" style="590"/>
    <col min="6401" max="6401" width="45.7109375" style="590" customWidth="1"/>
    <col min="6402" max="6404" width="9.5703125" style="590" customWidth="1"/>
    <col min="6405" max="6405" width="10.28515625" style="590" customWidth="1"/>
    <col min="6406" max="6406" width="9.5703125" style="590" customWidth="1"/>
    <col min="6407" max="6656" width="9.140625" style="590"/>
    <col min="6657" max="6657" width="45.7109375" style="590" customWidth="1"/>
    <col min="6658" max="6660" width="9.5703125" style="590" customWidth="1"/>
    <col min="6661" max="6661" width="10.28515625" style="590" customWidth="1"/>
    <col min="6662" max="6662" width="9.5703125" style="590" customWidth="1"/>
    <col min="6663" max="6912" width="9.140625" style="590"/>
    <col min="6913" max="6913" width="45.7109375" style="590" customWidth="1"/>
    <col min="6914" max="6916" width="9.5703125" style="590" customWidth="1"/>
    <col min="6917" max="6917" width="10.28515625" style="590" customWidth="1"/>
    <col min="6918" max="6918" width="9.5703125" style="590" customWidth="1"/>
    <col min="6919" max="7168" width="9.140625" style="590"/>
    <col min="7169" max="7169" width="45.7109375" style="590" customWidth="1"/>
    <col min="7170" max="7172" width="9.5703125" style="590" customWidth="1"/>
    <col min="7173" max="7173" width="10.28515625" style="590" customWidth="1"/>
    <col min="7174" max="7174" width="9.5703125" style="590" customWidth="1"/>
    <col min="7175" max="7424" width="9.140625" style="590"/>
    <col min="7425" max="7425" width="45.7109375" style="590" customWidth="1"/>
    <col min="7426" max="7428" width="9.5703125" style="590" customWidth="1"/>
    <col min="7429" max="7429" width="10.28515625" style="590" customWidth="1"/>
    <col min="7430" max="7430" width="9.5703125" style="590" customWidth="1"/>
    <col min="7431" max="7680" width="9.140625" style="590"/>
    <col min="7681" max="7681" width="45.7109375" style="590" customWidth="1"/>
    <col min="7682" max="7684" width="9.5703125" style="590" customWidth="1"/>
    <col min="7685" max="7685" width="10.28515625" style="590" customWidth="1"/>
    <col min="7686" max="7686" width="9.5703125" style="590" customWidth="1"/>
    <col min="7687" max="7936" width="9.140625" style="590"/>
    <col min="7937" max="7937" width="45.7109375" style="590" customWidth="1"/>
    <col min="7938" max="7940" width="9.5703125" style="590" customWidth="1"/>
    <col min="7941" max="7941" width="10.28515625" style="590" customWidth="1"/>
    <col min="7942" max="7942" width="9.5703125" style="590" customWidth="1"/>
    <col min="7943" max="8192" width="9.140625" style="590"/>
    <col min="8193" max="8193" width="45.7109375" style="590" customWidth="1"/>
    <col min="8194" max="8196" width="9.5703125" style="590" customWidth="1"/>
    <col min="8197" max="8197" width="10.28515625" style="590" customWidth="1"/>
    <col min="8198" max="8198" width="9.5703125" style="590" customWidth="1"/>
    <col min="8199" max="8448" width="9.140625" style="590"/>
    <col min="8449" max="8449" width="45.7109375" style="590" customWidth="1"/>
    <col min="8450" max="8452" width="9.5703125" style="590" customWidth="1"/>
    <col min="8453" max="8453" width="10.28515625" style="590" customWidth="1"/>
    <col min="8454" max="8454" width="9.5703125" style="590" customWidth="1"/>
    <col min="8455" max="8704" width="9.140625" style="590"/>
    <col min="8705" max="8705" width="45.7109375" style="590" customWidth="1"/>
    <col min="8706" max="8708" width="9.5703125" style="590" customWidth="1"/>
    <col min="8709" max="8709" width="10.28515625" style="590" customWidth="1"/>
    <col min="8710" max="8710" width="9.5703125" style="590" customWidth="1"/>
    <col min="8711" max="8960" width="9.140625" style="590"/>
    <col min="8961" max="8961" width="45.7109375" style="590" customWidth="1"/>
    <col min="8962" max="8964" width="9.5703125" style="590" customWidth="1"/>
    <col min="8965" max="8965" width="10.28515625" style="590" customWidth="1"/>
    <col min="8966" max="8966" width="9.5703125" style="590" customWidth="1"/>
    <col min="8967" max="9216" width="9.140625" style="590"/>
    <col min="9217" max="9217" width="45.7109375" style="590" customWidth="1"/>
    <col min="9218" max="9220" width="9.5703125" style="590" customWidth="1"/>
    <col min="9221" max="9221" width="10.28515625" style="590" customWidth="1"/>
    <col min="9222" max="9222" width="9.5703125" style="590" customWidth="1"/>
    <col min="9223" max="9472" width="9.140625" style="590"/>
    <col min="9473" max="9473" width="45.7109375" style="590" customWidth="1"/>
    <col min="9474" max="9476" width="9.5703125" style="590" customWidth="1"/>
    <col min="9477" max="9477" width="10.28515625" style="590" customWidth="1"/>
    <col min="9478" max="9478" width="9.5703125" style="590" customWidth="1"/>
    <col min="9479" max="9728" width="9.140625" style="590"/>
    <col min="9729" max="9729" width="45.7109375" style="590" customWidth="1"/>
    <col min="9730" max="9732" width="9.5703125" style="590" customWidth="1"/>
    <col min="9733" max="9733" width="10.28515625" style="590" customWidth="1"/>
    <col min="9734" max="9734" width="9.5703125" style="590" customWidth="1"/>
    <col min="9735" max="9984" width="9.140625" style="590"/>
    <col min="9985" max="9985" width="45.7109375" style="590" customWidth="1"/>
    <col min="9986" max="9988" width="9.5703125" style="590" customWidth="1"/>
    <col min="9989" max="9989" width="10.28515625" style="590" customWidth="1"/>
    <col min="9990" max="9990" width="9.5703125" style="590" customWidth="1"/>
    <col min="9991" max="10240" width="9.140625" style="590"/>
    <col min="10241" max="10241" width="45.7109375" style="590" customWidth="1"/>
    <col min="10242" max="10244" width="9.5703125" style="590" customWidth="1"/>
    <col min="10245" max="10245" width="10.28515625" style="590" customWidth="1"/>
    <col min="10246" max="10246" width="9.5703125" style="590" customWidth="1"/>
    <col min="10247" max="10496" width="9.140625" style="590"/>
    <col min="10497" max="10497" width="45.7109375" style="590" customWidth="1"/>
    <col min="10498" max="10500" width="9.5703125" style="590" customWidth="1"/>
    <col min="10501" max="10501" width="10.28515625" style="590" customWidth="1"/>
    <col min="10502" max="10502" width="9.5703125" style="590" customWidth="1"/>
    <col min="10503" max="10752" width="9.140625" style="590"/>
    <col min="10753" max="10753" width="45.7109375" style="590" customWidth="1"/>
    <col min="10754" max="10756" width="9.5703125" style="590" customWidth="1"/>
    <col min="10757" max="10757" width="10.28515625" style="590" customWidth="1"/>
    <col min="10758" max="10758" width="9.5703125" style="590" customWidth="1"/>
    <col min="10759" max="11008" width="9.140625" style="590"/>
    <col min="11009" max="11009" width="45.7109375" style="590" customWidth="1"/>
    <col min="11010" max="11012" width="9.5703125" style="590" customWidth="1"/>
    <col min="11013" max="11013" width="10.28515625" style="590" customWidth="1"/>
    <col min="11014" max="11014" width="9.5703125" style="590" customWidth="1"/>
    <col min="11015" max="11264" width="9.140625" style="590"/>
    <col min="11265" max="11265" width="45.7109375" style="590" customWidth="1"/>
    <col min="11266" max="11268" width="9.5703125" style="590" customWidth="1"/>
    <col min="11269" max="11269" width="10.28515625" style="590" customWidth="1"/>
    <col min="11270" max="11270" width="9.5703125" style="590" customWidth="1"/>
    <col min="11271" max="11520" width="9.140625" style="590"/>
    <col min="11521" max="11521" width="45.7109375" style="590" customWidth="1"/>
    <col min="11522" max="11524" width="9.5703125" style="590" customWidth="1"/>
    <col min="11525" max="11525" width="10.28515625" style="590" customWidth="1"/>
    <col min="11526" max="11526" width="9.5703125" style="590" customWidth="1"/>
    <col min="11527" max="11776" width="9.140625" style="590"/>
    <col min="11777" max="11777" width="45.7109375" style="590" customWidth="1"/>
    <col min="11778" max="11780" width="9.5703125" style="590" customWidth="1"/>
    <col min="11781" max="11781" width="10.28515625" style="590" customWidth="1"/>
    <col min="11782" max="11782" width="9.5703125" style="590" customWidth="1"/>
    <col min="11783" max="12032" width="9.140625" style="590"/>
    <col min="12033" max="12033" width="45.7109375" style="590" customWidth="1"/>
    <col min="12034" max="12036" width="9.5703125" style="590" customWidth="1"/>
    <col min="12037" max="12037" width="10.28515625" style="590" customWidth="1"/>
    <col min="12038" max="12038" width="9.5703125" style="590" customWidth="1"/>
    <col min="12039" max="12288" width="9.140625" style="590"/>
    <col min="12289" max="12289" width="45.7109375" style="590" customWidth="1"/>
    <col min="12290" max="12292" width="9.5703125" style="590" customWidth="1"/>
    <col min="12293" max="12293" width="10.28515625" style="590" customWidth="1"/>
    <col min="12294" max="12294" width="9.5703125" style="590" customWidth="1"/>
    <col min="12295" max="12544" width="9.140625" style="590"/>
    <col min="12545" max="12545" width="45.7109375" style="590" customWidth="1"/>
    <col min="12546" max="12548" width="9.5703125" style="590" customWidth="1"/>
    <col min="12549" max="12549" width="10.28515625" style="590" customWidth="1"/>
    <col min="12550" max="12550" width="9.5703125" style="590" customWidth="1"/>
    <col min="12551" max="12800" width="9.140625" style="590"/>
    <col min="12801" max="12801" width="45.7109375" style="590" customWidth="1"/>
    <col min="12802" max="12804" width="9.5703125" style="590" customWidth="1"/>
    <col min="12805" max="12805" width="10.28515625" style="590" customWidth="1"/>
    <col min="12806" max="12806" width="9.5703125" style="590" customWidth="1"/>
    <col min="12807" max="13056" width="9.140625" style="590"/>
    <col min="13057" max="13057" width="45.7109375" style="590" customWidth="1"/>
    <col min="13058" max="13060" width="9.5703125" style="590" customWidth="1"/>
    <col min="13061" max="13061" width="10.28515625" style="590" customWidth="1"/>
    <col min="13062" max="13062" width="9.5703125" style="590" customWidth="1"/>
    <col min="13063" max="13312" width="9.140625" style="590"/>
    <col min="13313" max="13313" width="45.7109375" style="590" customWidth="1"/>
    <col min="13314" max="13316" width="9.5703125" style="590" customWidth="1"/>
    <col min="13317" max="13317" width="10.28515625" style="590" customWidth="1"/>
    <col min="13318" max="13318" width="9.5703125" style="590" customWidth="1"/>
    <col min="13319" max="13568" width="9.140625" style="590"/>
    <col min="13569" max="13569" width="45.7109375" style="590" customWidth="1"/>
    <col min="13570" max="13572" width="9.5703125" style="590" customWidth="1"/>
    <col min="13573" max="13573" width="10.28515625" style="590" customWidth="1"/>
    <col min="13574" max="13574" width="9.5703125" style="590" customWidth="1"/>
    <col min="13575" max="13824" width="9.140625" style="590"/>
    <col min="13825" max="13825" width="45.7109375" style="590" customWidth="1"/>
    <col min="13826" max="13828" width="9.5703125" style="590" customWidth="1"/>
    <col min="13829" max="13829" width="10.28515625" style="590" customWidth="1"/>
    <col min="13830" max="13830" width="9.5703125" style="590" customWidth="1"/>
    <col min="13831" max="14080" width="9.140625" style="590"/>
    <col min="14081" max="14081" width="45.7109375" style="590" customWidth="1"/>
    <col min="14082" max="14084" width="9.5703125" style="590" customWidth="1"/>
    <col min="14085" max="14085" width="10.28515625" style="590" customWidth="1"/>
    <col min="14086" max="14086" width="9.5703125" style="590" customWidth="1"/>
    <col min="14087" max="14336" width="9.140625" style="590"/>
    <col min="14337" max="14337" width="45.7109375" style="590" customWidth="1"/>
    <col min="14338" max="14340" width="9.5703125" style="590" customWidth="1"/>
    <col min="14341" max="14341" width="10.28515625" style="590" customWidth="1"/>
    <col min="14342" max="14342" width="9.5703125" style="590" customWidth="1"/>
    <col min="14343" max="14592" width="9.140625" style="590"/>
    <col min="14593" max="14593" width="45.7109375" style="590" customWidth="1"/>
    <col min="14594" max="14596" width="9.5703125" style="590" customWidth="1"/>
    <col min="14597" max="14597" width="10.28515625" style="590" customWidth="1"/>
    <col min="14598" max="14598" width="9.5703125" style="590" customWidth="1"/>
    <col min="14599" max="14848" width="9.140625" style="590"/>
    <col min="14849" max="14849" width="45.7109375" style="590" customWidth="1"/>
    <col min="14850" max="14852" width="9.5703125" style="590" customWidth="1"/>
    <col min="14853" max="14853" width="10.28515625" style="590" customWidth="1"/>
    <col min="14854" max="14854" width="9.5703125" style="590" customWidth="1"/>
    <col min="14855" max="15104" width="9.140625" style="590"/>
    <col min="15105" max="15105" width="45.7109375" style="590" customWidth="1"/>
    <col min="15106" max="15108" width="9.5703125" style="590" customWidth="1"/>
    <col min="15109" max="15109" width="10.28515625" style="590" customWidth="1"/>
    <col min="15110" max="15110" width="9.5703125" style="590" customWidth="1"/>
    <col min="15111" max="15360" width="9.140625" style="590"/>
    <col min="15361" max="15361" width="45.7109375" style="590" customWidth="1"/>
    <col min="15362" max="15364" width="9.5703125" style="590" customWidth="1"/>
    <col min="15365" max="15365" width="10.28515625" style="590" customWidth="1"/>
    <col min="15366" max="15366" width="9.5703125" style="590" customWidth="1"/>
    <col min="15367" max="15616" width="9.140625" style="590"/>
    <col min="15617" max="15617" width="45.7109375" style="590" customWidth="1"/>
    <col min="15618" max="15620" width="9.5703125" style="590" customWidth="1"/>
    <col min="15621" max="15621" width="10.28515625" style="590" customWidth="1"/>
    <col min="15622" max="15622" width="9.5703125" style="590" customWidth="1"/>
    <col min="15623" max="15872" width="9.140625" style="590"/>
    <col min="15873" max="15873" width="45.7109375" style="590" customWidth="1"/>
    <col min="15874" max="15876" width="9.5703125" style="590" customWidth="1"/>
    <col min="15877" max="15877" width="10.28515625" style="590" customWidth="1"/>
    <col min="15878" max="15878" width="9.5703125" style="590" customWidth="1"/>
    <col min="15879" max="16128" width="9.140625" style="590"/>
    <col min="16129" max="16129" width="45.7109375" style="590" customWidth="1"/>
    <col min="16130" max="16132" width="9.5703125" style="590" customWidth="1"/>
    <col min="16133" max="16133" width="10.28515625" style="590" customWidth="1"/>
    <col min="16134" max="16134" width="9.5703125" style="590" customWidth="1"/>
    <col min="16135" max="16384" width="9.140625" style="590"/>
  </cols>
  <sheetData>
    <row r="1" spans="1:37" ht="34.5" customHeight="1">
      <c r="A1" s="857" t="s">
        <v>1778</v>
      </c>
    </row>
    <row r="2" spans="1:37" ht="201" customHeight="1">
      <c r="A2" s="2105" t="s">
        <v>1779</v>
      </c>
      <c r="B2" s="2106"/>
      <c r="C2" s="2106"/>
      <c r="D2" s="2106"/>
      <c r="E2" s="2106"/>
      <c r="F2" s="2106"/>
      <c r="K2" s="2736"/>
    </row>
    <row r="4" spans="1:37" ht="20.100000000000001" customHeight="1">
      <c r="A4" s="1263" t="s">
        <v>1780</v>
      </c>
      <c r="B4" s="1263"/>
      <c r="C4" s="1263"/>
      <c r="D4" s="1263"/>
      <c r="E4" s="1263"/>
      <c r="F4" s="886"/>
    </row>
    <row r="5" spans="1:37" s="598" customFormat="1" ht="20.100000000000001" customHeight="1">
      <c r="A5" s="654" t="s">
        <v>306</v>
      </c>
      <c r="B5" s="644">
        <v>2009</v>
      </c>
      <c r="C5" s="644">
        <v>2010</v>
      </c>
      <c r="D5" s="644">
        <v>2011</v>
      </c>
      <c r="E5" s="644">
        <v>2012</v>
      </c>
      <c r="G5" s="2737"/>
      <c r="H5" s="2738"/>
      <c r="I5" s="2738"/>
      <c r="J5" s="2738"/>
      <c r="K5" s="2738"/>
      <c r="L5" s="2738"/>
      <c r="M5" s="2738"/>
      <c r="N5" s="2738"/>
      <c r="O5" s="2738"/>
      <c r="P5" s="2738"/>
      <c r="Q5" s="2738"/>
      <c r="R5" s="2738"/>
      <c r="S5" s="2738"/>
      <c r="T5" s="2738"/>
      <c r="U5" s="2738"/>
      <c r="V5" s="2738"/>
      <c r="W5" s="2738"/>
      <c r="X5" s="2738"/>
      <c r="Y5" s="2738"/>
      <c r="Z5" s="2738"/>
      <c r="AA5" s="2738"/>
      <c r="AB5" s="2738"/>
      <c r="AC5" s="2738"/>
      <c r="AD5" s="2738"/>
      <c r="AE5" s="2738"/>
      <c r="AF5" s="2738"/>
      <c r="AG5" s="2738"/>
      <c r="AH5" s="2738"/>
      <c r="AI5" s="2738"/>
      <c r="AJ5" s="2738"/>
      <c r="AK5" s="2738"/>
    </row>
    <row r="6" spans="1:37" s="598" customFormat="1" ht="20.100000000000001" customHeight="1">
      <c r="A6" s="716" t="s">
        <v>1781</v>
      </c>
      <c r="B6" s="1343">
        <v>115</v>
      </c>
      <c r="C6" s="1343">
        <v>116</v>
      </c>
      <c r="D6" s="1343">
        <v>129</v>
      </c>
      <c r="E6" s="1343">
        <v>130</v>
      </c>
      <c r="G6" s="2737"/>
      <c r="H6" s="2738"/>
      <c r="I6" s="2738"/>
      <c r="J6" s="2738"/>
      <c r="K6" s="2738"/>
      <c r="L6" s="2738"/>
      <c r="M6" s="2738"/>
      <c r="N6" s="2738"/>
      <c r="O6" s="2738"/>
      <c r="P6" s="2738"/>
      <c r="Q6" s="2738"/>
      <c r="R6" s="2738"/>
      <c r="S6" s="2738"/>
      <c r="T6" s="2738"/>
      <c r="U6" s="2738"/>
      <c r="V6" s="2738"/>
      <c r="W6" s="2738"/>
      <c r="X6" s="2738"/>
      <c r="Y6" s="2738"/>
      <c r="Z6" s="2738"/>
      <c r="AA6" s="2738"/>
      <c r="AB6" s="2738"/>
      <c r="AC6" s="2738"/>
      <c r="AD6" s="2738"/>
      <c r="AE6" s="2738"/>
      <c r="AF6" s="2738"/>
      <c r="AG6" s="2738"/>
      <c r="AH6" s="2738"/>
      <c r="AI6" s="2738"/>
      <c r="AJ6" s="2738"/>
      <c r="AK6" s="2738"/>
    </row>
    <row r="7" spans="1:37" s="598" customFormat="1" ht="20.100000000000001" customHeight="1">
      <c r="A7" s="704" t="s">
        <v>1782</v>
      </c>
      <c r="B7" s="1343">
        <v>17424</v>
      </c>
      <c r="C7" s="1343">
        <v>18844</v>
      </c>
      <c r="D7" s="1343">
        <v>21254</v>
      </c>
      <c r="E7" s="1343">
        <v>21997</v>
      </c>
      <c r="G7" s="2737"/>
      <c r="H7" s="2738"/>
      <c r="I7" s="2738"/>
      <c r="J7" s="2738"/>
      <c r="K7" s="2738"/>
      <c r="L7" s="2738"/>
      <c r="M7" s="2738"/>
      <c r="N7" s="2738"/>
      <c r="O7" s="2738"/>
      <c r="P7" s="2738"/>
      <c r="Q7" s="2738"/>
      <c r="R7" s="2738"/>
      <c r="S7" s="2738"/>
      <c r="T7" s="2738"/>
      <c r="U7" s="2738"/>
      <c r="V7" s="2738"/>
      <c r="W7" s="2738"/>
      <c r="X7" s="2738"/>
      <c r="Y7" s="2738"/>
      <c r="Z7" s="2738"/>
      <c r="AA7" s="2738"/>
      <c r="AB7" s="2738"/>
      <c r="AC7" s="2738"/>
      <c r="AD7" s="2738"/>
      <c r="AE7" s="2738"/>
      <c r="AF7" s="2738"/>
      <c r="AG7" s="2738"/>
      <c r="AH7" s="2738"/>
      <c r="AI7" s="2738"/>
      <c r="AJ7" s="2738"/>
      <c r="AK7" s="2738"/>
    </row>
    <row r="8" spans="1:37" s="598" customFormat="1" ht="20.100000000000001" customHeight="1">
      <c r="A8" s="704" t="s">
        <v>1783</v>
      </c>
      <c r="B8" s="1343">
        <v>1540</v>
      </c>
      <c r="C8" s="1343">
        <v>1812</v>
      </c>
      <c r="D8" s="1343">
        <v>2112</v>
      </c>
      <c r="E8" s="1343">
        <v>2388</v>
      </c>
      <c r="G8" s="2737"/>
      <c r="H8" s="2738"/>
      <c r="I8" s="2738"/>
      <c r="J8" s="2738"/>
      <c r="K8" s="2738"/>
      <c r="L8" s="2738"/>
      <c r="M8" s="2738"/>
      <c r="N8" s="2738"/>
      <c r="O8" s="2738"/>
      <c r="P8" s="2738"/>
      <c r="Q8" s="2738"/>
      <c r="R8" s="2738"/>
      <c r="S8" s="2738"/>
      <c r="T8" s="2738"/>
      <c r="U8" s="2738"/>
      <c r="V8" s="2738"/>
      <c r="W8" s="2738"/>
      <c r="X8" s="2738"/>
      <c r="Y8" s="2738"/>
      <c r="Z8" s="2738"/>
      <c r="AA8" s="2738"/>
      <c r="AB8" s="2738"/>
      <c r="AC8" s="2738"/>
      <c r="AD8" s="2738"/>
      <c r="AE8" s="2738"/>
      <c r="AF8" s="2738"/>
      <c r="AG8" s="2738"/>
      <c r="AH8" s="2738"/>
      <c r="AI8" s="2738"/>
      <c r="AJ8" s="2738"/>
      <c r="AK8" s="2738"/>
    </row>
    <row r="9" spans="1:37" s="598" customFormat="1" ht="20.100000000000001" customHeight="1">
      <c r="A9" s="704" t="s">
        <v>1784</v>
      </c>
      <c r="B9" s="1343">
        <v>4319</v>
      </c>
      <c r="C9" s="1343">
        <v>5132</v>
      </c>
      <c r="D9" s="1343">
        <v>6270</v>
      </c>
      <c r="E9" s="1343">
        <v>6997</v>
      </c>
      <c r="G9" s="2737"/>
      <c r="H9" s="2738"/>
      <c r="I9" s="2738"/>
      <c r="J9" s="2738"/>
      <c r="K9" s="2738"/>
      <c r="L9" s="2738"/>
      <c r="M9" s="2738"/>
      <c r="N9" s="2738"/>
      <c r="O9" s="2738"/>
      <c r="P9" s="2738"/>
      <c r="Q9" s="2738"/>
      <c r="R9" s="2738"/>
      <c r="S9" s="2738"/>
      <c r="T9" s="2738"/>
      <c r="U9" s="2738"/>
      <c r="V9" s="2738"/>
      <c r="W9" s="2738"/>
      <c r="X9" s="2738"/>
      <c r="Y9" s="2738"/>
      <c r="Z9" s="2738"/>
      <c r="AA9" s="2738"/>
      <c r="AB9" s="2738"/>
      <c r="AC9" s="2738"/>
      <c r="AD9" s="2738"/>
      <c r="AE9" s="2738"/>
      <c r="AF9" s="2738"/>
      <c r="AG9" s="2738"/>
      <c r="AH9" s="2738"/>
      <c r="AI9" s="2738"/>
      <c r="AJ9" s="2738"/>
      <c r="AK9" s="2738"/>
    </row>
    <row r="10" spans="1:37" s="598" customFormat="1" ht="20.100000000000001" customHeight="1">
      <c r="A10" s="704" t="s">
        <v>1785</v>
      </c>
      <c r="B10" s="1344">
        <v>2.8037536568548904</v>
      </c>
      <c r="C10" s="1344">
        <v>2.83</v>
      </c>
      <c r="D10" s="1344">
        <v>2.97</v>
      </c>
      <c r="E10" s="1344">
        <v>2.93</v>
      </c>
      <c r="G10" s="2737"/>
      <c r="H10" s="2738"/>
      <c r="I10" s="2738"/>
      <c r="J10" s="2738"/>
      <c r="K10" s="2738"/>
      <c r="L10" s="2738"/>
      <c r="M10" s="2738"/>
      <c r="N10" s="2738"/>
      <c r="O10" s="2738"/>
      <c r="P10" s="2738"/>
      <c r="Q10" s="2738"/>
      <c r="R10" s="2738"/>
      <c r="S10" s="2738"/>
      <c r="T10" s="2738"/>
      <c r="U10" s="2738"/>
      <c r="V10" s="2738"/>
      <c r="W10" s="2738"/>
      <c r="X10" s="2738"/>
      <c r="Y10" s="2738"/>
      <c r="Z10" s="2738"/>
      <c r="AA10" s="2738"/>
      <c r="AB10" s="2738"/>
      <c r="AC10" s="2738"/>
      <c r="AD10" s="2738"/>
      <c r="AE10" s="2738"/>
      <c r="AF10" s="2738"/>
      <c r="AG10" s="2738"/>
      <c r="AH10" s="2738"/>
      <c r="AI10" s="2738"/>
      <c r="AJ10" s="2738"/>
      <c r="AK10" s="2738"/>
    </row>
    <row r="11" spans="1:37" s="598" customFormat="1" ht="20.100000000000001" customHeight="1">
      <c r="A11" s="1345" t="s">
        <v>1786</v>
      </c>
      <c r="B11" s="1344">
        <v>72.172810226806206</v>
      </c>
      <c r="C11" s="1344">
        <v>64.675030799951401</v>
      </c>
      <c r="D11" s="1344">
        <v>68.900000000000006</v>
      </c>
      <c r="E11" s="1344">
        <v>65.2</v>
      </c>
      <c r="G11" s="2737"/>
      <c r="H11" s="2738"/>
      <c r="I11" s="2738"/>
      <c r="J11" s="2738"/>
      <c r="K11" s="2738"/>
      <c r="L11" s="2738"/>
      <c r="M11" s="2738"/>
      <c r="N11" s="2738"/>
      <c r="O11" s="2738"/>
      <c r="P11" s="2738"/>
      <c r="Q11" s="2738"/>
      <c r="R11" s="2738"/>
      <c r="S11" s="2738"/>
      <c r="T11" s="2738"/>
      <c r="U11" s="2738"/>
      <c r="V11" s="2738"/>
      <c r="W11" s="2738"/>
      <c r="X11" s="2738"/>
      <c r="Y11" s="2738"/>
      <c r="Z11" s="2738"/>
      <c r="AA11" s="2738"/>
      <c r="AB11" s="2738"/>
      <c r="AC11" s="2738"/>
      <c r="AD11" s="2738"/>
      <c r="AE11" s="2738"/>
      <c r="AF11" s="2738"/>
      <c r="AG11" s="2738"/>
      <c r="AH11" s="2738"/>
      <c r="AI11" s="2738"/>
      <c r="AJ11" s="2738"/>
      <c r="AK11" s="2738"/>
    </row>
    <row r="12" spans="1:37" s="595" customFormat="1" ht="15" customHeight="1">
      <c r="A12" s="704" t="s">
        <v>1787</v>
      </c>
      <c r="B12" s="1346">
        <v>745.8492</v>
      </c>
      <c r="C12" s="1346">
        <v>567.29780000000005</v>
      </c>
      <c r="D12" s="1346">
        <v>489.93669999999997</v>
      </c>
      <c r="E12" s="1346">
        <v>452.89769999999999</v>
      </c>
      <c r="G12" s="2739"/>
      <c r="H12" s="2739"/>
      <c r="I12" s="2739"/>
      <c r="J12" s="2739"/>
      <c r="K12" s="2739"/>
      <c r="L12" s="2739"/>
      <c r="M12" s="2739"/>
      <c r="N12" s="2739"/>
      <c r="O12" s="2739"/>
      <c r="P12" s="2739"/>
      <c r="Q12" s="2739"/>
      <c r="R12" s="2739"/>
      <c r="S12" s="2739"/>
      <c r="T12" s="2739"/>
      <c r="U12" s="2739"/>
      <c r="V12" s="2739"/>
      <c r="W12" s="2739"/>
      <c r="X12" s="2739"/>
      <c r="Y12" s="2739"/>
      <c r="Z12" s="2739"/>
      <c r="AA12" s="2739"/>
      <c r="AB12" s="2739"/>
      <c r="AC12" s="2739"/>
      <c r="AD12" s="2739"/>
      <c r="AE12" s="2739"/>
      <c r="AF12" s="2739"/>
      <c r="AG12" s="2739"/>
      <c r="AH12" s="2739"/>
      <c r="AI12" s="2739"/>
      <c r="AJ12" s="2739"/>
      <c r="AK12" s="2739"/>
    </row>
    <row r="13" spans="1:37" s="595" customFormat="1" ht="15" customHeight="1">
      <c r="A13" s="708" t="s">
        <v>1788</v>
      </c>
      <c r="B13" s="1347">
        <v>538.29690000000005</v>
      </c>
      <c r="C13" s="1347">
        <v>366.9</v>
      </c>
      <c r="D13" s="1347">
        <v>337.53140000000002</v>
      </c>
      <c r="E13" s="1347">
        <v>295.31229999999999</v>
      </c>
      <c r="G13" s="2739"/>
      <c r="H13" s="2739"/>
      <c r="I13" s="2739"/>
      <c r="J13" s="2739"/>
      <c r="K13" s="2739"/>
      <c r="L13" s="2739"/>
      <c r="M13" s="2739"/>
      <c r="N13" s="2739"/>
      <c r="O13" s="2739"/>
      <c r="P13" s="2739"/>
      <c r="Q13" s="2739"/>
      <c r="R13" s="2739"/>
      <c r="S13" s="2739"/>
      <c r="T13" s="2739"/>
      <c r="U13" s="2739"/>
      <c r="V13" s="2739"/>
      <c r="W13" s="2739"/>
      <c r="X13" s="2739"/>
      <c r="Y13" s="2739"/>
      <c r="Z13" s="2739"/>
      <c r="AA13" s="2739"/>
      <c r="AB13" s="2739"/>
      <c r="AC13" s="2739"/>
      <c r="AD13" s="2739"/>
      <c r="AE13" s="2739"/>
      <c r="AF13" s="2739"/>
      <c r="AG13" s="2739"/>
      <c r="AH13" s="2739"/>
      <c r="AI13" s="2739"/>
      <c r="AJ13" s="2739"/>
      <c r="AK13" s="2739"/>
    </row>
    <row r="14" spans="1:37" ht="20.100000000000001" customHeight="1">
      <c r="A14" s="617" t="s">
        <v>1789</v>
      </c>
      <c r="B14" s="617"/>
      <c r="C14" s="617"/>
      <c r="D14" s="617"/>
      <c r="E14" s="617"/>
      <c r="F14" s="617"/>
    </row>
    <row r="15" spans="1:37" s="1348" customFormat="1" ht="12.75">
      <c r="A15" s="617"/>
      <c r="B15" s="617"/>
      <c r="C15" s="617"/>
      <c r="D15" s="617"/>
      <c r="E15" s="617"/>
      <c r="F15" s="617"/>
      <c r="G15" s="2740"/>
      <c r="H15" s="2741"/>
      <c r="I15" s="2741"/>
      <c r="J15" s="2741"/>
      <c r="K15" s="2741"/>
      <c r="L15" s="2741"/>
      <c r="M15" s="2741"/>
      <c r="N15" s="2741"/>
      <c r="O15" s="2741"/>
      <c r="P15" s="2741"/>
      <c r="Q15" s="2741"/>
      <c r="R15" s="2741"/>
      <c r="S15" s="2741"/>
      <c r="T15" s="2741"/>
      <c r="U15" s="2741"/>
      <c r="V15" s="2741"/>
      <c r="W15" s="2741"/>
      <c r="X15" s="2741"/>
      <c r="Y15" s="2741"/>
      <c r="Z15" s="2741"/>
      <c r="AA15" s="2741"/>
      <c r="AB15" s="2741"/>
      <c r="AC15" s="2741"/>
      <c r="AD15" s="2741"/>
      <c r="AE15" s="2741"/>
      <c r="AF15" s="2741"/>
      <c r="AG15" s="2741"/>
      <c r="AH15" s="2741"/>
      <c r="AI15" s="2741"/>
      <c r="AJ15" s="2741"/>
      <c r="AK15" s="2741"/>
    </row>
    <row r="16" spans="1:37" s="598" customFormat="1" ht="20.100000000000001" customHeight="1">
      <c r="A16" s="886" t="s">
        <v>1790</v>
      </c>
      <c r="B16" s="886"/>
      <c r="C16" s="886"/>
      <c r="D16" s="886"/>
      <c r="E16" s="886"/>
      <c r="F16" s="886"/>
      <c r="G16" s="2737"/>
      <c r="H16" s="2738"/>
      <c r="I16" s="2738"/>
      <c r="J16" s="2738"/>
      <c r="K16" s="2738"/>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c r="AH16" s="2738"/>
      <c r="AI16" s="2738"/>
      <c r="AJ16" s="2738"/>
      <c r="AK16" s="2738"/>
    </row>
    <row r="17" spans="1:37" s="598" customFormat="1" ht="31.5" customHeight="1">
      <c r="A17" s="1320" t="s">
        <v>306</v>
      </c>
      <c r="B17" s="866"/>
      <c r="C17" s="1349" t="s">
        <v>1791</v>
      </c>
      <c r="D17" s="1350" t="s">
        <v>1792</v>
      </c>
      <c r="E17" s="1349" t="s">
        <v>0</v>
      </c>
      <c r="F17" s="1351"/>
      <c r="G17" s="2737"/>
      <c r="H17" s="2738"/>
      <c r="I17" s="2738"/>
      <c r="J17" s="2738"/>
      <c r="K17" s="2738"/>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c r="AH17" s="2738"/>
      <c r="AI17" s="2738"/>
      <c r="AJ17" s="2738"/>
      <c r="AK17" s="2738"/>
    </row>
    <row r="18" spans="1:37" s="598" customFormat="1" ht="20.100000000000001" customHeight="1">
      <c r="A18" s="704" t="s">
        <v>1781</v>
      </c>
      <c r="B18" s="1076"/>
      <c r="C18" s="1343">
        <v>81</v>
      </c>
      <c r="D18" s="1343">
        <v>49</v>
      </c>
      <c r="E18" s="1352">
        <v>130</v>
      </c>
      <c r="F18" s="1271"/>
      <c r="G18" s="2737"/>
      <c r="H18" s="2738"/>
      <c r="I18" s="2738"/>
      <c r="J18" s="2738"/>
      <c r="K18" s="2738"/>
      <c r="L18" s="2738"/>
      <c r="M18" s="2738"/>
      <c r="N18" s="2738"/>
      <c r="O18" s="2738"/>
      <c r="P18" s="2738"/>
      <c r="Q18" s="2738"/>
      <c r="R18" s="2738"/>
      <c r="S18" s="2738"/>
      <c r="T18" s="2738"/>
      <c r="U18" s="2738"/>
      <c r="V18" s="2738"/>
      <c r="W18" s="2738"/>
      <c r="X18" s="2738"/>
      <c r="Y18" s="2738"/>
      <c r="Z18" s="2738"/>
      <c r="AA18" s="2738"/>
      <c r="AB18" s="2738"/>
      <c r="AC18" s="2738"/>
      <c r="AD18" s="2738"/>
      <c r="AE18" s="2738"/>
      <c r="AF18" s="2738"/>
      <c r="AG18" s="2738"/>
      <c r="AH18" s="2738"/>
      <c r="AI18" s="2738"/>
      <c r="AJ18" s="2738"/>
      <c r="AK18" s="2738"/>
    </row>
    <row r="19" spans="1:37" s="598" customFormat="1" ht="20.100000000000001" customHeight="1">
      <c r="A19" s="704" t="s">
        <v>1782</v>
      </c>
      <c r="B19" s="1076"/>
      <c r="C19" s="1343">
        <v>16998</v>
      </c>
      <c r="D19" s="1343">
        <v>4999</v>
      </c>
      <c r="E19" s="1352">
        <v>21997</v>
      </c>
      <c r="F19" s="1271"/>
      <c r="G19" s="2737"/>
      <c r="H19" s="2738"/>
      <c r="I19" s="2738"/>
      <c r="J19" s="2738"/>
      <c r="K19" s="2738"/>
      <c r="L19" s="2738"/>
      <c r="M19" s="2738"/>
      <c r="N19" s="2738"/>
      <c r="O19" s="2738"/>
      <c r="P19" s="2738"/>
      <c r="Q19" s="2738"/>
      <c r="R19" s="2738"/>
      <c r="S19" s="2738"/>
      <c r="T19" s="2738"/>
      <c r="U19" s="2738"/>
      <c r="V19" s="2738"/>
      <c r="W19" s="2738"/>
      <c r="X19" s="2738"/>
      <c r="Y19" s="2738"/>
      <c r="Z19" s="2738"/>
      <c r="AA19" s="2738"/>
      <c r="AB19" s="2738"/>
      <c r="AC19" s="2738"/>
      <c r="AD19" s="2738"/>
      <c r="AE19" s="2738"/>
      <c r="AF19" s="2738"/>
      <c r="AG19" s="2738"/>
      <c r="AH19" s="2738"/>
      <c r="AI19" s="2738"/>
      <c r="AJ19" s="2738"/>
      <c r="AK19" s="2738"/>
    </row>
    <row r="20" spans="1:37" s="598" customFormat="1" ht="20.100000000000001" customHeight="1">
      <c r="A20" s="704" t="s">
        <v>1783</v>
      </c>
      <c r="B20" s="1076"/>
      <c r="C20" s="1343">
        <v>1981</v>
      </c>
      <c r="D20" s="1343">
        <v>407</v>
      </c>
      <c r="E20" s="1352">
        <v>2388</v>
      </c>
      <c r="F20" s="1271"/>
      <c r="G20" s="2737"/>
      <c r="H20" s="2738"/>
      <c r="I20" s="2738"/>
      <c r="J20" s="2738"/>
      <c r="K20" s="2738"/>
      <c r="L20" s="2738"/>
      <c r="M20" s="2738"/>
      <c r="N20" s="2738"/>
      <c r="O20" s="2738"/>
      <c r="P20" s="2738"/>
      <c r="Q20" s="2738"/>
      <c r="R20" s="2738"/>
      <c r="S20" s="2738"/>
      <c r="T20" s="2738"/>
      <c r="U20" s="2738"/>
      <c r="V20" s="2738"/>
      <c r="W20" s="2738"/>
      <c r="X20" s="2738"/>
      <c r="Y20" s="2738"/>
      <c r="Z20" s="2738"/>
      <c r="AA20" s="2738"/>
      <c r="AB20" s="2738"/>
      <c r="AC20" s="2738"/>
      <c r="AD20" s="2738"/>
      <c r="AE20" s="2738"/>
      <c r="AF20" s="2738"/>
      <c r="AG20" s="2738"/>
      <c r="AH20" s="2738"/>
      <c r="AI20" s="2738"/>
      <c r="AJ20" s="2738"/>
      <c r="AK20" s="2738"/>
    </row>
    <row r="21" spans="1:37" s="598" customFormat="1" ht="20.100000000000001" customHeight="1">
      <c r="A21" s="704" t="s">
        <v>1784</v>
      </c>
      <c r="B21" s="1076"/>
      <c r="C21" s="1343">
        <v>5067</v>
      </c>
      <c r="D21" s="1343">
        <v>1930</v>
      </c>
      <c r="E21" s="1352">
        <v>6997</v>
      </c>
      <c r="F21" s="1271"/>
      <c r="G21" s="2737"/>
      <c r="H21" s="2738"/>
      <c r="I21" s="2738"/>
      <c r="J21" s="2738"/>
      <c r="K21" s="2738"/>
      <c r="L21" s="2738"/>
      <c r="M21" s="2738"/>
      <c r="N21" s="2738"/>
      <c r="O21" s="2738"/>
      <c r="P21" s="2738"/>
      <c r="Q21" s="2738"/>
      <c r="R21" s="2738"/>
      <c r="S21" s="2738"/>
      <c r="T21" s="2738"/>
      <c r="U21" s="2738"/>
      <c r="V21" s="2738"/>
      <c r="W21" s="2738"/>
      <c r="X21" s="2738"/>
      <c r="Y21" s="2738"/>
      <c r="Z21" s="2738"/>
      <c r="AA21" s="2738"/>
      <c r="AB21" s="2738"/>
      <c r="AC21" s="2738"/>
      <c r="AD21" s="2738"/>
      <c r="AE21" s="2738"/>
      <c r="AF21" s="2738"/>
      <c r="AG21" s="2738"/>
      <c r="AH21" s="2738"/>
      <c r="AI21" s="2738"/>
      <c r="AJ21" s="2738"/>
      <c r="AK21" s="2738"/>
    </row>
    <row r="22" spans="1:37" s="598" customFormat="1" ht="20.100000000000001" customHeight="1">
      <c r="A22" s="704" t="s">
        <v>1785</v>
      </c>
      <c r="B22" s="1076"/>
      <c r="C22" s="1344">
        <v>2.56</v>
      </c>
      <c r="D22" s="1344">
        <v>4.74</v>
      </c>
      <c r="E22" s="1353">
        <v>2.93</v>
      </c>
      <c r="F22" s="1271"/>
      <c r="G22" s="2737"/>
      <c r="H22" s="2738"/>
      <c r="I22" s="2738"/>
      <c r="J22" s="2738"/>
      <c r="K22" s="2738"/>
      <c r="L22" s="2738"/>
      <c r="M22" s="2738"/>
      <c r="N22" s="2738"/>
      <c r="O22" s="2738"/>
      <c r="P22" s="2738"/>
      <c r="Q22" s="2738"/>
      <c r="R22" s="2738"/>
      <c r="S22" s="2738"/>
      <c r="T22" s="2738"/>
      <c r="U22" s="2738"/>
      <c r="V22" s="2738"/>
      <c r="W22" s="2738"/>
      <c r="X22" s="2738"/>
      <c r="Y22" s="2738"/>
      <c r="Z22" s="2738"/>
      <c r="AA22" s="2738"/>
      <c r="AB22" s="2738"/>
      <c r="AC22" s="2738"/>
      <c r="AD22" s="2738"/>
      <c r="AE22" s="2738"/>
      <c r="AF22" s="2738"/>
      <c r="AG22" s="2738"/>
      <c r="AH22" s="2738"/>
      <c r="AI22" s="2738"/>
      <c r="AJ22" s="2738"/>
      <c r="AK22" s="2738"/>
    </row>
    <row r="23" spans="1:37" s="598" customFormat="1" ht="20.100000000000001" customHeight="1">
      <c r="A23" s="704" t="s">
        <v>1793</v>
      </c>
      <c r="B23" s="1354"/>
      <c r="C23" s="1344">
        <v>61.6</v>
      </c>
      <c r="D23" s="1344">
        <v>76.900000000000006</v>
      </c>
      <c r="E23" s="1353">
        <v>65.2</v>
      </c>
      <c r="F23" s="1271"/>
      <c r="G23" s="2737"/>
      <c r="H23" s="2738"/>
      <c r="I23" s="2738"/>
      <c r="J23" s="2738"/>
      <c r="K23" s="2738"/>
      <c r="L23" s="2738"/>
      <c r="M23" s="2738"/>
      <c r="N23" s="2738"/>
      <c r="O23" s="2738"/>
      <c r="P23" s="2738"/>
      <c r="Q23" s="2738"/>
      <c r="R23" s="2738"/>
      <c r="S23" s="2738"/>
      <c r="T23" s="2738"/>
      <c r="U23" s="2738"/>
      <c r="V23" s="2738"/>
      <c r="W23" s="2738"/>
      <c r="X23" s="2738"/>
      <c r="Y23" s="2738"/>
      <c r="Z23" s="2738"/>
      <c r="AA23" s="2738"/>
      <c r="AB23" s="2738"/>
      <c r="AC23" s="2738"/>
      <c r="AD23" s="2738"/>
      <c r="AE23" s="2738"/>
      <c r="AF23" s="2738"/>
      <c r="AG23" s="2738"/>
      <c r="AH23" s="2738"/>
      <c r="AI23" s="2738"/>
      <c r="AJ23" s="2738"/>
      <c r="AK23" s="2738"/>
    </row>
    <row r="24" spans="1:37" s="595" customFormat="1" ht="15" customHeight="1">
      <c r="A24" s="704" t="s">
        <v>1787</v>
      </c>
      <c r="B24" s="1354"/>
      <c r="C24" s="1343">
        <v>491</v>
      </c>
      <c r="D24" s="1343">
        <v>353</v>
      </c>
      <c r="E24" s="1352">
        <v>453</v>
      </c>
      <c r="F24" s="1271"/>
      <c r="G24" s="2739"/>
      <c r="H24" s="2739"/>
      <c r="I24" s="2739"/>
      <c r="J24" s="2739"/>
      <c r="K24" s="2739"/>
      <c r="L24" s="2739"/>
      <c r="M24" s="2739"/>
      <c r="N24" s="2739"/>
      <c r="O24" s="2739"/>
      <c r="P24" s="2739"/>
      <c r="Q24" s="2739"/>
      <c r="R24" s="2739"/>
      <c r="S24" s="2739"/>
      <c r="T24" s="2739"/>
      <c r="U24" s="2739"/>
      <c r="V24" s="2739"/>
      <c r="W24" s="2739"/>
      <c r="X24" s="2739"/>
      <c r="Y24" s="2739"/>
      <c r="Z24" s="2739"/>
      <c r="AA24" s="2739"/>
      <c r="AB24" s="2739"/>
      <c r="AC24" s="2739"/>
      <c r="AD24" s="2739"/>
      <c r="AE24" s="2739"/>
      <c r="AF24" s="2739"/>
      <c r="AG24" s="2739"/>
      <c r="AH24" s="2739"/>
      <c r="AI24" s="2739"/>
      <c r="AJ24" s="2739"/>
      <c r="AK24" s="2739"/>
    </row>
    <row r="25" spans="1:37" s="595" customFormat="1" ht="15" customHeight="1">
      <c r="A25" s="708" t="s">
        <v>1788</v>
      </c>
      <c r="B25" s="1355"/>
      <c r="C25" s="1356">
        <v>303</v>
      </c>
      <c r="D25" s="1356">
        <v>271</v>
      </c>
      <c r="E25" s="1357">
        <v>295</v>
      </c>
      <c r="F25" s="1271"/>
      <c r="G25" s="2739"/>
      <c r="H25" s="2739"/>
      <c r="I25" s="2739"/>
      <c r="J25" s="2739"/>
      <c r="K25" s="2739"/>
      <c r="L25" s="2739"/>
      <c r="M25" s="2739"/>
      <c r="N25" s="2739"/>
      <c r="O25" s="2739"/>
      <c r="P25" s="2739"/>
      <c r="Q25" s="2739"/>
      <c r="R25" s="2739"/>
      <c r="S25" s="2739"/>
      <c r="T25" s="2739"/>
      <c r="U25" s="2739"/>
      <c r="V25" s="2739"/>
      <c r="W25" s="2739"/>
      <c r="X25" s="2739"/>
      <c r="Y25" s="2739"/>
      <c r="Z25" s="2739"/>
      <c r="AA25" s="2739"/>
      <c r="AB25" s="2739"/>
      <c r="AC25" s="2739"/>
      <c r="AD25" s="2739"/>
      <c r="AE25" s="2739"/>
      <c r="AF25" s="2739"/>
      <c r="AG25" s="2739"/>
      <c r="AH25" s="2739"/>
      <c r="AI25" s="2739"/>
      <c r="AJ25" s="2739"/>
      <c r="AK25" s="2739"/>
    </row>
    <row r="26" spans="1:37" ht="20.100000000000001" customHeight="1">
      <c r="A26" s="617" t="s">
        <v>1789</v>
      </c>
      <c r="B26" s="617"/>
      <c r="C26" s="617"/>
      <c r="D26" s="617"/>
      <c r="E26" s="617"/>
      <c r="F26" s="617"/>
    </row>
    <row r="27" spans="1:37" s="598" customFormat="1" ht="20.100000000000001" customHeight="1">
      <c r="A27" s="617"/>
      <c r="B27" s="617"/>
      <c r="C27" s="617"/>
      <c r="D27" s="617"/>
      <c r="E27" s="617"/>
      <c r="F27" s="617"/>
      <c r="G27" s="2737"/>
      <c r="H27" s="2738"/>
      <c r="I27" s="2738"/>
      <c r="J27" s="2738"/>
      <c r="K27" s="2738"/>
      <c r="L27" s="2738"/>
      <c r="M27" s="2738"/>
      <c r="N27" s="2738"/>
      <c r="O27" s="2738"/>
      <c r="P27" s="2738"/>
      <c r="Q27" s="2738"/>
      <c r="R27" s="2738"/>
      <c r="S27" s="2738"/>
      <c r="T27" s="2738"/>
      <c r="U27" s="2738"/>
      <c r="V27" s="2738"/>
      <c r="W27" s="2738"/>
      <c r="X27" s="2738"/>
      <c r="Y27" s="2738"/>
      <c r="Z27" s="2738"/>
      <c r="AA27" s="2738"/>
      <c r="AB27" s="2738"/>
      <c r="AC27" s="2738"/>
      <c r="AD27" s="2738"/>
      <c r="AE27" s="2738"/>
      <c r="AF27" s="2738"/>
      <c r="AG27" s="2738"/>
      <c r="AH27" s="2738"/>
      <c r="AI27" s="2738"/>
      <c r="AJ27" s="2738"/>
      <c r="AK27" s="2738"/>
    </row>
    <row r="28" spans="1:37" s="598" customFormat="1" ht="20.100000000000001" customHeight="1">
      <c r="A28" s="886" t="s">
        <v>1794</v>
      </c>
      <c r="B28" s="886"/>
      <c r="C28" s="886"/>
      <c r="D28" s="886"/>
      <c r="E28" s="886"/>
      <c r="F28" s="886"/>
      <c r="G28" s="2737"/>
      <c r="H28" s="2738"/>
      <c r="I28" s="2738"/>
      <c r="J28" s="2738"/>
      <c r="K28" s="2738"/>
      <c r="L28" s="2738"/>
      <c r="M28" s="2738"/>
      <c r="N28" s="2738"/>
      <c r="O28" s="2738"/>
      <c r="P28" s="2738"/>
      <c r="Q28" s="2738"/>
      <c r="R28" s="2738"/>
      <c r="S28" s="2738"/>
      <c r="T28" s="2738"/>
      <c r="U28" s="2738"/>
      <c r="V28" s="2738"/>
      <c r="W28" s="2738"/>
      <c r="X28" s="2738"/>
      <c r="Y28" s="2738"/>
      <c r="Z28" s="2738"/>
      <c r="AA28" s="2738"/>
      <c r="AB28" s="2738"/>
      <c r="AC28" s="2738"/>
      <c r="AD28" s="2738"/>
      <c r="AE28" s="2738"/>
      <c r="AF28" s="2738"/>
      <c r="AG28" s="2738"/>
      <c r="AH28" s="2738"/>
      <c r="AI28" s="2738"/>
      <c r="AJ28" s="2738"/>
      <c r="AK28" s="2738"/>
    </row>
    <row r="29" spans="1:37" s="598" customFormat="1" ht="20.100000000000001" customHeight="1">
      <c r="A29" s="643" t="s">
        <v>306</v>
      </c>
      <c r="B29" s="644" t="s">
        <v>1562</v>
      </c>
      <c r="C29" s="1358" t="s">
        <v>1563</v>
      </c>
      <c r="D29" s="1358" t="s">
        <v>1564</v>
      </c>
      <c r="E29" s="1358" t="s">
        <v>0</v>
      </c>
      <c r="F29" s="599"/>
      <c r="G29" s="2737"/>
      <c r="H29" s="2738"/>
      <c r="I29" s="2738"/>
      <c r="J29" s="2738"/>
      <c r="K29" s="2738"/>
      <c r="L29" s="2738"/>
      <c r="M29" s="2738"/>
      <c r="N29" s="2738"/>
      <c r="O29" s="2738"/>
      <c r="P29" s="2738"/>
      <c r="Q29" s="2738"/>
      <c r="R29" s="2738"/>
      <c r="S29" s="2738"/>
      <c r="T29" s="2738"/>
      <c r="U29" s="2738"/>
      <c r="V29" s="2738"/>
      <c r="W29" s="2738"/>
      <c r="X29" s="2738"/>
      <c r="Y29" s="2738"/>
      <c r="Z29" s="2738"/>
      <c r="AA29" s="2738"/>
      <c r="AB29" s="2738"/>
      <c r="AC29" s="2738"/>
      <c r="AD29" s="2738"/>
      <c r="AE29" s="2738"/>
      <c r="AF29" s="2738"/>
      <c r="AG29" s="2738"/>
      <c r="AH29" s="2738"/>
      <c r="AI29" s="2738"/>
      <c r="AJ29" s="2738"/>
      <c r="AK29" s="2738"/>
    </row>
    <row r="30" spans="1:37" s="598" customFormat="1" ht="20.100000000000001" customHeight="1">
      <c r="A30" s="704" t="s">
        <v>1781</v>
      </c>
      <c r="B30" s="1343">
        <v>109</v>
      </c>
      <c r="C30" s="1343">
        <v>14</v>
      </c>
      <c r="D30" s="1343">
        <v>7</v>
      </c>
      <c r="E30" s="1352">
        <v>130</v>
      </c>
      <c r="F30" s="704"/>
      <c r="G30" s="2737"/>
      <c r="H30" s="2738"/>
      <c r="I30" s="2738"/>
      <c r="J30" s="2738"/>
      <c r="K30" s="2738"/>
      <c r="L30" s="2738"/>
      <c r="M30" s="2738"/>
      <c r="N30" s="2738"/>
      <c r="O30" s="2738"/>
      <c r="P30" s="2738"/>
      <c r="Q30" s="2738"/>
      <c r="R30" s="2738"/>
      <c r="S30" s="2738"/>
      <c r="T30" s="2738"/>
      <c r="U30" s="2738"/>
      <c r="V30" s="2738"/>
      <c r="W30" s="2738"/>
      <c r="X30" s="2738"/>
      <c r="Y30" s="2738"/>
      <c r="Z30" s="2738"/>
      <c r="AA30" s="2738"/>
      <c r="AB30" s="2738"/>
      <c r="AC30" s="2738"/>
      <c r="AD30" s="2738"/>
      <c r="AE30" s="2738"/>
      <c r="AF30" s="2738"/>
      <c r="AG30" s="2738"/>
      <c r="AH30" s="2738"/>
      <c r="AI30" s="2738"/>
      <c r="AJ30" s="2738"/>
      <c r="AK30" s="2738"/>
    </row>
    <row r="31" spans="1:37" s="598" customFormat="1" ht="20.100000000000001" customHeight="1">
      <c r="A31" s="704" t="s">
        <v>1795</v>
      </c>
      <c r="B31" s="1343">
        <v>19609</v>
      </c>
      <c r="C31" s="1343">
        <v>1682</v>
      </c>
      <c r="D31" s="1343">
        <v>706</v>
      </c>
      <c r="E31" s="1352">
        <v>21997</v>
      </c>
      <c r="F31" s="704"/>
      <c r="G31" s="2737"/>
      <c r="H31" s="2738"/>
      <c r="I31" s="2738"/>
      <c r="J31" s="2738"/>
      <c r="K31" s="2738"/>
      <c r="L31" s="2738"/>
      <c r="M31" s="2738"/>
      <c r="N31" s="2738"/>
      <c r="O31" s="2738"/>
      <c r="P31" s="2738"/>
      <c r="Q31" s="2738"/>
      <c r="R31" s="2738"/>
      <c r="S31" s="2738"/>
      <c r="T31" s="2738"/>
      <c r="U31" s="2738"/>
      <c r="V31" s="2738"/>
      <c r="W31" s="2738"/>
      <c r="X31" s="2738"/>
      <c r="Y31" s="2738"/>
      <c r="Z31" s="2738"/>
      <c r="AA31" s="2738"/>
      <c r="AB31" s="2738"/>
      <c r="AC31" s="2738"/>
      <c r="AD31" s="2738"/>
      <c r="AE31" s="2738"/>
      <c r="AF31" s="2738"/>
      <c r="AG31" s="2738"/>
      <c r="AH31" s="2738"/>
      <c r="AI31" s="2738"/>
      <c r="AJ31" s="2738"/>
      <c r="AK31" s="2738"/>
    </row>
    <row r="32" spans="1:37" s="598" customFormat="1" ht="20.100000000000001" customHeight="1">
      <c r="A32" s="704" t="s">
        <v>1783</v>
      </c>
      <c r="B32" s="1343">
        <v>2015</v>
      </c>
      <c r="C32" s="1343">
        <v>286</v>
      </c>
      <c r="D32" s="1343">
        <v>87</v>
      </c>
      <c r="E32" s="1352">
        <v>2388</v>
      </c>
      <c r="F32" s="704"/>
      <c r="G32" s="2737"/>
      <c r="H32" s="2738"/>
      <c r="I32" s="2738"/>
      <c r="J32" s="2738"/>
      <c r="K32" s="2738"/>
      <c r="L32" s="2738"/>
      <c r="M32" s="2738"/>
      <c r="N32" s="2738"/>
      <c r="O32" s="2738"/>
      <c r="P32" s="2738"/>
      <c r="Q32" s="2738"/>
      <c r="R32" s="2738"/>
      <c r="S32" s="2738"/>
      <c r="T32" s="2738"/>
      <c r="U32" s="2738"/>
      <c r="V32" s="2738"/>
      <c r="W32" s="2738"/>
      <c r="X32" s="2738"/>
      <c r="Y32" s="2738"/>
      <c r="Z32" s="2738"/>
      <c r="AA32" s="2738"/>
      <c r="AB32" s="2738"/>
      <c r="AC32" s="2738"/>
      <c r="AD32" s="2738"/>
      <c r="AE32" s="2738"/>
      <c r="AF32" s="2738"/>
      <c r="AG32" s="2738"/>
      <c r="AH32" s="2738"/>
      <c r="AI32" s="2738"/>
      <c r="AJ32" s="2738"/>
      <c r="AK32" s="2738"/>
    </row>
    <row r="33" spans="1:37" s="598" customFormat="1" ht="20.100000000000001" customHeight="1">
      <c r="A33" s="704" t="s">
        <v>1796</v>
      </c>
      <c r="B33" s="1343">
        <v>6154</v>
      </c>
      <c r="C33" s="1343">
        <v>571</v>
      </c>
      <c r="D33" s="1343">
        <v>272</v>
      </c>
      <c r="E33" s="1352">
        <v>6997</v>
      </c>
      <c r="F33" s="704"/>
      <c r="G33" s="2737"/>
      <c r="H33" s="2738"/>
      <c r="I33" s="2738"/>
      <c r="J33" s="2738"/>
      <c r="K33" s="2738"/>
      <c r="L33" s="2738"/>
      <c r="M33" s="2738"/>
      <c r="N33" s="2738"/>
      <c r="O33" s="2738"/>
      <c r="P33" s="2738"/>
      <c r="Q33" s="2738"/>
      <c r="R33" s="2738"/>
      <c r="S33" s="2738"/>
      <c r="T33" s="2738"/>
      <c r="U33" s="2738"/>
      <c r="V33" s="2738"/>
      <c r="W33" s="2738"/>
      <c r="X33" s="2738"/>
      <c r="Y33" s="2738"/>
      <c r="Z33" s="2738"/>
      <c r="AA33" s="2738"/>
      <c r="AB33" s="2738"/>
      <c r="AC33" s="2738"/>
      <c r="AD33" s="2738"/>
      <c r="AE33" s="2738"/>
      <c r="AF33" s="2738"/>
      <c r="AG33" s="2738"/>
      <c r="AH33" s="2738"/>
      <c r="AI33" s="2738"/>
      <c r="AJ33" s="2738"/>
      <c r="AK33" s="2738"/>
    </row>
    <row r="34" spans="1:37" s="598" customFormat="1" ht="20.100000000000001" customHeight="1">
      <c r="A34" s="704" t="s">
        <v>1785</v>
      </c>
      <c r="B34" s="1344">
        <v>3.05</v>
      </c>
      <c r="C34" s="1344">
        <v>2</v>
      </c>
      <c r="D34" s="1344">
        <v>3.13</v>
      </c>
      <c r="E34" s="1353">
        <v>2.93</v>
      </c>
      <c r="F34" s="704"/>
      <c r="G34" s="2737"/>
      <c r="H34" s="2738"/>
      <c r="I34" s="2738"/>
      <c r="J34" s="2738"/>
      <c r="K34" s="2737"/>
      <c r="L34" s="2737"/>
      <c r="M34" s="2737"/>
      <c r="N34" s="2738"/>
      <c r="O34" s="2738"/>
      <c r="P34" s="2738"/>
      <c r="Q34" s="2738"/>
      <c r="R34" s="2738"/>
      <c r="S34" s="2738"/>
      <c r="T34" s="2738"/>
      <c r="U34" s="2738"/>
      <c r="V34" s="2738"/>
      <c r="W34" s="2738"/>
      <c r="X34" s="2738"/>
      <c r="Y34" s="2738"/>
      <c r="Z34" s="2738"/>
      <c r="AA34" s="2738"/>
      <c r="AB34" s="2738"/>
      <c r="AC34" s="2738"/>
      <c r="AD34" s="2738"/>
      <c r="AE34" s="2738"/>
      <c r="AF34" s="2738"/>
      <c r="AG34" s="2738"/>
      <c r="AH34" s="2738"/>
      <c r="AI34" s="2738"/>
      <c r="AJ34" s="2738"/>
      <c r="AK34" s="2738"/>
    </row>
    <row r="35" spans="1:37" s="595" customFormat="1" ht="15" customHeight="1">
      <c r="A35" s="708" t="s">
        <v>1793</v>
      </c>
      <c r="B35" s="1359">
        <v>65.7</v>
      </c>
      <c r="C35" s="1359">
        <v>59.3</v>
      </c>
      <c r="D35" s="1359">
        <v>64.599999999999994</v>
      </c>
      <c r="E35" s="1360">
        <v>65.2</v>
      </c>
      <c r="F35" s="704"/>
      <c r="G35" s="2739"/>
      <c r="H35" s="2739"/>
      <c r="I35" s="2739"/>
      <c r="J35" s="2739"/>
      <c r="K35" s="2742"/>
      <c r="L35" s="2742"/>
      <c r="M35" s="2742"/>
      <c r="N35" s="2739"/>
      <c r="O35" s="2739"/>
      <c r="P35" s="2739"/>
      <c r="Q35" s="2739"/>
      <c r="R35" s="2739"/>
      <c r="S35" s="2739"/>
      <c r="T35" s="2739"/>
      <c r="U35" s="2739"/>
      <c r="V35" s="2739"/>
      <c r="W35" s="2739"/>
      <c r="X35" s="2739"/>
      <c r="Y35" s="2739"/>
      <c r="Z35" s="2739"/>
      <c r="AA35" s="2739"/>
      <c r="AB35" s="2739"/>
      <c r="AC35" s="2739"/>
      <c r="AD35" s="2739"/>
      <c r="AE35" s="2739"/>
      <c r="AF35" s="2739"/>
      <c r="AG35" s="2739"/>
      <c r="AH35" s="2739"/>
      <c r="AI35" s="2739"/>
      <c r="AJ35" s="2739"/>
      <c r="AK35" s="2739"/>
    </row>
    <row r="36" spans="1:37" s="595" customFormat="1" ht="15" customHeight="1">
      <c r="A36" s="617" t="s">
        <v>1789</v>
      </c>
      <c r="B36" s="617"/>
      <c r="C36" s="617"/>
      <c r="D36" s="617"/>
      <c r="E36" s="617"/>
      <c r="F36" s="617"/>
      <c r="G36" s="2739"/>
      <c r="H36" s="2739"/>
      <c r="I36" s="2739"/>
      <c r="J36" s="2739"/>
      <c r="K36" s="2743"/>
      <c r="L36" s="2743"/>
      <c r="M36" s="2743"/>
      <c r="N36" s="2739"/>
      <c r="O36" s="2739"/>
      <c r="P36" s="2739"/>
      <c r="Q36" s="2739"/>
      <c r="R36" s="2739"/>
      <c r="S36" s="2739"/>
      <c r="T36" s="2739"/>
      <c r="U36" s="2739"/>
      <c r="V36" s="2739"/>
      <c r="W36" s="2739"/>
      <c r="X36" s="2739"/>
      <c r="Y36" s="2739"/>
      <c r="Z36" s="2739"/>
      <c r="AA36" s="2739"/>
      <c r="AB36" s="2739"/>
      <c r="AC36" s="2739"/>
      <c r="AD36" s="2739"/>
      <c r="AE36" s="2739"/>
      <c r="AF36" s="2739"/>
      <c r="AG36" s="2739"/>
      <c r="AH36" s="2739"/>
      <c r="AI36" s="2739"/>
      <c r="AJ36" s="2739"/>
      <c r="AK36" s="2739"/>
    </row>
    <row r="37" spans="1:37" ht="20.100000000000001" customHeight="1">
      <c r="A37" s="617"/>
      <c r="B37" s="617"/>
      <c r="C37" s="617"/>
      <c r="D37" s="617"/>
      <c r="E37" s="617"/>
      <c r="F37" s="617"/>
      <c r="G37" s="2744"/>
    </row>
    <row r="38" spans="1:37" s="598" customFormat="1" ht="20.100000000000001" customHeight="1">
      <c r="A38" s="2084" t="s">
        <v>1797</v>
      </c>
      <c r="B38" s="2084"/>
      <c r="C38" s="2084"/>
      <c r="D38" s="2084"/>
      <c r="E38" s="2084"/>
      <c r="F38" s="886"/>
      <c r="G38" s="2737"/>
      <c r="H38" s="2745"/>
      <c r="I38" s="2738"/>
      <c r="J38" s="2738"/>
      <c r="K38" s="2738"/>
      <c r="L38" s="2738"/>
      <c r="M38" s="2738"/>
      <c r="N38" s="2738"/>
      <c r="O38" s="2738"/>
      <c r="P38" s="2738"/>
      <c r="Q38" s="2738"/>
      <c r="R38" s="2738"/>
      <c r="S38" s="2738"/>
      <c r="T38" s="2738"/>
      <c r="U38" s="2738"/>
      <c r="V38" s="2738"/>
      <c r="W38" s="2738"/>
      <c r="X38" s="2738"/>
      <c r="Y38" s="2738"/>
      <c r="Z38" s="2738"/>
      <c r="AA38" s="2738"/>
      <c r="AB38" s="2738"/>
      <c r="AC38" s="2738"/>
      <c r="AD38" s="2738"/>
      <c r="AE38" s="2738"/>
      <c r="AF38" s="2738"/>
      <c r="AG38" s="2738"/>
      <c r="AH38" s="2738"/>
      <c r="AI38" s="2738"/>
      <c r="AJ38" s="2738"/>
      <c r="AK38" s="2738"/>
    </row>
    <row r="39" spans="1:37" s="598" customFormat="1" ht="20.100000000000001" customHeight="1">
      <c r="A39" s="654" t="s">
        <v>1798</v>
      </c>
      <c r="B39" s="644">
        <v>2009</v>
      </c>
      <c r="C39" s="644">
        <v>2010</v>
      </c>
      <c r="D39" s="644">
        <v>2011</v>
      </c>
      <c r="E39" s="644">
        <v>2012</v>
      </c>
      <c r="G39" s="2737"/>
      <c r="H39" s="2737"/>
      <c r="I39" s="2738"/>
      <c r="J39" s="2738"/>
      <c r="K39" s="2738"/>
      <c r="L39" s="2738"/>
      <c r="M39" s="2738"/>
      <c r="N39" s="2738"/>
      <c r="O39" s="2738"/>
      <c r="P39" s="2738"/>
      <c r="Q39" s="2738"/>
      <c r="R39" s="2738"/>
      <c r="S39" s="2738"/>
      <c r="T39" s="2738"/>
      <c r="U39" s="2738"/>
      <c r="V39" s="2738"/>
      <c r="W39" s="2738"/>
      <c r="X39" s="2738"/>
      <c r="Y39" s="2738"/>
      <c r="Z39" s="2738"/>
      <c r="AA39" s="2738"/>
      <c r="AB39" s="2738"/>
      <c r="AC39" s="2738"/>
      <c r="AD39" s="2738"/>
      <c r="AE39" s="2738"/>
      <c r="AF39" s="2738"/>
      <c r="AG39" s="2738"/>
      <c r="AH39" s="2738"/>
      <c r="AI39" s="2738"/>
      <c r="AJ39" s="2738"/>
      <c r="AK39" s="2738"/>
    </row>
    <row r="40" spans="1:37" s="598" customFormat="1" ht="20.100000000000001" customHeight="1">
      <c r="A40" s="673" t="s">
        <v>0</v>
      </c>
      <c r="B40" s="1182">
        <v>1540258</v>
      </c>
      <c r="C40" s="1182">
        <v>1812011</v>
      </c>
      <c r="D40" s="1112">
        <v>2111611</v>
      </c>
      <c r="E40" s="1112">
        <v>2388023</v>
      </c>
      <c r="G40" s="2737"/>
      <c r="H40" s="2737"/>
      <c r="I40" s="2738"/>
      <c r="J40" s="2738"/>
      <c r="K40" s="2738"/>
      <c r="L40" s="2738"/>
      <c r="M40" s="2738"/>
      <c r="N40" s="2738"/>
      <c r="O40" s="2738"/>
      <c r="P40" s="2738"/>
      <c r="Q40" s="2738"/>
      <c r="R40" s="2738"/>
      <c r="S40" s="2738"/>
      <c r="T40" s="2738"/>
      <c r="U40" s="2738"/>
      <c r="V40" s="2738"/>
      <c r="W40" s="2738"/>
      <c r="X40" s="2738"/>
      <c r="Y40" s="2738"/>
      <c r="Z40" s="2738"/>
      <c r="AA40" s="2738"/>
      <c r="AB40" s="2738"/>
      <c r="AC40" s="2738"/>
      <c r="AD40" s="2738"/>
      <c r="AE40" s="2738"/>
      <c r="AF40" s="2738"/>
      <c r="AG40" s="2738"/>
      <c r="AH40" s="2738"/>
      <c r="AI40" s="2738"/>
      <c r="AJ40" s="2738"/>
      <c r="AK40" s="2738"/>
    </row>
    <row r="41" spans="1:37" s="598" customFormat="1" ht="20.100000000000001" customHeight="1">
      <c r="A41" s="664" t="s">
        <v>1799</v>
      </c>
      <c r="B41" s="1076">
        <v>650585</v>
      </c>
      <c r="C41" s="1076">
        <v>752777</v>
      </c>
      <c r="D41" s="1076">
        <v>824442</v>
      </c>
      <c r="E41" s="1076">
        <v>888241</v>
      </c>
      <c r="G41" s="2737"/>
      <c r="H41" s="2737"/>
      <c r="I41" s="2738"/>
      <c r="J41" s="2738"/>
      <c r="K41" s="2738"/>
      <c r="L41" s="2738"/>
      <c r="M41" s="2738"/>
      <c r="N41" s="2738"/>
      <c r="O41" s="2738"/>
      <c r="P41" s="2738"/>
      <c r="Q41" s="2738"/>
      <c r="R41" s="2738"/>
      <c r="S41" s="2738"/>
      <c r="T41" s="2738"/>
      <c r="U41" s="2738"/>
      <c r="V41" s="2738"/>
      <c r="W41" s="2738"/>
      <c r="X41" s="2738"/>
      <c r="Y41" s="2738"/>
      <c r="Z41" s="2738"/>
      <c r="AA41" s="2738"/>
      <c r="AB41" s="2738"/>
      <c r="AC41" s="2738"/>
      <c r="AD41" s="2738"/>
      <c r="AE41" s="2738"/>
      <c r="AF41" s="2738"/>
      <c r="AG41" s="2738"/>
      <c r="AH41" s="2738"/>
      <c r="AI41" s="2738"/>
      <c r="AJ41" s="2738"/>
      <c r="AK41" s="2738"/>
    </row>
    <row r="42" spans="1:37" s="598" customFormat="1" ht="20.100000000000001" customHeight="1">
      <c r="A42" s="664" t="s">
        <v>1800</v>
      </c>
      <c r="B42" s="1076">
        <v>85670</v>
      </c>
      <c r="C42" s="1076">
        <v>102067</v>
      </c>
      <c r="D42" s="1076">
        <v>133277</v>
      </c>
      <c r="E42" s="1076">
        <v>159306</v>
      </c>
      <c r="G42" s="2737"/>
      <c r="H42" s="2737"/>
      <c r="I42" s="2738"/>
      <c r="J42" s="2738"/>
      <c r="K42" s="2738"/>
      <c r="L42" s="2738"/>
      <c r="M42" s="2738"/>
      <c r="N42" s="2738"/>
      <c r="O42" s="2738"/>
      <c r="P42" s="2738"/>
      <c r="Q42" s="2738"/>
      <c r="R42" s="2738"/>
      <c r="S42" s="2738"/>
      <c r="T42" s="2738"/>
      <c r="U42" s="2738"/>
      <c r="V42" s="2738"/>
      <c r="W42" s="2738"/>
      <c r="X42" s="2738"/>
      <c r="Y42" s="2738"/>
      <c r="Z42" s="2738"/>
      <c r="AA42" s="2738"/>
      <c r="AB42" s="2738"/>
      <c r="AC42" s="2738"/>
      <c r="AD42" s="2738"/>
      <c r="AE42" s="2738"/>
      <c r="AF42" s="2738"/>
      <c r="AG42" s="2738"/>
      <c r="AH42" s="2738"/>
      <c r="AI42" s="2738"/>
      <c r="AJ42" s="2738"/>
      <c r="AK42" s="2738"/>
    </row>
    <row r="43" spans="1:37" s="598" customFormat="1" ht="20.100000000000001" customHeight="1">
      <c r="A43" s="664" t="s">
        <v>1321</v>
      </c>
      <c r="B43" s="1076">
        <v>158797</v>
      </c>
      <c r="C43" s="1076">
        <v>206830</v>
      </c>
      <c r="D43" s="1076">
        <v>252626</v>
      </c>
      <c r="E43" s="1076">
        <v>274250</v>
      </c>
      <c r="G43" s="2737"/>
      <c r="H43" s="2737"/>
      <c r="I43" s="2738"/>
      <c r="J43" s="2738"/>
      <c r="K43" s="2738"/>
      <c r="L43" s="2738"/>
      <c r="M43" s="2738"/>
      <c r="N43" s="2738"/>
      <c r="O43" s="2738"/>
      <c r="P43" s="2738"/>
      <c r="Q43" s="2738"/>
      <c r="R43" s="2738"/>
      <c r="S43" s="2738"/>
      <c r="T43" s="2738"/>
      <c r="U43" s="2738"/>
      <c r="V43" s="2738"/>
      <c r="W43" s="2738"/>
      <c r="X43" s="2738"/>
      <c r="Y43" s="2738"/>
      <c r="Z43" s="2738"/>
      <c r="AA43" s="2738"/>
      <c r="AB43" s="2738"/>
      <c r="AC43" s="2738"/>
      <c r="AD43" s="2738"/>
      <c r="AE43" s="2738"/>
      <c r="AF43" s="2738"/>
      <c r="AG43" s="2738"/>
      <c r="AH43" s="2738"/>
      <c r="AI43" s="2738"/>
      <c r="AJ43" s="2738"/>
      <c r="AK43" s="2738"/>
    </row>
    <row r="44" spans="1:37" s="598" customFormat="1" ht="20.100000000000001" customHeight="1">
      <c r="A44" s="664" t="s">
        <v>1682</v>
      </c>
      <c r="B44" s="1076">
        <v>173921</v>
      </c>
      <c r="C44" s="1076">
        <v>248273</v>
      </c>
      <c r="D44" s="1076">
        <v>323094</v>
      </c>
      <c r="E44" s="1076">
        <v>413607</v>
      </c>
      <c r="G44" s="2737"/>
      <c r="H44" s="2737"/>
      <c r="I44" s="2738"/>
      <c r="J44" s="2738"/>
      <c r="K44" s="2738"/>
      <c r="L44" s="2738"/>
      <c r="M44" s="2738"/>
      <c r="N44" s="2738"/>
      <c r="O44" s="2738"/>
      <c r="P44" s="2738"/>
      <c r="Q44" s="2738"/>
      <c r="R44" s="2738"/>
      <c r="S44" s="2738"/>
      <c r="T44" s="2738"/>
      <c r="U44" s="2738"/>
      <c r="V44" s="2738"/>
      <c r="W44" s="2738"/>
      <c r="X44" s="2738"/>
      <c r="Y44" s="2738"/>
      <c r="Z44" s="2738"/>
      <c r="AA44" s="2738"/>
      <c r="AB44" s="2738"/>
      <c r="AC44" s="2738"/>
      <c r="AD44" s="2738"/>
      <c r="AE44" s="2738"/>
      <c r="AF44" s="2738"/>
      <c r="AG44" s="2738"/>
      <c r="AH44" s="2738"/>
      <c r="AI44" s="2738"/>
      <c r="AJ44" s="2738"/>
      <c r="AK44" s="2738"/>
    </row>
    <row r="45" spans="1:37" s="598" customFormat="1" ht="20.100000000000001" customHeight="1">
      <c r="A45" s="664" t="s">
        <v>1801</v>
      </c>
      <c r="B45" s="1076">
        <v>26013</v>
      </c>
      <c r="C45" s="1076">
        <v>30712</v>
      </c>
      <c r="D45" s="1076">
        <v>40414</v>
      </c>
      <c r="E45" s="1076">
        <v>42089</v>
      </c>
      <c r="G45" s="2737"/>
      <c r="H45" s="2737"/>
      <c r="I45" s="2738"/>
      <c r="J45" s="2738"/>
      <c r="K45" s="2738"/>
      <c r="L45" s="2738"/>
      <c r="M45" s="2738"/>
      <c r="N45" s="2738"/>
      <c r="O45" s="2738"/>
      <c r="P45" s="2738"/>
      <c r="Q45" s="2738"/>
      <c r="R45" s="2738"/>
      <c r="S45" s="2738"/>
      <c r="T45" s="2738"/>
      <c r="U45" s="2738"/>
      <c r="V45" s="2738"/>
      <c r="W45" s="2738"/>
      <c r="X45" s="2738"/>
      <c r="Y45" s="2738"/>
      <c r="Z45" s="2738"/>
      <c r="AA45" s="2738"/>
      <c r="AB45" s="2738"/>
      <c r="AC45" s="2738"/>
      <c r="AD45" s="2738"/>
      <c r="AE45" s="2738"/>
      <c r="AF45" s="2738"/>
      <c r="AG45" s="2738"/>
      <c r="AH45" s="2738"/>
      <c r="AI45" s="2738"/>
      <c r="AJ45" s="2738"/>
      <c r="AK45" s="2738"/>
    </row>
    <row r="46" spans="1:37" s="598" customFormat="1" ht="20.100000000000001" customHeight="1">
      <c r="A46" s="664" t="s">
        <v>1683</v>
      </c>
      <c r="B46" s="1076">
        <v>13569</v>
      </c>
      <c r="C46" s="1076">
        <v>16091</v>
      </c>
      <c r="D46" s="1076">
        <v>21280</v>
      </c>
      <c r="E46" s="1076">
        <v>28208</v>
      </c>
      <c r="G46" s="2737"/>
      <c r="H46" s="2737"/>
      <c r="I46" s="2738"/>
      <c r="J46" s="2738"/>
      <c r="K46" s="2738"/>
      <c r="L46" s="2738"/>
      <c r="M46" s="2738"/>
      <c r="N46" s="2738"/>
      <c r="O46" s="2738"/>
      <c r="P46" s="2738"/>
      <c r="Q46" s="2738"/>
      <c r="R46" s="2738"/>
      <c r="S46" s="2738"/>
      <c r="T46" s="2738"/>
      <c r="U46" s="2738"/>
      <c r="V46" s="2738"/>
      <c r="W46" s="2738"/>
      <c r="X46" s="2738"/>
      <c r="Y46" s="2738"/>
      <c r="Z46" s="2738"/>
      <c r="AA46" s="2738"/>
      <c r="AB46" s="2738"/>
      <c r="AC46" s="2738"/>
      <c r="AD46" s="2738"/>
      <c r="AE46" s="2738"/>
      <c r="AF46" s="2738"/>
      <c r="AG46" s="2738"/>
      <c r="AH46" s="2738"/>
      <c r="AI46" s="2738"/>
      <c r="AJ46" s="2738"/>
      <c r="AK46" s="2738"/>
    </row>
    <row r="47" spans="1:37" s="598" customFormat="1" ht="20.100000000000001" customHeight="1">
      <c r="A47" s="664" t="s">
        <v>1050</v>
      </c>
      <c r="B47" s="1076">
        <v>325392</v>
      </c>
      <c r="C47" s="1076">
        <v>316701</v>
      </c>
      <c r="D47" s="1076">
        <v>380980</v>
      </c>
      <c r="E47" s="1076">
        <v>442891</v>
      </c>
      <c r="G47" s="2737"/>
      <c r="H47" s="2737"/>
      <c r="I47" s="2738"/>
      <c r="J47" s="2738"/>
      <c r="K47" s="2738"/>
      <c r="L47" s="2738"/>
      <c r="M47" s="2738"/>
      <c r="N47" s="2738"/>
      <c r="O47" s="2738"/>
      <c r="P47" s="2738"/>
      <c r="Q47" s="2738"/>
      <c r="R47" s="2738"/>
      <c r="S47" s="2738"/>
      <c r="T47" s="2738"/>
      <c r="U47" s="2738"/>
      <c r="V47" s="2738"/>
      <c r="W47" s="2738"/>
      <c r="X47" s="2738"/>
      <c r="Y47" s="2738"/>
      <c r="Z47" s="2738"/>
      <c r="AA47" s="2738"/>
      <c r="AB47" s="2738"/>
      <c r="AC47" s="2738"/>
      <c r="AD47" s="2738"/>
      <c r="AE47" s="2738"/>
      <c r="AF47" s="2738"/>
      <c r="AG47" s="2738"/>
      <c r="AH47" s="2738"/>
      <c r="AI47" s="2738"/>
      <c r="AJ47" s="2738"/>
      <c r="AK47" s="2738"/>
    </row>
    <row r="48" spans="1:37" s="598" customFormat="1" ht="20.100000000000001" customHeight="1">
      <c r="A48" s="664" t="s">
        <v>1802</v>
      </c>
      <c r="B48" s="1076">
        <v>92696</v>
      </c>
      <c r="C48" s="1076">
        <v>108303</v>
      </c>
      <c r="D48" s="1076">
        <v>109327</v>
      </c>
      <c r="E48" s="1076">
        <v>115857</v>
      </c>
      <c r="G48" s="2737"/>
      <c r="H48" s="2737"/>
      <c r="I48" s="2738"/>
      <c r="J48" s="2738"/>
      <c r="K48" s="2738"/>
      <c r="L48" s="2738"/>
      <c r="M48" s="2738"/>
      <c r="N48" s="2738"/>
      <c r="O48" s="2738"/>
      <c r="P48" s="2738"/>
      <c r="Q48" s="2738"/>
      <c r="R48" s="2738"/>
      <c r="S48" s="2738"/>
      <c r="T48" s="2738"/>
      <c r="U48" s="2738"/>
      <c r="V48" s="2738"/>
      <c r="W48" s="2738"/>
      <c r="X48" s="2738"/>
      <c r="Y48" s="2738"/>
      <c r="Z48" s="2738"/>
      <c r="AA48" s="2738"/>
      <c r="AB48" s="2738"/>
      <c r="AC48" s="2738"/>
      <c r="AD48" s="2738"/>
      <c r="AE48" s="2738"/>
      <c r="AF48" s="2738"/>
      <c r="AG48" s="2738"/>
      <c r="AH48" s="2738"/>
      <c r="AI48" s="2738"/>
      <c r="AJ48" s="2738"/>
      <c r="AK48" s="2738"/>
    </row>
    <row r="49" spans="1:37" s="595" customFormat="1" ht="15" customHeight="1">
      <c r="A49" s="648" t="s">
        <v>1803</v>
      </c>
      <c r="B49" s="1077">
        <v>13615</v>
      </c>
      <c r="C49" s="1077">
        <v>30257</v>
      </c>
      <c r="D49" s="1077">
        <v>26171</v>
      </c>
      <c r="E49" s="1077">
        <v>23574</v>
      </c>
      <c r="G49" s="2739"/>
      <c r="H49" s="2739"/>
      <c r="I49" s="2739"/>
      <c r="J49" s="2739"/>
      <c r="K49" s="2739"/>
      <c r="L49" s="2739"/>
      <c r="M49" s="2739"/>
      <c r="N49" s="2739"/>
      <c r="O49" s="2739"/>
      <c r="P49" s="2739"/>
      <c r="Q49" s="2739"/>
      <c r="R49" s="2739"/>
      <c r="S49" s="2739"/>
      <c r="T49" s="2739"/>
      <c r="U49" s="2739"/>
      <c r="V49" s="2739"/>
      <c r="W49" s="2739"/>
      <c r="X49" s="2739"/>
      <c r="Y49" s="2739"/>
      <c r="Z49" s="2739"/>
      <c r="AA49" s="2739"/>
      <c r="AB49" s="2739"/>
      <c r="AC49" s="2739"/>
      <c r="AD49" s="2739"/>
      <c r="AE49" s="2739"/>
      <c r="AF49" s="2739"/>
      <c r="AG49" s="2739"/>
      <c r="AH49" s="2739"/>
      <c r="AI49" s="2739"/>
      <c r="AJ49" s="2739"/>
      <c r="AK49" s="2739"/>
    </row>
    <row r="50" spans="1:37" s="595" customFormat="1" ht="15" customHeight="1">
      <c r="A50" s="617" t="s">
        <v>1789</v>
      </c>
      <c r="B50" s="617"/>
      <c r="C50" s="617"/>
      <c r="D50" s="1084"/>
      <c r="E50" s="1084"/>
      <c r="F50" s="617"/>
      <c r="G50" s="2739"/>
      <c r="H50" s="2739"/>
      <c r="I50" s="2739"/>
      <c r="J50" s="2739"/>
      <c r="K50" s="2739"/>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row>
    <row r="51" spans="1:37" ht="20.100000000000001" customHeight="1">
      <c r="A51" s="617"/>
      <c r="B51" s="617"/>
      <c r="C51" s="617"/>
      <c r="D51" s="617"/>
      <c r="E51" s="617"/>
      <c r="F51" s="617"/>
      <c r="G51" s="2744"/>
      <c r="H51" s="2746"/>
    </row>
    <row r="52" spans="1:37" s="598" customFormat="1" ht="20.100000000000001" customHeight="1">
      <c r="A52" s="2084" t="s">
        <v>1804</v>
      </c>
      <c r="B52" s="2084"/>
      <c r="C52" s="2084"/>
      <c r="D52" s="2084"/>
      <c r="E52" s="2084"/>
      <c r="F52" s="886"/>
      <c r="G52" s="2738"/>
      <c r="H52" s="2745"/>
      <c r="I52" s="2738"/>
      <c r="J52" s="2738"/>
      <c r="K52" s="2738"/>
      <c r="L52" s="2738"/>
      <c r="M52" s="2738"/>
      <c r="N52" s="2738"/>
      <c r="O52" s="2738"/>
      <c r="P52" s="2738"/>
      <c r="Q52" s="2738"/>
      <c r="R52" s="2738"/>
      <c r="S52" s="2738"/>
      <c r="T52" s="2738"/>
      <c r="U52" s="2738"/>
      <c r="V52" s="2738"/>
      <c r="W52" s="2738"/>
      <c r="X52" s="2738"/>
      <c r="Y52" s="2738"/>
      <c r="Z52" s="2738"/>
      <c r="AA52" s="2738"/>
      <c r="AB52" s="2738"/>
      <c r="AC52" s="2738"/>
      <c r="AD52" s="2738"/>
      <c r="AE52" s="2738"/>
      <c r="AF52" s="2738"/>
      <c r="AG52" s="2738"/>
      <c r="AH52" s="2738"/>
      <c r="AI52" s="2738"/>
      <c r="AJ52" s="2738"/>
      <c r="AK52" s="2738"/>
    </row>
    <row r="53" spans="1:37" s="598" customFormat="1" ht="20.100000000000001" customHeight="1">
      <c r="A53" s="654" t="s">
        <v>1798</v>
      </c>
      <c r="B53" s="644">
        <v>2009</v>
      </c>
      <c r="C53" s="644">
        <v>2010</v>
      </c>
      <c r="D53" s="644">
        <v>2011</v>
      </c>
      <c r="E53" s="644">
        <v>2012</v>
      </c>
      <c r="G53" s="2738"/>
      <c r="H53" s="2737"/>
      <c r="I53" s="2738"/>
      <c r="J53" s="2738"/>
      <c r="K53" s="2738"/>
      <c r="L53" s="2738"/>
      <c r="M53" s="2738"/>
      <c r="N53" s="2738"/>
      <c r="O53" s="2738"/>
      <c r="P53" s="2738"/>
      <c r="Q53" s="2738"/>
      <c r="R53" s="2738"/>
      <c r="S53" s="2738"/>
      <c r="T53" s="2738"/>
      <c r="U53" s="2738"/>
      <c r="V53" s="2738"/>
      <c r="W53" s="2738"/>
      <c r="X53" s="2738"/>
      <c r="Y53" s="2738"/>
      <c r="Z53" s="2738"/>
      <c r="AA53" s="2738"/>
      <c r="AB53" s="2738"/>
      <c r="AC53" s="2738"/>
      <c r="AD53" s="2738"/>
      <c r="AE53" s="2738"/>
      <c r="AF53" s="2738"/>
      <c r="AG53" s="2738"/>
      <c r="AH53" s="2738"/>
      <c r="AI53" s="2738"/>
      <c r="AJ53" s="2738"/>
      <c r="AK53" s="2738"/>
    </row>
    <row r="54" spans="1:37" s="598" customFormat="1" ht="20.100000000000001" customHeight="1">
      <c r="A54" s="673" t="s">
        <v>0</v>
      </c>
      <c r="B54" s="1182">
        <v>4318504</v>
      </c>
      <c r="C54" s="1182">
        <v>5132323</v>
      </c>
      <c r="D54" s="1112">
        <v>6269682</v>
      </c>
      <c r="E54" s="1112">
        <v>6996724</v>
      </c>
      <c r="G54" s="2738"/>
      <c r="H54" s="2737"/>
      <c r="I54" s="2738"/>
      <c r="J54" s="2738"/>
      <c r="K54" s="2738"/>
      <c r="L54" s="2738"/>
      <c r="M54" s="2738"/>
      <c r="N54" s="2738"/>
      <c r="O54" s="2738"/>
      <c r="P54" s="2738"/>
      <c r="Q54" s="2738"/>
      <c r="R54" s="2738"/>
      <c r="S54" s="2738"/>
      <c r="T54" s="2738"/>
      <c r="U54" s="2738"/>
      <c r="V54" s="2738"/>
      <c r="W54" s="2738"/>
      <c r="X54" s="2738"/>
      <c r="Y54" s="2738"/>
      <c r="Z54" s="2738"/>
      <c r="AA54" s="2738"/>
      <c r="AB54" s="2738"/>
      <c r="AC54" s="2738"/>
      <c r="AD54" s="2738"/>
      <c r="AE54" s="2738"/>
      <c r="AF54" s="2738"/>
      <c r="AG54" s="2738"/>
      <c r="AH54" s="2738"/>
      <c r="AI54" s="2738"/>
      <c r="AJ54" s="2738"/>
      <c r="AK54" s="2738"/>
    </row>
    <row r="55" spans="1:37" s="598" customFormat="1" ht="20.100000000000001" customHeight="1">
      <c r="A55" s="664" t="s">
        <v>1799</v>
      </c>
      <c r="B55" s="1076">
        <v>1117628</v>
      </c>
      <c r="C55" s="1076">
        <v>1348270</v>
      </c>
      <c r="D55" s="1076">
        <v>1573266</v>
      </c>
      <c r="E55" s="1076">
        <v>1701393</v>
      </c>
      <c r="G55" s="2738"/>
      <c r="H55" s="2737"/>
      <c r="I55" s="2738"/>
      <c r="J55" s="2738"/>
      <c r="K55" s="2738"/>
      <c r="L55" s="2738"/>
      <c r="M55" s="2738"/>
      <c r="N55" s="2738"/>
      <c r="O55" s="2738"/>
      <c r="P55" s="2738"/>
      <c r="Q55" s="2738"/>
      <c r="R55" s="2738"/>
      <c r="S55" s="2738"/>
      <c r="T55" s="2738"/>
      <c r="U55" s="2738"/>
      <c r="V55" s="2738"/>
      <c r="W55" s="2738"/>
      <c r="X55" s="2738"/>
      <c r="Y55" s="2738"/>
      <c r="Z55" s="2738"/>
      <c r="AA55" s="2738"/>
      <c r="AB55" s="2738"/>
      <c r="AC55" s="2738"/>
      <c r="AD55" s="2738"/>
      <c r="AE55" s="2738"/>
      <c r="AF55" s="2738"/>
      <c r="AG55" s="2738"/>
      <c r="AH55" s="2738"/>
      <c r="AI55" s="2738"/>
      <c r="AJ55" s="2738"/>
      <c r="AK55" s="2738"/>
    </row>
    <row r="56" spans="1:37" s="598" customFormat="1" ht="20.100000000000001" customHeight="1">
      <c r="A56" s="664" t="s">
        <v>1800</v>
      </c>
      <c r="B56" s="1076">
        <v>163247</v>
      </c>
      <c r="C56" s="1076">
        <v>200223</v>
      </c>
      <c r="D56" s="1076">
        <v>301105</v>
      </c>
      <c r="E56" s="1076">
        <v>353981</v>
      </c>
      <c r="G56" s="2738"/>
      <c r="H56" s="2737"/>
      <c r="I56" s="2738"/>
      <c r="J56" s="2738"/>
      <c r="K56" s="2738"/>
      <c r="L56" s="2738"/>
      <c r="M56" s="2738"/>
      <c r="N56" s="2738"/>
      <c r="O56" s="2738"/>
      <c r="P56" s="2738"/>
      <c r="Q56" s="2738"/>
      <c r="R56" s="2738"/>
      <c r="S56" s="2738"/>
      <c r="T56" s="2738"/>
      <c r="U56" s="2738"/>
      <c r="V56" s="2738"/>
      <c r="W56" s="2738"/>
      <c r="X56" s="2738"/>
      <c r="Y56" s="2738"/>
      <c r="Z56" s="2738"/>
      <c r="AA56" s="2738"/>
      <c r="AB56" s="2738"/>
      <c r="AC56" s="2738"/>
      <c r="AD56" s="2738"/>
      <c r="AE56" s="2738"/>
      <c r="AF56" s="2738"/>
      <c r="AG56" s="2738"/>
      <c r="AH56" s="2738"/>
      <c r="AI56" s="2738"/>
      <c r="AJ56" s="2738"/>
      <c r="AK56" s="2738"/>
    </row>
    <row r="57" spans="1:37" s="598" customFormat="1" ht="20.100000000000001" customHeight="1">
      <c r="A57" s="664" t="s">
        <v>1321</v>
      </c>
      <c r="B57" s="1076">
        <v>446668</v>
      </c>
      <c r="C57" s="1076">
        <v>543326</v>
      </c>
      <c r="D57" s="1076">
        <v>652585</v>
      </c>
      <c r="E57" s="1076">
        <v>693374</v>
      </c>
      <c r="G57" s="2738"/>
      <c r="H57" s="2737"/>
      <c r="I57" s="2738"/>
      <c r="J57" s="2738"/>
      <c r="K57" s="2738"/>
      <c r="L57" s="2738"/>
      <c r="M57" s="2738"/>
      <c r="N57" s="2738"/>
      <c r="O57" s="2738"/>
      <c r="P57" s="2738"/>
      <c r="Q57" s="2738"/>
      <c r="R57" s="2738"/>
      <c r="S57" s="2738"/>
      <c r="T57" s="2738"/>
      <c r="U57" s="2738"/>
      <c r="V57" s="2738"/>
      <c r="W57" s="2738"/>
      <c r="X57" s="2738"/>
      <c r="Y57" s="2738"/>
      <c r="Z57" s="2738"/>
      <c r="AA57" s="2738"/>
      <c r="AB57" s="2738"/>
      <c r="AC57" s="2738"/>
      <c r="AD57" s="2738"/>
      <c r="AE57" s="2738"/>
      <c r="AF57" s="2738"/>
      <c r="AG57" s="2738"/>
      <c r="AH57" s="2738"/>
      <c r="AI57" s="2738"/>
      <c r="AJ57" s="2738"/>
      <c r="AK57" s="2738"/>
    </row>
    <row r="58" spans="1:37" s="598" customFormat="1" ht="20.100000000000001" customHeight="1">
      <c r="A58" s="664" t="s">
        <v>1682</v>
      </c>
      <c r="B58" s="1076">
        <v>654807</v>
      </c>
      <c r="C58" s="1076">
        <v>814786</v>
      </c>
      <c r="D58" s="1076">
        <v>1060502</v>
      </c>
      <c r="E58" s="1076">
        <v>1341974</v>
      </c>
      <c r="G58" s="2738"/>
      <c r="H58" s="2737"/>
      <c r="I58" s="2738"/>
      <c r="J58" s="2738"/>
      <c r="K58" s="2738"/>
      <c r="L58" s="2738"/>
      <c r="M58" s="2738"/>
      <c r="N58" s="2738"/>
      <c r="O58" s="2738"/>
      <c r="P58" s="2738"/>
      <c r="Q58" s="2738"/>
      <c r="R58" s="2738"/>
      <c r="S58" s="2738"/>
      <c r="T58" s="2738"/>
      <c r="U58" s="2738"/>
      <c r="V58" s="2738"/>
      <c r="W58" s="2738"/>
      <c r="X58" s="2738"/>
      <c r="Y58" s="2738"/>
      <c r="Z58" s="2738"/>
      <c r="AA58" s="2738"/>
      <c r="AB58" s="2738"/>
      <c r="AC58" s="2738"/>
      <c r="AD58" s="2738"/>
      <c r="AE58" s="2738"/>
      <c r="AF58" s="2738"/>
      <c r="AG58" s="2738"/>
      <c r="AH58" s="2738"/>
      <c r="AI58" s="2738"/>
      <c r="AJ58" s="2738"/>
      <c r="AK58" s="2738"/>
    </row>
    <row r="59" spans="1:37" s="598" customFormat="1" ht="20.100000000000001" customHeight="1">
      <c r="A59" s="664" t="s">
        <v>1801</v>
      </c>
      <c r="B59" s="1076">
        <v>119484</v>
      </c>
      <c r="C59" s="1076">
        <v>107486</v>
      </c>
      <c r="D59" s="1076">
        <v>143403</v>
      </c>
      <c r="E59" s="1076">
        <v>141966</v>
      </c>
      <c r="G59" s="2738"/>
      <c r="H59" s="2737"/>
      <c r="I59" s="2738"/>
      <c r="J59" s="2738"/>
      <c r="K59" s="2738"/>
      <c r="L59" s="2738"/>
      <c r="M59" s="2738"/>
      <c r="N59" s="2738"/>
      <c r="O59" s="2738"/>
      <c r="P59" s="2738"/>
      <c r="Q59" s="2738"/>
      <c r="R59" s="2738"/>
      <c r="S59" s="2738"/>
      <c r="T59" s="2738"/>
      <c r="U59" s="2738"/>
      <c r="V59" s="2738"/>
      <c r="W59" s="2738"/>
      <c r="X59" s="2738"/>
      <c r="Y59" s="2738"/>
      <c r="Z59" s="2738"/>
      <c r="AA59" s="2738"/>
      <c r="AB59" s="2738"/>
      <c r="AC59" s="2738"/>
      <c r="AD59" s="2738"/>
      <c r="AE59" s="2738"/>
      <c r="AF59" s="2738"/>
      <c r="AG59" s="2738"/>
      <c r="AH59" s="2738"/>
      <c r="AI59" s="2738"/>
      <c r="AJ59" s="2738"/>
      <c r="AK59" s="2738"/>
    </row>
    <row r="60" spans="1:37" s="598" customFormat="1" ht="20.100000000000001" customHeight="1">
      <c r="A60" s="664" t="s">
        <v>1683</v>
      </c>
      <c r="B60" s="1076">
        <v>53233</v>
      </c>
      <c r="C60" s="1076">
        <v>63974</v>
      </c>
      <c r="D60" s="1076">
        <v>74533</v>
      </c>
      <c r="E60" s="1076">
        <v>93646</v>
      </c>
      <c r="G60" s="2738"/>
      <c r="H60" s="2737"/>
      <c r="I60" s="2738"/>
      <c r="J60" s="2738"/>
      <c r="K60" s="2738"/>
      <c r="L60" s="2738"/>
      <c r="M60" s="2738"/>
      <c r="N60" s="2738"/>
      <c r="O60" s="2738"/>
      <c r="P60" s="2738"/>
      <c r="Q60" s="2738"/>
      <c r="R60" s="2738"/>
      <c r="S60" s="2738"/>
      <c r="T60" s="2738"/>
      <c r="U60" s="2738"/>
      <c r="V60" s="2738"/>
      <c r="W60" s="2738"/>
      <c r="X60" s="2738"/>
      <c r="Y60" s="2738"/>
      <c r="Z60" s="2738"/>
      <c r="AA60" s="2738"/>
      <c r="AB60" s="2738"/>
      <c r="AC60" s="2738"/>
      <c r="AD60" s="2738"/>
      <c r="AE60" s="2738"/>
      <c r="AF60" s="2738"/>
      <c r="AG60" s="2738"/>
      <c r="AH60" s="2738"/>
      <c r="AI60" s="2738"/>
      <c r="AJ60" s="2738"/>
      <c r="AK60" s="2738"/>
    </row>
    <row r="61" spans="1:37" s="598" customFormat="1" ht="20.100000000000001" customHeight="1">
      <c r="A61" s="664" t="s">
        <v>1050</v>
      </c>
      <c r="B61" s="1076">
        <v>1272993</v>
      </c>
      <c r="C61" s="1076">
        <v>1373467</v>
      </c>
      <c r="D61" s="1076">
        <v>1716139</v>
      </c>
      <c r="E61" s="1076">
        <v>1969592</v>
      </c>
      <c r="G61" s="2738"/>
      <c r="H61" s="2737"/>
      <c r="I61" s="2738"/>
      <c r="J61" s="2738"/>
      <c r="K61" s="2738"/>
      <c r="L61" s="2738"/>
      <c r="M61" s="2738"/>
      <c r="N61" s="2738"/>
      <c r="O61" s="2738"/>
      <c r="P61" s="2738"/>
      <c r="Q61" s="2738"/>
      <c r="R61" s="2738"/>
      <c r="S61" s="2738"/>
      <c r="T61" s="2738"/>
      <c r="U61" s="2738"/>
      <c r="V61" s="2738"/>
      <c r="W61" s="2738"/>
      <c r="X61" s="2738"/>
      <c r="Y61" s="2738"/>
      <c r="Z61" s="2738"/>
      <c r="AA61" s="2738"/>
      <c r="AB61" s="2738"/>
      <c r="AC61" s="2738"/>
      <c r="AD61" s="2738"/>
      <c r="AE61" s="2738"/>
      <c r="AF61" s="2738"/>
      <c r="AG61" s="2738"/>
      <c r="AH61" s="2738"/>
      <c r="AI61" s="2738"/>
      <c r="AJ61" s="2738"/>
      <c r="AK61" s="2738"/>
    </row>
    <row r="62" spans="1:37" s="598" customFormat="1" ht="20.100000000000001" customHeight="1">
      <c r="A62" s="664" t="s">
        <v>1802</v>
      </c>
      <c r="B62" s="1076">
        <v>444646</v>
      </c>
      <c r="C62" s="1076">
        <v>587711</v>
      </c>
      <c r="D62" s="1076">
        <v>653879</v>
      </c>
      <c r="E62" s="1076">
        <v>614692</v>
      </c>
      <c r="G62" s="2738"/>
      <c r="H62" s="2737"/>
      <c r="I62" s="2738"/>
      <c r="J62" s="2738"/>
      <c r="K62" s="2738"/>
      <c r="L62" s="2738"/>
      <c r="M62" s="2738"/>
      <c r="N62" s="2738"/>
      <c r="O62" s="2738"/>
      <c r="P62" s="2738"/>
      <c r="Q62" s="2738"/>
      <c r="R62" s="2738"/>
      <c r="S62" s="2738"/>
      <c r="T62" s="2738"/>
      <c r="U62" s="2738"/>
      <c r="V62" s="2738"/>
      <c r="W62" s="2738"/>
      <c r="X62" s="2738"/>
      <c r="Y62" s="2738"/>
      <c r="Z62" s="2738"/>
      <c r="AA62" s="2738"/>
      <c r="AB62" s="2738"/>
      <c r="AC62" s="2738"/>
      <c r="AD62" s="2738"/>
      <c r="AE62" s="2738"/>
      <c r="AF62" s="2738"/>
      <c r="AG62" s="2738"/>
      <c r="AH62" s="2738"/>
      <c r="AI62" s="2738"/>
      <c r="AJ62" s="2738"/>
      <c r="AK62" s="2738"/>
    </row>
    <row r="63" spans="1:37" s="595" customFormat="1" ht="15" customHeight="1">
      <c r="A63" s="648" t="s">
        <v>1803</v>
      </c>
      <c r="B63" s="1077">
        <v>45798</v>
      </c>
      <c r="C63" s="1077">
        <v>93080</v>
      </c>
      <c r="D63" s="1077">
        <v>94270</v>
      </c>
      <c r="E63" s="1077">
        <v>86106</v>
      </c>
      <c r="G63" s="2739"/>
      <c r="H63" s="2743"/>
      <c r="I63" s="2739"/>
      <c r="J63" s="2739"/>
      <c r="K63" s="2739"/>
      <c r="L63" s="2739"/>
      <c r="M63" s="2739"/>
      <c r="N63" s="2739"/>
      <c r="O63" s="2739"/>
      <c r="P63" s="2739"/>
      <c r="Q63" s="2739"/>
      <c r="R63" s="2739"/>
      <c r="S63" s="2739"/>
      <c r="T63" s="2739"/>
      <c r="U63" s="2739"/>
      <c r="V63" s="2739"/>
      <c r="W63" s="2739"/>
      <c r="X63" s="2739"/>
      <c r="Y63" s="2739"/>
      <c r="Z63" s="2739"/>
      <c r="AA63" s="2739"/>
      <c r="AB63" s="2739"/>
      <c r="AC63" s="2739"/>
      <c r="AD63" s="2739"/>
      <c r="AE63" s="2739"/>
      <c r="AF63" s="2739"/>
      <c r="AG63" s="2739"/>
      <c r="AH63" s="2739"/>
      <c r="AI63" s="2739"/>
      <c r="AJ63" s="2739"/>
      <c r="AK63" s="2739"/>
    </row>
    <row r="64" spans="1:37" s="595" customFormat="1" ht="15" customHeight="1">
      <c r="A64" s="617" t="s">
        <v>1789</v>
      </c>
      <c r="B64" s="617"/>
      <c r="C64" s="617"/>
      <c r="D64" s="1084"/>
      <c r="E64" s="1084"/>
      <c r="F64" s="617"/>
      <c r="G64" s="2739"/>
      <c r="H64" s="2743"/>
      <c r="I64" s="2739"/>
      <c r="J64" s="2739"/>
      <c r="K64" s="2739"/>
      <c r="L64" s="2739"/>
      <c r="M64" s="2739"/>
      <c r="N64" s="2739"/>
      <c r="O64" s="2739"/>
      <c r="P64" s="2739"/>
      <c r="Q64" s="2739"/>
      <c r="R64" s="2739"/>
      <c r="S64" s="2739"/>
      <c r="T64" s="2739"/>
      <c r="U64" s="2739"/>
      <c r="V64" s="2739"/>
      <c r="W64" s="2739"/>
      <c r="X64" s="2739"/>
      <c r="Y64" s="2739"/>
      <c r="Z64" s="2739"/>
      <c r="AA64" s="2739"/>
      <c r="AB64" s="2739"/>
      <c r="AC64" s="2739"/>
      <c r="AD64" s="2739"/>
      <c r="AE64" s="2739"/>
      <c r="AF64" s="2739"/>
      <c r="AG64" s="2739"/>
      <c r="AH64" s="2739"/>
      <c r="AI64" s="2739"/>
      <c r="AJ64" s="2739"/>
      <c r="AK64" s="2739"/>
    </row>
    <row r="65" spans="1:37" ht="20.100000000000001" customHeight="1">
      <c r="A65" s="617"/>
      <c r="B65" s="617"/>
      <c r="C65" s="617"/>
      <c r="D65" s="1084"/>
      <c r="E65" s="1084"/>
      <c r="F65" s="617"/>
      <c r="G65" s="2744"/>
    </row>
    <row r="66" spans="1:37" s="598" customFormat="1" ht="27" customHeight="1">
      <c r="A66" s="1361" t="s">
        <v>1805</v>
      </c>
      <c r="B66" s="1361"/>
      <c r="C66" s="1362"/>
      <c r="D66" s="1361"/>
      <c r="E66" s="1361"/>
      <c r="F66" s="1361"/>
      <c r="G66" s="2737"/>
      <c r="H66" s="2737"/>
      <c r="I66" s="2738"/>
      <c r="J66" s="2738"/>
      <c r="K66" s="2738"/>
      <c r="L66" s="2738"/>
      <c r="M66" s="2738"/>
      <c r="N66" s="2738"/>
      <c r="O66" s="2738"/>
      <c r="P66" s="2738"/>
      <c r="Q66" s="2738"/>
      <c r="R66" s="2738"/>
      <c r="S66" s="2738"/>
      <c r="T66" s="2738"/>
      <c r="U66" s="2738"/>
      <c r="V66" s="2738"/>
      <c r="W66" s="2738"/>
      <c r="X66" s="2738"/>
      <c r="Y66" s="2738"/>
      <c r="Z66" s="2738"/>
      <c r="AA66" s="2738"/>
      <c r="AB66" s="2738"/>
      <c r="AC66" s="2738"/>
      <c r="AD66" s="2738"/>
      <c r="AE66" s="2738"/>
      <c r="AF66" s="2738"/>
      <c r="AG66" s="2738"/>
      <c r="AH66" s="2738"/>
      <c r="AI66" s="2738"/>
      <c r="AJ66" s="2738"/>
      <c r="AK66" s="2738"/>
    </row>
    <row r="67" spans="1:37" s="598" customFormat="1" ht="36" customHeight="1">
      <c r="A67" s="1363" t="s">
        <v>1798</v>
      </c>
      <c r="B67" s="1358" t="s">
        <v>1806</v>
      </c>
      <c r="C67" s="1358" t="s">
        <v>1807</v>
      </c>
      <c r="D67" s="1349" t="s">
        <v>1808</v>
      </c>
      <c r="E67" s="1349" t="s">
        <v>1792</v>
      </c>
      <c r="F67" s="1358" t="s">
        <v>0</v>
      </c>
      <c r="G67" s="2737"/>
      <c r="H67" s="2737"/>
      <c r="I67" s="2738"/>
      <c r="J67" s="2738"/>
      <c r="K67" s="2738"/>
      <c r="L67" s="2738"/>
      <c r="M67" s="2738"/>
      <c r="N67" s="2738"/>
      <c r="O67" s="2738"/>
      <c r="P67" s="2738"/>
      <c r="Q67" s="2738"/>
      <c r="R67" s="2738"/>
      <c r="S67" s="2738"/>
      <c r="T67" s="2738"/>
      <c r="U67" s="2738"/>
      <c r="V67" s="2738"/>
      <c r="W67" s="2738"/>
      <c r="X67" s="2738"/>
      <c r="Y67" s="2738"/>
      <c r="Z67" s="2738"/>
      <c r="AA67" s="2738"/>
      <c r="AB67" s="2738"/>
      <c r="AC67" s="2738"/>
      <c r="AD67" s="2738"/>
      <c r="AE67" s="2738"/>
      <c r="AF67" s="2738"/>
      <c r="AG67" s="2738"/>
      <c r="AH67" s="2738"/>
      <c r="AI67" s="2738"/>
      <c r="AJ67" s="2738"/>
      <c r="AK67" s="2738"/>
    </row>
    <row r="68" spans="1:37" s="598" customFormat="1" ht="27" customHeight="1">
      <c r="A68" s="1364" t="s">
        <v>0</v>
      </c>
      <c r="B68" s="1182">
        <v>880642</v>
      </c>
      <c r="C68" s="1182">
        <v>641650</v>
      </c>
      <c r="D68" s="1182">
        <v>458317</v>
      </c>
      <c r="E68" s="1112">
        <v>407414</v>
      </c>
      <c r="F68" s="1112">
        <v>2388023</v>
      </c>
      <c r="G68" s="2737"/>
      <c r="H68" s="2737"/>
      <c r="I68" s="2738"/>
      <c r="J68" s="2738"/>
      <c r="K68" s="2738"/>
      <c r="L68" s="2738"/>
      <c r="M68" s="2738"/>
      <c r="N68" s="2738"/>
      <c r="O68" s="2738"/>
      <c r="P68" s="2738"/>
      <c r="Q68" s="2738"/>
      <c r="R68" s="2738"/>
      <c r="S68" s="2738"/>
      <c r="T68" s="2738"/>
      <c r="U68" s="2738"/>
      <c r="V68" s="2738"/>
      <c r="W68" s="2738"/>
      <c r="X68" s="2738"/>
      <c r="Y68" s="2738"/>
      <c r="Z68" s="2738"/>
      <c r="AA68" s="2738"/>
      <c r="AB68" s="2738"/>
      <c r="AC68" s="2738"/>
      <c r="AD68" s="2738"/>
      <c r="AE68" s="2738"/>
      <c r="AF68" s="2738"/>
      <c r="AG68" s="2738"/>
      <c r="AH68" s="2738"/>
      <c r="AI68" s="2738"/>
      <c r="AJ68" s="2738"/>
      <c r="AK68" s="2738"/>
    </row>
    <row r="69" spans="1:37" s="598" customFormat="1" ht="27" customHeight="1">
      <c r="A69" s="1365" t="s">
        <v>1799</v>
      </c>
      <c r="B69" s="1076">
        <v>358016</v>
      </c>
      <c r="C69" s="1076">
        <v>198820</v>
      </c>
      <c r="D69" s="1076">
        <v>167722</v>
      </c>
      <c r="E69" s="1076">
        <v>163683</v>
      </c>
      <c r="F69" s="1076">
        <v>888241</v>
      </c>
      <c r="G69" s="2737"/>
      <c r="H69" s="2737"/>
      <c r="I69" s="2738"/>
      <c r="J69" s="2738"/>
      <c r="K69" s="2738"/>
      <c r="L69" s="2738"/>
      <c r="M69" s="2738"/>
      <c r="N69" s="2738"/>
      <c r="O69" s="2738"/>
      <c r="P69" s="2738"/>
      <c r="Q69" s="2738"/>
      <c r="R69" s="2738"/>
      <c r="S69" s="2738"/>
      <c r="T69" s="2738"/>
      <c r="U69" s="2738"/>
      <c r="V69" s="2738"/>
      <c r="W69" s="2738"/>
      <c r="X69" s="2738"/>
      <c r="Y69" s="2738"/>
      <c r="Z69" s="2738"/>
      <c r="AA69" s="2738"/>
      <c r="AB69" s="2738"/>
      <c r="AC69" s="2738"/>
      <c r="AD69" s="2738"/>
      <c r="AE69" s="2738"/>
      <c r="AF69" s="2738"/>
      <c r="AG69" s="2738"/>
      <c r="AH69" s="2738"/>
      <c r="AI69" s="2738"/>
      <c r="AJ69" s="2738"/>
      <c r="AK69" s="2738"/>
    </row>
    <row r="70" spans="1:37" s="598" customFormat="1" ht="27" customHeight="1">
      <c r="A70" s="1365" t="s">
        <v>1800</v>
      </c>
      <c r="B70" s="1076">
        <v>57910</v>
      </c>
      <c r="C70" s="1076">
        <v>36716</v>
      </c>
      <c r="D70" s="1076">
        <v>32898</v>
      </c>
      <c r="E70" s="1076">
        <v>31782</v>
      </c>
      <c r="F70" s="1076">
        <v>159306</v>
      </c>
      <c r="G70" s="2737"/>
      <c r="H70" s="2737"/>
      <c r="I70" s="2738"/>
      <c r="J70" s="2738"/>
      <c r="K70" s="2738"/>
      <c r="L70" s="2738"/>
      <c r="M70" s="2738"/>
      <c r="N70" s="2738"/>
      <c r="O70" s="2738"/>
      <c r="P70" s="2738"/>
      <c r="Q70" s="2738"/>
      <c r="R70" s="2738"/>
      <c r="S70" s="2738"/>
      <c r="T70" s="2738"/>
      <c r="U70" s="2738"/>
      <c r="V70" s="2738"/>
      <c r="W70" s="2738"/>
      <c r="X70" s="2738"/>
      <c r="Y70" s="2738"/>
      <c r="Z70" s="2738"/>
      <c r="AA70" s="2738"/>
      <c r="AB70" s="2738"/>
      <c r="AC70" s="2738"/>
      <c r="AD70" s="2738"/>
      <c r="AE70" s="2738"/>
      <c r="AF70" s="2738"/>
      <c r="AG70" s="2738"/>
      <c r="AH70" s="2738"/>
      <c r="AI70" s="2738"/>
      <c r="AJ70" s="2738"/>
      <c r="AK70" s="2738"/>
    </row>
    <row r="71" spans="1:37" s="598" customFormat="1" ht="27" customHeight="1">
      <c r="A71" s="1365" t="s">
        <v>1321</v>
      </c>
      <c r="B71" s="1076">
        <v>60115</v>
      </c>
      <c r="C71" s="1076">
        <v>84020</v>
      </c>
      <c r="D71" s="1076">
        <v>71221</v>
      </c>
      <c r="E71" s="1076">
        <v>58894</v>
      </c>
      <c r="F71" s="1076">
        <v>274250</v>
      </c>
      <c r="G71" s="2737"/>
      <c r="H71" s="2737"/>
      <c r="I71" s="2738"/>
      <c r="J71" s="2738"/>
      <c r="K71" s="2738"/>
      <c r="L71" s="2738"/>
      <c r="M71" s="2738"/>
      <c r="N71" s="2738"/>
      <c r="O71" s="2738"/>
      <c r="P71" s="2738"/>
      <c r="Q71" s="2738"/>
      <c r="R71" s="2738"/>
      <c r="S71" s="2738"/>
      <c r="T71" s="2738"/>
      <c r="U71" s="2738"/>
      <c r="V71" s="2738"/>
      <c r="W71" s="2738"/>
      <c r="X71" s="2738"/>
      <c r="Y71" s="2738"/>
      <c r="Z71" s="2738"/>
      <c r="AA71" s="2738"/>
      <c r="AB71" s="2738"/>
      <c r="AC71" s="2738"/>
      <c r="AD71" s="2738"/>
      <c r="AE71" s="2738"/>
      <c r="AF71" s="2738"/>
      <c r="AG71" s="2738"/>
      <c r="AH71" s="2738"/>
      <c r="AI71" s="2738"/>
      <c r="AJ71" s="2738"/>
      <c r="AK71" s="2738"/>
    </row>
    <row r="72" spans="1:37" s="598" customFormat="1" ht="27" customHeight="1">
      <c r="A72" s="1365" t="s">
        <v>1682</v>
      </c>
      <c r="B72" s="1076">
        <v>102569</v>
      </c>
      <c r="C72" s="1076">
        <v>120654</v>
      </c>
      <c r="D72" s="1076">
        <v>107406</v>
      </c>
      <c r="E72" s="1076">
        <v>82978</v>
      </c>
      <c r="F72" s="1076">
        <v>413607</v>
      </c>
      <c r="G72" s="2737"/>
      <c r="H72" s="2737"/>
      <c r="I72" s="2738"/>
      <c r="J72" s="2738"/>
      <c r="K72" s="2738"/>
      <c r="L72" s="2738"/>
      <c r="M72" s="2738"/>
      <c r="N72" s="2738"/>
      <c r="O72" s="2738"/>
      <c r="P72" s="2738"/>
      <c r="Q72" s="2738"/>
      <c r="R72" s="2738"/>
      <c r="S72" s="2738"/>
      <c r="T72" s="2738"/>
      <c r="U72" s="2738"/>
      <c r="V72" s="2738"/>
      <c r="W72" s="2738"/>
      <c r="X72" s="2738"/>
      <c r="Y72" s="2738"/>
      <c r="Z72" s="2738"/>
      <c r="AA72" s="2738"/>
      <c r="AB72" s="2738"/>
      <c r="AC72" s="2738"/>
      <c r="AD72" s="2738"/>
      <c r="AE72" s="2738"/>
      <c r="AF72" s="2738"/>
      <c r="AG72" s="2738"/>
      <c r="AH72" s="2738"/>
      <c r="AI72" s="2738"/>
      <c r="AJ72" s="2738"/>
      <c r="AK72" s="2738"/>
    </row>
    <row r="73" spans="1:37" s="598" customFormat="1" ht="27" customHeight="1">
      <c r="A73" s="1365" t="s">
        <v>1801</v>
      </c>
      <c r="B73" s="1076">
        <v>19707</v>
      </c>
      <c r="C73" s="1076">
        <v>13965</v>
      </c>
      <c r="D73" s="1076">
        <v>4447</v>
      </c>
      <c r="E73" s="1076">
        <v>3970</v>
      </c>
      <c r="F73" s="1076">
        <v>42089</v>
      </c>
      <c r="G73" s="2737"/>
      <c r="H73" s="2737"/>
      <c r="I73" s="2738"/>
      <c r="J73" s="2738"/>
      <c r="K73" s="2738"/>
      <c r="L73" s="2738"/>
      <c r="M73" s="2738"/>
      <c r="N73" s="2738"/>
      <c r="O73" s="2738"/>
      <c r="P73" s="2738"/>
      <c r="Q73" s="2738"/>
      <c r="R73" s="2738"/>
      <c r="S73" s="2738"/>
      <c r="T73" s="2738"/>
      <c r="U73" s="2738"/>
      <c r="V73" s="2738"/>
      <c r="W73" s="2738"/>
      <c r="X73" s="2738"/>
      <c r="Y73" s="2738"/>
      <c r="Z73" s="2738"/>
      <c r="AA73" s="2738"/>
      <c r="AB73" s="2738"/>
      <c r="AC73" s="2738"/>
      <c r="AD73" s="2738"/>
      <c r="AE73" s="2738"/>
      <c r="AF73" s="2738"/>
      <c r="AG73" s="2738"/>
      <c r="AH73" s="2738"/>
      <c r="AI73" s="2738"/>
      <c r="AJ73" s="2738"/>
      <c r="AK73" s="2738"/>
    </row>
    <row r="74" spans="1:37" s="598" customFormat="1" ht="27" customHeight="1">
      <c r="A74" s="1365" t="s">
        <v>1683</v>
      </c>
      <c r="B74" s="1076">
        <v>7620</v>
      </c>
      <c r="C74" s="1076">
        <v>10464</v>
      </c>
      <c r="D74" s="1076">
        <v>6230</v>
      </c>
      <c r="E74" s="1076">
        <v>3894</v>
      </c>
      <c r="F74" s="1076">
        <v>28208</v>
      </c>
      <c r="G74" s="2737"/>
      <c r="H74" s="2737"/>
      <c r="I74" s="2738"/>
      <c r="J74" s="2738"/>
      <c r="K74" s="2738"/>
      <c r="L74" s="2738"/>
      <c r="M74" s="2738"/>
      <c r="N74" s="2738"/>
      <c r="O74" s="2738"/>
      <c r="P74" s="2738"/>
      <c r="Q74" s="2738"/>
      <c r="R74" s="2738"/>
      <c r="S74" s="2738"/>
      <c r="T74" s="2738"/>
      <c r="U74" s="2738"/>
      <c r="V74" s="2738"/>
      <c r="W74" s="2738"/>
      <c r="X74" s="2738"/>
      <c r="Y74" s="2738"/>
      <c r="Z74" s="2738"/>
      <c r="AA74" s="2738"/>
      <c r="AB74" s="2738"/>
      <c r="AC74" s="2738"/>
      <c r="AD74" s="2738"/>
      <c r="AE74" s="2738"/>
      <c r="AF74" s="2738"/>
      <c r="AG74" s="2738"/>
      <c r="AH74" s="2738"/>
      <c r="AI74" s="2738"/>
      <c r="AJ74" s="2738"/>
      <c r="AK74" s="2738"/>
    </row>
    <row r="75" spans="1:37" s="598" customFormat="1" ht="27" customHeight="1">
      <c r="A75" s="1365" t="s">
        <v>1050</v>
      </c>
      <c r="B75" s="1076">
        <v>213847</v>
      </c>
      <c r="C75" s="1076">
        <v>135799</v>
      </c>
      <c r="D75" s="1076">
        <v>53077</v>
      </c>
      <c r="E75" s="1076">
        <v>40168</v>
      </c>
      <c r="F75" s="1076">
        <v>442891</v>
      </c>
      <c r="G75" s="2737"/>
      <c r="H75" s="2737"/>
      <c r="I75" s="2738"/>
      <c r="J75" s="2738"/>
      <c r="K75" s="2738"/>
      <c r="L75" s="2738"/>
      <c r="M75" s="2738"/>
      <c r="N75" s="2738"/>
      <c r="O75" s="2738"/>
      <c r="P75" s="2738"/>
      <c r="Q75" s="2738"/>
      <c r="R75" s="2738"/>
      <c r="S75" s="2738"/>
      <c r="T75" s="2738"/>
      <c r="U75" s="2738"/>
      <c r="V75" s="2738"/>
      <c r="W75" s="2738"/>
      <c r="X75" s="2738"/>
      <c r="Y75" s="2738"/>
      <c r="Z75" s="2738"/>
      <c r="AA75" s="2738"/>
      <c r="AB75" s="2738"/>
      <c r="AC75" s="2738"/>
      <c r="AD75" s="2738"/>
      <c r="AE75" s="2738"/>
      <c r="AF75" s="2738"/>
      <c r="AG75" s="2738"/>
      <c r="AH75" s="2738"/>
      <c r="AI75" s="2738"/>
      <c r="AJ75" s="2738"/>
      <c r="AK75" s="2738"/>
    </row>
    <row r="76" spans="1:37" s="598" customFormat="1" ht="27" customHeight="1">
      <c r="A76" s="1365" t="s">
        <v>1802</v>
      </c>
      <c r="B76" s="1076">
        <v>52413</v>
      </c>
      <c r="C76" s="1076">
        <v>30321</v>
      </c>
      <c r="D76" s="1076">
        <v>13734</v>
      </c>
      <c r="E76" s="1076">
        <v>19389</v>
      </c>
      <c r="F76" s="1076">
        <v>115857</v>
      </c>
      <c r="G76" s="2737"/>
      <c r="H76" s="2737"/>
      <c r="I76" s="2738"/>
      <c r="J76" s="2738"/>
      <c r="K76" s="2738"/>
      <c r="L76" s="2738"/>
      <c r="M76" s="2738"/>
      <c r="N76" s="2738"/>
      <c r="O76" s="2738"/>
      <c r="P76" s="2738"/>
      <c r="Q76" s="2738"/>
      <c r="R76" s="2738"/>
      <c r="S76" s="2738"/>
      <c r="T76" s="2738"/>
      <c r="U76" s="2738"/>
      <c r="V76" s="2738"/>
      <c r="W76" s="2738"/>
      <c r="X76" s="2738"/>
      <c r="Y76" s="2738"/>
      <c r="Z76" s="2738"/>
      <c r="AA76" s="2738"/>
      <c r="AB76" s="2738"/>
      <c r="AC76" s="2738"/>
      <c r="AD76" s="2738"/>
      <c r="AE76" s="2738"/>
      <c r="AF76" s="2738"/>
      <c r="AG76" s="2738"/>
      <c r="AH76" s="2738"/>
      <c r="AI76" s="2738"/>
      <c r="AJ76" s="2738"/>
      <c r="AK76" s="2738"/>
    </row>
    <row r="77" spans="1:37" s="595" customFormat="1" ht="15" customHeight="1">
      <c r="A77" s="1366" t="s">
        <v>1803</v>
      </c>
      <c r="B77" s="1077">
        <v>8445</v>
      </c>
      <c r="C77" s="1077">
        <v>10891</v>
      </c>
      <c r="D77" s="1077">
        <v>1582</v>
      </c>
      <c r="E77" s="1077">
        <v>2656</v>
      </c>
      <c r="F77" s="1077">
        <v>23574</v>
      </c>
      <c r="G77" s="2739"/>
      <c r="H77" s="2739"/>
      <c r="I77" s="2739"/>
      <c r="J77" s="2739"/>
      <c r="K77" s="2739"/>
      <c r="L77" s="2739"/>
      <c r="M77" s="2739"/>
      <c r="N77" s="2739"/>
      <c r="O77" s="2739"/>
      <c r="P77" s="2739"/>
      <c r="Q77" s="2739"/>
      <c r="R77" s="2739"/>
      <c r="S77" s="2739"/>
      <c r="T77" s="2739"/>
      <c r="U77" s="2739"/>
      <c r="V77" s="2739"/>
      <c r="W77" s="2739"/>
      <c r="X77" s="2739"/>
      <c r="Y77" s="2739"/>
      <c r="Z77" s="2739"/>
      <c r="AA77" s="2739"/>
      <c r="AB77" s="2739"/>
      <c r="AC77" s="2739"/>
      <c r="AD77" s="2739"/>
      <c r="AE77" s="2739"/>
      <c r="AF77" s="2739"/>
      <c r="AG77" s="2739"/>
      <c r="AH77" s="2739"/>
      <c r="AI77" s="2739"/>
      <c r="AJ77" s="2739"/>
      <c r="AK77" s="2739"/>
    </row>
    <row r="78" spans="1:37" s="595" customFormat="1" ht="15" customHeight="1">
      <c r="A78" s="1367" t="s">
        <v>1789</v>
      </c>
      <c r="B78" s="1367"/>
      <c r="C78" s="1367"/>
      <c r="D78" s="1367"/>
      <c r="E78" s="1367"/>
      <c r="F78" s="1368"/>
      <c r="G78" s="2739"/>
      <c r="H78" s="2739"/>
      <c r="I78" s="2739"/>
      <c r="J78" s="2739"/>
      <c r="K78" s="2739"/>
      <c r="L78" s="2739"/>
      <c r="M78" s="2739"/>
      <c r="N78" s="2739"/>
      <c r="O78" s="2739"/>
      <c r="P78" s="2739"/>
      <c r="Q78" s="2739"/>
      <c r="R78" s="2739"/>
      <c r="S78" s="2739"/>
      <c r="T78" s="2739"/>
      <c r="U78" s="2739"/>
      <c r="V78" s="2739"/>
      <c r="W78" s="2739"/>
      <c r="X78" s="2739"/>
      <c r="Y78" s="2739"/>
      <c r="Z78" s="2739"/>
      <c r="AA78" s="2739"/>
      <c r="AB78" s="2739"/>
      <c r="AC78" s="2739"/>
      <c r="AD78" s="2739"/>
      <c r="AE78" s="2739"/>
      <c r="AF78" s="2739"/>
      <c r="AG78" s="2739"/>
      <c r="AH78" s="2739"/>
      <c r="AI78" s="2739"/>
      <c r="AJ78" s="2739"/>
      <c r="AK78" s="2739"/>
    </row>
    <row r="79" spans="1:37" s="595" customFormat="1" ht="15" customHeight="1">
      <c r="A79" s="1369" t="s">
        <v>1809</v>
      </c>
      <c r="B79" s="1370"/>
      <c r="C79" s="1370"/>
      <c r="D79" s="1370"/>
      <c r="E79" s="1370"/>
      <c r="F79" s="1370"/>
      <c r="G79" s="2739"/>
      <c r="H79" s="2739"/>
      <c r="I79" s="2739"/>
      <c r="J79" s="2739"/>
      <c r="K79" s="2739"/>
      <c r="L79" s="2739"/>
      <c r="M79" s="2739"/>
      <c r="N79" s="2739"/>
      <c r="O79" s="2739"/>
      <c r="P79" s="2739"/>
      <c r="Q79" s="2739"/>
      <c r="R79" s="2739"/>
      <c r="S79" s="2739"/>
      <c r="T79" s="2739"/>
      <c r="U79" s="2739"/>
      <c r="V79" s="2739"/>
      <c r="W79" s="2739"/>
      <c r="X79" s="2739"/>
      <c r="Y79" s="2739"/>
      <c r="Z79" s="2739"/>
      <c r="AA79" s="2739"/>
      <c r="AB79" s="2739"/>
      <c r="AC79" s="2739"/>
      <c r="AD79" s="2739"/>
      <c r="AE79" s="2739"/>
      <c r="AF79" s="2739"/>
      <c r="AG79" s="2739"/>
      <c r="AH79" s="2739"/>
      <c r="AI79" s="2739"/>
      <c r="AJ79" s="2739"/>
      <c r="AK79" s="2739"/>
    </row>
    <row r="80" spans="1:37" s="595" customFormat="1" ht="15" customHeight="1">
      <c r="A80" s="1367"/>
      <c r="B80" s="1370"/>
      <c r="C80" s="1370"/>
      <c r="D80" s="1370"/>
      <c r="E80" s="1370"/>
      <c r="F80" s="1370"/>
      <c r="G80" s="2739"/>
      <c r="H80" s="2739"/>
      <c r="I80" s="2739"/>
      <c r="J80" s="2739"/>
      <c r="K80" s="2739"/>
      <c r="L80" s="2739"/>
      <c r="M80" s="2739"/>
      <c r="N80" s="2739"/>
      <c r="O80" s="2739"/>
      <c r="P80" s="2739"/>
      <c r="Q80" s="2739"/>
      <c r="R80" s="2739"/>
      <c r="S80" s="2739"/>
      <c r="T80" s="2739"/>
      <c r="U80" s="2739"/>
      <c r="V80" s="2739"/>
      <c r="W80" s="2739"/>
      <c r="X80" s="2739"/>
      <c r="Y80" s="2739"/>
      <c r="Z80" s="2739"/>
      <c r="AA80" s="2739"/>
      <c r="AB80" s="2739"/>
      <c r="AC80" s="2739"/>
      <c r="AD80" s="2739"/>
      <c r="AE80" s="2739"/>
      <c r="AF80" s="2739"/>
      <c r="AG80" s="2739"/>
      <c r="AH80" s="2739"/>
      <c r="AI80" s="2739"/>
      <c r="AJ80" s="2739"/>
      <c r="AK80" s="2739"/>
    </row>
    <row r="81" spans="1:37" s="595" customFormat="1" ht="15" customHeight="1">
      <c r="A81" s="1371" t="s">
        <v>1810</v>
      </c>
      <c r="B81" s="1367"/>
      <c r="C81" s="1367"/>
      <c r="D81" s="1367"/>
      <c r="E81" s="1367"/>
      <c r="F81" s="1367"/>
      <c r="G81" s="2739"/>
      <c r="H81" s="2739"/>
      <c r="I81" s="2739"/>
      <c r="J81" s="2739"/>
      <c r="K81" s="2739"/>
      <c r="L81" s="2739"/>
      <c r="M81" s="2739"/>
      <c r="N81" s="2739"/>
      <c r="O81" s="2739"/>
      <c r="P81" s="2739"/>
      <c r="Q81" s="2739"/>
      <c r="R81" s="2739"/>
      <c r="S81" s="2739"/>
      <c r="T81" s="2739"/>
      <c r="U81" s="2739"/>
      <c r="V81" s="2739"/>
      <c r="W81" s="2739"/>
      <c r="X81" s="2739"/>
      <c r="Y81" s="2739"/>
      <c r="Z81" s="2739"/>
      <c r="AA81" s="2739"/>
      <c r="AB81" s="2739"/>
      <c r="AC81" s="2739"/>
      <c r="AD81" s="2739"/>
      <c r="AE81" s="2739"/>
      <c r="AF81" s="2739"/>
      <c r="AG81" s="2739"/>
      <c r="AH81" s="2739"/>
      <c r="AI81" s="2739"/>
      <c r="AJ81" s="2739"/>
      <c r="AK81" s="2739"/>
    </row>
    <row r="82" spans="1:37" s="595" customFormat="1" ht="15" customHeight="1">
      <c r="A82" s="1367"/>
      <c r="B82" s="1367"/>
      <c r="C82" s="1367"/>
      <c r="D82" s="1367"/>
      <c r="E82" s="1367"/>
      <c r="F82" s="1367"/>
      <c r="G82" s="2739"/>
      <c r="H82" s="2739"/>
      <c r="I82" s="2739"/>
      <c r="J82" s="2739"/>
      <c r="K82" s="2739"/>
      <c r="L82" s="2739"/>
      <c r="M82" s="2739"/>
      <c r="N82" s="2739"/>
      <c r="O82" s="2739"/>
      <c r="P82" s="2739"/>
      <c r="Q82" s="2739"/>
      <c r="R82" s="2739"/>
      <c r="S82" s="2739"/>
      <c r="T82" s="2739"/>
      <c r="U82" s="2739"/>
      <c r="V82" s="2739"/>
      <c r="W82" s="2739"/>
      <c r="X82" s="2739"/>
      <c r="Y82" s="2739"/>
      <c r="Z82" s="2739"/>
      <c r="AA82" s="2739"/>
      <c r="AB82" s="2739"/>
      <c r="AC82" s="2739"/>
      <c r="AD82" s="2739"/>
      <c r="AE82" s="2739"/>
      <c r="AF82" s="2739"/>
      <c r="AG82" s="2739"/>
      <c r="AH82" s="2739"/>
      <c r="AI82" s="2739"/>
      <c r="AJ82" s="2739"/>
      <c r="AK82" s="2739"/>
    </row>
    <row r="83" spans="1:37" s="595" customFormat="1" ht="15" customHeight="1">
      <c r="A83" s="1367"/>
      <c r="B83" s="1367"/>
      <c r="C83" s="1367"/>
      <c r="D83" s="1367"/>
      <c r="E83" s="1367"/>
      <c r="F83" s="1367"/>
      <c r="G83" s="2739"/>
      <c r="H83" s="2739"/>
      <c r="I83" s="2739"/>
      <c r="J83" s="2739"/>
      <c r="K83" s="2739"/>
      <c r="L83" s="2739"/>
      <c r="M83" s="2739"/>
      <c r="N83" s="2739"/>
      <c r="O83" s="2739"/>
      <c r="P83" s="2739"/>
      <c r="Q83" s="2739"/>
      <c r="R83" s="2739"/>
      <c r="S83" s="2739"/>
      <c r="T83" s="2739"/>
      <c r="U83" s="2739"/>
      <c r="V83" s="2739"/>
      <c r="W83" s="2739"/>
      <c r="X83" s="2739"/>
      <c r="Y83" s="2739"/>
      <c r="Z83" s="2739"/>
      <c r="AA83" s="2739"/>
      <c r="AB83" s="2739"/>
      <c r="AC83" s="2739"/>
      <c r="AD83" s="2739"/>
      <c r="AE83" s="2739"/>
      <c r="AF83" s="2739"/>
      <c r="AG83" s="2739"/>
      <c r="AH83" s="2739"/>
      <c r="AI83" s="2739"/>
      <c r="AJ83" s="2739"/>
      <c r="AK83" s="2739"/>
    </row>
    <row r="84" spans="1:37" s="595" customFormat="1" ht="15" customHeight="1">
      <c r="A84" s="1367"/>
      <c r="B84" s="1367"/>
      <c r="C84" s="1367"/>
      <c r="D84" s="1367"/>
      <c r="E84" s="1367"/>
      <c r="F84" s="1367"/>
      <c r="G84" s="2739"/>
      <c r="H84" s="2739"/>
      <c r="I84" s="2739"/>
      <c r="J84" s="2739"/>
      <c r="K84" s="2739"/>
      <c r="L84" s="2739"/>
      <c r="M84" s="2739"/>
      <c r="N84" s="2739"/>
      <c r="O84" s="2739"/>
      <c r="P84" s="2739"/>
      <c r="Q84" s="2739"/>
      <c r="R84" s="2739"/>
      <c r="S84" s="2739"/>
      <c r="T84" s="2739"/>
      <c r="U84" s="2739"/>
      <c r="V84" s="2739"/>
      <c r="W84" s="2739"/>
      <c r="X84" s="2739"/>
      <c r="Y84" s="2739"/>
      <c r="Z84" s="2739"/>
      <c r="AA84" s="2739"/>
      <c r="AB84" s="2739"/>
      <c r="AC84" s="2739"/>
      <c r="AD84" s="2739"/>
      <c r="AE84" s="2739"/>
      <c r="AF84" s="2739"/>
      <c r="AG84" s="2739"/>
      <c r="AH84" s="2739"/>
      <c r="AI84" s="2739"/>
      <c r="AJ84" s="2739"/>
      <c r="AK84" s="2739"/>
    </row>
    <row r="85" spans="1:37" s="595" customFormat="1" ht="15" customHeight="1">
      <c r="A85" s="1367"/>
      <c r="B85" s="1367"/>
      <c r="C85" s="1367"/>
      <c r="D85" s="1367"/>
      <c r="E85" s="1367"/>
      <c r="F85" s="1367"/>
      <c r="G85" s="2739"/>
      <c r="H85" s="2739"/>
      <c r="I85" s="2739"/>
      <c r="J85" s="2739"/>
      <c r="K85" s="2739"/>
      <c r="L85" s="2739"/>
      <c r="M85" s="2739"/>
      <c r="N85" s="2739"/>
      <c r="O85" s="2739"/>
      <c r="P85" s="2739"/>
      <c r="Q85" s="2739"/>
      <c r="R85" s="2739"/>
      <c r="S85" s="2739"/>
      <c r="T85" s="2739"/>
      <c r="U85" s="2739"/>
      <c r="V85" s="2739"/>
      <c r="W85" s="2739"/>
      <c r="X85" s="2739"/>
      <c r="Y85" s="2739"/>
      <c r="Z85" s="2739"/>
      <c r="AA85" s="2739"/>
      <c r="AB85" s="2739"/>
      <c r="AC85" s="2739"/>
      <c r="AD85" s="2739"/>
      <c r="AE85" s="2739"/>
      <c r="AF85" s="2739"/>
      <c r="AG85" s="2739"/>
      <c r="AH85" s="2739"/>
      <c r="AI85" s="2739"/>
      <c r="AJ85" s="2739"/>
      <c r="AK85" s="2739"/>
    </row>
    <row r="86" spans="1:37" s="595" customFormat="1" ht="15" customHeight="1">
      <c r="A86" s="1367"/>
      <c r="B86" s="1367"/>
      <c r="C86" s="1367"/>
      <c r="D86" s="1367"/>
      <c r="E86" s="1367"/>
      <c r="F86" s="1367"/>
      <c r="G86" s="2739"/>
      <c r="H86" s="2739"/>
      <c r="I86" s="2739"/>
      <c r="J86" s="2739"/>
      <c r="K86" s="2739"/>
      <c r="L86" s="2739"/>
      <c r="M86" s="2739"/>
      <c r="N86" s="2739"/>
      <c r="O86" s="2739"/>
      <c r="P86" s="2739"/>
      <c r="Q86" s="2739"/>
      <c r="R86" s="2739"/>
      <c r="S86" s="2739"/>
      <c r="T86" s="2739"/>
      <c r="U86" s="2739"/>
      <c r="V86" s="2739"/>
      <c r="W86" s="2739"/>
      <c r="X86" s="2739"/>
      <c r="Y86" s="2739"/>
      <c r="Z86" s="2739"/>
      <c r="AA86" s="2739"/>
      <c r="AB86" s="2739"/>
      <c r="AC86" s="2739"/>
      <c r="AD86" s="2739"/>
      <c r="AE86" s="2739"/>
      <c r="AF86" s="2739"/>
      <c r="AG86" s="2739"/>
      <c r="AH86" s="2739"/>
      <c r="AI86" s="2739"/>
      <c r="AJ86" s="2739"/>
      <c r="AK86" s="2739"/>
    </row>
    <row r="87" spans="1:37" s="595" customFormat="1" ht="15" customHeight="1">
      <c r="A87" s="1367"/>
      <c r="B87" s="1367"/>
      <c r="C87" s="1367"/>
      <c r="D87" s="1367"/>
      <c r="E87" s="1367"/>
      <c r="F87" s="1367"/>
      <c r="G87" s="2739"/>
      <c r="H87" s="2739"/>
      <c r="I87" s="2739"/>
      <c r="J87" s="2739"/>
      <c r="K87" s="2739"/>
      <c r="L87" s="2739"/>
      <c r="M87" s="2739"/>
      <c r="N87" s="2739"/>
      <c r="O87" s="2739"/>
      <c r="P87" s="2739"/>
      <c r="Q87" s="2739"/>
      <c r="R87" s="2739"/>
      <c r="S87" s="2739"/>
      <c r="T87" s="2739"/>
      <c r="U87" s="2739"/>
      <c r="V87" s="2739"/>
      <c r="W87" s="2739"/>
      <c r="X87" s="2739"/>
      <c r="Y87" s="2739"/>
      <c r="Z87" s="2739"/>
      <c r="AA87" s="2739"/>
      <c r="AB87" s="2739"/>
      <c r="AC87" s="2739"/>
      <c r="AD87" s="2739"/>
      <c r="AE87" s="2739"/>
      <c r="AF87" s="2739"/>
      <c r="AG87" s="2739"/>
      <c r="AH87" s="2739"/>
      <c r="AI87" s="2739"/>
      <c r="AJ87" s="2739"/>
      <c r="AK87" s="2739"/>
    </row>
    <row r="88" spans="1:37" s="595" customFormat="1" ht="15" customHeight="1">
      <c r="A88" s="1367"/>
      <c r="B88" s="1367"/>
      <c r="C88" s="1367"/>
      <c r="D88" s="1367"/>
      <c r="E88" s="1367"/>
      <c r="F88" s="1367"/>
      <c r="G88" s="2739"/>
      <c r="H88" s="2739"/>
      <c r="I88" s="2739"/>
      <c r="J88" s="2739"/>
      <c r="K88" s="2739"/>
      <c r="L88" s="2739"/>
      <c r="M88" s="2739"/>
      <c r="N88" s="2739"/>
      <c r="O88" s="2739"/>
      <c r="P88" s="2739"/>
      <c r="Q88" s="2739"/>
      <c r="R88" s="2739"/>
      <c r="S88" s="2739"/>
      <c r="T88" s="2739"/>
      <c r="U88" s="2739"/>
      <c r="V88" s="2739"/>
      <c r="W88" s="2739"/>
      <c r="X88" s="2739"/>
      <c r="Y88" s="2739"/>
      <c r="Z88" s="2739"/>
      <c r="AA88" s="2739"/>
      <c r="AB88" s="2739"/>
      <c r="AC88" s="2739"/>
      <c r="AD88" s="2739"/>
      <c r="AE88" s="2739"/>
      <c r="AF88" s="2739"/>
      <c r="AG88" s="2739"/>
      <c r="AH88" s="2739"/>
      <c r="AI88" s="2739"/>
      <c r="AJ88" s="2739"/>
      <c r="AK88" s="2739"/>
    </row>
    <row r="89" spans="1:37" s="595" customFormat="1" ht="15" customHeight="1">
      <c r="A89" s="1367"/>
      <c r="B89" s="1367"/>
      <c r="C89" s="1367"/>
      <c r="D89" s="1367"/>
      <c r="E89" s="1367"/>
      <c r="F89" s="1367"/>
      <c r="G89" s="2739"/>
      <c r="H89" s="2739"/>
      <c r="I89" s="2739"/>
      <c r="J89" s="2739"/>
      <c r="K89" s="2739"/>
      <c r="L89" s="2739"/>
      <c r="M89" s="2739"/>
      <c r="N89" s="2739"/>
      <c r="O89" s="2739"/>
      <c r="P89" s="2739"/>
      <c r="Q89" s="2739"/>
      <c r="R89" s="2739"/>
      <c r="S89" s="2739"/>
      <c r="T89" s="2739"/>
      <c r="U89" s="2739"/>
      <c r="V89" s="2739"/>
      <c r="W89" s="2739"/>
      <c r="X89" s="2739"/>
      <c r="Y89" s="2739"/>
      <c r="Z89" s="2739"/>
      <c r="AA89" s="2739"/>
      <c r="AB89" s="2739"/>
      <c r="AC89" s="2739"/>
      <c r="AD89" s="2739"/>
      <c r="AE89" s="2739"/>
      <c r="AF89" s="2739"/>
      <c r="AG89" s="2739"/>
      <c r="AH89" s="2739"/>
      <c r="AI89" s="2739"/>
      <c r="AJ89" s="2739"/>
      <c r="AK89" s="2739"/>
    </row>
    <row r="90" spans="1:37" s="595" customFormat="1" ht="15" customHeight="1">
      <c r="A90" s="1367"/>
      <c r="B90" s="1367"/>
      <c r="C90" s="1367"/>
      <c r="D90" s="1367"/>
      <c r="E90" s="1367"/>
      <c r="F90" s="1367"/>
      <c r="G90" s="2739"/>
      <c r="H90" s="2739"/>
      <c r="I90" s="2739"/>
      <c r="J90" s="2739"/>
      <c r="K90" s="2739"/>
      <c r="L90" s="2739"/>
      <c r="M90" s="2739"/>
      <c r="N90" s="2739"/>
      <c r="O90" s="2739"/>
      <c r="P90" s="2739"/>
      <c r="Q90" s="2739"/>
      <c r="R90" s="2739"/>
      <c r="S90" s="2739"/>
      <c r="T90" s="2739"/>
      <c r="U90" s="2739"/>
      <c r="V90" s="2739"/>
      <c r="W90" s="2739"/>
      <c r="X90" s="2739"/>
      <c r="Y90" s="2739"/>
      <c r="Z90" s="2739"/>
      <c r="AA90" s="2739"/>
      <c r="AB90" s="2739"/>
      <c r="AC90" s="2739"/>
      <c r="AD90" s="2739"/>
      <c r="AE90" s="2739"/>
      <c r="AF90" s="2739"/>
      <c r="AG90" s="2739"/>
      <c r="AH90" s="2739"/>
      <c r="AI90" s="2739"/>
      <c r="AJ90" s="2739"/>
      <c r="AK90" s="2739"/>
    </row>
    <row r="91" spans="1:37" s="595" customFormat="1" ht="15" customHeight="1">
      <c r="A91" s="1367"/>
      <c r="B91" s="1367"/>
      <c r="C91" s="1367"/>
      <c r="D91" s="1367"/>
      <c r="E91" s="1367"/>
      <c r="F91" s="1367"/>
      <c r="G91" s="2739"/>
      <c r="H91" s="2739"/>
      <c r="I91" s="2739"/>
      <c r="J91" s="2739"/>
      <c r="K91" s="2739"/>
      <c r="L91" s="2739"/>
      <c r="M91" s="2739"/>
      <c r="N91" s="2739"/>
      <c r="O91" s="2739"/>
      <c r="P91" s="2739"/>
      <c r="Q91" s="2739"/>
      <c r="R91" s="2739"/>
      <c r="S91" s="2739"/>
      <c r="T91" s="2739"/>
      <c r="U91" s="2739"/>
      <c r="V91" s="2739"/>
      <c r="W91" s="2739"/>
      <c r="X91" s="2739"/>
      <c r="Y91" s="2739"/>
      <c r="Z91" s="2739"/>
      <c r="AA91" s="2739"/>
      <c r="AB91" s="2739"/>
      <c r="AC91" s="2739"/>
      <c r="AD91" s="2739"/>
      <c r="AE91" s="2739"/>
      <c r="AF91" s="2739"/>
      <c r="AG91" s="2739"/>
      <c r="AH91" s="2739"/>
      <c r="AI91" s="2739"/>
      <c r="AJ91" s="2739"/>
      <c r="AK91" s="2739"/>
    </row>
    <row r="92" spans="1:37" s="595" customFormat="1" ht="15" customHeight="1">
      <c r="A92" s="1367"/>
      <c r="B92" s="1367"/>
      <c r="C92" s="1367"/>
      <c r="D92" s="1367"/>
      <c r="E92" s="1367"/>
      <c r="F92" s="1367"/>
      <c r="G92" s="2739"/>
      <c r="H92" s="2739"/>
      <c r="I92" s="2739"/>
      <c r="J92" s="2739"/>
      <c r="K92" s="2739"/>
      <c r="L92" s="2739"/>
      <c r="M92" s="2739"/>
      <c r="N92" s="2739"/>
      <c r="O92" s="2739"/>
      <c r="P92" s="2739"/>
      <c r="Q92" s="2739"/>
      <c r="R92" s="2739"/>
      <c r="S92" s="2739"/>
      <c r="T92" s="2739"/>
      <c r="U92" s="2739"/>
      <c r="V92" s="2739"/>
      <c r="W92" s="2739"/>
      <c r="X92" s="2739"/>
      <c r="Y92" s="2739"/>
      <c r="Z92" s="2739"/>
      <c r="AA92" s="2739"/>
      <c r="AB92" s="2739"/>
      <c r="AC92" s="2739"/>
      <c r="AD92" s="2739"/>
      <c r="AE92" s="2739"/>
      <c r="AF92" s="2739"/>
      <c r="AG92" s="2739"/>
      <c r="AH92" s="2739"/>
      <c r="AI92" s="2739"/>
      <c r="AJ92" s="2739"/>
      <c r="AK92" s="2739"/>
    </row>
    <row r="93" spans="1:37" s="595" customFormat="1" ht="15" customHeight="1">
      <c r="A93" s="1367"/>
      <c r="B93" s="1367"/>
      <c r="C93" s="1367"/>
      <c r="D93" s="1367"/>
      <c r="E93" s="1367"/>
      <c r="F93" s="1367"/>
      <c r="G93" s="2739"/>
      <c r="H93" s="2739"/>
      <c r="I93" s="2739"/>
      <c r="J93" s="2739"/>
      <c r="K93" s="2739"/>
      <c r="L93" s="2739"/>
      <c r="M93" s="2739"/>
      <c r="N93" s="2739"/>
      <c r="O93" s="2739"/>
      <c r="P93" s="2739"/>
      <c r="Q93" s="2739"/>
      <c r="R93" s="2739"/>
      <c r="S93" s="2739"/>
      <c r="T93" s="2739"/>
      <c r="U93" s="2739"/>
      <c r="V93" s="2739"/>
      <c r="W93" s="2739"/>
      <c r="X93" s="2739"/>
      <c r="Y93" s="2739"/>
      <c r="Z93" s="2739"/>
      <c r="AA93" s="2739"/>
      <c r="AB93" s="2739"/>
      <c r="AC93" s="2739"/>
      <c r="AD93" s="2739"/>
      <c r="AE93" s="2739"/>
      <c r="AF93" s="2739"/>
      <c r="AG93" s="2739"/>
      <c r="AH93" s="2739"/>
      <c r="AI93" s="2739"/>
      <c r="AJ93" s="2739"/>
      <c r="AK93" s="2739"/>
    </row>
    <row r="94" spans="1:37" s="595" customFormat="1" ht="15" customHeight="1">
      <c r="A94" s="1367"/>
      <c r="B94" s="1367"/>
      <c r="C94" s="1367"/>
      <c r="D94" s="1367"/>
      <c r="E94" s="1367"/>
      <c r="F94" s="1367"/>
      <c r="G94" s="2739"/>
      <c r="H94" s="2739"/>
      <c r="I94" s="2739"/>
      <c r="J94" s="2739"/>
      <c r="K94" s="2739"/>
      <c r="L94" s="2739"/>
      <c r="M94" s="2739"/>
      <c r="N94" s="2739"/>
      <c r="O94" s="2739"/>
      <c r="P94" s="2739"/>
      <c r="Q94" s="2739"/>
      <c r="R94" s="2739"/>
      <c r="S94" s="2739"/>
      <c r="T94" s="2739"/>
      <c r="U94" s="2739"/>
      <c r="V94" s="2739"/>
      <c r="W94" s="2739"/>
      <c r="X94" s="2739"/>
      <c r="Y94" s="2739"/>
      <c r="Z94" s="2739"/>
      <c r="AA94" s="2739"/>
      <c r="AB94" s="2739"/>
      <c r="AC94" s="2739"/>
      <c r="AD94" s="2739"/>
      <c r="AE94" s="2739"/>
      <c r="AF94" s="2739"/>
      <c r="AG94" s="2739"/>
      <c r="AH94" s="2739"/>
      <c r="AI94" s="2739"/>
      <c r="AJ94" s="2739"/>
      <c r="AK94" s="2739"/>
    </row>
    <row r="95" spans="1:37" s="595" customFormat="1" ht="15" customHeight="1">
      <c r="A95" s="1367"/>
      <c r="B95" s="1367"/>
      <c r="C95" s="1367"/>
      <c r="D95" s="1367"/>
      <c r="E95" s="1367"/>
      <c r="F95" s="1367"/>
      <c r="G95" s="2739"/>
      <c r="H95" s="2739"/>
      <c r="I95" s="2739"/>
      <c r="J95" s="2739"/>
      <c r="K95" s="2739"/>
      <c r="L95" s="2739"/>
      <c r="M95" s="2739"/>
      <c r="N95" s="2739"/>
      <c r="O95" s="2739"/>
      <c r="P95" s="2739"/>
      <c r="Q95" s="2739"/>
      <c r="R95" s="2739"/>
      <c r="S95" s="2739"/>
      <c r="T95" s="2739"/>
      <c r="U95" s="2739"/>
      <c r="V95" s="2739"/>
      <c r="W95" s="2739"/>
      <c r="X95" s="2739"/>
      <c r="Y95" s="2739"/>
      <c r="Z95" s="2739"/>
      <c r="AA95" s="2739"/>
      <c r="AB95" s="2739"/>
      <c r="AC95" s="2739"/>
      <c r="AD95" s="2739"/>
      <c r="AE95" s="2739"/>
      <c r="AF95" s="2739"/>
      <c r="AG95" s="2739"/>
      <c r="AH95" s="2739"/>
      <c r="AI95" s="2739"/>
      <c r="AJ95" s="2739"/>
      <c r="AK95" s="2739"/>
    </row>
    <row r="96" spans="1:37" s="595" customFormat="1" ht="15" customHeight="1">
      <c r="A96" s="1367"/>
      <c r="B96" s="1367"/>
      <c r="C96" s="1367"/>
      <c r="D96" s="1367"/>
      <c r="E96" s="1367"/>
      <c r="F96" s="1367"/>
      <c r="G96" s="2739"/>
      <c r="H96" s="2739"/>
      <c r="I96" s="2739"/>
      <c r="J96" s="2739"/>
      <c r="K96" s="2739"/>
      <c r="L96" s="2739"/>
      <c r="M96" s="2739"/>
      <c r="N96" s="2739"/>
      <c r="O96" s="2739"/>
      <c r="P96" s="2739"/>
      <c r="Q96" s="2739"/>
      <c r="R96" s="2739"/>
      <c r="S96" s="2739"/>
      <c r="T96" s="2739"/>
      <c r="U96" s="2739"/>
      <c r="V96" s="2739"/>
      <c r="W96" s="2739"/>
      <c r="X96" s="2739"/>
      <c r="Y96" s="2739"/>
      <c r="Z96" s="2739"/>
      <c r="AA96" s="2739"/>
      <c r="AB96" s="2739"/>
      <c r="AC96" s="2739"/>
      <c r="AD96" s="2739"/>
      <c r="AE96" s="2739"/>
      <c r="AF96" s="2739"/>
      <c r="AG96" s="2739"/>
      <c r="AH96" s="2739"/>
      <c r="AI96" s="2739"/>
      <c r="AJ96" s="2739"/>
      <c r="AK96" s="2739"/>
    </row>
    <row r="97" spans="1:37" s="595" customFormat="1" ht="15" customHeight="1">
      <c r="A97" s="1367"/>
      <c r="B97" s="1367"/>
      <c r="C97" s="1367"/>
      <c r="D97" s="1367"/>
      <c r="E97" s="1367"/>
      <c r="F97" s="1367"/>
      <c r="G97" s="2739"/>
      <c r="H97" s="2739"/>
      <c r="I97" s="2739"/>
      <c r="J97" s="2739"/>
      <c r="K97" s="2739"/>
      <c r="L97" s="2739"/>
      <c r="M97" s="2739"/>
      <c r="N97" s="2739"/>
      <c r="O97" s="2739"/>
      <c r="P97" s="2739"/>
      <c r="Q97" s="2739"/>
      <c r="R97" s="2739"/>
      <c r="S97" s="2739"/>
      <c r="T97" s="2739"/>
      <c r="U97" s="2739"/>
      <c r="V97" s="2739"/>
      <c r="W97" s="2739"/>
      <c r="X97" s="2739"/>
      <c r="Y97" s="2739"/>
      <c r="Z97" s="2739"/>
      <c r="AA97" s="2739"/>
      <c r="AB97" s="2739"/>
      <c r="AC97" s="2739"/>
      <c r="AD97" s="2739"/>
      <c r="AE97" s="2739"/>
      <c r="AF97" s="2739"/>
      <c r="AG97" s="2739"/>
      <c r="AH97" s="2739"/>
      <c r="AI97" s="2739"/>
      <c r="AJ97" s="2739"/>
      <c r="AK97" s="2739"/>
    </row>
    <row r="98" spans="1:37" s="598" customFormat="1" ht="27" customHeight="1">
      <c r="A98" s="2107" t="s">
        <v>1811</v>
      </c>
      <c r="B98" s="2107"/>
      <c r="C98" s="2107"/>
      <c r="D98" s="2107"/>
      <c r="E98" s="2107"/>
      <c r="F98" s="1372"/>
      <c r="G98" s="2737"/>
      <c r="H98" s="2738"/>
      <c r="I98" s="2738"/>
      <c r="J98" s="2738"/>
      <c r="K98" s="2738"/>
      <c r="L98" s="2738"/>
      <c r="M98" s="2738"/>
      <c r="N98" s="2738"/>
      <c r="O98" s="2738"/>
      <c r="P98" s="2738"/>
      <c r="Q98" s="2738"/>
      <c r="R98" s="2738"/>
      <c r="S98" s="2738"/>
      <c r="T98" s="2738"/>
      <c r="U98" s="2738"/>
      <c r="V98" s="2738"/>
      <c r="W98" s="2738"/>
      <c r="X98" s="2738"/>
      <c r="Y98" s="2738"/>
      <c r="Z98" s="2738"/>
      <c r="AA98" s="2738"/>
      <c r="AB98" s="2738"/>
      <c r="AC98" s="2738"/>
      <c r="AD98" s="2738"/>
      <c r="AE98" s="2738"/>
      <c r="AF98" s="2738"/>
      <c r="AG98" s="2738"/>
      <c r="AH98" s="2738"/>
      <c r="AI98" s="2738"/>
      <c r="AJ98" s="2738"/>
      <c r="AK98" s="2738"/>
    </row>
    <row r="99" spans="1:37" s="598" customFormat="1" ht="28.5" customHeight="1">
      <c r="A99" s="1363" t="s">
        <v>1798</v>
      </c>
      <c r="B99" s="1358" t="s">
        <v>1806</v>
      </c>
      <c r="C99" s="1358" t="s">
        <v>1807</v>
      </c>
      <c r="D99" s="1349" t="s">
        <v>1808</v>
      </c>
      <c r="E99" s="1349" t="s">
        <v>1812</v>
      </c>
      <c r="F99" s="1358" t="s">
        <v>0</v>
      </c>
      <c r="G99" s="2737"/>
      <c r="H99" s="2738"/>
      <c r="I99" s="2738"/>
      <c r="J99" s="2738"/>
      <c r="K99" s="2738"/>
      <c r="L99" s="2738"/>
      <c r="M99" s="2738"/>
      <c r="N99" s="2738"/>
      <c r="O99" s="2738"/>
      <c r="P99" s="2738"/>
      <c r="Q99" s="2738"/>
      <c r="R99" s="2738"/>
      <c r="S99" s="2738"/>
      <c r="T99" s="2738"/>
      <c r="U99" s="2738"/>
      <c r="V99" s="2738"/>
      <c r="W99" s="2738"/>
      <c r="X99" s="2738"/>
      <c r="Y99" s="2738"/>
      <c r="Z99" s="2738"/>
      <c r="AA99" s="2738"/>
      <c r="AB99" s="2738"/>
      <c r="AC99" s="2738"/>
      <c r="AD99" s="2738"/>
      <c r="AE99" s="2738"/>
      <c r="AF99" s="2738"/>
      <c r="AG99" s="2738"/>
      <c r="AH99" s="2738"/>
      <c r="AI99" s="2738"/>
      <c r="AJ99" s="2738"/>
      <c r="AK99" s="2738"/>
    </row>
    <row r="100" spans="1:37" s="598" customFormat="1" ht="20.100000000000001" customHeight="1">
      <c r="A100" s="1364" t="s">
        <v>0</v>
      </c>
      <c r="B100" s="1352">
        <v>1929933</v>
      </c>
      <c r="C100" s="1352">
        <v>1097417</v>
      </c>
      <c r="D100" s="1352">
        <v>1514647</v>
      </c>
      <c r="E100" s="1352">
        <v>2454727</v>
      </c>
      <c r="F100" s="1373">
        <v>6996724</v>
      </c>
      <c r="G100" s="2737"/>
      <c r="H100" s="2738"/>
      <c r="I100" s="2738"/>
      <c r="J100" s="2738"/>
      <c r="K100" s="2738"/>
      <c r="L100" s="2738"/>
      <c r="M100" s="2738"/>
      <c r="N100" s="2738"/>
      <c r="O100" s="2738"/>
      <c r="P100" s="2738"/>
      <c r="Q100" s="2738"/>
      <c r="R100" s="2738"/>
      <c r="S100" s="2738"/>
      <c r="T100" s="2738"/>
      <c r="U100" s="2738"/>
      <c r="V100" s="2738"/>
      <c r="W100" s="2738"/>
      <c r="X100" s="2738"/>
      <c r="Y100" s="2738"/>
      <c r="Z100" s="2738"/>
      <c r="AA100" s="2738"/>
      <c r="AB100" s="2738"/>
      <c r="AC100" s="2738"/>
      <c r="AD100" s="2738"/>
      <c r="AE100" s="2738"/>
      <c r="AF100" s="2738"/>
      <c r="AG100" s="2738"/>
      <c r="AH100" s="2738"/>
      <c r="AI100" s="2738"/>
      <c r="AJ100" s="2738"/>
      <c r="AK100" s="2738"/>
    </row>
    <row r="101" spans="1:37" s="598" customFormat="1" ht="20.100000000000001" customHeight="1">
      <c r="A101" s="1365" t="s">
        <v>1799</v>
      </c>
      <c r="B101" s="1343">
        <v>338785</v>
      </c>
      <c r="C101" s="1343">
        <v>324247</v>
      </c>
      <c r="D101" s="1343">
        <v>338942</v>
      </c>
      <c r="E101" s="1343">
        <v>699419</v>
      </c>
      <c r="F101" s="1343">
        <v>1701393</v>
      </c>
      <c r="G101" s="2737"/>
      <c r="H101" s="2738"/>
      <c r="I101" s="2738"/>
      <c r="J101" s="2738"/>
      <c r="K101" s="2738"/>
      <c r="L101" s="2738"/>
      <c r="M101" s="2738"/>
      <c r="N101" s="2738"/>
      <c r="O101" s="2738"/>
      <c r="P101" s="2738"/>
      <c r="Q101" s="2738"/>
      <c r="R101" s="2738"/>
      <c r="S101" s="2738"/>
      <c r="T101" s="2738"/>
      <c r="U101" s="2738"/>
      <c r="V101" s="2738"/>
      <c r="W101" s="2738"/>
      <c r="X101" s="2738"/>
      <c r="Y101" s="2738"/>
      <c r="Z101" s="2738"/>
      <c r="AA101" s="2738"/>
      <c r="AB101" s="2738"/>
      <c r="AC101" s="2738"/>
      <c r="AD101" s="2738"/>
      <c r="AE101" s="2738"/>
      <c r="AF101" s="2738"/>
      <c r="AG101" s="2738"/>
      <c r="AH101" s="2738"/>
      <c r="AI101" s="2738"/>
      <c r="AJ101" s="2738"/>
      <c r="AK101" s="2738"/>
    </row>
    <row r="102" spans="1:37" s="598" customFormat="1" ht="20.100000000000001" customHeight="1">
      <c r="A102" s="1365" t="s">
        <v>1800</v>
      </c>
      <c r="B102" s="1343">
        <v>80721</v>
      </c>
      <c r="C102" s="1343">
        <v>62426</v>
      </c>
      <c r="D102" s="1343">
        <v>75606</v>
      </c>
      <c r="E102" s="1343">
        <v>135228</v>
      </c>
      <c r="F102" s="1343">
        <v>353981</v>
      </c>
      <c r="G102" s="2737"/>
      <c r="H102" s="2738"/>
      <c r="I102" s="2738"/>
      <c r="J102" s="2738"/>
      <c r="K102" s="2738"/>
      <c r="L102" s="2738"/>
      <c r="M102" s="2738"/>
      <c r="N102" s="2738"/>
      <c r="O102" s="2738"/>
      <c r="P102" s="2738"/>
      <c r="Q102" s="2738"/>
      <c r="R102" s="2738"/>
      <c r="S102" s="2738"/>
      <c r="T102" s="2738"/>
      <c r="U102" s="2738"/>
      <c r="V102" s="2738"/>
      <c r="W102" s="2738"/>
      <c r="X102" s="2738"/>
      <c r="Y102" s="2738"/>
      <c r="Z102" s="2738"/>
      <c r="AA102" s="2738"/>
      <c r="AB102" s="2738"/>
      <c r="AC102" s="2738"/>
      <c r="AD102" s="2738"/>
      <c r="AE102" s="2738"/>
      <c r="AF102" s="2738"/>
      <c r="AG102" s="2738"/>
      <c r="AH102" s="2738"/>
      <c r="AI102" s="2738"/>
      <c r="AJ102" s="2738"/>
      <c r="AK102" s="2738"/>
    </row>
    <row r="103" spans="1:37" s="598" customFormat="1" ht="20.100000000000001" customHeight="1">
      <c r="A103" s="1365" t="s">
        <v>1321</v>
      </c>
      <c r="B103" s="1343">
        <v>232795</v>
      </c>
      <c r="C103" s="1343">
        <v>152712</v>
      </c>
      <c r="D103" s="1343">
        <v>165626</v>
      </c>
      <c r="E103" s="1343">
        <v>142241</v>
      </c>
      <c r="F103" s="1343">
        <v>693374</v>
      </c>
      <c r="G103" s="2737"/>
      <c r="H103" s="2738"/>
      <c r="I103" s="2738"/>
      <c r="J103" s="2738"/>
      <c r="K103" s="2738"/>
      <c r="L103" s="2738"/>
      <c r="M103" s="2738"/>
      <c r="N103" s="2738"/>
      <c r="O103" s="2738"/>
      <c r="P103" s="2738"/>
      <c r="Q103" s="2738"/>
      <c r="R103" s="2738"/>
      <c r="S103" s="2738"/>
      <c r="T103" s="2738"/>
      <c r="U103" s="2738"/>
      <c r="V103" s="2738"/>
      <c r="W103" s="2738"/>
      <c r="X103" s="2738"/>
      <c r="Y103" s="2738"/>
      <c r="Z103" s="2738"/>
      <c r="AA103" s="2738"/>
      <c r="AB103" s="2738"/>
      <c r="AC103" s="2738"/>
      <c r="AD103" s="2738"/>
      <c r="AE103" s="2738"/>
      <c r="AF103" s="2738"/>
      <c r="AG103" s="2738"/>
      <c r="AH103" s="2738"/>
      <c r="AI103" s="2738"/>
      <c r="AJ103" s="2738"/>
      <c r="AK103" s="2738"/>
    </row>
    <row r="104" spans="1:37" s="598" customFormat="1" ht="20.100000000000001" customHeight="1">
      <c r="A104" s="1365" t="s">
        <v>1682</v>
      </c>
      <c r="B104" s="1343">
        <v>512683</v>
      </c>
      <c r="C104" s="1343">
        <v>279278</v>
      </c>
      <c r="D104" s="1343">
        <v>273415</v>
      </c>
      <c r="E104" s="1343">
        <v>276598</v>
      </c>
      <c r="F104" s="1343">
        <v>1341974</v>
      </c>
      <c r="G104" s="2737"/>
      <c r="H104" s="2738"/>
      <c r="I104" s="2738"/>
      <c r="J104" s="2738"/>
      <c r="K104" s="2738"/>
      <c r="L104" s="2738"/>
      <c r="M104" s="2738"/>
      <c r="N104" s="2738"/>
      <c r="O104" s="2738"/>
      <c r="P104" s="2738"/>
      <c r="Q104" s="2738"/>
      <c r="R104" s="2738"/>
      <c r="S104" s="2738"/>
      <c r="T104" s="2738"/>
      <c r="U104" s="2738"/>
      <c r="V104" s="2738"/>
      <c r="W104" s="2738"/>
      <c r="X104" s="2738"/>
      <c r="Y104" s="2738"/>
      <c r="Z104" s="2738"/>
      <c r="AA104" s="2738"/>
      <c r="AB104" s="2738"/>
      <c r="AC104" s="2738"/>
      <c r="AD104" s="2738"/>
      <c r="AE104" s="2738"/>
      <c r="AF104" s="2738"/>
      <c r="AG104" s="2738"/>
      <c r="AH104" s="2738"/>
      <c r="AI104" s="2738"/>
      <c r="AJ104" s="2738"/>
      <c r="AK104" s="2738"/>
    </row>
    <row r="105" spans="1:37" s="598" customFormat="1" ht="20.100000000000001" customHeight="1">
      <c r="A105" s="1365" t="s">
        <v>1801</v>
      </c>
      <c r="B105" s="1343">
        <v>41539</v>
      </c>
      <c r="C105" s="1343">
        <v>13253</v>
      </c>
      <c r="D105" s="1343">
        <v>33631</v>
      </c>
      <c r="E105" s="1343">
        <v>53543</v>
      </c>
      <c r="F105" s="1343">
        <v>141966</v>
      </c>
      <c r="G105" s="2737"/>
      <c r="H105" s="2738"/>
      <c r="I105" s="2738"/>
      <c r="J105" s="2738"/>
      <c r="K105" s="2738"/>
      <c r="L105" s="2738"/>
      <c r="M105" s="2738"/>
      <c r="N105" s="2738"/>
      <c r="O105" s="2738"/>
      <c r="P105" s="2738"/>
      <c r="Q105" s="2738"/>
      <c r="R105" s="2738"/>
      <c r="S105" s="2738"/>
      <c r="T105" s="2738"/>
      <c r="U105" s="2738"/>
      <c r="V105" s="2738"/>
      <c r="W105" s="2738"/>
      <c r="X105" s="2738"/>
      <c r="Y105" s="2738"/>
      <c r="Z105" s="2738"/>
      <c r="AA105" s="2738"/>
      <c r="AB105" s="2738"/>
      <c r="AC105" s="2738"/>
      <c r="AD105" s="2738"/>
      <c r="AE105" s="2738"/>
      <c r="AF105" s="2738"/>
      <c r="AG105" s="2738"/>
      <c r="AH105" s="2738"/>
      <c r="AI105" s="2738"/>
      <c r="AJ105" s="2738"/>
      <c r="AK105" s="2738"/>
    </row>
    <row r="106" spans="1:37" s="598" customFormat="1" ht="20.100000000000001" customHeight="1">
      <c r="A106" s="1365" t="s">
        <v>1683</v>
      </c>
      <c r="B106" s="1343">
        <v>20795</v>
      </c>
      <c r="C106" s="1343">
        <v>18388</v>
      </c>
      <c r="D106" s="1343">
        <v>30622</v>
      </c>
      <c r="E106" s="1343">
        <v>23841</v>
      </c>
      <c r="F106" s="1343">
        <v>93646</v>
      </c>
      <c r="G106" s="2737"/>
      <c r="H106" s="2738"/>
      <c r="I106" s="2738"/>
      <c r="J106" s="2738"/>
      <c r="K106" s="2738"/>
      <c r="L106" s="2738"/>
      <c r="M106" s="2738"/>
      <c r="N106" s="2738"/>
      <c r="O106" s="2738"/>
      <c r="P106" s="2738"/>
      <c r="Q106" s="2738"/>
      <c r="R106" s="2738"/>
      <c r="S106" s="2738"/>
      <c r="T106" s="2738"/>
      <c r="U106" s="2738"/>
      <c r="V106" s="2738"/>
      <c r="W106" s="2738"/>
      <c r="X106" s="2738"/>
      <c r="Y106" s="2738"/>
      <c r="Z106" s="2738"/>
      <c r="AA106" s="2738"/>
      <c r="AB106" s="2738"/>
      <c r="AC106" s="2738"/>
      <c r="AD106" s="2738"/>
      <c r="AE106" s="2738"/>
      <c r="AF106" s="2738"/>
      <c r="AG106" s="2738"/>
      <c r="AH106" s="2738"/>
      <c r="AI106" s="2738"/>
      <c r="AJ106" s="2738"/>
      <c r="AK106" s="2738"/>
    </row>
    <row r="107" spans="1:37" s="598" customFormat="1" ht="20.100000000000001" customHeight="1">
      <c r="A107" s="1365" t="s">
        <v>1050</v>
      </c>
      <c r="B107" s="1343">
        <v>425853</v>
      </c>
      <c r="C107" s="1343">
        <v>190108</v>
      </c>
      <c r="D107" s="1343">
        <v>463620</v>
      </c>
      <c r="E107" s="1343">
        <v>890011</v>
      </c>
      <c r="F107" s="1343">
        <v>1969592</v>
      </c>
      <c r="G107" s="2737"/>
      <c r="H107" s="2738"/>
      <c r="I107" s="2738"/>
      <c r="J107" s="2738"/>
      <c r="K107" s="2738"/>
      <c r="L107" s="2738"/>
      <c r="M107" s="2738"/>
      <c r="N107" s="2738"/>
      <c r="O107" s="2738"/>
      <c r="P107" s="2738"/>
      <c r="Q107" s="2738"/>
      <c r="R107" s="2738"/>
      <c r="S107" s="2738"/>
      <c r="T107" s="2738"/>
      <c r="U107" s="2738"/>
      <c r="V107" s="2738"/>
      <c r="W107" s="2738"/>
      <c r="X107" s="2738"/>
      <c r="Y107" s="2738"/>
      <c r="Z107" s="2738"/>
      <c r="AA107" s="2738"/>
      <c r="AB107" s="2738"/>
      <c r="AC107" s="2738"/>
      <c r="AD107" s="2738"/>
      <c r="AE107" s="2738"/>
      <c r="AF107" s="2738"/>
      <c r="AG107" s="2738"/>
      <c r="AH107" s="2738"/>
      <c r="AI107" s="2738"/>
      <c r="AJ107" s="2738"/>
      <c r="AK107" s="2738"/>
    </row>
    <row r="108" spans="1:37" s="598" customFormat="1" ht="20.100000000000001" customHeight="1">
      <c r="A108" s="1365" t="s">
        <v>1802</v>
      </c>
      <c r="B108" s="1343">
        <v>250312</v>
      </c>
      <c r="C108" s="1343">
        <v>49943</v>
      </c>
      <c r="D108" s="1343">
        <v>114712</v>
      </c>
      <c r="E108" s="1343">
        <v>199725</v>
      </c>
      <c r="F108" s="1343">
        <v>614692</v>
      </c>
      <c r="G108" s="2737"/>
      <c r="H108" s="2738"/>
      <c r="I108" s="2738"/>
      <c r="J108" s="2738"/>
      <c r="K108" s="2738"/>
      <c r="L108" s="2738"/>
      <c r="M108" s="2738"/>
      <c r="N108" s="2738"/>
      <c r="O108" s="2738"/>
      <c r="P108" s="2738"/>
      <c r="Q108" s="2738"/>
      <c r="R108" s="2738"/>
      <c r="S108" s="2738"/>
      <c r="T108" s="2738"/>
      <c r="U108" s="2738"/>
      <c r="V108" s="2738"/>
      <c r="W108" s="2738"/>
      <c r="X108" s="2738"/>
      <c r="Y108" s="2738"/>
      <c r="Z108" s="2738"/>
      <c r="AA108" s="2738"/>
      <c r="AB108" s="2738"/>
      <c r="AC108" s="2738"/>
      <c r="AD108" s="2738"/>
      <c r="AE108" s="2738"/>
      <c r="AF108" s="2738"/>
      <c r="AG108" s="2738"/>
      <c r="AH108" s="2738"/>
      <c r="AI108" s="2738"/>
      <c r="AJ108" s="2738"/>
      <c r="AK108" s="2738"/>
    </row>
    <row r="109" spans="1:37" s="595" customFormat="1" ht="15" customHeight="1">
      <c r="A109" s="1366" t="s">
        <v>1803</v>
      </c>
      <c r="B109" s="1356">
        <v>26450</v>
      </c>
      <c r="C109" s="1356">
        <v>7062</v>
      </c>
      <c r="D109" s="1356">
        <v>18473</v>
      </c>
      <c r="E109" s="1356">
        <v>34121</v>
      </c>
      <c r="F109" s="1356">
        <v>86106</v>
      </c>
      <c r="G109" s="2739"/>
      <c r="H109" s="2739"/>
      <c r="I109" s="2739"/>
      <c r="J109" s="2739"/>
      <c r="K109" s="2739"/>
      <c r="L109" s="2739"/>
      <c r="M109" s="2739"/>
      <c r="N109" s="2739"/>
      <c r="O109" s="2739"/>
      <c r="P109" s="2739"/>
      <c r="Q109" s="2739"/>
      <c r="R109" s="2739"/>
      <c r="S109" s="2739"/>
      <c r="T109" s="2739"/>
      <c r="U109" s="2739"/>
      <c r="V109" s="2739"/>
      <c r="W109" s="2739"/>
      <c r="X109" s="2739"/>
      <c r="Y109" s="2739"/>
      <c r="Z109" s="2739"/>
      <c r="AA109" s="2739"/>
      <c r="AB109" s="2739"/>
      <c r="AC109" s="2739"/>
      <c r="AD109" s="2739"/>
      <c r="AE109" s="2739"/>
      <c r="AF109" s="2739"/>
      <c r="AG109" s="2739"/>
      <c r="AH109" s="2739"/>
      <c r="AI109" s="2739"/>
      <c r="AJ109" s="2739"/>
      <c r="AK109" s="2739"/>
    </row>
    <row r="110" spans="1:37" s="595" customFormat="1" ht="15" customHeight="1">
      <c r="A110" s="1367" t="s">
        <v>1789</v>
      </c>
      <c r="B110" s="1367"/>
      <c r="C110" s="1367"/>
      <c r="D110" s="1367"/>
      <c r="E110" s="1367"/>
      <c r="F110" s="1368"/>
      <c r="G110" s="2739"/>
      <c r="H110" s="2739"/>
      <c r="I110" s="2739"/>
      <c r="J110" s="2739"/>
      <c r="K110" s="2739"/>
      <c r="L110" s="2739"/>
      <c r="M110" s="2739"/>
      <c r="N110" s="2739"/>
      <c r="O110" s="2739"/>
      <c r="P110" s="2739"/>
      <c r="Q110" s="2739"/>
      <c r="R110" s="2739"/>
      <c r="S110" s="2739"/>
      <c r="T110" s="2739"/>
      <c r="U110" s="2739"/>
      <c r="V110" s="2739"/>
      <c r="W110" s="2739"/>
      <c r="X110" s="2739"/>
      <c r="Y110" s="2739"/>
      <c r="Z110" s="2739"/>
      <c r="AA110" s="2739"/>
      <c r="AB110" s="2739"/>
      <c r="AC110" s="2739"/>
      <c r="AD110" s="2739"/>
      <c r="AE110" s="2739"/>
      <c r="AF110" s="2739"/>
      <c r="AG110" s="2739"/>
      <c r="AH110" s="2739"/>
      <c r="AI110" s="2739"/>
      <c r="AJ110" s="2739"/>
      <c r="AK110" s="2739"/>
    </row>
    <row r="111" spans="1:37" s="595" customFormat="1" ht="15" customHeight="1">
      <c r="A111" s="1369" t="s">
        <v>1813</v>
      </c>
      <c r="B111" s="1370"/>
      <c r="C111" s="1370"/>
      <c r="D111" s="1370"/>
      <c r="E111" s="1370"/>
      <c r="F111" s="1370"/>
      <c r="G111" s="2739"/>
      <c r="H111" s="2739"/>
      <c r="I111" s="2739"/>
      <c r="J111" s="2739"/>
      <c r="K111" s="2739"/>
      <c r="L111" s="2739"/>
      <c r="M111" s="2739"/>
      <c r="N111" s="2739"/>
      <c r="O111" s="2739"/>
      <c r="P111" s="2739"/>
      <c r="Q111" s="2739"/>
      <c r="R111" s="2739"/>
      <c r="S111" s="2739"/>
      <c r="T111" s="2739"/>
      <c r="U111" s="2739"/>
      <c r="V111" s="2739"/>
      <c r="W111" s="2739"/>
      <c r="X111" s="2739"/>
      <c r="Y111" s="2739"/>
      <c r="Z111" s="2739"/>
      <c r="AA111" s="2739"/>
      <c r="AB111" s="2739"/>
      <c r="AC111" s="2739"/>
      <c r="AD111" s="2739"/>
      <c r="AE111" s="2739"/>
      <c r="AF111" s="2739"/>
      <c r="AG111" s="2739"/>
      <c r="AH111" s="2739"/>
      <c r="AI111" s="2739"/>
      <c r="AJ111" s="2739"/>
      <c r="AK111" s="2739"/>
    </row>
    <row r="112" spans="1:37">
      <c r="A112" s="1367"/>
      <c r="B112" s="1370"/>
      <c r="C112" s="1370"/>
      <c r="D112" s="1370"/>
      <c r="E112" s="1370"/>
      <c r="F112" s="1370"/>
      <c r="H112" s="2746"/>
    </row>
    <row r="113" spans="1:37" s="598" customFormat="1" ht="27" customHeight="1">
      <c r="A113" s="775" t="s">
        <v>1814</v>
      </c>
      <c r="B113" s="775"/>
      <c r="C113" s="775"/>
      <c r="D113" s="886"/>
      <c r="E113" s="886"/>
      <c r="F113" s="747"/>
      <c r="G113" s="2738"/>
      <c r="H113" s="2738"/>
      <c r="I113" s="2738"/>
      <c r="J113" s="2738"/>
      <c r="K113" s="2738"/>
      <c r="L113" s="2738"/>
      <c r="M113" s="2738"/>
      <c r="N113" s="2738"/>
      <c r="O113" s="2738"/>
      <c r="P113" s="2738"/>
      <c r="Q113" s="2738"/>
      <c r="R113" s="2738"/>
      <c r="S113" s="2738"/>
      <c r="T113" s="2738"/>
      <c r="U113" s="2738"/>
      <c r="V113" s="2738"/>
      <c r="W113" s="2738"/>
      <c r="X113" s="2738"/>
      <c r="Y113" s="2738"/>
      <c r="Z113" s="2738"/>
      <c r="AA113" s="2738"/>
      <c r="AB113" s="2738"/>
      <c r="AC113" s="2738"/>
      <c r="AD113" s="2738"/>
      <c r="AE113" s="2738"/>
      <c r="AF113" s="2738"/>
      <c r="AG113" s="2738"/>
      <c r="AH113" s="2738"/>
      <c r="AI113" s="2738"/>
      <c r="AJ113" s="2738"/>
      <c r="AK113" s="2738"/>
    </row>
    <row r="114" spans="1:37" s="598" customFormat="1" ht="24.75" customHeight="1">
      <c r="A114" s="643" t="s">
        <v>1798</v>
      </c>
      <c r="B114" s="644">
        <v>2011</v>
      </c>
      <c r="C114" s="1358">
        <v>2012</v>
      </c>
      <c r="D114" s="1358" t="s">
        <v>1815</v>
      </c>
      <c r="E114" s="1374" t="s">
        <v>1172</v>
      </c>
      <c r="F114" s="1340"/>
      <c r="G114" s="2738"/>
      <c r="H114" s="2738"/>
      <c r="I114" s="2738"/>
      <c r="J114" s="2738"/>
      <c r="K114" s="2738"/>
      <c r="L114" s="2738"/>
      <c r="M114" s="2738"/>
      <c r="N114" s="2738"/>
      <c r="O114" s="2738"/>
      <c r="P114" s="2738"/>
      <c r="Q114" s="2738"/>
      <c r="R114" s="2738"/>
      <c r="S114" s="2738"/>
      <c r="T114" s="2738"/>
      <c r="U114" s="2738"/>
      <c r="V114" s="2738"/>
      <c r="W114" s="2738"/>
      <c r="X114" s="2738"/>
      <c r="Y114" s="2738"/>
      <c r="Z114" s="2738"/>
      <c r="AA114" s="2738"/>
      <c r="AB114" s="2738"/>
      <c r="AC114" s="2738"/>
      <c r="AD114" s="2738"/>
      <c r="AE114" s="2738"/>
      <c r="AF114" s="2738"/>
      <c r="AG114" s="2738"/>
      <c r="AH114" s="2738"/>
      <c r="AI114" s="2738"/>
      <c r="AJ114" s="2738"/>
      <c r="AK114" s="2738"/>
    </row>
    <row r="115" spans="1:37" s="598" customFormat="1" ht="20.100000000000001" customHeight="1">
      <c r="A115" s="1375" t="s">
        <v>1816</v>
      </c>
      <c r="B115" s="1376">
        <v>2.97</v>
      </c>
      <c r="C115" s="1376">
        <v>2.93</v>
      </c>
      <c r="D115" s="1376">
        <f t="shared" ref="D115:D124" si="0">C115-B115</f>
        <v>-4.0000000000000036E-2</v>
      </c>
      <c r="E115" s="1376">
        <v>-1.3</v>
      </c>
      <c r="F115" s="1377"/>
      <c r="G115" s="2738"/>
      <c r="H115" s="2738"/>
      <c r="I115" s="2738"/>
      <c r="J115" s="2738"/>
      <c r="K115" s="2738"/>
      <c r="L115" s="2738"/>
      <c r="M115" s="2738"/>
      <c r="N115" s="2738"/>
      <c r="O115" s="2738"/>
      <c r="P115" s="2738"/>
      <c r="Q115" s="2738"/>
      <c r="R115" s="2738"/>
      <c r="S115" s="2738"/>
      <c r="T115" s="2738"/>
      <c r="U115" s="2738"/>
      <c r="V115" s="2738"/>
      <c r="W115" s="2738"/>
      <c r="X115" s="2738"/>
      <c r="Y115" s="2738"/>
      <c r="Z115" s="2738"/>
      <c r="AA115" s="2738"/>
      <c r="AB115" s="2738"/>
      <c r="AC115" s="2738"/>
      <c r="AD115" s="2738"/>
      <c r="AE115" s="2738"/>
      <c r="AF115" s="2738"/>
      <c r="AG115" s="2738"/>
      <c r="AH115" s="2738"/>
      <c r="AI115" s="2738"/>
      <c r="AJ115" s="2738"/>
      <c r="AK115" s="2738"/>
    </row>
    <row r="116" spans="1:37" s="598" customFormat="1" ht="20.100000000000001" customHeight="1">
      <c r="A116" s="704" t="s">
        <v>1799</v>
      </c>
      <c r="B116" s="1323">
        <v>1.91</v>
      </c>
      <c r="C116" s="1323">
        <v>1.92</v>
      </c>
      <c r="D116" s="1323">
        <f t="shared" si="0"/>
        <v>1.0000000000000009E-2</v>
      </c>
      <c r="E116" s="1378">
        <v>0.5</v>
      </c>
      <c r="F116" s="1340"/>
      <c r="G116" s="2738"/>
      <c r="H116" s="2738"/>
      <c r="I116" s="2738"/>
      <c r="J116" s="2738"/>
      <c r="K116" s="2738"/>
      <c r="L116" s="2738"/>
      <c r="M116" s="2738"/>
      <c r="N116" s="2738"/>
      <c r="O116" s="2738"/>
      <c r="P116" s="2738"/>
      <c r="Q116" s="2738"/>
      <c r="R116" s="2738"/>
      <c r="S116" s="2738"/>
      <c r="T116" s="2738"/>
      <c r="U116" s="2738"/>
      <c r="V116" s="2738"/>
      <c r="W116" s="2738"/>
      <c r="X116" s="2738"/>
      <c r="Y116" s="2738"/>
      <c r="Z116" s="2738"/>
      <c r="AA116" s="2738"/>
      <c r="AB116" s="2738"/>
      <c r="AC116" s="2738"/>
      <c r="AD116" s="2738"/>
      <c r="AE116" s="2738"/>
      <c r="AF116" s="2738"/>
      <c r="AG116" s="2738"/>
      <c r="AH116" s="2738"/>
      <c r="AI116" s="2738"/>
      <c r="AJ116" s="2738"/>
      <c r="AK116" s="2738"/>
    </row>
    <row r="117" spans="1:37" s="598" customFormat="1" ht="20.100000000000001" customHeight="1">
      <c r="A117" s="704" t="s">
        <v>1800</v>
      </c>
      <c r="B117" s="1323">
        <v>2.2599999999999998</v>
      </c>
      <c r="C117" s="1323">
        <v>2.2200000000000002</v>
      </c>
      <c r="D117" s="1323">
        <f t="shared" si="0"/>
        <v>-3.9999999999999591E-2</v>
      </c>
      <c r="E117" s="1378">
        <v>-1.8</v>
      </c>
      <c r="F117" s="1340"/>
      <c r="G117" s="2738"/>
      <c r="H117" s="2738"/>
      <c r="I117" s="2738"/>
      <c r="J117" s="2738"/>
      <c r="K117" s="2738"/>
      <c r="L117" s="2738"/>
      <c r="M117" s="2738"/>
      <c r="N117" s="2738"/>
      <c r="O117" s="2738"/>
      <c r="P117" s="2738"/>
      <c r="Q117" s="2738"/>
      <c r="R117" s="2738"/>
      <c r="S117" s="2738"/>
      <c r="T117" s="2738"/>
      <c r="U117" s="2738"/>
      <c r="V117" s="2738"/>
      <c r="W117" s="2738"/>
      <c r="X117" s="2738"/>
      <c r="Y117" s="2738"/>
      <c r="Z117" s="2738"/>
      <c r="AA117" s="2738"/>
      <c r="AB117" s="2738"/>
      <c r="AC117" s="2738"/>
      <c r="AD117" s="2738"/>
      <c r="AE117" s="2738"/>
      <c r="AF117" s="2738"/>
      <c r="AG117" s="2738"/>
      <c r="AH117" s="2738"/>
      <c r="AI117" s="2738"/>
      <c r="AJ117" s="2738"/>
      <c r="AK117" s="2738"/>
    </row>
    <row r="118" spans="1:37" s="598" customFormat="1" ht="20.100000000000001" customHeight="1">
      <c r="A118" s="704" t="s">
        <v>1321</v>
      </c>
      <c r="B118" s="1323">
        <v>2.58</v>
      </c>
      <c r="C118" s="1323">
        <v>2.5299999999999998</v>
      </c>
      <c r="D118" s="1323">
        <f t="shared" si="0"/>
        <v>-5.0000000000000266E-2</v>
      </c>
      <c r="E118" s="1378">
        <v>-1.9</v>
      </c>
      <c r="F118" s="1340"/>
      <c r="G118" s="2738"/>
      <c r="H118" s="2738"/>
      <c r="I118" s="2738"/>
      <c r="J118" s="2738"/>
      <c r="K118" s="2738"/>
      <c r="L118" s="2738"/>
      <c r="M118" s="2738"/>
      <c r="N118" s="2738"/>
      <c r="O118" s="2738"/>
      <c r="P118" s="2738"/>
      <c r="Q118" s="2738"/>
      <c r="R118" s="2738"/>
      <c r="S118" s="2738"/>
      <c r="T118" s="2738"/>
      <c r="U118" s="2738"/>
      <c r="V118" s="2738"/>
      <c r="W118" s="2738"/>
      <c r="X118" s="2738"/>
      <c r="Y118" s="2738"/>
      <c r="Z118" s="2738"/>
      <c r="AA118" s="2738"/>
      <c r="AB118" s="2738"/>
      <c r="AC118" s="2738"/>
      <c r="AD118" s="2738"/>
      <c r="AE118" s="2738"/>
      <c r="AF118" s="2738"/>
      <c r="AG118" s="2738"/>
      <c r="AH118" s="2738"/>
      <c r="AI118" s="2738"/>
      <c r="AJ118" s="2738"/>
      <c r="AK118" s="2738"/>
    </row>
    <row r="119" spans="1:37" s="598" customFormat="1" ht="20.100000000000001" customHeight="1">
      <c r="A119" s="704" t="s">
        <v>1682</v>
      </c>
      <c r="B119" s="1323">
        <v>3.28</v>
      </c>
      <c r="C119" s="1323">
        <v>3.24</v>
      </c>
      <c r="D119" s="1323">
        <f t="shared" si="0"/>
        <v>-3.9999999999999591E-2</v>
      </c>
      <c r="E119" s="1378">
        <v>-1.2</v>
      </c>
      <c r="F119" s="1340"/>
      <c r="G119" s="2738"/>
      <c r="H119" s="2738"/>
      <c r="I119" s="2738"/>
      <c r="J119" s="2738"/>
      <c r="K119" s="2738"/>
      <c r="L119" s="2738"/>
      <c r="M119" s="2738"/>
      <c r="N119" s="2738"/>
      <c r="O119" s="2738"/>
      <c r="P119" s="2738"/>
      <c r="Q119" s="2738"/>
      <c r="R119" s="2738"/>
      <c r="S119" s="2738"/>
      <c r="T119" s="2738"/>
      <c r="U119" s="2738"/>
      <c r="V119" s="2738"/>
      <c r="W119" s="2738"/>
      <c r="X119" s="2738"/>
      <c r="Y119" s="2738"/>
      <c r="Z119" s="2738"/>
      <c r="AA119" s="2738"/>
      <c r="AB119" s="2738"/>
      <c r="AC119" s="2738"/>
      <c r="AD119" s="2738"/>
      <c r="AE119" s="2738"/>
      <c r="AF119" s="2738"/>
      <c r="AG119" s="2738"/>
      <c r="AH119" s="2738"/>
      <c r="AI119" s="2738"/>
      <c r="AJ119" s="2738"/>
      <c r="AK119" s="2738"/>
    </row>
    <row r="120" spans="1:37" s="598" customFormat="1" ht="20.100000000000001" customHeight="1">
      <c r="A120" s="704" t="s">
        <v>1801</v>
      </c>
      <c r="B120" s="1323">
        <v>3.55</v>
      </c>
      <c r="C120" s="1323">
        <v>3.37</v>
      </c>
      <c r="D120" s="1323">
        <f t="shared" si="0"/>
        <v>-0.17999999999999972</v>
      </c>
      <c r="E120" s="1378">
        <v>-5.0999999999999996</v>
      </c>
      <c r="F120" s="1340"/>
      <c r="G120" s="2738"/>
      <c r="H120" s="2738"/>
      <c r="I120" s="2738"/>
      <c r="J120" s="2738"/>
      <c r="K120" s="2738"/>
      <c r="L120" s="2738"/>
      <c r="M120" s="2738"/>
      <c r="N120" s="2738"/>
      <c r="O120" s="2738"/>
      <c r="P120" s="2738"/>
      <c r="Q120" s="2738"/>
      <c r="R120" s="2738"/>
      <c r="S120" s="2738"/>
      <c r="T120" s="2738"/>
      <c r="U120" s="2738"/>
      <c r="V120" s="2738"/>
      <c r="W120" s="2738"/>
      <c r="X120" s="2738"/>
      <c r="Y120" s="2738"/>
      <c r="Z120" s="2738"/>
      <c r="AA120" s="2738"/>
      <c r="AB120" s="2738"/>
      <c r="AC120" s="2738"/>
      <c r="AD120" s="2738"/>
      <c r="AE120" s="2738"/>
      <c r="AF120" s="2738"/>
      <c r="AG120" s="2738"/>
      <c r="AH120" s="2738"/>
      <c r="AI120" s="2738"/>
      <c r="AJ120" s="2738"/>
      <c r="AK120" s="2738"/>
    </row>
    <row r="121" spans="1:37" s="598" customFormat="1" ht="20.100000000000001" customHeight="1">
      <c r="A121" s="704" t="s">
        <v>1683</v>
      </c>
      <c r="B121" s="1323">
        <v>3.5</v>
      </c>
      <c r="C121" s="1323">
        <v>3.32</v>
      </c>
      <c r="D121" s="1323">
        <f t="shared" si="0"/>
        <v>-0.18000000000000016</v>
      </c>
      <c r="E121" s="1378">
        <v>-5.0999999999999996</v>
      </c>
      <c r="F121" s="1340"/>
      <c r="G121" s="2738"/>
      <c r="H121" s="2738"/>
      <c r="I121" s="2738"/>
      <c r="J121" s="2738"/>
      <c r="K121" s="2738"/>
      <c r="L121" s="2738"/>
      <c r="M121" s="2738"/>
      <c r="N121" s="2738"/>
      <c r="O121" s="2738"/>
      <c r="P121" s="2738"/>
      <c r="Q121" s="2738"/>
      <c r="R121" s="2738"/>
      <c r="S121" s="2738"/>
      <c r="T121" s="2738"/>
      <c r="U121" s="2738"/>
      <c r="V121" s="2738"/>
      <c r="W121" s="2738"/>
      <c r="X121" s="2738"/>
      <c r="Y121" s="2738"/>
      <c r="Z121" s="2738"/>
      <c r="AA121" s="2738"/>
      <c r="AB121" s="2738"/>
      <c r="AC121" s="2738"/>
      <c r="AD121" s="2738"/>
      <c r="AE121" s="2738"/>
      <c r="AF121" s="2738"/>
      <c r="AG121" s="2738"/>
      <c r="AH121" s="2738"/>
      <c r="AI121" s="2738"/>
      <c r="AJ121" s="2738"/>
      <c r="AK121" s="2738"/>
    </row>
    <row r="122" spans="1:37" s="598" customFormat="1" ht="20.100000000000001" customHeight="1">
      <c r="A122" s="704" t="s">
        <v>1050</v>
      </c>
      <c r="B122" s="1323">
        <v>4.5</v>
      </c>
      <c r="C122" s="1323">
        <v>4.45</v>
      </c>
      <c r="D122" s="1323">
        <f t="shared" si="0"/>
        <v>-4.9999999999999822E-2</v>
      </c>
      <c r="E122" s="1378">
        <v>-1.1000000000000001</v>
      </c>
      <c r="F122" s="1340"/>
      <c r="G122" s="2738"/>
      <c r="H122" s="2738"/>
      <c r="I122" s="2738"/>
      <c r="J122" s="2738"/>
      <c r="K122" s="2738"/>
      <c r="L122" s="2738"/>
      <c r="M122" s="2738"/>
      <c r="N122" s="2738"/>
      <c r="O122" s="2738"/>
      <c r="P122" s="2738"/>
      <c r="Q122" s="2738"/>
      <c r="R122" s="2738"/>
      <c r="S122" s="2738"/>
      <c r="T122" s="2738"/>
      <c r="U122" s="2738"/>
      <c r="V122" s="2738"/>
      <c r="W122" s="2738"/>
      <c r="X122" s="2738"/>
      <c r="Y122" s="2738"/>
      <c r="Z122" s="2738"/>
      <c r="AA122" s="2738"/>
      <c r="AB122" s="2738"/>
      <c r="AC122" s="2738"/>
      <c r="AD122" s="2738"/>
      <c r="AE122" s="2738"/>
      <c r="AF122" s="2738"/>
      <c r="AG122" s="2738"/>
      <c r="AH122" s="2738"/>
      <c r="AI122" s="2738"/>
      <c r="AJ122" s="2738"/>
      <c r="AK122" s="2738"/>
    </row>
    <row r="123" spans="1:37" s="598" customFormat="1" ht="20.100000000000001" customHeight="1">
      <c r="A123" s="704" t="s">
        <v>1802</v>
      </c>
      <c r="B123" s="1323">
        <v>5.98</v>
      </c>
      <c r="C123" s="1323">
        <v>5.31</v>
      </c>
      <c r="D123" s="1323">
        <f t="shared" si="0"/>
        <v>-0.67000000000000082</v>
      </c>
      <c r="E123" s="1378">
        <v>-11.2</v>
      </c>
      <c r="F123" s="1340"/>
      <c r="G123" s="2738"/>
      <c r="H123" s="2738"/>
      <c r="I123" s="2738"/>
      <c r="J123" s="2738"/>
      <c r="K123" s="2738"/>
      <c r="L123" s="2738"/>
      <c r="M123" s="2738"/>
      <c r="N123" s="2738"/>
      <c r="O123" s="2738"/>
      <c r="P123" s="2738"/>
      <c r="Q123" s="2738"/>
      <c r="R123" s="2738"/>
      <c r="S123" s="2738"/>
      <c r="T123" s="2738"/>
      <c r="U123" s="2738"/>
      <c r="V123" s="2738"/>
      <c r="W123" s="2738"/>
      <c r="X123" s="2738"/>
      <c r="Y123" s="2738"/>
      <c r="Z123" s="2738"/>
      <c r="AA123" s="2738"/>
      <c r="AB123" s="2738"/>
      <c r="AC123" s="2738"/>
      <c r="AD123" s="2738"/>
      <c r="AE123" s="2738"/>
      <c r="AF123" s="2738"/>
      <c r="AG123" s="2738"/>
      <c r="AH123" s="2738"/>
      <c r="AI123" s="2738"/>
      <c r="AJ123" s="2738"/>
      <c r="AK123" s="2738"/>
    </row>
    <row r="124" spans="1:37" s="595" customFormat="1" ht="15" customHeight="1">
      <c r="A124" s="708" t="s">
        <v>1803</v>
      </c>
      <c r="B124" s="1316">
        <v>3.6</v>
      </c>
      <c r="C124" s="1316">
        <v>3.65</v>
      </c>
      <c r="D124" s="1316">
        <f t="shared" si="0"/>
        <v>4.9999999999999822E-2</v>
      </c>
      <c r="E124" s="1379">
        <v>1.4</v>
      </c>
      <c r="F124" s="1340"/>
      <c r="G124" s="2739"/>
      <c r="H124" s="2739"/>
      <c r="I124" s="2739"/>
      <c r="J124" s="2739"/>
      <c r="K124" s="2739"/>
      <c r="L124" s="2739"/>
      <c r="M124" s="2739"/>
      <c r="N124" s="2739"/>
      <c r="O124" s="2739"/>
      <c r="P124" s="2739"/>
      <c r="Q124" s="2739"/>
      <c r="R124" s="2739"/>
      <c r="S124" s="2739"/>
      <c r="T124" s="2739"/>
      <c r="U124" s="2739"/>
      <c r="V124" s="2739"/>
      <c r="W124" s="2739"/>
      <c r="X124" s="2739"/>
      <c r="Y124" s="2739"/>
      <c r="Z124" s="2739"/>
      <c r="AA124" s="2739"/>
      <c r="AB124" s="2739"/>
      <c r="AC124" s="2739"/>
      <c r="AD124" s="2739"/>
      <c r="AE124" s="2739"/>
      <c r="AF124" s="2739"/>
      <c r="AG124" s="2739"/>
      <c r="AH124" s="2739"/>
      <c r="AI124" s="2739"/>
      <c r="AJ124" s="2739"/>
      <c r="AK124" s="2739"/>
    </row>
    <row r="125" spans="1:37" s="595" customFormat="1" ht="15" customHeight="1">
      <c r="A125" s="595" t="s">
        <v>1817</v>
      </c>
      <c r="B125" s="617"/>
      <c r="C125" s="617"/>
      <c r="D125" s="1084"/>
      <c r="E125" s="1084"/>
      <c r="F125" s="617"/>
      <c r="G125" s="2739"/>
      <c r="H125" s="2739"/>
      <c r="I125" s="2739"/>
      <c r="J125" s="2739"/>
      <c r="K125" s="2739"/>
      <c r="L125" s="2739"/>
      <c r="M125" s="2739"/>
      <c r="N125" s="2739"/>
      <c r="O125" s="2739"/>
      <c r="P125" s="2739"/>
      <c r="Q125" s="2739"/>
      <c r="R125" s="2739"/>
      <c r="S125" s="2739"/>
      <c r="T125" s="2739"/>
      <c r="U125" s="2739"/>
      <c r="V125" s="2739"/>
      <c r="W125" s="2739"/>
      <c r="X125" s="2739"/>
      <c r="Y125" s="2739"/>
      <c r="Z125" s="2739"/>
      <c r="AA125" s="2739"/>
      <c r="AB125" s="2739"/>
      <c r="AC125" s="2739"/>
      <c r="AD125" s="2739"/>
      <c r="AE125" s="2739"/>
      <c r="AF125" s="2739"/>
      <c r="AG125" s="2739"/>
      <c r="AH125" s="2739"/>
      <c r="AI125" s="2739"/>
      <c r="AJ125" s="2739"/>
      <c r="AK125" s="2739"/>
    </row>
    <row r="126" spans="1:37" ht="20.100000000000001" customHeight="1">
      <c r="A126" s="617"/>
      <c r="B126" s="617"/>
      <c r="C126" s="617"/>
      <c r="D126" s="617"/>
      <c r="E126" s="617"/>
      <c r="F126" s="617"/>
    </row>
    <row r="127" spans="1:37" s="598" customFormat="1" ht="27" customHeight="1">
      <c r="A127" s="886" t="s">
        <v>1818</v>
      </c>
      <c r="B127" s="886"/>
      <c r="C127" s="886"/>
      <c r="D127" s="886"/>
      <c r="E127" s="886"/>
      <c r="F127" s="747"/>
      <c r="G127" s="2738"/>
      <c r="H127" s="2738"/>
      <c r="I127" s="2738"/>
      <c r="J127" s="2738"/>
      <c r="K127" s="2738"/>
      <c r="L127" s="2738"/>
      <c r="M127" s="2738"/>
      <c r="N127" s="2738"/>
      <c r="O127" s="2738"/>
      <c r="P127" s="2738"/>
      <c r="Q127" s="2738"/>
      <c r="R127" s="2738"/>
      <c r="S127" s="2738"/>
      <c r="T127" s="2738"/>
      <c r="U127" s="2738"/>
      <c r="V127" s="2738"/>
      <c r="W127" s="2738"/>
      <c r="X127" s="2738"/>
      <c r="Y127" s="2738"/>
      <c r="Z127" s="2738"/>
      <c r="AA127" s="2738"/>
      <c r="AB127" s="2738"/>
      <c r="AC127" s="2738"/>
      <c r="AD127" s="2738"/>
      <c r="AE127" s="2738"/>
      <c r="AF127" s="2738"/>
      <c r="AG127" s="2738"/>
      <c r="AH127" s="2738"/>
      <c r="AI127" s="2738"/>
      <c r="AJ127" s="2738"/>
      <c r="AK127" s="2738"/>
    </row>
    <row r="128" spans="1:37" s="598" customFormat="1" ht="20.100000000000001" customHeight="1">
      <c r="A128" s="643" t="s">
        <v>605</v>
      </c>
      <c r="B128" s="1358">
        <v>2009</v>
      </c>
      <c r="C128" s="1358">
        <v>2010</v>
      </c>
      <c r="D128" s="1358">
        <v>2011</v>
      </c>
      <c r="E128" s="1358">
        <v>2012</v>
      </c>
      <c r="G128" s="2738"/>
      <c r="H128" s="2738"/>
      <c r="I128" s="2738"/>
      <c r="J128" s="2738"/>
      <c r="K128" s="2738"/>
      <c r="L128" s="2738"/>
      <c r="M128" s="2738"/>
      <c r="N128" s="2738"/>
      <c r="O128" s="2738"/>
      <c r="P128" s="2738"/>
      <c r="Q128" s="2738"/>
      <c r="R128" s="2738"/>
      <c r="S128" s="2738"/>
      <c r="T128" s="2738"/>
      <c r="U128" s="2738"/>
      <c r="V128" s="2738"/>
      <c r="W128" s="2738"/>
      <c r="X128" s="2738"/>
      <c r="Y128" s="2738"/>
      <c r="Z128" s="2738"/>
      <c r="AA128" s="2738"/>
      <c r="AB128" s="2738"/>
      <c r="AC128" s="2738"/>
      <c r="AD128" s="2738"/>
      <c r="AE128" s="2738"/>
      <c r="AF128" s="2738"/>
      <c r="AG128" s="2738"/>
      <c r="AH128" s="2738"/>
      <c r="AI128" s="2738"/>
      <c r="AJ128" s="2738"/>
      <c r="AK128" s="2738"/>
    </row>
    <row r="129" spans="1:37" s="598" customFormat="1" ht="20.100000000000001" customHeight="1">
      <c r="A129" s="865" t="s">
        <v>1816</v>
      </c>
      <c r="B129" s="884">
        <v>72.17</v>
      </c>
      <c r="C129" s="884">
        <v>64.680000000000007</v>
      </c>
      <c r="D129" s="884">
        <v>68.89</v>
      </c>
      <c r="E129" s="884">
        <v>65.2</v>
      </c>
      <c r="G129" s="2738"/>
      <c r="H129" s="2738"/>
      <c r="I129" s="2738"/>
      <c r="J129" s="2738"/>
      <c r="K129" s="2738"/>
      <c r="L129" s="2738"/>
      <c r="M129" s="2738"/>
      <c r="N129" s="2738"/>
      <c r="O129" s="2738"/>
      <c r="P129" s="2738"/>
      <c r="Q129" s="2738"/>
      <c r="R129" s="2738"/>
      <c r="S129" s="2738"/>
      <c r="T129" s="2738"/>
      <c r="U129" s="2738"/>
      <c r="V129" s="2738"/>
      <c r="W129" s="2738"/>
      <c r="X129" s="2738"/>
      <c r="Y129" s="2738"/>
      <c r="Z129" s="2738"/>
      <c r="AA129" s="2738"/>
      <c r="AB129" s="2738"/>
      <c r="AC129" s="2738"/>
      <c r="AD129" s="2738"/>
      <c r="AE129" s="2738"/>
      <c r="AF129" s="2738"/>
      <c r="AG129" s="2738"/>
      <c r="AH129" s="2738"/>
      <c r="AI129" s="2738"/>
      <c r="AJ129" s="2738"/>
      <c r="AK129" s="2738"/>
    </row>
    <row r="130" spans="1:37" s="598" customFormat="1" ht="20.100000000000001" customHeight="1">
      <c r="A130" s="704" t="s">
        <v>607</v>
      </c>
      <c r="B130" s="744">
        <v>78.260000000000005</v>
      </c>
      <c r="C130" s="744">
        <v>60.5</v>
      </c>
      <c r="D130" s="744">
        <v>65.86</v>
      </c>
      <c r="E130" s="744">
        <v>66</v>
      </c>
      <c r="G130" s="2738"/>
      <c r="H130" s="2738"/>
      <c r="I130" s="2738"/>
      <c r="J130" s="2738"/>
      <c r="K130" s="2738"/>
      <c r="L130" s="2738"/>
      <c r="M130" s="2738"/>
      <c r="N130" s="2738"/>
      <c r="O130" s="2738"/>
      <c r="P130" s="2738"/>
      <c r="Q130" s="2738"/>
      <c r="R130" s="2738"/>
      <c r="S130" s="2738"/>
      <c r="T130" s="2738"/>
      <c r="U130" s="2738"/>
      <c r="V130" s="2738"/>
      <c r="W130" s="2738"/>
      <c r="X130" s="2738"/>
      <c r="Y130" s="2738"/>
      <c r="Z130" s="2738"/>
      <c r="AA130" s="2738"/>
      <c r="AB130" s="2738"/>
      <c r="AC130" s="2738"/>
      <c r="AD130" s="2738"/>
      <c r="AE130" s="2738"/>
      <c r="AF130" s="2738"/>
      <c r="AG130" s="2738"/>
      <c r="AH130" s="2738"/>
      <c r="AI130" s="2738"/>
      <c r="AJ130" s="2738"/>
      <c r="AK130" s="2738"/>
    </row>
    <row r="131" spans="1:37" s="598" customFormat="1" ht="20.100000000000001" customHeight="1">
      <c r="A131" s="704" t="s">
        <v>608</v>
      </c>
      <c r="B131" s="744">
        <v>83.35</v>
      </c>
      <c r="C131" s="744">
        <v>66.59</v>
      </c>
      <c r="D131" s="744">
        <v>77.31</v>
      </c>
      <c r="E131" s="744">
        <v>69.2</v>
      </c>
      <c r="G131" s="2738"/>
      <c r="H131" s="2738"/>
      <c r="I131" s="2738"/>
      <c r="J131" s="2738"/>
      <c r="K131" s="2738"/>
      <c r="L131" s="2738"/>
      <c r="M131" s="2738"/>
      <c r="N131" s="2738"/>
      <c r="O131" s="2738"/>
      <c r="P131" s="2738"/>
      <c r="Q131" s="2738"/>
      <c r="R131" s="2738"/>
      <c r="S131" s="2738"/>
      <c r="T131" s="2738"/>
      <c r="U131" s="2738"/>
      <c r="V131" s="2738"/>
      <c r="W131" s="2738"/>
      <c r="X131" s="2738"/>
      <c r="Y131" s="2738"/>
      <c r="Z131" s="2738"/>
      <c r="AA131" s="2738"/>
      <c r="AB131" s="2738"/>
      <c r="AC131" s="2738"/>
      <c r="AD131" s="2738"/>
      <c r="AE131" s="2738"/>
      <c r="AF131" s="2738"/>
      <c r="AG131" s="2738"/>
      <c r="AH131" s="2738"/>
      <c r="AI131" s="2738"/>
      <c r="AJ131" s="2738"/>
      <c r="AK131" s="2738"/>
    </row>
    <row r="132" spans="1:37" s="598" customFormat="1" ht="20.100000000000001" customHeight="1">
      <c r="A132" s="704" t="s">
        <v>609</v>
      </c>
      <c r="B132" s="744">
        <v>83.5</v>
      </c>
      <c r="C132" s="744">
        <v>70.52</v>
      </c>
      <c r="D132" s="744">
        <v>74.290000000000006</v>
      </c>
      <c r="E132" s="744">
        <v>69</v>
      </c>
      <c r="G132" s="2738"/>
      <c r="H132" s="2738"/>
      <c r="I132" s="2738"/>
      <c r="J132" s="2738"/>
      <c r="K132" s="2738"/>
      <c r="L132" s="2738"/>
      <c r="M132" s="2738"/>
      <c r="N132" s="2738"/>
      <c r="O132" s="2738"/>
      <c r="P132" s="2738"/>
      <c r="Q132" s="2738"/>
      <c r="R132" s="2738"/>
      <c r="S132" s="2738"/>
      <c r="T132" s="2738"/>
      <c r="U132" s="2738"/>
      <c r="V132" s="2738"/>
      <c r="W132" s="2738"/>
      <c r="X132" s="2738"/>
      <c r="Y132" s="2738"/>
      <c r="Z132" s="2738"/>
      <c r="AA132" s="2738"/>
      <c r="AB132" s="2738"/>
      <c r="AC132" s="2738"/>
      <c r="AD132" s="2738"/>
      <c r="AE132" s="2738"/>
      <c r="AF132" s="2738"/>
      <c r="AG132" s="2738"/>
      <c r="AH132" s="2738"/>
      <c r="AI132" s="2738"/>
      <c r="AJ132" s="2738"/>
      <c r="AK132" s="2738"/>
    </row>
    <row r="133" spans="1:37" s="598" customFormat="1" ht="20.100000000000001" customHeight="1">
      <c r="A133" s="704" t="s">
        <v>610</v>
      </c>
      <c r="B133" s="744">
        <v>79.349999999999994</v>
      </c>
      <c r="C133" s="744">
        <v>64.62</v>
      </c>
      <c r="D133" s="744">
        <v>72.319999999999993</v>
      </c>
      <c r="E133" s="744">
        <v>64.400000000000006</v>
      </c>
      <c r="G133" s="2738"/>
      <c r="H133" s="2738"/>
      <c r="I133" s="2738"/>
      <c r="J133" s="2738"/>
      <c r="K133" s="2738"/>
      <c r="L133" s="2738"/>
      <c r="M133" s="2738"/>
      <c r="N133" s="2738"/>
      <c r="O133" s="2738"/>
      <c r="P133" s="2738"/>
      <c r="Q133" s="2738"/>
      <c r="R133" s="2738"/>
      <c r="S133" s="2738"/>
      <c r="T133" s="2738"/>
      <c r="U133" s="2738"/>
      <c r="V133" s="2738"/>
      <c r="W133" s="2738"/>
      <c r="X133" s="2738"/>
      <c r="Y133" s="2738"/>
      <c r="Z133" s="2738"/>
      <c r="AA133" s="2738"/>
      <c r="AB133" s="2738"/>
      <c r="AC133" s="2738"/>
      <c r="AD133" s="2738"/>
      <c r="AE133" s="2738"/>
      <c r="AF133" s="2738"/>
      <c r="AG133" s="2738"/>
      <c r="AH133" s="2738"/>
      <c r="AI133" s="2738"/>
      <c r="AJ133" s="2738"/>
      <c r="AK133" s="2738"/>
    </row>
    <row r="134" spans="1:37" s="598" customFormat="1" ht="20.100000000000001" customHeight="1">
      <c r="A134" s="704" t="s">
        <v>611</v>
      </c>
      <c r="B134" s="744">
        <v>73.92</v>
      </c>
      <c r="C134" s="744">
        <v>61.24</v>
      </c>
      <c r="D134" s="744">
        <v>67.84</v>
      </c>
      <c r="E134" s="744">
        <v>62.6</v>
      </c>
      <c r="G134" s="2738"/>
      <c r="H134" s="2738"/>
      <c r="I134" s="2738"/>
      <c r="J134" s="2738"/>
      <c r="K134" s="2738"/>
      <c r="L134" s="2738"/>
      <c r="M134" s="2738"/>
      <c r="N134" s="2738"/>
      <c r="O134" s="2738"/>
      <c r="P134" s="2738"/>
      <c r="Q134" s="2738"/>
      <c r="R134" s="2738"/>
      <c r="S134" s="2738"/>
      <c r="T134" s="2738"/>
      <c r="U134" s="2738"/>
      <c r="V134" s="2738"/>
      <c r="W134" s="2738"/>
      <c r="X134" s="2738"/>
      <c r="Y134" s="2738"/>
      <c r="Z134" s="2738"/>
      <c r="AA134" s="2738"/>
      <c r="AB134" s="2738"/>
      <c r="AC134" s="2738"/>
      <c r="AD134" s="2738"/>
      <c r="AE134" s="2738"/>
      <c r="AF134" s="2738"/>
      <c r="AG134" s="2738"/>
      <c r="AH134" s="2738"/>
      <c r="AI134" s="2738"/>
      <c r="AJ134" s="2738"/>
      <c r="AK134" s="2738"/>
    </row>
    <row r="135" spans="1:37" s="598" customFormat="1" ht="20.100000000000001" customHeight="1">
      <c r="A135" s="704" t="s">
        <v>612</v>
      </c>
      <c r="B135" s="744">
        <v>71.34</v>
      </c>
      <c r="C135" s="744">
        <v>61.06</v>
      </c>
      <c r="D135" s="744">
        <v>65.760000000000005</v>
      </c>
      <c r="E135" s="744">
        <v>60.6</v>
      </c>
      <c r="G135" s="2738"/>
      <c r="H135" s="2738"/>
      <c r="I135" s="2738"/>
      <c r="J135" s="2738"/>
      <c r="K135" s="2738"/>
      <c r="L135" s="2738"/>
      <c r="M135" s="2738"/>
      <c r="N135" s="2738"/>
      <c r="O135" s="2738"/>
      <c r="P135" s="2738"/>
      <c r="Q135" s="2738"/>
      <c r="R135" s="2738"/>
      <c r="S135" s="2738"/>
      <c r="T135" s="2738"/>
      <c r="U135" s="2738"/>
      <c r="V135" s="2738"/>
      <c r="W135" s="2738"/>
      <c r="X135" s="2738"/>
      <c r="Y135" s="2738"/>
      <c r="Z135" s="2738"/>
      <c r="AA135" s="2738"/>
      <c r="AB135" s="2738"/>
      <c r="AC135" s="2738"/>
      <c r="AD135" s="2738"/>
      <c r="AE135" s="2738"/>
      <c r="AF135" s="2738"/>
      <c r="AG135" s="2738"/>
      <c r="AH135" s="2738"/>
      <c r="AI135" s="2738"/>
      <c r="AJ135" s="2738"/>
      <c r="AK135" s="2738"/>
    </row>
    <row r="136" spans="1:37" s="598" customFormat="1" ht="20.100000000000001" customHeight="1">
      <c r="A136" s="704" t="s">
        <v>613</v>
      </c>
      <c r="B136" s="744">
        <v>68.430000000000007</v>
      </c>
      <c r="C136" s="744">
        <v>59.22</v>
      </c>
      <c r="D136" s="744">
        <v>64.81</v>
      </c>
      <c r="E136" s="744">
        <v>54.7</v>
      </c>
      <c r="G136" s="2738"/>
      <c r="H136" s="2738"/>
      <c r="I136" s="2738"/>
      <c r="J136" s="2738"/>
      <c r="K136" s="2738"/>
      <c r="L136" s="2738"/>
      <c r="M136" s="2738"/>
      <c r="N136" s="2738"/>
      <c r="O136" s="2738"/>
      <c r="P136" s="2738"/>
      <c r="Q136" s="2738"/>
      <c r="R136" s="2738"/>
      <c r="S136" s="2738"/>
      <c r="T136" s="2738"/>
      <c r="U136" s="2738"/>
      <c r="V136" s="2738"/>
      <c r="W136" s="2738"/>
      <c r="X136" s="2738"/>
      <c r="Y136" s="2738"/>
      <c r="Z136" s="2738"/>
      <c r="AA136" s="2738"/>
      <c r="AB136" s="2738"/>
      <c r="AC136" s="2738"/>
      <c r="AD136" s="2738"/>
      <c r="AE136" s="2738"/>
      <c r="AF136" s="2738"/>
      <c r="AG136" s="2738"/>
      <c r="AH136" s="2738"/>
      <c r="AI136" s="2738"/>
      <c r="AJ136" s="2738"/>
      <c r="AK136" s="2738"/>
    </row>
    <row r="137" spans="1:37" s="598" customFormat="1" ht="20.100000000000001" customHeight="1">
      <c r="A137" s="704" t="s">
        <v>614</v>
      </c>
      <c r="B137" s="744">
        <v>64.959999999999994</v>
      </c>
      <c r="C137" s="744">
        <v>51.42</v>
      </c>
      <c r="D137" s="744">
        <v>52.58</v>
      </c>
      <c r="E137" s="744">
        <v>54.6</v>
      </c>
      <c r="G137" s="2738"/>
      <c r="H137" s="2738"/>
      <c r="I137" s="2738"/>
      <c r="J137" s="2738"/>
      <c r="K137" s="2738"/>
      <c r="L137" s="2738"/>
      <c r="M137" s="2738"/>
      <c r="N137" s="2738"/>
      <c r="O137" s="2738"/>
      <c r="P137" s="2738"/>
      <c r="Q137" s="2738"/>
      <c r="R137" s="2738"/>
      <c r="S137" s="2738"/>
      <c r="T137" s="2738"/>
      <c r="U137" s="2738"/>
      <c r="V137" s="2738"/>
      <c r="W137" s="2738"/>
      <c r="X137" s="2738"/>
      <c r="Y137" s="2738"/>
      <c r="Z137" s="2738"/>
      <c r="AA137" s="2738"/>
      <c r="AB137" s="2738"/>
      <c r="AC137" s="2738"/>
      <c r="AD137" s="2738"/>
      <c r="AE137" s="2738"/>
      <c r="AF137" s="2738"/>
      <c r="AG137" s="2738"/>
      <c r="AH137" s="2738"/>
      <c r="AI137" s="2738"/>
      <c r="AJ137" s="2738"/>
      <c r="AK137" s="2738"/>
    </row>
    <row r="138" spans="1:37" s="598" customFormat="1" ht="20.100000000000001" customHeight="1">
      <c r="A138" s="704" t="s">
        <v>615</v>
      </c>
      <c r="B138" s="744">
        <v>66.13</v>
      </c>
      <c r="C138" s="744">
        <v>61.02</v>
      </c>
      <c r="D138" s="744">
        <v>66.2</v>
      </c>
      <c r="E138" s="744">
        <v>64.599999999999994</v>
      </c>
      <c r="G138" s="2738"/>
      <c r="H138" s="2738"/>
      <c r="I138" s="2738"/>
      <c r="J138" s="2738"/>
      <c r="K138" s="2738"/>
      <c r="L138" s="2738"/>
      <c r="M138" s="2738"/>
      <c r="N138" s="2738"/>
      <c r="O138" s="2738"/>
      <c r="P138" s="2738"/>
      <c r="Q138" s="2738"/>
      <c r="R138" s="2738"/>
      <c r="S138" s="2738"/>
      <c r="T138" s="2738"/>
      <c r="U138" s="2738"/>
      <c r="V138" s="2738"/>
      <c r="W138" s="2738"/>
      <c r="X138" s="2738"/>
      <c r="Y138" s="2738"/>
      <c r="Z138" s="2738"/>
      <c r="AA138" s="2738"/>
      <c r="AB138" s="2738"/>
      <c r="AC138" s="2738"/>
      <c r="AD138" s="2738"/>
      <c r="AE138" s="2738"/>
      <c r="AF138" s="2738"/>
      <c r="AG138" s="2738"/>
      <c r="AH138" s="2738"/>
      <c r="AI138" s="2738"/>
      <c r="AJ138" s="2738"/>
      <c r="AK138" s="2738"/>
    </row>
    <row r="139" spans="1:37" s="598" customFormat="1" ht="20.100000000000001" customHeight="1">
      <c r="A139" s="704" t="s">
        <v>616</v>
      </c>
      <c r="B139" s="744">
        <v>78.09</v>
      </c>
      <c r="C139" s="744">
        <v>72.02</v>
      </c>
      <c r="D139" s="744">
        <v>77.09</v>
      </c>
      <c r="E139" s="744">
        <v>71.400000000000006</v>
      </c>
      <c r="G139" s="2738"/>
      <c r="H139" s="2738"/>
      <c r="I139" s="2738"/>
      <c r="J139" s="2738"/>
      <c r="K139" s="2738"/>
      <c r="L139" s="2738"/>
      <c r="M139" s="2738"/>
      <c r="N139" s="2738"/>
      <c r="O139" s="2738"/>
      <c r="P139" s="2738"/>
      <c r="Q139" s="2738"/>
      <c r="R139" s="2738"/>
      <c r="S139" s="2738"/>
      <c r="T139" s="2738"/>
      <c r="U139" s="2738"/>
      <c r="V139" s="2738"/>
      <c r="W139" s="2738"/>
      <c r="X139" s="2738"/>
      <c r="Y139" s="2738"/>
      <c r="Z139" s="2738"/>
      <c r="AA139" s="2738"/>
      <c r="AB139" s="2738"/>
      <c r="AC139" s="2738"/>
      <c r="AD139" s="2738"/>
      <c r="AE139" s="2738"/>
      <c r="AF139" s="2738"/>
      <c r="AG139" s="2738"/>
      <c r="AH139" s="2738"/>
      <c r="AI139" s="2738"/>
      <c r="AJ139" s="2738"/>
      <c r="AK139" s="2738"/>
    </row>
    <row r="140" spans="1:37" s="598" customFormat="1" ht="20.100000000000001" customHeight="1">
      <c r="A140" s="704" t="s">
        <v>617</v>
      </c>
      <c r="B140" s="744">
        <v>65.25</v>
      </c>
      <c r="C140" s="744">
        <v>77.150000000000006</v>
      </c>
      <c r="D140" s="744">
        <v>76.790000000000006</v>
      </c>
      <c r="E140" s="744">
        <v>75.900000000000006</v>
      </c>
      <c r="G140" s="2738"/>
      <c r="H140" s="2738"/>
      <c r="I140" s="2738"/>
      <c r="J140" s="2738"/>
      <c r="K140" s="2738"/>
      <c r="L140" s="2738"/>
      <c r="M140" s="2738"/>
      <c r="N140" s="2738"/>
      <c r="O140" s="2738"/>
      <c r="P140" s="2738"/>
      <c r="Q140" s="2738"/>
      <c r="R140" s="2738"/>
      <c r="S140" s="2738"/>
      <c r="T140" s="2738"/>
      <c r="U140" s="2738"/>
      <c r="V140" s="2738"/>
      <c r="W140" s="2738"/>
      <c r="X140" s="2738"/>
      <c r="Y140" s="2738"/>
      <c r="Z140" s="2738"/>
      <c r="AA140" s="2738"/>
      <c r="AB140" s="2738"/>
      <c r="AC140" s="2738"/>
      <c r="AD140" s="2738"/>
      <c r="AE140" s="2738"/>
      <c r="AF140" s="2738"/>
      <c r="AG140" s="2738"/>
      <c r="AH140" s="2738"/>
      <c r="AI140" s="2738"/>
      <c r="AJ140" s="2738"/>
      <c r="AK140" s="2738"/>
    </row>
    <row r="141" spans="1:37" s="595" customFormat="1" ht="15" customHeight="1">
      <c r="A141" s="708" t="s">
        <v>618</v>
      </c>
      <c r="B141" s="658">
        <v>59.71</v>
      </c>
      <c r="C141" s="658">
        <v>70.2</v>
      </c>
      <c r="D141" s="658">
        <v>66.5</v>
      </c>
      <c r="E141" s="658">
        <v>68.7</v>
      </c>
      <c r="G141" s="2739"/>
      <c r="H141" s="2739"/>
      <c r="I141" s="2739"/>
      <c r="J141" s="2739"/>
      <c r="K141" s="2739"/>
      <c r="L141" s="2739"/>
      <c r="M141" s="2739"/>
      <c r="N141" s="2739"/>
      <c r="O141" s="2739"/>
      <c r="P141" s="2739"/>
      <c r="Q141" s="2739"/>
      <c r="R141" s="2739"/>
      <c r="S141" s="2739"/>
      <c r="T141" s="2739"/>
      <c r="U141" s="2739"/>
      <c r="V141" s="2739"/>
      <c r="W141" s="2739"/>
      <c r="X141" s="2739"/>
      <c r="Y141" s="2739"/>
      <c r="Z141" s="2739"/>
      <c r="AA141" s="2739"/>
      <c r="AB141" s="2739"/>
      <c r="AC141" s="2739"/>
      <c r="AD141" s="2739"/>
      <c r="AE141" s="2739"/>
      <c r="AF141" s="2739"/>
      <c r="AG141" s="2739"/>
      <c r="AH141" s="2739"/>
      <c r="AI141" s="2739"/>
      <c r="AJ141" s="2739"/>
      <c r="AK141" s="2739"/>
    </row>
    <row r="142" spans="1:37" s="595" customFormat="1" ht="15" customHeight="1">
      <c r="A142" s="650" t="s">
        <v>1789</v>
      </c>
      <c r="B142" s="1380"/>
      <c r="C142" s="1381"/>
      <c r="D142" s="1381"/>
      <c r="E142" s="1381"/>
      <c r="G142" s="2739"/>
      <c r="H142" s="2739"/>
      <c r="I142" s="2739"/>
      <c r="J142" s="2739"/>
      <c r="K142" s="2739"/>
      <c r="L142" s="2739"/>
      <c r="M142" s="2739"/>
      <c r="N142" s="2739"/>
      <c r="O142" s="2739"/>
      <c r="P142" s="2739"/>
      <c r="Q142" s="2739"/>
      <c r="R142" s="2739"/>
      <c r="S142" s="2739"/>
      <c r="T142" s="2739"/>
      <c r="U142" s="2739"/>
      <c r="V142" s="2739"/>
      <c r="W142" s="2739"/>
      <c r="X142" s="2739"/>
      <c r="Y142" s="2739"/>
      <c r="Z142" s="2739"/>
      <c r="AA142" s="2739"/>
      <c r="AB142" s="2739"/>
      <c r="AC142" s="2739"/>
      <c r="AD142" s="2739"/>
      <c r="AE142" s="2739"/>
      <c r="AF142" s="2739"/>
      <c r="AG142" s="2739"/>
      <c r="AH142" s="2739"/>
      <c r="AI142" s="2739"/>
      <c r="AJ142" s="2739"/>
      <c r="AK142" s="2739"/>
    </row>
    <row r="143" spans="1:37" ht="20.100000000000001" customHeight="1">
      <c r="A143" s="650"/>
      <c r="B143" s="1380"/>
      <c r="C143" s="1381"/>
      <c r="D143" s="1381"/>
      <c r="E143" s="1381"/>
      <c r="F143" s="617"/>
    </row>
    <row r="144" spans="1:37" s="595" customFormat="1" ht="15" customHeight="1">
      <c r="A144" s="2021" t="s">
        <v>1819</v>
      </c>
      <c r="B144" s="2021"/>
      <c r="C144" s="2021"/>
      <c r="D144" s="2021"/>
      <c r="E144" s="2021"/>
      <c r="F144" s="747"/>
      <c r="G144" s="2739"/>
      <c r="H144" s="2739"/>
      <c r="I144" s="2739"/>
      <c r="J144" s="2739"/>
      <c r="K144" s="2739"/>
      <c r="L144" s="2739"/>
      <c r="M144" s="2739"/>
      <c r="N144" s="2739"/>
      <c r="O144" s="2739"/>
      <c r="P144" s="2739"/>
      <c r="Q144" s="2739"/>
      <c r="R144" s="2739"/>
      <c r="S144" s="2739"/>
      <c r="T144" s="2739"/>
      <c r="U144" s="2739"/>
      <c r="V144" s="2739"/>
      <c r="W144" s="2739"/>
      <c r="X144" s="2739"/>
      <c r="Y144" s="2739"/>
      <c r="Z144" s="2739"/>
      <c r="AA144" s="2739"/>
      <c r="AB144" s="2739"/>
      <c r="AC144" s="2739"/>
      <c r="AD144" s="2739"/>
      <c r="AE144" s="2739"/>
      <c r="AF144" s="2739"/>
      <c r="AG144" s="2739"/>
      <c r="AH144" s="2739"/>
      <c r="AI144" s="2739"/>
      <c r="AJ144" s="2739"/>
      <c r="AK144" s="2739"/>
    </row>
    <row r="145" spans="1:37" s="598" customFormat="1" ht="20.100000000000001" customHeight="1">
      <c r="A145" s="641" t="s">
        <v>1820</v>
      </c>
      <c r="B145" s="1382"/>
      <c r="C145" s="1382"/>
      <c r="D145" s="1382"/>
      <c r="E145" s="1382"/>
      <c r="F145" s="617"/>
      <c r="G145" s="2738"/>
      <c r="H145" s="2738"/>
      <c r="I145" s="2738"/>
      <c r="J145" s="2738"/>
      <c r="K145" s="2738"/>
      <c r="L145" s="2738"/>
      <c r="M145" s="2738"/>
      <c r="N145" s="2738"/>
      <c r="O145" s="2738"/>
      <c r="P145" s="2738"/>
      <c r="Q145" s="2738"/>
      <c r="R145" s="2738"/>
      <c r="S145" s="2738"/>
      <c r="T145" s="2738"/>
      <c r="U145" s="2738"/>
      <c r="V145" s="2738"/>
      <c r="W145" s="2738"/>
      <c r="X145" s="2738"/>
      <c r="Y145" s="2738"/>
      <c r="Z145" s="2738"/>
      <c r="AA145" s="2738"/>
      <c r="AB145" s="2738"/>
      <c r="AC145" s="2738"/>
      <c r="AD145" s="2738"/>
      <c r="AE145" s="2738"/>
      <c r="AF145" s="2738"/>
      <c r="AG145" s="2738"/>
      <c r="AH145" s="2738"/>
      <c r="AI145" s="2738"/>
      <c r="AJ145" s="2738"/>
      <c r="AK145" s="2738"/>
    </row>
    <row r="146" spans="1:37" s="598" customFormat="1" ht="20.100000000000001" customHeight="1">
      <c r="A146" s="654" t="s">
        <v>306</v>
      </c>
      <c r="B146" s="644">
        <v>2009</v>
      </c>
      <c r="C146" s="644">
        <v>2010</v>
      </c>
      <c r="D146" s="644">
        <v>2011</v>
      </c>
      <c r="E146" s="644">
        <v>2012</v>
      </c>
      <c r="G146" s="2738"/>
      <c r="H146" s="2747"/>
      <c r="I146" s="2747">
        <v>2009</v>
      </c>
      <c r="J146" s="2747">
        <v>2010</v>
      </c>
      <c r="K146" s="2747">
        <v>2011</v>
      </c>
      <c r="L146" s="2747">
        <v>2012</v>
      </c>
      <c r="M146" s="2738"/>
      <c r="N146" s="2738"/>
      <c r="O146" s="2738"/>
      <c r="P146" s="2738"/>
      <c r="Q146" s="2738"/>
      <c r="R146" s="2738"/>
      <c r="S146" s="2738"/>
      <c r="T146" s="2738"/>
      <c r="U146" s="2738"/>
      <c r="V146" s="2738"/>
      <c r="W146" s="2738"/>
      <c r="X146" s="2738"/>
      <c r="Y146" s="2738"/>
      <c r="Z146" s="2738"/>
      <c r="AA146" s="2738"/>
      <c r="AB146" s="2738"/>
      <c r="AC146" s="2738"/>
      <c r="AD146" s="2738"/>
      <c r="AE146" s="2738"/>
      <c r="AF146" s="2738"/>
      <c r="AG146" s="2738"/>
      <c r="AH146" s="2738"/>
      <c r="AI146" s="2738"/>
      <c r="AJ146" s="2738"/>
      <c r="AK146" s="2738"/>
    </row>
    <row r="147" spans="1:37" s="598" customFormat="1" ht="20.100000000000001" customHeight="1">
      <c r="A147" s="673" t="s">
        <v>1821</v>
      </c>
      <c r="B147" s="1182">
        <v>4293073</v>
      </c>
      <c r="C147" s="1182">
        <v>4228519.8533399999</v>
      </c>
      <c r="D147" s="1182">
        <v>4376024.1959599992</v>
      </c>
      <c r="E147" s="1383">
        <v>4633075.3228899995</v>
      </c>
      <c r="G147" s="2738"/>
      <c r="H147" s="2747" t="s">
        <v>1821</v>
      </c>
      <c r="I147" s="2747">
        <v>4293073</v>
      </c>
      <c r="J147" s="2747">
        <v>4228519.8533399999</v>
      </c>
      <c r="K147" s="2747">
        <v>4376024.1959599992</v>
      </c>
      <c r="L147" s="2747">
        <v>4633075.3228899995</v>
      </c>
      <c r="M147" s="2738"/>
      <c r="N147" s="2738"/>
      <c r="O147" s="2738"/>
      <c r="P147" s="2738"/>
      <c r="Q147" s="2738"/>
      <c r="R147" s="2738"/>
      <c r="S147" s="2738"/>
      <c r="T147" s="2738"/>
      <c r="U147" s="2738"/>
      <c r="V147" s="2738"/>
      <c r="W147" s="2738"/>
      <c r="X147" s="2738"/>
      <c r="Y147" s="2738"/>
      <c r="Z147" s="2738"/>
      <c r="AA147" s="2738"/>
      <c r="AB147" s="2738"/>
      <c r="AC147" s="2738"/>
      <c r="AD147" s="2738"/>
      <c r="AE147" s="2738"/>
      <c r="AF147" s="2738"/>
      <c r="AG147" s="2738"/>
      <c r="AH147" s="2738"/>
      <c r="AI147" s="2738"/>
      <c r="AJ147" s="2738"/>
      <c r="AK147" s="2738"/>
    </row>
    <row r="148" spans="1:37" s="598" customFormat="1" ht="20.100000000000001" customHeight="1">
      <c r="A148" s="664" t="s">
        <v>1822</v>
      </c>
      <c r="B148" s="1076">
        <v>2582842</v>
      </c>
      <c r="C148" s="1076">
        <v>2269006.5931899999</v>
      </c>
      <c r="D148" s="1076">
        <v>2314969.2610199996</v>
      </c>
      <c r="E148" s="1076">
        <v>2342733.5580599997</v>
      </c>
      <c r="G148" s="2738"/>
      <c r="H148" s="2738"/>
      <c r="I148" s="2738"/>
      <c r="J148" s="2738"/>
      <c r="K148" s="2738"/>
      <c r="L148" s="2738"/>
      <c r="M148" s="2738"/>
      <c r="N148" s="2738"/>
      <c r="O148" s="2738"/>
      <c r="P148" s="2738"/>
      <c r="Q148" s="2738"/>
      <c r="R148" s="2738"/>
      <c r="S148" s="2738"/>
      <c r="T148" s="2738"/>
      <c r="U148" s="2738"/>
      <c r="V148" s="2738"/>
      <c r="W148" s="2738"/>
      <c r="X148" s="2738"/>
      <c r="Y148" s="2738"/>
      <c r="Z148" s="2738"/>
      <c r="AA148" s="2738"/>
      <c r="AB148" s="2738"/>
      <c r="AC148" s="2738"/>
      <c r="AD148" s="2738"/>
      <c r="AE148" s="2738"/>
      <c r="AF148" s="2738"/>
      <c r="AG148" s="2738"/>
      <c r="AH148" s="2738"/>
      <c r="AI148" s="2738"/>
      <c r="AJ148" s="2738"/>
      <c r="AK148" s="2738"/>
    </row>
    <row r="149" spans="1:37" s="598" customFormat="1" ht="20.100000000000001" customHeight="1">
      <c r="A149" s="664" t="s">
        <v>1823</v>
      </c>
      <c r="B149" s="1076">
        <v>1378928</v>
      </c>
      <c r="C149" s="1076">
        <v>1507411.3295200001</v>
      </c>
      <c r="D149" s="1076">
        <v>1604390.8393499998</v>
      </c>
      <c r="E149" s="1076">
        <v>1803404.40056</v>
      </c>
      <c r="G149" s="2738"/>
      <c r="H149" s="2738"/>
      <c r="I149" s="2738"/>
      <c r="J149" s="2738"/>
      <c r="K149" s="2738"/>
      <c r="L149" s="2738"/>
      <c r="M149" s="2738"/>
      <c r="N149" s="2738"/>
      <c r="O149" s="2738"/>
      <c r="P149" s="2738"/>
      <c r="Q149" s="2738"/>
      <c r="R149" s="2738"/>
      <c r="S149" s="2738"/>
      <c r="T149" s="2738"/>
      <c r="U149" s="2738"/>
      <c r="V149" s="2738"/>
      <c r="W149" s="2738"/>
      <c r="X149" s="2738"/>
      <c r="Y149" s="2738"/>
      <c r="Z149" s="2738"/>
      <c r="AA149" s="2738"/>
      <c r="AB149" s="2738"/>
      <c r="AC149" s="2738"/>
      <c r="AD149" s="2738"/>
      <c r="AE149" s="2738"/>
      <c r="AF149" s="2738"/>
      <c r="AG149" s="2738"/>
      <c r="AH149" s="2738"/>
      <c r="AI149" s="2738"/>
      <c r="AJ149" s="2738"/>
      <c r="AK149" s="2738"/>
    </row>
    <row r="150" spans="1:37">
      <c r="A150" s="648" t="s">
        <v>1824</v>
      </c>
      <c r="B150" s="1077">
        <v>331303</v>
      </c>
      <c r="C150" s="1077">
        <v>452101.93063000013</v>
      </c>
      <c r="D150" s="1077">
        <v>456664.09558999998</v>
      </c>
      <c r="E150" s="1077">
        <v>486937.36426999996</v>
      </c>
      <c r="F150" s="590"/>
    </row>
    <row r="151" spans="1:37">
      <c r="A151" s="617" t="s">
        <v>1789</v>
      </c>
      <c r="B151" s="1384"/>
      <c r="C151" s="1384"/>
      <c r="D151" s="1384"/>
      <c r="E151" s="1384"/>
    </row>
    <row r="153" spans="1:37">
      <c r="A153" s="1128" t="s">
        <v>1825</v>
      </c>
    </row>
  </sheetData>
  <protectedRanges>
    <protectedRange sqref="B6:C11" name="Range1_8_1_3"/>
    <protectedRange sqref="B147:C150" name="Range1_5_2_2_2"/>
    <protectedRange sqref="B55:C63" name="Range1_7_3_1_4"/>
    <protectedRange sqref="D41:D48" name="Range1_3_5_1_2"/>
    <protectedRange sqref="B41:C49" name="Range1_6_2_1_2"/>
    <protectedRange sqref="B69:E77" name="Range1_9_2_1_2"/>
    <protectedRange sqref="B116:B124" name="Range1_7_3_1_1_2"/>
    <protectedRange sqref="B130:B141" name="Range1_7_3_1_2_2"/>
    <protectedRange sqref="C12:C13" name="Range1_8_1_1_2"/>
    <protectedRange sqref="B12:B13" name="Range1_8_1_2_1"/>
  </protectedRanges>
  <mergeCells count="5">
    <mergeCell ref="A2:F2"/>
    <mergeCell ref="A38:E38"/>
    <mergeCell ref="A52:E52"/>
    <mergeCell ref="A98:E98"/>
    <mergeCell ref="A144:E144"/>
  </mergeCells>
  <pageMargins left="0.7" right="0.7" top="0.75" bottom="0.56999999999999995" header="0.3" footer="0.3"/>
  <pageSetup paperSize="9" scale="43" orientation="portrait" r:id="rId1"/>
  <headerFooter>
    <oddFooter>&amp;C&amp;P</oddFooter>
  </headerFooter>
  <rowBreaks count="2" manualBreakCount="2">
    <brk id="50" max="5" man="1"/>
    <brk id="111" max="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5"/>
  <sheetViews>
    <sheetView view="pageBreakPreview" zoomScaleSheetLayoutView="100" workbookViewId="0">
      <selection activeCell="I21" sqref="I21"/>
    </sheetView>
  </sheetViews>
  <sheetFormatPr defaultColWidth="9.140625" defaultRowHeight="14.25"/>
  <cols>
    <col min="1" max="2" width="9.140625" style="27"/>
    <col min="3" max="3" width="11.7109375" style="27" customWidth="1"/>
    <col min="4" max="4" width="12" style="27" customWidth="1"/>
    <col min="5" max="16384" width="9.140625" style="27"/>
  </cols>
  <sheetData>
    <row r="3" spans="2:5" ht="18">
      <c r="B3" s="48" t="s">
        <v>33</v>
      </c>
      <c r="E3" s="49"/>
    </row>
    <row r="4" spans="2:5" ht="46.5" customHeight="1">
      <c r="B4" s="48" t="s">
        <v>34</v>
      </c>
    </row>
    <row r="5" spans="2:5" ht="46.5" customHeight="1">
      <c r="B5" s="48" t="s">
        <v>35</v>
      </c>
    </row>
    <row r="6" spans="2:5" ht="46.5" customHeight="1">
      <c r="B6" s="48" t="s">
        <v>36</v>
      </c>
    </row>
    <row r="7" spans="2:5" ht="18">
      <c r="B7" s="48"/>
    </row>
    <row r="12" spans="2:5">
      <c r="C12" s="50"/>
    </row>
    <row r="13" spans="2:5">
      <c r="C13" s="50"/>
    </row>
    <row r="14" spans="2:5">
      <c r="C14" s="50"/>
    </row>
    <row r="15" spans="2:5">
      <c r="C15" s="5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O370"/>
  <sheetViews>
    <sheetView tabSelected="1" view="pageBreakPreview" topLeftCell="A322" zoomScaleSheetLayoutView="100" workbookViewId="0">
      <selection activeCell="F346" sqref="F1:O1048576"/>
    </sheetView>
  </sheetViews>
  <sheetFormatPr defaultRowHeight="15"/>
  <cols>
    <col min="1" max="1" width="45.7109375" style="493" customWidth="1"/>
    <col min="2" max="5" width="11.7109375" style="493" customWidth="1"/>
    <col min="6" max="6" width="23.5703125" style="2852" bestFit="1" customWidth="1"/>
    <col min="7" max="7" width="17.42578125" style="2852" bestFit="1" customWidth="1"/>
    <col min="8" max="8" width="11" style="2852" customWidth="1"/>
    <col min="9" max="9" width="14.85546875" style="2852" bestFit="1" customWidth="1"/>
    <col min="10" max="10" width="11" style="2852" bestFit="1" customWidth="1"/>
    <col min="11" max="12" width="9.140625" style="2853"/>
    <col min="13" max="13" width="10.85546875" style="2853" customWidth="1"/>
    <col min="14" max="15" width="9.140625" style="2853"/>
    <col min="16" max="256" width="9.140625" style="493"/>
    <col min="257" max="257" width="45.7109375" style="493" customWidth="1"/>
    <col min="258" max="261" width="11.7109375" style="493" customWidth="1"/>
    <col min="262" max="262" width="23.5703125" style="493" bestFit="1" customWidth="1"/>
    <col min="263" max="263" width="17.42578125" style="493" bestFit="1" customWidth="1"/>
    <col min="264" max="264" width="11" style="493" customWidth="1"/>
    <col min="265" max="265" width="14.85546875" style="493" bestFit="1" customWidth="1"/>
    <col min="266" max="266" width="11" style="493" bestFit="1" customWidth="1"/>
    <col min="267" max="268" width="9.140625" style="493"/>
    <col min="269" max="269" width="10.85546875" style="493" customWidth="1"/>
    <col min="270" max="512" width="9.140625" style="493"/>
    <col min="513" max="513" width="45.7109375" style="493" customWidth="1"/>
    <col min="514" max="517" width="11.7109375" style="493" customWidth="1"/>
    <col min="518" max="518" width="23.5703125" style="493" bestFit="1" customWidth="1"/>
    <col min="519" max="519" width="17.42578125" style="493" bestFit="1" customWidth="1"/>
    <col min="520" max="520" width="11" style="493" customWidth="1"/>
    <col min="521" max="521" width="14.85546875" style="493" bestFit="1" customWidth="1"/>
    <col min="522" max="522" width="11" style="493" bestFit="1" customWidth="1"/>
    <col min="523" max="524" width="9.140625" style="493"/>
    <col min="525" max="525" width="10.85546875" style="493" customWidth="1"/>
    <col min="526" max="768" width="9.140625" style="493"/>
    <col min="769" max="769" width="45.7109375" style="493" customWidth="1"/>
    <col min="770" max="773" width="11.7109375" style="493" customWidth="1"/>
    <col min="774" max="774" width="23.5703125" style="493" bestFit="1" customWidth="1"/>
    <col min="775" max="775" width="17.42578125" style="493" bestFit="1" customWidth="1"/>
    <col min="776" max="776" width="11" style="493" customWidth="1"/>
    <col min="777" max="777" width="14.85546875" style="493" bestFit="1" customWidth="1"/>
    <col min="778" max="778" width="11" style="493" bestFit="1" customWidth="1"/>
    <col min="779" max="780" width="9.140625" style="493"/>
    <col min="781" max="781" width="10.85546875" style="493" customWidth="1"/>
    <col min="782" max="1024" width="9.140625" style="493"/>
    <col min="1025" max="1025" width="45.7109375" style="493" customWidth="1"/>
    <col min="1026" max="1029" width="11.7109375" style="493" customWidth="1"/>
    <col min="1030" max="1030" width="23.5703125" style="493" bestFit="1" customWidth="1"/>
    <col min="1031" max="1031" width="17.42578125" style="493" bestFit="1" customWidth="1"/>
    <col min="1032" max="1032" width="11" style="493" customWidth="1"/>
    <col min="1033" max="1033" width="14.85546875" style="493" bestFit="1" customWidth="1"/>
    <col min="1034" max="1034" width="11" style="493" bestFit="1" customWidth="1"/>
    <col min="1035" max="1036" width="9.140625" style="493"/>
    <col min="1037" max="1037" width="10.85546875" style="493" customWidth="1"/>
    <col min="1038" max="1280" width="9.140625" style="493"/>
    <col min="1281" max="1281" width="45.7109375" style="493" customWidth="1"/>
    <col min="1282" max="1285" width="11.7109375" style="493" customWidth="1"/>
    <col min="1286" max="1286" width="23.5703125" style="493" bestFit="1" customWidth="1"/>
    <col min="1287" max="1287" width="17.42578125" style="493" bestFit="1" customWidth="1"/>
    <col min="1288" max="1288" width="11" style="493" customWidth="1"/>
    <col min="1289" max="1289" width="14.85546875" style="493" bestFit="1" customWidth="1"/>
    <col min="1290" max="1290" width="11" style="493" bestFit="1" customWidth="1"/>
    <col min="1291" max="1292" width="9.140625" style="493"/>
    <col min="1293" max="1293" width="10.85546875" style="493" customWidth="1"/>
    <col min="1294" max="1536" width="9.140625" style="493"/>
    <col min="1537" max="1537" width="45.7109375" style="493" customWidth="1"/>
    <col min="1538" max="1541" width="11.7109375" style="493" customWidth="1"/>
    <col min="1542" max="1542" width="23.5703125" style="493" bestFit="1" customWidth="1"/>
    <col min="1543" max="1543" width="17.42578125" style="493" bestFit="1" customWidth="1"/>
    <col min="1544" max="1544" width="11" style="493" customWidth="1"/>
    <col min="1545" max="1545" width="14.85546875" style="493" bestFit="1" customWidth="1"/>
    <col min="1546" max="1546" width="11" style="493" bestFit="1" customWidth="1"/>
    <col min="1547" max="1548" width="9.140625" style="493"/>
    <col min="1549" max="1549" width="10.85546875" style="493" customWidth="1"/>
    <col min="1550" max="1792" width="9.140625" style="493"/>
    <col min="1793" max="1793" width="45.7109375" style="493" customWidth="1"/>
    <col min="1794" max="1797" width="11.7109375" style="493" customWidth="1"/>
    <col min="1798" max="1798" width="23.5703125" style="493" bestFit="1" customWidth="1"/>
    <col min="1799" max="1799" width="17.42578125" style="493" bestFit="1" customWidth="1"/>
    <col min="1800" max="1800" width="11" style="493" customWidth="1"/>
    <col min="1801" max="1801" width="14.85546875" style="493" bestFit="1" customWidth="1"/>
    <col min="1802" max="1802" width="11" style="493" bestFit="1" customWidth="1"/>
    <col min="1803" max="1804" width="9.140625" style="493"/>
    <col min="1805" max="1805" width="10.85546875" style="493" customWidth="1"/>
    <col min="1806" max="2048" width="9.140625" style="493"/>
    <col min="2049" max="2049" width="45.7109375" style="493" customWidth="1"/>
    <col min="2050" max="2053" width="11.7109375" style="493" customWidth="1"/>
    <col min="2054" max="2054" width="23.5703125" style="493" bestFit="1" customWidth="1"/>
    <col min="2055" max="2055" width="17.42578125" style="493" bestFit="1" customWidth="1"/>
    <col min="2056" max="2056" width="11" style="493" customWidth="1"/>
    <col min="2057" max="2057" width="14.85546875" style="493" bestFit="1" customWidth="1"/>
    <col min="2058" max="2058" width="11" style="493" bestFit="1" customWidth="1"/>
    <col min="2059" max="2060" width="9.140625" style="493"/>
    <col min="2061" max="2061" width="10.85546875" style="493" customWidth="1"/>
    <col min="2062" max="2304" width="9.140625" style="493"/>
    <col min="2305" max="2305" width="45.7109375" style="493" customWidth="1"/>
    <col min="2306" max="2309" width="11.7109375" style="493" customWidth="1"/>
    <col min="2310" max="2310" width="23.5703125" style="493" bestFit="1" customWidth="1"/>
    <col min="2311" max="2311" width="17.42578125" style="493" bestFit="1" customWidth="1"/>
    <col min="2312" max="2312" width="11" style="493" customWidth="1"/>
    <col min="2313" max="2313" width="14.85546875" style="493" bestFit="1" customWidth="1"/>
    <col min="2314" max="2314" width="11" style="493" bestFit="1" customWidth="1"/>
    <col min="2315" max="2316" width="9.140625" style="493"/>
    <col min="2317" max="2317" width="10.85546875" style="493" customWidth="1"/>
    <col min="2318" max="2560" width="9.140625" style="493"/>
    <col min="2561" max="2561" width="45.7109375" style="493" customWidth="1"/>
    <col min="2562" max="2565" width="11.7109375" style="493" customWidth="1"/>
    <col min="2566" max="2566" width="23.5703125" style="493" bestFit="1" customWidth="1"/>
    <col min="2567" max="2567" width="17.42578125" style="493" bestFit="1" customWidth="1"/>
    <col min="2568" max="2568" width="11" style="493" customWidth="1"/>
    <col min="2569" max="2569" width="14.85546875" style="493" bestFit="1" customWidth="1"/>
    <col min="2570" max="2570" width="11" style="493" bestFit="1" customWidth="1"/>
    <col min="2571" max="2572" width="9.140625" style="493"/>
    <col min="2573" max="2573" width="10.85546875" style="493" customWidth="1"/>
    <col min="2574" max="2816" width="9.140625" style="493"/>
    <col min="2817" max="2817" width="45.7109375" style="493" customWidth="1"/>
    <col min="2818" max="2821" width="11.7109375" style="493" customWidth="1"/>
    <col min="2822" max="2822" width="23.5703125" style="493" bestFit="1" customWidth="1"/>
    <col min="2823" max="2823" width="17.42578125" style="493" bestFit="1" customWidth="1"/>
    <col min="2824" max="2824" width="11" style="493" customWidth="1"/>
    <col min="2825" max="2825" width="14.85546875" style="493" bestFit="1" customWidth="1"/>
    <col min="2826" max="2826" width="11" style="493" bestFit="1" customWidth="1"/>
    <col min="2827" max="2828" width="9.140625" style="493"/>
    <col min="2829" max="2829" width="10.85546875" style="493" customWidth="1"/>
    <col min="2830" max="3072" width="9.140625" style="493"/>
    <col min="3073" max="3073" width="45.7109375" style="493" customWidth="1"/>
    <col min="3074" max="3077" width="11.7109375" style="493" customWidth="1"/>
    <col min="3078" max="3078" width="23.5703125" style="493" bestFit="1" customWidth="1"/>
    <col min="3079" max="3079" width="17.42578125" style="493" bestFit="1" customWidth="1"/>
    <col min="3080" max="3080" width="11" style="493" customWidth="1"/>
    <col min="3081" max="3081" width="14.85546875" style="493" bestFit="1" customWidth="1"/>
    <col min="3082" max="3082" width="11" style="493" bestFit="1" customWidth="1"/>
    <col min="3083" max="3084" width="9.140625" style="493"/>
    <col min="3085" max="3085" width="10.85546875" style="493" customWidth="1"/>
    <col min="3086" max="3328" width="9.140625" style="493"/>
    <col min="3329" max="3329" width="45.7109375" style="493" customWidth="1"/>
    <col min="3330" max="3333" width="11.7109375" style="493" customWidth="1"/>
    <col min="3334" max="3334" width="23.5703125" style="493" bestFit="1" customWidth="1"/>
    <col min="3335" max="3335" width="17.42578125" style="493" bestFit="1" customWidth="1"/>
    <col min="3336" max="3336" width="11" style="493" customWidth="1"/>
    <col min="3337" max="3337" width="14.85546875" style="493" bestFit="1" customWidth="1"/>
    <col min="3338" max="3338" width="11" style="493" bestFit="1" customWidth="1"/>
    <col min="3339" max="3340" width="9.140625" style="493"/>
    <col min="3341" max="3341" width="10.85546875" style="493" customWidth="1"/>
    <col min="3342" max="3584" width="9.140625" style="493"/>
    <col min="3585" max="3585" width="45.7109375" style="493" customWidth="1"/>
    <col min="3586" max="3589" width="11.7109375" style="493" customWidth="1"/>
    <col min="3590" max="3590" width="23.5703125" style="493" bestFit="1" customWidth="1"/>
    <col min="3591" max="3591" width="17.42578125" style="493" bestFit="1" customWidth="1"/>
    <col min="3592" max="3592" width="11" style="493" customWidth="1"/>
    <col min="3593" max="3593" width="14.85546875" style="493" bestFit="1" customWidth="1"/>
    <col min="3594" max="3594" width="11" style="493" bestFit="1" customWidth="1"/>
    <col min="3595" max="3596" width="9.140625" style="493"/>
    <col min="3597" max="3597" width="10.85546875" style="493" customWidth="1"/>
    <col min="3598" max="3840" width="9.140625" style="493"/>
    <col min="3841" max="3841" width="45.7109375" style="493" customWidth="1"/>
    <col min="3842" max="3845" width="11.7109375" style="493" customWidth="1"/>
    <col min="3846" max="3846" width="23.5703125" style="493" bestFit="1" customWidth="1"/>
    <col min="3847" max="3847" width="17.42578125" style="493" bestFit="1" customWidth="1"/>
    <col min="3848" max="3848" width="11" style="493" customWidth="1"/>
    <col min="3849" max="3849" width="14.85546875" style="493" bestFit="1" customWidth="1"/>
    <col min="3850" max="3850" width="11" style="493" bestFit="1" customWidth="1"/>
    <col min="3851" max="3852" width="9.140625" style="493"/>
    <col min="3853" max="3853" width="10.85546875" style="493" customWidth="1"/>
    <col min="3854" max="4096" width="9.140625" style="493"/>
    <col min="4097" max="4097" width="45.7109375" style="493" customWidth="1"/>
    <col min="4098" max="4101" width="11.7109375" style="493" customWidth="1"/>
    <col min="4102" max="4102" width="23.5703125" style="493" bestFit="1" customWidth="1"/>
    <col min="4103" max="4103" width="17.42578125" style="493" bestFit="1" customWidth="1"/>
    <col min="4104" max="4104" width="11" style="493" customWidth="1"/>
    <col min="4105" max="4105" width="14.85546875" style="493" bestFit="1" customWidth="1"/>
    <col min="4106" max="4106" width="11" style="493" bestFit="1" customWidth="1"/>
    <col min="4107" max="4108" width="9.140625" style="493"/>
    <col min="4109" max="4109" width="10.85546875" style="493" customWidth="1"/>
    <col min="4110" max="4352" width="9.140625" style="493"/>
    <col min="4353" max="4353" width="45.7109375" style="493" customWidth="1"/>
    <col min="4354" max="4357" width="11.7109375" style="493" customWidth="1"/>
    <col min="4358" max="4358" width="23.5703125" style="493" bestFit="1" customWidth="1"/>
    <col min="4359" max="4359" width="17.42578125" style="493" bestFit="1" customWidth="1"/>
    <col min="4360" max="4360" width="11" style="493" customWidth="1"/>
    <col min="4361" max="4361" width="14.85546875" style="493" bestFit="1" customWidth="1"/>
    <col min="4362" max="4362" width="11" style="493" bestFit="1" customWidth="1"/>
    <col min="4363" max="4364" width="9.140625" style="493"/>
    <col min="4365" max="4365" width="10.85546875" style="493" customWidth="1"/>
    <col min="4366" max="4608" width="9.140625" style="493"/>
    <col min="4609" max="4609" width="45.7109375" style="493" customWidth="1"/>
    <col min="4610" max="4613" width="11.7109375" style="493" customWidth="1"/>
    <col min="4614" max="4614" width="23.5703125" style="493" bestFit="1" customWidth="1"/>
    <col min="4615" max="4615" width="17.42578125" style="493" bestFit="1" customWidth="1"/>
    <col min="4616" max="4616" width="11" style="493" customWidth="1"/>
    <col min="4617" max="4617" width="14.85546875" style="493" bestFit="1" customWidth="1"/>
    <col min="4618" max="4618" width="11" style="493" bestFit="1" customWidth="1"/>
    <col min="4619" max="4620" width="9.140625" style="493"/>
    <col min="4621" max="4621" width="10.85546875" style="493" customWidth="1"/>
    <col min="4622" max="4864" width="9.140625" style="493"/>
    <col min="4865" max="4865" width="45.7109375" style="493" customWidth="1"/>
    <col min="4866" max="4869" width="11.7109375" style="493" customWidth="1"/>
    <col min="4870" max="4870" width="23.5703125" style="493" bestFit="1" customWidth="1"/>
    <col min="4871" max="4871" width="17.42578125" style="493" bestFit="1" customWidth="1"/>
    <col min="4872" max="4872" width="11" style="493" customWidth="1"/>
    <col min="4873" max="4873" width="14.85546875" style="493" bestFit="1" customWidth="1"/>
    <col min="4874" max="4874" width="11" style="493" bestFit="1" customWidth="1"/>
    <col min="4875" max="4876" width="9.140625" style="493"/>
    <col min="4877" max="4877" width="10.85546875" style="493" customWidth="1"/>
    <col min="4878" max="5120" width="9.140625" style="493"/>
    <col min="5121" max="5121" width="45.7109375" style="493" customWidth="1"/>
    <col min="5122" max="5125" width="11.7109375" style="493" customWidth="1"/>
    <col min="5126" max="5126" width="23.5703125" style="493" bestFit="1" customWidth="1"/>
    <col min="5127" max="5127" width="17.42578125" style="493" bestFit="1" customWidth="1"/>
    <col min="5128" max="5128" width="11" style="493" customWidth="1"/>
    <col min="5129" max="5129" width="14.85546875" style="493" bestFit="1" customWidth="1"/>
    <col min="5130" max="5130" width="11" style="493" bestFit="1" customWidth="1"/>
    <col min="5131" max="5132" width="9.140625" style="493"/>
    <col min="5133" max="5133" width="10.85546875" style="493" customWidth="1"/>
    <col min="5134" max="5376" width="9.140625" style="493"/>
    <col min="5377" max="5377" width="45.7109375" style="493" customWidth="1"/>
    <col min="5378" max="5381" width="11.7109375" style="493" customWidth="1"/>
    <col min="5382" max="5382" width="23.5703125" style="493" bestFit="1" customWidth="1"/>
    <col min="5383" max="5383" width="17.42578125" style="493" bestFit="1" customWidth="1"/>
    <col min="5384" max="5384" width="11" style="493" customWidth="1"/>
    <col min="5385" max="5385" width="14.85546875" style="493" bestFit="1" customWidth="1"/>
    <col min="5386" max="5386" width="11" style="493" bestFit="1" customWidth="1"/>
    <col min="5387" max="5388" width="9.140625" style="493"/>
    <col min="5389" max="5389" width="10.85546875" style="493" customWidth="1"/>
    <col min="5390" max="5632" width="9.140625" style="493"/>
    <col min="5633" max="5633" width="45.7109375" style="493" customWidth="1"/>
    <col min="5634" max="5637" width="11.7109375" style="493" customWidth="1"/>
    <col min="5638" max="5638" width="23.5703125" style="493" bestFit="1" customWidth="1"/>
    <col min="5639" max="5639" width="17.42578125" style="493" bestFit="1" customWidth="1"/>
    <col min="5640" max="5640" width="11" style="493" customWidth="1"/>
    <col min="5641" max="5641" width="14.85546875" style="493" bestFit="1" customWidth="1"/>
    <col min="5642" max="5642" width="11" style="493" bestFit="1" customWidth="1"/>
    <col min="5643" max="5644" width="9.140625" style="493"/>
    <col min="5645" max="5645" width="10.85546875" style="493" customWidth="1"/>
    <col min="5646" max="5888" width="9.140625" style="493"/>
    <col min="5889" max="5889" width="45.7109375" style="493" customWidth="1"/>
    <col min="5890" max="5893" width="11.7109375" style="493" customWidth="1"/>
    <col min="5894" max="5894" width="23.5703125" style="493" bestFit="1" customWidth="1"/>
    <col min="5895" max="5895" width="17.42578125" style="493" bestFit="1" customWidth="1"/>
    <col min="5896" max="5896" width="11" style="493" customWidth="1"/>
    <col min="5897" max="5897" width="14.85546875" style="493" bestFit="1" customWidth="1"/>
    <col min="5898" max="5898" width="11" style="493" bestFit="1" customWidth="1"/>
    <col min="5899" max="5900" width="9.140625" style="493"/>
    <col min="5901" max="5901" width="10.85546875" style="493" customWidth="1"/>
    <col min="5902" max="6144" width="9.140625" style="493"/>
    <col min="6145" max="6145" width="45.7109375" style="493" customWidth="1"/>
    <col min="6146" max="6149" width="11.7109375" style="493" customWidth="1"/>
    <col min="6150" max="6150" width="23.5703125" style="493" bestFit="1" customWidth="1"/>
    <col min="6151" max="6151" width="17.42578125" style="493" bestFit="1" customWidth="1"/>
    <col min="6152" max="6152" width="11" style="493" customWidth="1"/>
    <col min="6153" max="6153" width="14.85546875" style="493" bestFit="1" customWidth="1"/>
    <col min="6154" max="6154" width="11" style="493" bestFit="1" customWidth="1"/>
    <col min="6155" max="6156" width="9.140625" style="493"/>
    <col min="6157" max="6157" width="10.85546875" style="493" customWidth="1"/>
    <col min="6158" max="6400" width="9.140625" style="493"/>
    <col min="6401" max="6401" width="45.7109375" style="493" customWidth="1"/>
    <col min="6402" max="6405" width="11.7109375" style="493" customWidth="1"/>
    <col min="6406" max="6406" width="23.5703125" style="493" bestFit="1" customWidth="1"/>
    <col min="6407" max="6407" width="17.42578125" style="493" bestFit="1" customWidth="1"/>
    <col min="6408" max="6408" width="11" style="493" customWidth="1"/>
    <col min="6409" max="6409" width="14.85546875" style="493" bestFit="1" customWidth="1"/>
    <col min="6410" max="6410" width="11" style="493" bestFit="1" customWidth="1"/>
    <col min="6411" max="6412" width="9.140625" style="493"/>
    <col min="6413" max="6413" width="10.85546875" style="493" customWidth="1"/>
    <col min="6414" max="6656" width="9.140625" style="493"/>
    <col min="6657" max="6657" width="45.7109375" style="493" customWidth="1"/>
    <col min="6658" max="6661" width="11.7109375" style="493" customWidth="1"/>
    <col min="6662" max="6662" width="23.5703125" style="493" bestFit="1" customWidth="1"/>
    <col min="6663" max="6663" width="17.42578125" style="493" bestFit="1" customWidth="1"/>
    <col min="6664" max="6664" width="11" style="493" customWidth="1"/>
    <col min="6665" max="6665" width="14.85546875" style="493" bestFit="1" customWidth="1"/>
    <col min="6666" max="6666" width="11" style="493" bestFit="1" customWidth="1"/>
    <col min="6667" max="6668" width="9.140625" style="493"/>
    <col min="6669" max="6669" width="10.85546875" style="493" customWidth="1"/>
    <col min="6670" max="6912" width="9.140625" style="493"/>
    <col min="6913" max="6913" width="45.7109375" style="493" customWidth="1"/>
    <col min="6914" max="6917" width="11.7109375" style="493" customWidth="1"/>
    <col min="6918" max="6918" width="23.5703125" style="493" bestFit="1" customWidth="1"/>
    <col min="6919" max="6919" width="17.42578125" style="493" bestFit="1" customWidth="1"/>
    <col min="6920" max="6920" width="11" style="493" customWidth="1"/>
    <col min="6921" max="6921" width="14.85546875" style="493" bestFit="1" customWidth="1"/>
    <col min="6922" max="6922" width="11" style="493" bestFit="1" customWidth="1"/>
    <col min="6923" max="6924" width="9.140625" style="493"/>
    <col min="6925" max="6925" width="10.85546875" style="493" customWidth="1"/>
    <col min="6926" max="7168" width="9.140625" style="493"/>
    <col min="7169" max="7169" width="45.7109375" style="493" customWidth="1"/>
    <col min="7170" max="7173" width="11.7109375" style="493" customWidth="1"/>
    <col min="7174" max="7174" width="23.5703125" style="493" bestFit="1" customWidth="1"/>
    <col min="7175" max="7175" width="17.42578125" style="493" bestFit="1" customWidth="1"/>
    <col min="7176" max="7176" width="11" style="493" customWidth="1"/>
    <col min="7177" max="7177" width="14.85546875" style="493" bestFit="1" customWidth="1"/>
    <col min="7178" max="7178" width="11" style="493" bestFit="1" customWidth="1"/>
    <col min="7179" max="7180" width="9.140625" style="493"/>
    <col min="7181" max="7181" width="10.85546875" style="493" customWidth="1"/>
    <col min="7182" max="7424" width="9.140625" style="493"/>
    <col min="7425" max="7425" width="45.7109375" style="493" customWidth="1"/>
    <col min="7426" max="7429" width="11.7109375" style="493" customWidth="1"/>
    <col min="7430" max="7430" width="23.5703125" style="493" bestFit="1" customWidth="1"/>
    <col min="7431" max="7431" width="17.42578125" style="493" bestFit="1" customWidth="1"/>
    <col min="7432" max="7432" width="11" style="493" customWidth="1"/>
    <col min="7433" max="7433" width="14.85546875" style="493" bestFit="1" customWidth="1"/>
    <col min="7434" max="7434" width="11" style="493" bestFit="1" customWidth="1"/>
    <col min="7435" max="7436" width="9.140625" style="493"/>
    <col min="7437" max="7437" width="10.85546875" style="493" customWidth="1"/>
    <col min="7438" max="7680" width="9.140625" style="493"/>
    <col min="7681" max="7681" width="45.7109375" style="493" customWidth="1"/>
    <col min="7682" max="7685" width="11.7109375" style="493" customWidth="1"/>
    <col min="7686" max="7686" width="23.5703125" style="493" bestFit="1" customWidth="1"/>
    <col min="7687" max="7687" width="17.42578125" style="493" bestFit="1" customWidth="1"/>
    <col min="7688" max="7688" width="11" style="493" customWidth="1"/>
    <col min="7689" max="7689" width="14.85546875" style="493" bestFit="1" customWidth="1"/>
    <col min="7690" max="7690" width="11" style="493" bestFit="1" customWidth="1"/>
    <col min="7691" max="7692" width="9.140625" style="493"/>
    <col min="7693" max="7693" width="10.85546875" style="493" customWidth="1"/>
    <col min="7694" max="7936" width="9.140625" style="493"/>
    <col min="7937" max="7937" width="45.7109375" style="493" customWidth="1"/>
    <col min="7938" max="7941" width="11.7109375" style="493" customWidth="1"/>
    <col min="7942" max="7942" width="23.5703125" style="493" bestFit="1" customWidth="1"/>
    <col min="7943" max="7943" width="17.42578125" style="493" bestFit="1" customWidth="1"/>
    <col min="7944" max="7944" width="11" style="493" customWidth="1"/>
    <col min="7945" max="7945" width="14.85546875" style="493" bestFit="1" customWidth="1"/>
    <col min="7946" max="7946" width="11" style="493" bestFit="1" customWidth="1"/>
    <col min="7947" max="7948" width="9.140625" style="493"/>
    <col min="7949" max="7949" width="10.85546875" style="493" customWidth="1"/>
    <col min="7950" max="8192" width="9.140625" style="493"/>
    <col min="8193" max="8193" width="45.7109375" style="493" customWidth="1"/>
    <col min="8194" max="8197" width="11.7109375" style="493" customWidth="1"/>
    <col min="8198" max="8198" width="23.5703125" style="493" bestFit="1" customWidth="1"/>
    <col min="8199" max="8199" width="17.42578125" style="493" bestFit="1" customWidth="1"/>
    <col min="8200" max="8200" width="11" style="493" customWidth="1"/>
    <col min="8201" max="8201" width="14.85546875" style="493" bestFit="1" customWidth="1"/>
    <col min="8202" max="8202" width="11" style="493" bestFit="1" customWidth="1"/>
    <col min="8203" max="8204" width="9.140625" style="493"/>
    <col min="8205" max="8205" width="10.85546875" style="493" customWidth="1"/>
    <col min="8206" max="8448" width="9.140625" style="493"/>
    <col min="8449" max="8449" width="45.7109375" style="493" customWidth="1"/>
    <col min="8450" max="8453" width="11.7109375" style="493" customWidth="1"/>
    <col min="8454" max="8454" width="23.5703125" style="493" bestFit="1" customWidth="1"/>
    <col min="8455" max="8455" width="17.42578125" style="493" bestFit="1" customWidth="1"/>
    <col min="8456" max="8456" width="11" style="493" customWidth="1"/>
    <col min="8457" max="8457" width="14.85546875" style="493" bestFit="1" customWidth="1"/>
    <col min="8458" max="8458" width="11" style="493" bestFit="1" customWidth="1"/>
    <col min="8459" max="8460" width="9.140625" style="493"/>
    <col min="8461" max="8461" width="10.85546875" style="493" customWidth="1"/>
    <col min="8462" max="8704" width="9.140625" style="493"/>
    <col min="8705" max="8705" width="45.7109375" style="493" customWidth="1"/>
    <col min="8706" max="8709" width="11.7109375" style="493" customWidth="1"/>
    <col min="8710" max="8710" width="23.5703125" style="493" bestFit="1" customWidth="1"/>
    <col min="8711" max="8711" width="17.42578125" style="493" bestFit="1" customWidth="1"/>
    <col min="8712" max="8712" width="11" style="493" customWidth="1"/>
    <col min="8713" max="8713" width="14.85546875" style="493" bestFit="1" customWidth="1"/>
    <col min="8714" max="8714" width="11" style="493" bestFit="1" customWidth="1"/>
    <col min="8715" max="8716" width="9.140625" style="493"/>
    <col min="8717" max="8717" width="10.85546875" style="493" customWidth="1"/>
    <col min="8718" max="8960" width="9.140625" style="493"/>
    <col min="8961" max="8961" width="45.7109375" style="493" customWidth="1"/>
    <col min="8962" max="8965" width="11.7109375" style="493" customWidth="1"/>
    <col min="8966" max="8966" width="23.5703125" style="493" bestFit="1" customWidth="1"/>
    <col min="8967" max="8967" width="17.42578125" style="493" bestFit="1" customWidth="1"/>
    <col min="8968" max="8968" width="11" style="493" customWidth="1"/>
    <col min="8969" max="8969" width="14.85546875" style="493" bestFit="1" customWidth="1"/>
    <col min="8970" max="8970" width="11" style="493" bestFit="1" customWidth="1"/>
    <col min="8971" max="8972" width="9.140625" style="493"/>
    <col min="8973" max="8973" width="10.85546875" style="493" customWidth="1"/>
    <col min="8974" max="9216" width="9.140625" style="493"/>
    <col min="9217" max="9217" width="45.7109375" style="493" customWidth="1"/>
    <col min="9218" max="9221" width="11.7109375" style="493" customWidth="1"/>
    <col min="9222" max="9222" width="23.5703125" style="493" bestFit="1" customWidth="1"/>
    <col min="9223" max="9223" width="17.42578125" style="493" bestFit="1" customWidth="1"/>
    <col min="9224" max="9224" width="11" style="493" customWidth="1"/>
    <col min="9225" max="9225" width="14.85546875" style="493" bestFit="1" customWidth="1"/>
    <col min="9226" max="9226" width="11" style="493" bestFit="1" customWidth="1"/>
    <col min="9227" max="9228" width="9.140625" style="493"/>
    <col min="9229" max="9229" width="10.85546875" style="493" customWidth="1"/>
    <col min="9230" max="9472" width="9.140625" style="493"/>
    <col min="9473" max="9473" width="45.7109375" style="493" customWidth="1"/>
    <col min="9474" max="9477" width="11.7109375" style="493" customWidth="1"/>
    <col min="9478" max="9478" width="23.5703125" style="493" bestFit="1" customWidth="1"/>
    <col min="9479" max="9479" width="17.42578125" style="493" bestFit="1" customWidth="1"/>
    <col min="9480" max="9480" width="11" style="493" customWidth="1"/>
    <col min="9481" max="9481" width="14.85546875" style="493" bestFit="1" customWidth="1"/>
    <col min="9482" max="9482" width="11" style="493" bestFit="1" customWidth="1"/>
    <col min="9483" max="9484" width="9.140625" style="493"/>
    <col min="9485" max="9485" width="10.85546875" style="493" customWidth="1"/>
    <col min="9486" max="9728" width="9.140625" style="493"/>
    <col min="9729" max="9729" width="45.7109375" style="493" customWidth="1"/>
    <col min="9730" max="9733" width="11.7109375" style="493" customWidth="1"/>
    <col min="9734" max="9734" width="23.5703125" style="493" bestFit="1" customWidth="1"/>
    <col min="9735" max="9735" width="17.42578125" style="493" bestFit="1" customWidth="1"/>
    <col min="9736" max="9736" width="11" style="493" customWidth="1"/>
    <col min="9737" max="9737" width="14.85546875" style="493" bestFit="1" customWidth="1"/>
    <col min="9738" max="9738" width="11" style="493" bestFit="1" customWidth="1"/>
    <col min="9739" max="9740" width="9.140625" style="493"/>
    <col min="9741" max="9741" width="10.85546875" style="493" customWidth="1"/>
    <col min="9742" max="9984" width="9.140625" style="493"/>
    <col min="9985" max="9985" width="45.7109375" style="493" customWidth="1"/>
    <col min="9986" max="9989" width="11.7109375" style="493" customWidth="1"/>
    <col min="9990" max="9990" width="23.5703125" style="493" bestFit="1" customWidth="1"/>
    <col min="9991" max="9991" width="17.42578125" style="493" bestFit="1" customWidth="1"/>
    <col min="9992" max="9992" width="11" style="493" customWidth="1"/>
    <col min="9993" max="9993" width="14.85546875" style="493" bestFit="1" customWidth="1"/>
    <col min="9994" max="9994" width="11" style="493" bestFit="1" customWidth="1"/>
    <col min="9995" max="9996" width="9.140625" style="493"/>
    <col min="9997" max="9997" width="10.85546875" style="493" customWidth="1"/>
    <col min="9998" max="10240" width="9.140625" style="493"/>
    <col min="10241" max="10241" width="45.7109375" style="493" customWidth="1"/>
    <col min="10242" max="10245" width="11.7109375" style="493" customWidth="1"/>
    <col min="10246" max="10246" width="23.5703125" style="493" bestFit="1" customWidth="1"/>
    <col min="10247" max="10247" width="17.42578125" style="493" bestFit="1" customWidth="1"/>
    <col min="10248" max="10248" width="11" style="493" customWidth="1"/>
    <col min="10249" max="10249" width="14.85546875" style="493" bestFit="1" customWidth="1"/>
    <col min="10250" max="10250" width="11" style="493" bestFit="1" customWidth="1"/>
    <col min="10251" max="10252" width="9.140625" style="493"/>
    <col min="10253" max="10253" width="10.85546875" style="493" customWidth="1"/>
    <col min="10254" max="10496" width="9.140625" style="493"/>
    <col min="10497" max="10497" width="45.7109375" style="493" customWidth="1"/>
    <col min="10498" max="10501" width="11.7109375" style="493" customWidth="1"/>
    <col min="10502" max="10502" width="23.5703125" style="493" bestFit="1" customWidth="1"/>
    <col min="10503" max="10503" width="17.42578125" style="493" bestFit="1" customWidth="1"/>
    <col min="10504" max="10504" width="11" style="493" customWidth="1"/>
    <col min="10505" max="10505" width="14.85546875" style="493" bestFit="1" customWidth="1"/>
    <col min="10506" max="10506" width="11" style="493" bestFit="1" customWidth="1"/>
    <col min="10507" max="10508" width="9.140625" style="493"/>
    <col min="10509" max="10509" width="10.85546875" style="493" customWidth="1"/>
    <col min="10510" max="10752" width="9.140625" style="493"/>
    <col min="10753" max="10753" width="45.7109375" style="493" customWidth="1"/>
    <col min="10754" max="10757" width="11.7109375" style="493" customWidth="1"/>
    <col min="10758" max="10758" width="23.5703125" style="493" bestFit="1" customWidth="1"/>
    <col min="10759" max="10759" width="17.42578125" style="493" bestFit="1" customWidth="1"/>
    <col min="10760" max="10760" width="11" style="493" customWidth="1"/>
    <col min="10761" max="10761" width="14.85546875" style="493" bestFit="1" customWidth="1"/>
    <col min="10762" max="10762" width="11" style="493" bestFit="1" customWidth="1"/>
    <col min="10763" max="10764" width="9.140625" style="493"/>
    <col min="10765" max="10765" width="10.85546875" style="493" customWidth="1"/>
    <col min="10766" max="11008" width="9.140625" style="493"/>
    <col min="11009" max="11009" width="45.7109375" style="493" customWidth="1"/>
    <col min="11010" max="11013" width="11.7109375" style="493" customWidth="1"/>
    <col min="11014" max="11014" width="23.5703125" style="493" bestFit="1" customWidth="1"/>
    <col min="11015" max="11015" width="17.42578125" style="493" bestFit="1" customWidth="1"/>
    <col min="11016" max="11016" width="11" style="493" customWidth="1"/>
    <col min="11017" max="11017" width="14.85546875" style="493" bestFit="1" customWidth="1"/>
    <col min="11018" max="11018" width="11" style="493" bestFit="1" customWidth="1"/>
    <col min="11019" max="11020" width="9.140625" style="493"/>
    <col min="11021" max="11021" width="10.85546875" style="493" customWidth="1"/>
    <col min="11022" max="11264" width="9.140625" style="493"/>
    <col min="11265" max="11265" width="45.7109375" style="493" customWidth="1"/>
    <col min="11266" max="11269" width="11.7109375" style="493" customWidth="1"/>
    <col min="11270" max="11270" width="23.5703125" style="493" bestFit="1" customWidth="1"/>
    <col min="11271" max="11271" width="17.42578125" style="493" bestFit="1" customWidth="1"/>
    <col min="11272" max="11272" width="11" style="493" customWidth="1"/>
    <col min="11273" max="11273" width="14.85546875" style="493" bestFit="1" customWidth="1"/>
    <col min="11274" max="11274" width="11" style="493" bestFit="1" customWidth="1"/>
    <col min="11275" max="11276" width="9.140625" style="493"/>
    <col min="11277" max="11277" width="10.85546875" style="493" customWidth="1"/>
    <col min="11278" max="11520" width="9.140625" style="493"/>
    <col min="11521" max="11521" width="45.7109375" style="493" customWidth="1"/>
    <col min="11522" max="11525" width="11.7109375" style="493" customWidth="1"/>
    <col min="11526" max="11526" width="23.5703125" style="493" bestFit="1" customWidth="1"/>
    <col min="11527" max="11527" width="17.42578125" style="493" bestFit="1" customWidth="1"/>
    <col min="11528" max="11528" width="11" style="493" customWidth="1"/>
    <col min="11529" max="11529" width="14.85546875" style="493" bestFit="1" customWidth="1"/>
    <col min="11530" max="11530" width="11" style="493" bestFit="1" customWidth="1"/>
    <col min="11531" max="11532" width="9.140625" style="493"/>
    <col min="11533" max="11533" width="10.85546875" style="493" customWidth="1"/>
    <col min="11534" max="11776" width="9.140625" style="493"/>
    <col min="11777" max="11777" width="45.7109375" style="493" customWidth="1"/>
    <col min="11778" max="11781" width="11.7109375" style="493" customWidth="1"/>
    <col min="11782" max="11782" width="23.5703125" style="493" bestFit="1" customWidth="1"/>
    <col min="11783" max="11783" width="17.42578125" style="493" bestFit="1" customWidth="1"/>
    <col min="11784" max="11784" width="11" style="493" customWidth="1"/>
    <col min="11785" max="11785" width="14.85546875" style="493" bestFit="1" customWidth="1"/>
    <col min="11786" max="11786" width="11" style="493" bestFit="1" customWidth="1"/>
    <col min="11787" max="11788" width="9.140625" style="493"/>
    <col min="11789" max="11789" width="10.85546875" style="493" customWidth="1"/>
    <col min="11790" max="12032" width="9.140625" style="493"/>
    <col min="12033" max="12033" width="45.7109375" style="493" customWidth="1"/>
    <col min="12034" max="12037" width="11.7109375" style="493" customWidth="1"/>
    <col min="12038" max="12038" width="23.5703125" style="493" bestFit="1" customWidth="1"/>
    <col min="12039" max="12039" width="17.42578125" style="493" bestFit="1" customWidth="1"/>
    <col min="12040" max="12040" width="11" style="493" customWidth="1"/>
    <col min="12041" max="12041" width="14.85546875" style="493" bestFit="1" customWidth="1"/>
    <col min="12042" max="12042" width="11" style="493" bestFit="1" customWidth="1"/>
    <col min="12043" max="12044" width="9.140625" style="493"/>
    <col min="12045" max="12045" width="10.85546875" style="493" customWidth="1"/>
    <col min="12046" max="12288" width="9.140625" style="493"/>
    <col min="12289" max="12289" width="45.7109375" style="493" customWidth="1"/>
    <col min="12290" max="12293" width="11.7109375" style="493" customWidth="1"/>
    <col min="12294" max="12294" width="23.5703125" style="493" bestFit="1" customWidth="1"/>
    <col min="12295" max="12295" width="17.42578125" style="493" bestFit="1" customWidth="1"/>
    <col min="12296" max="12296" width="11" style="493" customWidth="1"/>
    <col min="12297" max="12297" width="14.85546875" style="493" bestFit="1" customWidth="1"/>
    <col min="12298" max="12298" width="11" style="493" bestFit="1" customWidth="1"/>
    <col min="12299" max="12300" width="9.140625" style="493"/>
    <col min="12301" max="12301" width="10.85546875" style="493" customWidth="1"/>
    <col min="12302" max="12544" width="9.140625" style="493"/>
    <col min="12545" max="12545" width="45.7109375" style="493" customWidth="1"/>
    <col min="12546" max="12549" width="11.7109375" style="493" customWidth="1"/>
    <col min="12550" max="12550" width="23.5703125" style="493" bestFit="1" customWidth="1"/>
    <col min="12551" max="12551" width="17.42578125" style="493" bestFit="1" customWidth="1"/>
    <col min="12552" max="12552" width="11" style="493" customWidth="1"/>
    <col min="12553" max="12553" width="14.85546875" style="493" bestFit="1" customWidth="1"/>
    <col min="12554" max="12554" width="11" style="493" bestFit="1" customWidth="1"/>
    <col min="12555" max="12556" width="9.140625" style="493"/>
    <col min="12557" max="12557" width="10.85546875" style="493" customWidth="1"/>
    <col min="12558" max="12800" width="9.140625" style="493"/>
    <col min="12801" max="12801" width="45.7109375" style="493" customWidth="1"/>
    <col min="12802" max="12805" width="11.7109375" style="493" customWidth="1"/>
    <col min="12806" max="12806" width="23.5703125" style="493" bestFit="1" customWidth="1"/>
    <col min="12807" max="12807" width="17.42578125" style="493" bestFit="1" customWidth="1"/>
    <col min="12808" max="12808" width="11" style="493" customWidth="1"/>
    <col min="12809" max="12809" width="14.85546875" style="493" bestFit="1" customWidth="1"/>
    <col min="12810" max="12810" width="11" style="493" bestFit="1" customWidth="1"/>
    <col min="12811" max="12812" width="9.140625" style="493"/>
    <col min="12813" max="12813" width="10.85546875" style="493" customWidth="1"/>
    <col min="12814" max="13056" width="9.140625" style="493"/>
    <col min="13057" max="13057" width="45.7109375" style="493" customWidth="1"/>
    <col min="13058" max="13061" width="11.7109375" style="493" customWidth="1"/>
    <col min="13062" max="13062" width="23.5703125" style="493" bestFit="1" customWidth="1"/>
    <col min="13063" max="13063" width="17.42578125" style="493" bestFit="1" customWidth="1"/>
    <col min="13064" max="13064" width="11" style="493" customWidth="1"/>
    <col min="13065" max="13065" width="14.85546875" style="493" bestFit="1" customWidth="1"/>
    <col min="13066" max="13066" width="11" style="493" bestFit="1" customWidth="1"/>
    <col min="13067" max="13068" width="9.140625" style="493"/>
    <col min="13069" max="13069" width="10.85546875" style="493" customWidth="1"/>
    <col min="13070" max="13312" width="9.140625" style="493"/>
    <col min="13313" max="13313" width="45.7109375" style="493" customWidth="1"/>
    <col min="13314" max="13317" width="11.7109375" style="493" customWidth="1"/>
    <col min="13318" max="13318" width="23.5703125" style="493" bestFit="1" customWidth="1"/>
    <col min="13319" max="13319" width="17.42578125" style="493" bestFit="1" customWidth="1"/>
    <col min="13320" max="13320" width="11" style="493" customWidth="1"/>
    <col min="13321" max="13321" width="14.85546875" style="493" bestFit="1" customWidth="1"/>
    <col min="13322" max="13322" width="11" style="493" bestFit="1" customWidth="1"/>
    <col min="13323" max="13324" width="9.140625" style="493"/>
    <col min="13325" max="13325" width="10.85546875" style="493" customWidth="1"/>
    <col min="13326" max="13568" width="9.140625" style="493"/>
    <col min="13569" max="13569" width="45.7109375" style="493" customWidth="1"/>
    <col min="13570" max="13573" width="11.7109375" style="493" customWidth="1"/>
    <col min="13574" max="13574" width="23.5703125" style="493" bestFit="1" customWidth="1"/>
    <col min="13575" max="13575" width="17.42578125" style="493" bestFit="1" customWidth="1"/>
    <col min="13576" max="13576" width="11" style="493" customWidth="1"/>
    <col min="13577" max="13577" width="14.85546875" style="493" bestFit="1" customWidth="1"/>
    <col min="13578" max="13578" width="11" style="493" bestFit="1" customWidth="1"/>
    <col min="13579" max="13580" width="9.140625" style="493"/>
    <col min="13581" max="13581" width="10.85546875" style="493" customWidth="1"/>
    <col min="13582" max="13824" width="9.140625" style="493"/>
    <col min="13825" max="13825" width="45.7109375" style="493" customWidth="1"/>
    <col min="13826" max="13829" width="11.7109375" style="493" customWidth="1"/>
    <col min="13830" max="13830" width="23.5703125" style="493" bestFit="1" customWidth="1"/>
    <col min="13831" max="13831" width="17.42578125" style="493" bestFit="1" customWidth="1"/>
    <col min="13832" max="13832" width="11" style="493" customWidth="1"/>
    <col min="13833" max="13833" width="14.85546875" style="493" bestFit="1" customWidth="1"/>
    <col min="13834" max="13834" width="11" style="493" bestFit="1" customWidth="1"/>
    <col min="13835" max="13836" width="9.140625" style="493"/>
    <col min="13837" max="13837" width="10.85546875" style="493" customWidth="1"/>
    <col min="13838" max="14080" width="9.140625" style="493"/>
    <col min="14081" max="14081" width="45.7109375" style="493" customWidth="1"/>
    <col min="14082" max="14085" width="11.7109375" style="493" customWidth="1"/>
    <col min="14086" max="14086" width="23.5703125" style="493" bestFit="1" customWidth="1"/>
    <col min="14087" max="14087" width="17.42578125" style="493" bestFit="1" customWidth="1"/>
    <col min="14088" max="14088" width="11" style="493" customWidth="1"/>
    <col min="14089" max="14089" width="14.85546875" style="493" bestFit="1" customWidth="1"/>
    <col min="14090" max="14090" width="11" style="493" bestFit="1" customWidth="1"/>
    <col min="14091" max="14092" width="9.140625" style="493"/>
    <col min="14093" max="14093" width="10.85546875" style="493" customWidth="1"/>
    <col min="14094" max="14336" width="9.140625" style="493"/>
    <col min="14337" max="14337" width="45.7109375" style="493" customWidth="1"/>
    <col min="14338" max="14341" width="11.7109375" style="493" customWidth="1"/>
    <col min="14342" max="14342" width="23.5703125" style="493" bestFit="1" customWidth="1"/>
    <col min="14343" max="14343" width="17.42578125" style="493" bestFit="1" customWidth="1"/>
    <col min="14344" max="14344" width="11" style="493" customWidth="1"/>
    <col min="14345" max="14345" width="14.85546875" style="493" bestFit="1" customWidth="1"/>
    <col min="14346" max="14346" width="11" style="493" bestFit="1" customWidth="1"/>
    <col min="14347" max="14348" width="9.140625" style="493"/>
    <col min="14349" max="14349" width="10.85546875" style="493" customWidth="1"/>
    <col min="14350" max="14592" width="9.140625" style="493"/>
    <col min="14593" max="14593" width="45.7109375" style="493" customWidth="1"/>
    <col min="14594" max="14597" width="11.7109375" style="493" customWidth="1"/>
    <col min="14598" max="14598" width="23.5703125" style="493" bestFit="1" customWidth="1"/>
    <col min="14599" max="14599" width="17.42578125" style="493" bestFit="1" customWidth="1"/>
    <col min="14600" max="14600" width="11" style="493" customWidth="1"/>
    <col min="14601" max="14601" width="14.85546875" style="493" bestFit="1" customWidth="1"/>
    <col min="14602" max="14602" width="11" style="493" bestFit="1" customWidth="1"/>
    <col min="14603" max="14604" width="9.140625" style="493"/>
    <col min="14605" max="14605" width="10.85546875" style="493" customWidth="1"/>
    <col min="14606" max="14848" width="9.140625" style="493"/>
    <col min="14849" max="14849" width="45.7109375" style="493" customWidth="1"/>
    <col min="14850" max="14853" width="11.7109375" style="493" customWidth="1"/>
    <col min="14854" max="14854" width="23.5703125" style="493" bestFit="1" customWidth="1"/>
    <col min="14855" max="14855" width="17.42578125" style="493" bestFit="1" customWidth="1"/>
    <col min="14856" max="14856" width="11" style="493" customWidth="1"/>
    <col min="14857" max="14857" width="14.85546875" style="493" bestFit="1" customWidth="1"/>
    <col min="14858" max="14858" width="11" style="493" bestFit="1" customWidth="1"/>
    <col min="14859" max="14860" width="9.140625" style="493"/>
    <col min="14861" max="14861" width="10.85546875" style="493" customWidth="1"/>
    <col min="14862" max="15104" width="9.140625" style="493"/>
    <col min="15105" max="15105" width="45.7109375" style="493" customWidth="1"/>
    <col min="15106" max="15109" width="11.7109375" style="493" customWidth="1"/>
    <col min="15110" max="15110" width="23.5703125" style="493" bestFit="1" customWidth="1"/>
    <col min="15111" max="15111" width="17.42578125" style="493" bestFit="1" customWidth="1"/>
    <col min="15112" max="15112" width="11" style="493" customWidth="1"/>
    <col min="15113" max="15113" width="14.85546875" style="493" bestFit="1" customWidth="1"/>
    <col min="15114" max="15114" width="11" style="493" bestFit="1" customWidth="1"/>
    <col min="15115" max="15116" width="9.140625" style="493"/>
    <col min="15117" max="15117" width="10.85546875" style="493" customWidth="1"/>
    <col min="15118" max="15360" width="9.140625" style="493"/>
    <col min="15361" max="15361" width="45.7109375" style="493" customWidth="1"/>
    <col min="15362" max="15365" width="11.7109375" style="493" customWidth="1"/>
    <col min="15366" max="15366" width="23.5703125" style="493" bestFit="1" customWidth="1"/>
    <col min="15367" max="15367" width="17.42578125" style="493" bestFit="1" customWidth="1"/>
    <col min="15368" max="15368" width="11" style="493" customWidth="1"/>
    <col min="15369" max="15369" width="14.85546875" style="493" bestFit="1" customWidth="1"/>
    <col min="15370" max="15370" width="11" style="493" bestFit="1" customWidth="1"/>
    <col min="15371" max="15372" width="9.140625" style="493"/>
    <col min="15373" max="15373" width="10.85546875" style="493" customWidth="1"/>
    <col min="15374" max="15616" width="9.140625" style="493"/>
    <col min="15617" max="15617" width="45.7109375" style="493" customWidth="1"/>
    <col min="15618" max="15621" width="11.7109375" style="493" customWidth="1"/>
    <col min="15622" max="15622" width="23.5703125" style="493" bestFit="1" customWidth="1"/>
    <col min="15623" max="15623" width="17.42578125" style="493" bestFit="1" customWidth="1"/>
    <col min="15624" max="15624" width="11" style="493" customWidth="1"/>
    <col min="15625" max="15625" width="14.85546875" style="493" bestFit="1" customWidth="1"/>
    <col min="15626" max="15626" width="11" style="493" bestFit="1" customWidth="1"/>
    <col min="15627" max="15628" width="9.140625" style="493"/>
    <col min="15629" max="15629" width="10.85546875" style="493" customWidth="1"/>
    <col min="15630" max="15872" width="9.140625" style="493"/>
    <col min="15873" max="15873" width="45.7109375" style="493" customWidth="1"/>
    <col min="15874" max="15877" width="11.7109375" style="493" customWidth="1"/>
    <col min="15878" max="15878" width="23.5703125" style="493" bestFit="1" customWidth="1"/>
    <col min="15879" max="15879" width="17.42578125" style="493" bestFit="1" customWidth="1"/>
    <col min="15880" max="15880" width="11" style="493" customWidth="1"/>
    <col min="15881" max="15881" width="14.85546875" style="493" bestFit="1" customWidth="1"/>
    <col min="15882" max="15882" width="11" style="493" bestFit="1" customWidth="1"/>
    <col min="15883" max="15884" width="9.140625" style="493"/>
    <col min="15885" max="15885" width="10.85546875" style="493" customWidth="1"/>
    <col min="15886" max="16128" width="9.140625" style="493"/>
    <col min="16129" max="16129" width="45.7109375" style="493" customWidth="1"/>
    <col min="16130" max="16133" width="11.7109375" style="493" customWidth="1"/>
    <col min="16134" max="16134" width="23.5703125" style="493" bestFit="1" customWidth="1"/>
    <col min="16135" max="16135" width="17.42578125" style="493" bestFit="1" customWidth="1"/>
    <col min="16136" max="16136" width="11" style="493" customWidth="1"/>
    <col min="16137" max="16137" width="14.85546875" style="493" bestFit="1" customWidth="1"/>
    <col min="16138" max="16138" width="11" style="493" bestFit="1" customWidth="1"/>
    <col min="16139" max="16140" width="9.140625" style="493"/>
    <col min="16141" max="16141" width="10.85546875" style="493" customWidth="1"/>
    <col min="16142" max="16384" width="9.140625" style="493"/>
  </cols>
  <sheetData>
    <row r="1" spans="1:5" ht="24.95" customHeight="1">
      <c r="A1" s="492" t="s">
        <v>849</v>
      </c>
    </row>
    <row r="2" spans="1:5" ht="380.1" customHeight="1">
      <c r="A2" s="2010" t="s">
        <v>893</v>
      </c>
      <c r="B2" s="2011"/>
      <c r="C2" s="2011"/>
      <c r="D2" s="2011"/>
      <c r="E2" s="2011"/>
    </row>
    <row r="4" spans="1:5" ht="15" customHeight="1">
      <c r="A4" s="494"/>
    </row>
    <row r="5" spans="1:5" ht="30" customHeight="1">
      <c r="A5" s="495" t="s">
        <v>894</v>
      </c>
      <c r="B5" s="495"/>
      <c r="D5" s="496">
        <v>911591.21610272606</v>
      </c>
      <c r="E5" s="2012">
        <v>2012</v>
      </c>
    </row>
    <row r="6" spans="1:5" ht="30" customHeight="1">
      <c r="A6" s="495" t="s">
        <v>895</v>
      </c>
      <c r="B6" s="495"/>
      <c r="D6" s="496">
        <v>678048.62565151183</v>
      </c>
      <c r="E6" s="2012"/>
    </row>
    <row r="7" spans="1:5" ht="30" customHeight="1">
      <c r="A7" s="495" t="s">
        <v>896</v>
      </c>
      <c r="B7" s="495"/>
      <c r="D7" s="497">
        <v>7.6999999999999999E-2</v>
      </c>
      <c r="E7" s="2012"/>
    </row>
    <row r="8" spans="1:5" ht="30" customHeight="1">
      <c r="A8" s="495" t="s">
        <v>897</v>
      </c>
      <c r="B8" s="495"/>
      <c r="D8" s="497">
        <v>5.6000000000000001E-2</v>
      </c>
      <c r="E8" s="2012"/>
    </row>
    <row r="9" spans="1:5" ht="30" customHeight="1">
      <c r="A9" s="495" t="s">
        <v>898</v>
      </c>
      <c r="B9" s="495"/>
      <c r="D9" s="497">
        <v>0.56477879538197995</v>
      </c>
      <c r="E9" s="2012"/>
    </row>
    <row r="10" spans="1:5" ht="30" customHeight="1">
      <c r="A10" s="495" t="s">
        <v>899</v>
      </c>
      <c r="B10" s="495"/>
      <c r="D10" s="498">
        <v>390.47616881734439</v>
      </c>
      <c r="E10" s="2012"/>
    </row>
    <row r="11" spans="1:5" ht="30" customHeight="1">
      <c r="A11" s="495" t="s">
        <v>900</v>
      </c>
      <c r="B11" s="495"/>
      <c r="D11" s="498">
        <v>290.43920667444479</v>
      </c>
      <c r="E11" s="2012"/>
    </row>
    <row r="12" spans="1:5" ht="30" customHeight="1">
      <c r="A12" s="495" t="s">
        <v>901</v>
      </c>
      <c r="B12" s="495"/>
      <c r="D12" s="499">
        <v>172706.60638574869</v>
      </c>
      <c r="E12" s="2012"/>
    </row>
    <row r="13" spans="1:5" ht="30" customHeight="1">
      <c r="A13" s="495" t="s">
        <v>902</v>
      </c>
      <c r="B13" s="495"/>
      <c r="D13" s="500">
        <v>52232</v>
      </c>
      <c r="E13" s="2012"/>
    </row>
    <row r="14" spans="1:5" ht="30" customHeight="1">
      <c r="A14" s="495" t="s">
        <v>903</v>
      </c>
      <c r="B14" s="495"/>
      <c r="D14" s="499">
        <v>451455</v>
      </c>
      <c r="E14" s="2012"/>
    </row>
    <row r="15" spans="1:5" ht="30" customHeight="1">
      <c r="A15" s="501" t="s">
        <v>904</v>
      </c>
      <c r="B15" s="495"/>
      <c r="D15" s="500">
        <v>15411.6</v>
      </c>
      <c r="E15" s="2012"/>
    </row>
    <row r="16" spans="1:5" ht="30" customHeight="1">
      <c r="A16" s="495" t="s">
        <v>905</v>
      </c>
      <c r="B16" s="495"/>
      <c r="D16" s="500">
        <v>14745</v>
      </c>
      <c r="E16" s="2012"/>
    </row>
    <row r="17" spans="1:15" ht="30" customHeight="1">
      <c r="A17" s="495" t="s">
        <v>906</v>
      </c>
      <c r="B17" s="495"/>
      <c r="D17" s="500">
        <v>118971.70914799999</v>
      </c>
      <c r="E17" s="2012"/>
    </row>
    <row r="18" spans="1:15" ht="30" customHeight="1">
      <c r="A18" s="495" t="s">
        <v>907</v>
      </c>
      <c r="B18" s="495"/>
      <c r="D18" s="502">
        <v>1.0999999999999999E-2</v>
      </c>
      <c r="E18" s="2012"/>
    </row>
    <row r="19" spans="1:15" ht="15" customHeight="1"/>
    <row r="20" spans="1:15" s="504" customFormat="1" ht="24.95" customHeight="1">
      <c r="A20" s="503" t="s">
        <v>908</v>
      </c>
      <c r="F20" s="2852"/>
      <c r="G20" s="2852"/>
      <c r="H20" s="2852"/>
      <c r="I20" s="2852"/>
      <c r="J20" s="2852"/>
      <c r="K20" s="2838"/>
      <c r="L20" s="2838"/>
      <c r="M20" s="2838"/>
      <c r="N20" s="2838"/>
      <c r="O20" s="2838"/>
    </row>
    <row r="21" spans="1:15" s="504" customFormat="1" ht="300" customHeight="1">
      <c r="A21" s="2011" t="s">
        <v>909</v>
      </c>
      <c r="B21" s="2011"/>
      <c r="C21" s="2011"/>
      <c r="D21" s="2011"/>
      <c r="E21" s="2011"/>
      <c r="F21" s="2852"/>
      <c r="G21" s="2852"/>
      <c r="H21" s="2852"/>
      <c r="I21" s="2852"/>
      <c r="J21" s="2852"/>
      <c r="K21" s="2838"/>
      <c r="L21" s="2838"/>
      <c r="M21" s="2838"/>
      <c r="N21" s="2838"/>
      <c r="O21" s="2838"/>
    </row>
    <row r="22" spans="1:15" s="504" customFormat="1" ht="15" customHeight="1">
      <c r="A22" s="2013"/>
      <c r="B22" s="2013"/>
      <c r="C22" s="2013"/>
      <c r="D22" s="2013"/>
      <c r="E22" s="2013"/>
      <c r="F22" s="2852"/>
      <c r="G22" s="2852"/>
      <c r="H22" s="2852"/>
      <c r="I22" s="2852"/>
      <c r="J22" s="2852"/>
      <c r="K22" s="2838"/>
      <c r="L22" s="2838"/>
      <c r="M22" s="2838"/>
      <c r="N22" s="2838"/>
      <c r="O22" s="2838"/>
    </row>
    <row r="23" spans="1:15" s="504" customFormat="1" ht="20.100000000000001" customHeight="1">
      <c r="A23" s="2006" t="s">
        <v>910</v>
      </c>
      <c r="B23" s="2006"/>
      <c r="C23" s="2006"/>
      <c r="D23" s="2006"/>
      <c r="E23" s="2006"/>
      <c r="F23" s="2854"/>
      <c r="G23" s="2854"/>
      <c r="H23" s="2854"/>
      <c r="I23" s="2852"/>
      <c r="J23" s="2852"/>
      <c r="K23" s="2838"/>
      <c r="L23" s="2838"/>
      <c r="M23" s="2838"/>
      <c r="N23" s="2838"/>
      <c r="O23" s="2838"/>
    </row>
    <row r="24" spans="1:15" s="507" customFormat="1" ht="15" customHeight="1">
      <c r="A24" s="505" t="s">
        <v>911</v>
      </c>
      <c r="B24" s="506"/>
      <c r="C24" s="506"/>
      <c r="D24" s="506"/>
      <c r="E24" s="506"/>
      <c r="F24" s="2855"/>
      <c r="G24" s="2856"/>
      <c r="H24" s="2856"/>
      <c r="I24" s="2856"/>
      <c r="J24" s="2856"/>
      <c r="K24" s="2839"/>
      <c r="L24" s="2839"/>
      <c r="M24" s="2839"/>
      <c r="N24" s="2839"/>
      <c r="O24" s="2839"/>
    </row>
    <row r="25" spans="1:15" s="511" customFormat="1" ht="26.1" customHeight="1">
      <c r="A25" s="508" t="s">
        <v>783</v>
      </c>
      <c r="B25" s="509">
        <v>2005</v>
      </c>
      <c r="C25" s="509">
        <v>2010</v>
      </c>
      <c r="D25" s="509">
        <v>2011</v>
      </c>
      <c r="E25" s="510" t="s">
        <v>912</v>
      </c>
      <c r="F25" s="2857"/>
      <c r="G25" s="2857"/>
      <c r="H25" s="2857"/>
      <c r="I25" s="2857"/>
      <c r="J25" s="2857"/>
      <c r="K25" s="2840"/>
      <c r="L25" s="2840"/>
      <c r="M25" s="2840"/>
      <c r="N25" s="2840"/>
      <c r="O25" s="2840"/>
    </row>
    <row r="26" spans="1:15" s="511" customFormat="1" ht="26.1" customHeight="1">
      <c r="A26" s="512" t="s">
        <v>0</v>
      </c>
      <c r="B26" s="513">
        <v>383429.83253805962</v>
      </c>
      <c r="C26" s="513">
        <v>639952.2375502392</v>
      </c>
      <c r="D26" s="513">
        <v>846683.51983889018</v>
      </c>
      <c r="E26" s="514">
        <v>911591.21610272606</v>
      </c>
      <c r="F26" s="2858"/>
      <c r="G26" s="2858"/>
      <c r="H26" s="2858"/>
      <c r="I26" s="2858"/>
      <c r="J26" s="2858"/>
      <c r="K26" s="2841"/>
      <c r="L26" s="2840"/>
      <c r="M26" s="2840"/>
      <c r="N26" s="2840"/>
      <c r="O26" s="2840"/>
    </row>
    <row r="27" spans="1:15" s="511" customFormat="1" ht="26.1" customHeight="1">
      <c r="A27" s="516" t="s">
        <v>913</v>
      </c>
      <c r="B27" s="517">
        <v>4599.6557149300388</v>
      </c>
      <c r="C27" s="517">
        <v>4556.002223173633</v>
      </c>
      <c r="D27" s="517">
        <v>5135.7913231277789</v>
      </c>
      <c r="E27" s="518">
        <v>5315.5440194372513</v>
      </c>
      <c r="F27" s="2858"/>
      <c r="G27" s="2858"/>
      <c r="H27" s="2858"/>
      <c r="I27" s="2858"/>
      <c r="J27" s="2858"/>
      <c r="K27" s="2841"/>
      <c r="L27" s="2840"/>
      <c r="M27" s="2840"/>
      <c r="N27" s="2840"/>
      <c r="O27" s="2840"/>
    </row>
    <row r="28" spans="1:15" s="511" customFormat="1" ht="26.1" customHeight="1">
      <c r="A28" s="516" t="s">
        <v>914</v>
      </c>
      <c r="B28" s="517">
        <v>215454.68999999997</v>
      </c>
      <c r="C28" s="517">
        <v>317237.00210738886</v>
      </c>
      <c r="D28" s="517">
        <v>484736.98808566667</v>
      </c>
      <c r="E28" s="518">
        <v>514847.38891129202</v>
      </c>
      <c r="F28" s="2858"/>
      <c r="G28" s="2858"/>
      <c r="H28" s="2858"/>
      <c r="I28" s="2858"/>
      <c r="J28" s="2858"/>
      <c r="K28" s="2841"/>
      <c r="L28" s="2840"/>
      <c r="M28" s="2840"/>
      <c r="N28" s="2840"/>
      <c r="O28" s="2840"/>
    </row>
    <row r="29" spans="1:15" s="511" customFormat="1" ht="26.1" customHeight="1">
      <c r="A29" s="516" t="s">
        <v>787</v>
      </c>
      <c r="B29" s="517">
        <v>28583.803122231242</v>
      </c>
      <c r="C29" s="517">
        <v>35813.302038559807</v>
      </c>
      <c r="D29" s="517">
        <v>47966.951631354357</v>
      </c>
      <c r="E29" s="518">
        <v>53358.69550501927</v>
      </c>
      <c r="F29" s="2858"/>
      <c r="G29" s="2858"/>
      <c r="H29" s="2858"/>
      <c r="I29" s="2858"/>
      <c r="J29" s="2858"/>
      <c r="K29" s="2841"/>
      <c r="L29" s="2840"/>
      <c r="M29" s="2840"/>
      <c r="N29" s="2840"/>
      <c r="O29" s="2840"/>
    </row>
    <row r="30" spans="1:15" s="511" customFormat="1" ht="26.1" customHeight="1">
      <c r="A30" s="516" t="s">
        <v>915</v>
      </c>
      <c r="B30" s="517">
        <v>8716.1600844596232</v>
      </c>
      <c r="C30" s="517">
        <v>16536.129184458299</v>
      </c>
      <c r="D30" s="517">
        <v>18995.81335375</v>
      </c>
      <c r="E30" s="518">
        <v>20905.276159903751</v>
      </c>
      <c r="F30" s="2858"/>
      <c r="G30" s="2858"/>
      <c r="H30" s="2858"/>
      <c r="I30" s="2858"/>
      <c r="J30" s="2858"/>
      <c r="K30" s="2841"/>
      <c r="L30" s="2840"/>
      <c r="M30" s="2840"/>
      <c r="N30" s="2840"/>
      <c r="O30" s="2840"/>
    </row>
    <row r="31" spans="1:15" s="511" customFormat="1" ht="26.1" customHeight="1">
      <c r="A31" s="516" t="s">
        <v>790</v>
      </c>
      <c r="B31" s="517">
        <v>26321.338544798717</v>
      </c>
      <c r="C31" s="517">
        <v>82781.044720908802</v>
      </c>
      <c r="D31" s="517">
        <v>83516.17134211809</v>
      </c>
      <c r="E31" s="518">
        <v>87691.979909223999</v>
      </c>
      <c r="F31" s="2858"/>
      <c r="G31" s="2858"/>
      <c r="H31" s="2858"/>
      <c r="I31" s="2858"/>
      <c r="J31" s="2858"/>
      <c r="K31" s="2841"/>
      <c r="L31" s="2840"/>
      <c r="M31" s="2840"/>
      <c r="N31" s="2840"/>
      <c r="O31" s="2840"/>
    </row>
    <row r="32" spans="1:15" s="511" customFormat="1" ht="26.1" customHeight="1">
      <c r="A32" s="516" t="s">
        <v>916</v>
      </c>
      <c r="B32" s="517">
        <v>19613.040613718564</v>
      </c>
      <c r="C32" s="517">
        <v>28523.542519935829</v>
      </c>
      <c r="D32" s="517">
        <v>28086.441188917921</v>
      </c>
      <c r="E32" s="518">
        <v>32152.519298701482</v>
      </c>
      <c r="F32" s="2858"/>
      <c r="G32" s="2858"/>
      <c r="H32" s="2858"/>
      <c r="I32" s="2858"/>
      <c r="J32" s="2858"/>
      <c r="K32" s="2841"/>
      <c r="L32" s="2840"/>
      <c r="M32" s="2840"/>
      <c r="N32" s="2840"/>
      <c r="O32" s="2840"/>
    </row>
    <row r="33" spans="1:15" s="511" customFormat="1" ht="26.1" customHeight="1">
      <c r="A33" s="519" t="s">
        <v>917</v>
      </c>
      <c r="B33" s="517">
        <v>8695.9537226935881</v>
      </c>
      <c r="C33" s="517">
        <v>21236.084374146714</v>
      </c>
      <c r="D33" s="517">
        <v>29237.81884669427</v>
      </c>
      <c r="E33" s="518">
        <v>33155.784216334425</v>
      </c>
      <c r="F33" s="2858"/>
      <c r="G33" s="2858"/>
      <c r="H33" s="2858"/>
      <c r="I33" s="2858"/>
      <c r="J33" s="2858"/>
      <c r="K33" s="2841"/>
      <c r="L33" s="2840"/>
      <c r="M33" s="2840"/>
      <c r="N33" s="2840"/>
      <c r="O33" s="2840"/>
    </row>
    <row r="34" spans="1:15" s="511" customFormat="1" ht="26.1" customHeight="1">
      <c r="A34" s="519" t="s">
        <v>918</v>
      </c>
      <c r="B34" s="517">
        <v>3601.5609999999997</v>
      </c>
      <c r="C34" s="517">
        <v>7548.3078746704905</v>
      </c>
      <c r="D34" s="517">
        <v>8476.7158645587788</v>
      </c>
      <c r="E34" s="518">
        <v>9450.7421560091643</v>
      </c>
      <c r="F34" s="2858"/>
      <c r="G34" s="2858"/>
      <c r="H34" s="2858"/>
      <c r="I34" s="2858"/>
      <c r="J34" s="2858"/>
      <c r="K34" s="2841"/>
      <c r="L34" s="2840"/>
      <c r="M34" s="2840"/>
      <c r="N34" s="2840"/>
      <c r="O34" s="2840"/>
    </row>
    <row r="35" spans="1:15" s="511" customFormat="1" ht="26.1" customHeight="1">
      <c r="A35" s="519" t="s">
        <v>919</v>
      </c>
      <c r="B35" s="517">
        <v>15261.606599358976</v>
      </c>
      <c r="C35" s="517">
        <v>19037.652586547687</v>
      </c>
      <c r="D35" s="517">
        <v>19336.827176081664</v>
      </c>
      <c r="E35" s="518">
        <v>19821.934785334957</v>
      </c>
      <c r="F35" s="2858"/>
      <c r="G35" s="2858"/>
      <c r="H35" s="2858"/>
      <c r="I35" s="2858"/>
      <c r="J35" s="2858"/>
      <c r="K35" s="2841"/>
      <c r="L35" s="2840"/>
      <c r="M35" s="2840"/>
      <c r="N35" s="2840"/>
      <c r="O35" s="2840"/>
    </row>
    <row r="36" spans="1:15" s="511" customFormat="1" ht="26.1" customHeight="1">
      <c r="A36" s="519" t="s">
        <v>920</v>
      </c>
      <c r="B36" s="517">
        <v>17987.634808476527</v>
      </c>
      <c r="C36" s="517">
        <v>29332.4904375837</v>
      </c>
      <c r="D36" s="517">
        <v>32884.771701211204</v>
      </c>
      <c r="E36" s="518">
        <v>34734.650805664751</v>
      </c>
      <c r="F36" s="2858"/>
      <c r="G36" s="2858"/>
      <c r="H36" s="2858"/>
      <c r="I36" s="2858"/>
      <c r="J36" s="2858"/>
      <c r="K36" s="2841"/>
      <c r="L36" s="2840"/>
      <c r="M36" s="2840"/>
      <c r="N36" s="2840"/>
      <c r="O36" s="2840"/>
    </row>
    <row r="37" spans="1:15" s="511" customFormat="1" ht="26.1" customHeight="1">
      <c r="A37" s="519" t="s">
        <v>921</v>
      </c>
      <c r="B37" s="517">
        <v>10360.853226401858</v>
      </c>
      <c r="C37" s="517">
        <v>27555.119153206622</v>
      </c>
      <c r="D37" s="517">
        <v>34692.697603483532</v>
      </c>
      <c r="E37" s="518">
        <v>39896.602244006062</v>
      </c>
      <c r="F37" s="2858"/>
      <c r="G37" s="2858"/>
      <c r="H37" s="2858"/>
      <c r="I37" s="2858"/>
      <c r="J37" s="2858"/>
      <c r="K37" s="2841"/>
      <c r="L37" s="2840"/>
      <c r="M37" s="2840"/>
      <c r="N37" s="2840"/>
      <c r="O37" s="2840"/>
    </row>
    <row r="38" spans="1:15" s="511" customFormat="1" ht="26.1" customHeight="1">
      <c r="A38" s="519" t="s">
        <v>922</v>
      </c>
      <c r="B38" s="517">
        <v>10252.033821410463</v>
      </c>
      <c r="C38" s="517">
        <v>18032.121413328507</v>
      </c>
      <c r="D38" s="517">
        <v>19160.345691515304</v>
      </c>
      <c r="E38" s="518">
        <v>22000.919003597235</v>
      </c>
      <c r="F38" s="2858"/>
      <c r="G38" s="2858"/>
      <c r="H38" s="2858"/>
      <c r="I38" s="2858"/>
      <c r="J38" s="2858"/>
      <c r="K38" s="2841"/>
      <c r="L38" s="2840"/>
      <c r="M38" s="2840"/>
      <c r="N38" s="2840"/>
      <c r="O38" s="2840"/>
    </row>
    <row r="39" spans="1:15" s="511" customFormat="1" ht="26.1" customHeight="1">
      <c r="A39" s="519" t="s">
        <v>923</v>
      </c>
      <c r="B39" s="517">
        <v>5858.0773767565042</v>
      </c>
      <c r="C39" s="517">
        <v>7934.7051983661731</v>
      </c>
      <c r="D39" s="517">
        <v>9643.44854182778</v>
      </c>
      <c r="E39" s="518">
        <v>11076.422578080947</v>
      </c>
      <c r="F39" s="2858"/>
      <c r="G39" s="2858"/>
      <c r="H39" s="2858"/>
      <c r="I39" s="2858"/>
      <c r="J39" s="2858"/>
      <c r="K39" s="2841"/>
      <c r="L39" s="2840"/>
      <c r="M39" s="2840"/>
      <c r="N39" s="2840"/>
      <c r="O39" s="2840"/>
    </row>
    <row r="40" spans="1:15" s="511" customFormat="1" ht="26.1" customHeight="1">
      <c r="A40" s="519" t="s">
        <v>924</v>
      </c>
      <c r="B40" s="517">
        <v>10324</v>
      </c>
      <c r="C40" s="517">
        <v>30662.396162293287</v>
      </c>
      <c r="D40" s="517">
        <v>33506.15289306872</v>
      </c>
      <c r="E40" s="518">
        <v>34846.399008791472</v>
      </c>
      <c r="F40" s="2858"/>
      <c r="G40" s="2858"/>
      <c r="H40" s="2858"/>
      <c r="I40" s="2858"/>
      <c r="J40" s="2858"/>
      <c r="K40" s="2841"/>
      <c r="L40" s="2840"/>
      <c r="M40" s="2840"/>
      <c r="N40" s="2840"/>
      <c r="O40" s="2840"/>
    </row>
    <row r="41" spans="1:15" s="511" customFormat="1" ht="26.1" customHeight="1">
      <c r="A41" s="519" t="s">
        <v>4</v>
      </c>
      <c r="B41" s="517">
        <v>5225.1887873137839</v>
      </c>
      <c r="C41" s="517">
        <v>6985.5216698235299</v>
      </c>
      <c r="D41" s="517">
        <v>9057.7727145469889</v>
      </c>
      <c r="E41" s="518">
        <v>10416.438621729038</v>
      </c>
      <c r="F41" s="2858"/>
      <c r="G41" s="2858"/>
      <c r="H41" s="2858"/>
      <c r="I41" s="2858"/>
      <c r="J41" s="2858"/>
      <c r="K41" s="2841"/>
      <c r="L41" s="2840"/>
      <c r="M41" s="2840"/>
      <c r="N41" s="2840"/>
      <c r="O41" s="2840"/>
    </row>
    <row r="42" spans="1:15" s="511" customFormat="1" ht="26.1" customHeight="1">
      <c r="A42" s="519" t="s">
        <v>925</v>
      </c>
      <c r="B42" s="517">
        <v>1499.9349097163299</v>
      </c>
      <c r="C42" s="517">
        <v>3669.9327985832497</v>
      </c>
      <c r="D42" s="517">
        <v>5643.5579536403138</v>
      </c>
      <c r="E42" s="518">
        <v>6259.5240561952951</v>
      </c>
      <c r="F42" s="2858"/>
      <c r="G42" s="2858"/>
      <c r="H42" s="2858"/>
      <c r="I42" s="2858"/>
      <c r="J42" s="2858"/>
      <c r="K42" s="2841"/>
      <c r="L42" s="2840"/>
      <c r="M42" s="2840"/>
      <c r="N42" s="2840"/>
      <c r="O42" s="2840"/>
    </row>
    <row r="43" spans="1:15" s="511" customFormat="1" ht="26.1" customHeight="1">
      <c r="A43" s="519" t="s">
        <v>926</v>
      </c>
      <c r="B43" s="517">
        <v>1597.576792793508</v>
      </c>
      <c r="C43" s="517">
        <v>3414.0885004916627</v>
      </c>
      <c r="D43" s="517">
        <v>2483.1428909350416</v>
      </c>
      <c r="E43" s="518">
        <v>2684.3937158269882</v>
      </c>
      <c r="F43" s="2858"/>
      <c r="G43" s="2858"/>
      <c r="H43" s="2858"/>
      <c r="I43" s="2858"/>
      <c r="J43" s="2858"/>
      <c r="K43" s="2841"/>
      <c r="L43" s="2840"/>
      <c r="M43" s="2840"/>
      <c r="N43" s="2840"/>
      <c r="O43" s="2840"/>
    </row>
    <row r="44" spans="1:15" s="511" customFormat="1" ht="26.1" customHeight="1">
      <c r="A44" s="516" t="s">
        <v>927</v>
      </c>
      <c r="B44" s="517">
        <v>912.52941299999998</v>
      </c>
      <c r="C44" s="517">
        <v>1571.8652585079506</v>
      </c>
      <c r="D44" s="517">
        <v>1786.7266438744548</v>
      </c>
      <c r="E44" s="518">
        <v>2019.001107578134</v>
      </c>
      <c r="F44" s="2858"/>
      <c r="G44" s="2858"/>
      <c r="H44" s="2858"/>
      <c r="I44" s="2858"/>
      <c r="J44" s="2858"/>
      <c r="K44" s="2841"/>
      <c r="L44" s="2840"/>
      <c r="M44" s="2840"/>
      <c r="N44" s="2840"/>
      <c r="O44" s="2840"/>
    </row>
    <row r="45" spans="1:15" s="511" customFormat="1" ht="26.1" customHeight="1">
      <c r="A45" s="520" t="s">
        <v>928</v>
      </c>
      <c r="B45" s="521">
        <v>-11435.806</v>
      </c>
      <c r="C45" s="521">
        <v>-22475.070671735401</v>
      </c>
      <c r="D45" s="521">
        <v>-27664.615607483003</v>
      </c>
      <c r="E45" s="522">
        <v>-29043</v>
      </c>
      <c r="F45" s="2858"/>
      <c r="G45" s="2858"/>
      <c r="H45" s="2858"/>
      <c r="I45" s="2858"/>
      <c r="J45" s="2858"/>
      <c r="K45" s="2841"/>
      <c r="L45" s="2840"/>
      <c r="M45" s="2840"/>
      <c r="N45" s="2840"/>
      <c r="O45" s="2840"/>
    </row>
    <row r="46" spans="1:15" s="507" customFormat="1" ht="15" customHeight="1">
      <c r="A46" s="523" t="s">
        <v>929</v>
      </c>
      <c r="B46" s="523"/>
      <c r="C46" s="523"/>
      <c r="D46" s="524"/>
      <c r="E46" s="524"/>
      <c r="F46" s="2855"/>
      <c r="G46" s="2855"/>
      <c r="H46" s="2855"/>
      <c r="I46" s="2856"/>
      <c r="J46" s="2856"/>
      <c r="K46" s="2839"/>
      <c r="L46" s="2839"/>
      <c r="M46" s="2839"/>
      <c r="N46" s="2839"/>
      <c r="O46" s="2839"/>
    </row>
    <row r="47" spans="1:15" s="507" customFormat="1" ht="15" customHeight="1">
      <c r="A47" s="525" t="s">
        <v>930</v>
      </c>
      <c r="B47" s="526"/>
      <c r="C47" s="526"/>
      <c r="D47" s="526"/>
      <c r="E47" s="524"/>
      <c r="F47" s="2855"/>
      <c r="G47" s="2855"/>
      <c r="H47" s="2855"/>
      <c r="I47" s="2856"/>
      <c r="J47" s="2856"/>
      <c r="K47" s="2839"/>
      <c r="L47" s="2839"/>
      <c r="M47" s="2839"/>
      <c r="N47" s="2839"/>
      <c r="O47" s="2839"/>
    </row>
    <row r="48" spans="1:15" s="507" customFormat="1" ht="15" customHeight="1">
      <c r="F48" s="2856"/>
      <c r="G48" s="2856"/>
      <c r="H48" s="2856"/>
      <c r="I48" s="2856"/>
      <c r="J48" s="2856"/>
      <c r="K48" s="2839"/>
      <c r="L48" s="2839"/>
      <c r="M48" s="2839"/>
      <c r="N48" s="2839"/>
      <c r="O48" s="2839"/>
    </row>
    <row r="49" spans="1:15" s="504" customFormat="1" ht="20.100000000000001" customHeight="1">
      <c r="A49" s="2006" t="s">
        <v>931</v>
      </c>
      <c r="B49" s="2006"/>
      <c r="C49" s="2006"/>
      <c r="D49" s="2006"/>
      <c r="E49" s="2006"/>
      <c r="F49" s="2852"/>
      <c r="G49" s="2852"/>
      <c r="H49" s="2852"/>
      <c r="I49" s="2852"/>
      <c r="J49" s="2852"/>
      <c r="K49" s="2838"/>
      <c r="L49" s="2838"/>
      <c r="M49" s="2838"/>
      <c r="N49" s="2838"/>
      <c r="O49" s="2838"/>
    </row>
    <row r="50" spans="1:15" s="504" customFormat="1">
      <c r="A50" s="505" t="s">
        <v>911</v>
      </c>
      <c r="B50" s="506"/>
      <c r="C50" s="506"/>
      <c r="D50" s="506"/>
      <c r="E50" s="506"/>
      <c r="F50" s="2852"/>
      <c r="G50" s="2852"/>
      <c r="H50" s="2852"/>
      <c r="I50" s="2852"/>
      <c r="J50" s="2852"/>
      <c r="K50" s="2838"/>
      <c r="L50" s="2838"/>
      <c r="M50" s="2838"/>
      <c r="N50" s="2838"/>
      <c r="O50" s="2838"/>
    </row>
    <row r="51" spans="1:15" s="511" customFormat="1" ht="26.1" customHeight="1">
      <c r="A51" s="508" t="s">
        <v>783</v>
      </c>
      <c r="B51" s="509">
        <v>2005</v>
      </c>
      <c r="C51" s="509">
        <v>2010</v>
      </c>
      <c r="D51" s="509">
        <v>2011</v>
      </c>
      <c r="E51" s="510" t="s">
        <v>912</v>
      </c>
      <c r="F51" s="2857"/>
      <c r="G51" s="2857"/>
      <c r="H51" s="2857"/>
      <c r="I51" s="2857"/>
      <c r="J51" s="2857"/>
      <c r="K51" s="2840"/>
      <c r="L51" s="2840"/>
      <c r="M51" s="2840"/>
      <c r="N51" s="2840"/>
      <c r="O51" s="2840"/>
    </row>
    <row r="52" spans="1:15" s="511" customFormat="1" ht="26.1" customHeight="1">
      <c r="A52" s="512" t="s">
        <v>0</v>
      </c>
      <c r="B52" s="513">
        <v>491664.16788892582</v>
      </c>
      <c r="C52" s="513">
        <v>587107.48536301986</v>
      </c>
      <c r="D52" s="513">
        <v>641831.24886689032</v>
      </c>
      <c r="E52" s="514">
        <v>678048.62565151183</v>
      </c>
      <c r="F52" s="2857"/>
      <c r="G52" s="2857"/>
      <c r="H52" s="2857"/>
      <c r="I52" s="2857"/>
      <c r="J52" s="2857"/>
      <c r="K52" s="2840"/>
      <c r="L52" s="2840"/>
      <c r="M52" s="2840"/>
      <c r="N52" s="2840"/>
      <c r="O52" s="2840"/>
    </row>
    <row r="53" spans="1:15" s="511" customFormat="1" ht="26.1" customHeight="1">
      <c r="A53" s="516" t="s">
        <v>913</v>
      </c>
      <c r="B53" s="517">
        <v>4689.3490013711744</v>
      </c>
      <c r="C53" s="517">
        <v>4487.7722381889071</v>
      </c>
      <c r="D53" s="517">
        <v>5005.6780630294179</v>
      </c>
      <c r="E53" s="518">
        <v>5195.7786460366997</v>
      </c>
      <c r="F53" s="2857"/>
      <c r="G53" s="2857"/>
      <c r="H53" s="2857"/>
      <c r="I53" s="2857"/>
      <c r="J53" s="2857"/>
      <c r="K53" s="2840"/>
      <c r="L53" s="2840"/>
      <c r="M53" s="2840"/>
      <c r="N53" s="2840"/>
      <c r="O53" s="2840"/>
    </row>
    <row r="54" spans="1:15" s="511" customFormat="1" ht="26.1" customHeight="1">
      <c r="A54" s="516" t="s">
        <v>914</v>
      </c>
      <c r="B54" s="517">
        <v>291454.85795735818</v>
      </c>
      <c r="C54" s="517">
        <v>303890.55370556901</v>
      </c>
      <c r="D54" s="517">
        <v>339575.33694439981</v>
      </c>
      <c r="E54" s="518">
        <v>352615.80456151656</v>
      </c>
      <c r="F54" s="2857"/>
      <c r="G54" s="2857"/>
      <c r="H54" s="2857"/>
      <c r="I54" s="2857"/>
      <c r="J54" s="2857"/>
      <c r="K54" s="2840"/>
      <c r="L54" s="2840"/>
      <c r="M54" s="2840"/>
      <c r="N54" s="2840"/>
      <c r="O54" s="2840"/>
    </row>
    <row r="55" spans="1:15" s="511" customFormat="1" ht="26.1" customHeight="1">
      <c r="A55" s="516" t="s">
        <v>787</v>
      </c>
      <c r="B55" s="517">
        <v>35315.85990615363</v>
      </c>
      <c r="C55" s="517">
        <v>32074.511909464476</v>
      </c>
      <c r="D55" s="517">
        <v>37829.752334130149</v>
      </c>
      <c r="E55" s="518">
        <v>41482.501628347716</v>
      </c>
      <c r="F55" s="2857"/>
      <c r="G55" s="2857"/>
      <c r="H55" s="2857"/>
      <c r="I55" s="2857"/>
      <c r="J55" s="2857"/>
      <c r="K55" s="2840"/>
      <c r="L55" s="2840"/>
      <c r="M55" s="2840"/>
      <c r="N55" s="2840"/>
      <c r="O55" s="2840"/>
    </row>
    <row r="56" spans="1:15" s="511" customFormat="1" ht="26.1" customHeight="1">
      <c r="A56" s="516" t="s">
        <v>915</v>
      </c>
      <c r="B56" s="517">
        <v>10493.747587090378</v>
      </c>
      <c r="C56" s="517">
        <v>15403.097199211221</v>
      </c>
      <c r="D56" s="517">
        <v>16797.660402597863</v>
      </c>
      <c r="E56" s="518">
        <v>18076.088928325687</v>
      </c>
      <c r="F56" s="2857"/>
      <c r="G56" s="2857"/>
      <c r="H56" s="2857"/>
      <c r="I56" s="2857"/>
      <c r="J56" s="2857"/>
      <c r="K56" s="2840"/>
      <c r="L56" s="2840"/>
      <c r="M56" s="2840"/>
      <c r="N56" s="2840"/>
      <c r="O56" s="2840"/>
    </row>
    <row r="57" spans="1:15" s="511" customFormat="1" ht="26.1" customHeight="1">
      <c r="A57" s="516" t="s">
        <v>790</v>
      </c>
      <c r="B57" s="517">
        <v>35128.554719468411</v>
      </c>
      <c r="C57" s="517">
        <v>83263.106616913734</v>
      </c>
      <c r="D57" s="517">
        <v>83759.394580183085</v>
      </c>
      <c r="E57" s="518">
        <v>87095.886886229462</v>
      </c>
      <c r="F57" s="2857"/>
      <c r="G57" s="2857"/>
      <c r="H57" s="2857"/>
      <c r="I57" s="2857"/>
      <c r="J57" s="2857"/>
      <c r="K57" s="2840"/>
      <c r="L57" s="2840"/>
      <c r="M57" s="2840"/>
      <c r="N57" s="2840"/>
      <c r="O57" s="2840"/>
    </row>
    <row r="58" spans="1:15" s="511" customFormat="1" ht="26.1" customHeight="1">
      <c r="A58" s="516" t="s">
        <v>916</v>
      </c>
      <c r="B58" s="517">
        <v>21602.392215357955</v>
      </c>
      <c r="C58" s="517">
        <v>23825.728323404408</v>
      </c>
      <c r="D58" s="517">
        <v>23314.937053557765</v>
      </c>
      <c r="E58" s="518">
        <v>25235.221999096797</v>
      </c>
      <c r="F58" s="2857"/>
      <c r="G58" s="2857"/>
      <c r="H58" s="2857"/>
      <c r="I58" s="2857"/>
      <c r="J58" s="2857"/>
      <c r="K58" s="2840"/>
      <c r="L58" s="2840"/>
      <c r="M58" s="2840"/>
      <c r="N58" s="2840"/>
      <c r="O58" s="2840"/>
    </row>
    <row r="59" spans="1:15" s="511" customFormat="1" ht="26.1" customHeight="1">
      <c r="A59" s="516" t="s">
        <v>917</v>
      </c>
      <c r="B59" s="517">
        <v>9973.7961572260392</v>
      </c>
      <c r="C59" s="517">
        <v>16675.145986740368</v>
      </c>
      <c r="D59" s="517">
        <v>18738.715483819531</v>
      </c>
      <c r="E59" s="518">
        <v>20915.928265035542</v>
      </c>
      <c r="F59" s="2857"/>
      <c r="G59" s="2857"/>
      <c r="H59" s="2857"/>
      <c r="I59" s="2857"/>
      <c r="J59" s="2857"/>
      <c r="K59" s="2840"/>
      <c r="L59" s="2840"/>
      <c r="M59" s="2840"/>
      <c r="N59" s="2840"/>
      <c r="O59" s="2840"/>
    </row>
    <row r="60" spans="1:15" s="511" customFormat="1" ht="26.1" customHeight="1">
      <c r="A60" s="516" t="s">
        <v>932</v>
      </c>
      <c r="B60" s="517">
        <v>3811.4704522692464</v>
      </c>
      <c r="C60" s="517">
        <v>5823.6117796850322</v>
      </c>
      <c r="D60" s="517">
        <v>7313.5753170370863</v>
      </c>
      <c r="E60" s="518">
        <v>7913.6914297919902</v>
      </c>
      <c r="F60" s="2857"/>
      <c r="G60" s="2857"/>
      <c r="H60" s="2859"/>
      <c r="I60" s="2857"/>
      <c r="J60" s="2857"/>
      <c r="K60" s="2840"/>
      <c r="L60" s="2840"/>
      <c r="M60" s="2840"/>
      <c r="N60" s="2840"/>
      <c r="O60" s="2840"/>
    </row>
    <row r="61" spans="1:15" s="511" customFormat="1" ht="26.1" customHeight="1">
      <c r="A61" s="516" t="s">
        <v>919</v>
      </c>
      <c r="B61" s="517">
        <v>16995.015745077486</v>
      </c>
      <c r="C61" s="517">
        <v>19172.624648013843</v>
      </c>
      <c r="D61" s="517">
        <v>18807.544552534349</v>
      </c>
      <c r="E61" s="518">
        <v>19223.60434046901</v>
      </c>
      <c r="F61" s="2857"/>
      <c r="G61" s="2857"/>
      <c r="H61" s="2857"/>
      <c r="I61" s="2857"/>
      <c r="J61" s="2857"/>
      <c r="K61" s="2840"/>
      <c r="L61" s="2840"/>
      <c r="M61" s="2840"/>
      <c r="N61" s="2840"/>
      <c r="O61" s="2840"/>
    </row>
    <row r="62" spans="1:15" s="511" customFormat="1" ht="26.1" customHeight="1">
      <c r="A62" s="516" t="s">
        <v>920</v>
      </c>
      <c r="B62" s="517">
        <v>21439.43382271667</v>
      </c>
      <c r="C62" s="517">
        <v>25742.379123204213</v>
      </c>
      <c r="D62" s="517">
        <v>27461.560719386522</v>
      </c>
      <c r="E62" s="518">
        <v>28491.42097883005</v>
      </c>
      <c r="F62" s="2857"/>
      <c r="G62" s="2857"/>
      <c r="H62" s="2857"/>
      <c r="I62" s="2857"/>
      <c r="J62" s="2857"/>
      <c r="K62" s="2840"/>
      <c r="L62" s="2840"/>
      <c r="M62" s="2840"/>
      <c r="N62" s="2840"/>
      <c r="O62" s="2840"/>
    </row>
    <row r="63" spans="1:15" s="511" customFormat="1" ht="26.1" customHeight="1">
      <c r="A63" s="527" t="s">
        <v>921</v>
      </c>
      <c r="B63" s="517">
        <v>13827.632621516501</v>
      </c>
      <c r="C63" s="517">
        <v>21782.702887910375</v>
      </c>
      <c r="D63" s="517">
        <v>27383.600458352194</v>
      </c>
      <c r="E63" s="518">
        <v>31969.37371072418</v>
      </c>
      <c r="F63" s="2857"/>
      <c r="G63" s="2857"/>
      <c r="H63" s="2857"/>
      <c r="I63" s="2857"/>
      <c r="J63" s="2857"/>
      <c r="K63" s="2840"/>
      <c r="L63" s="2840"/>
      <c r="M63" s="2840"/>
      <c r="N63" s="2840"/>
      <c r="O63" s="2840"/>
    </row>
    <row r="64" spans="1:15" s="511" customFormat="1" ht="26.1" customHeight="1">
      <c r="A64" s="527" t="s">
        <v>922</v>
      </c>
      <c r="B64" s="517">
        <v>12283.968452681005</v>
      </c>
      <c r="C64" s="517">
        <v>15114.938317961864</v>
      </c>
      <c r="D64" s="517">
        <v>15760.767621981715</v>
      </c>
      <c r="E64" s="518">
        <v>17954.684472821678</v>
      </c>
      <c r="F64" s="2857"/>
      <c r="G64" s="2857"/>
      <c r="H64" s="2859"/>
      <c r="I64" s="2859"/>
      <c r="J64" s="2859"/>
      <c r="K64" s="2860"/>
      <c r="L64" s="2840"/>
      <c r="M64" s="2840"/>
      <c r="N64" s="2840"/>
      <c r="O64" s="2840"/>
    </row>
    <row r="65" spans="1:15" s="511" customFormat="1" ht="26.1" customHeight="1">
      <c r="A65" s="527" t="s">
        <v>933</v>
      </c>
      <c r="B65" s="517">
        <v>7019.1377577352714</v>
      </c>
      <c r="C65" s="517">
        <v>6651.052136099056</v>
      </c>
      <c r="D65" s="517">
        <v>7932.4326392289649</v>
      </c>
      <c r="E65" s="518">
        <v>9036.6363209763585</v>
      </c>
      <c r="F65" s="2857"/>
      <c r="G65" s="2857"/>
      <c r="H65" s="2857"/>
      <c r="I65" s="2857"/>
      <c r="J65" s="2859"/>
      <c r="K65" s="2860"/>
      <c r="L65" s="2840"/>
      <c r="M65" s="2840"/>
      <c r="N65" s="2840"/>
      <c r="O65" s="2840"/>
    </row>
    <row r="66" spans="1:15" s="511" customFormat="1" ht="26.1" customHeight="1">
      <c r="A66" s="527" t="s">
        <v>924</v>
      </c>
      <c r="B66" s="517">
        <v>11046.596942880129</v>
      </c>
      <c r="C66" s="517">
        <v>19248.208513680656</v>
      </c>
      <c r="D66" s="517">
        <v>20737.871238210311</v>
      </c>
      <c r="E66" s="518">
        <v>21384.480164975528</v>
      </c>
      <c r="F66" s="2857"/>
      <c r="G66" s="2857"/>
      <c r="H66" s="2857"/>
      <c r="I66" s="2857"/>
      <c r="J66" s="2859"/>
      <c r="K66" s="2860"/>
      <c r="L66" s="2840"/>
      <c r="M66" s="2840"/>
      <c r="N66" s="2840"/>
      <c r="O66" s="2840"/>
    </row>
    <row r="67" spans="1:15" s="511" customFormat="1" ht="26.1" customHeight="1">
      <c r="A67" s="527" t="s">
        <v>4</v>
      </c>
      <c r="B67" s="517">
        <v>5689.8835244220727</v>
      </c>
      <c r="C67" s="517">
        <v>6925.9939706065115</v>
      </c>
      <c r="D67" s="517">
        <v>7286.5420340852579</v>
      </c>
      <c r="E67" s="518">
        <v>7384.9943605518256</v>
      </c>
      <c r="F67" s="2857"/>
      <c r="G67" s="2857"/>
      <c r="H67" s="2857"/>
      <c r="I67" s="2857"/>
      <c r="J67" s="2859"/>
      <c r="K67" s="2860"/>
      <c r="L67" s="2840"/>
      <c r="M67" s="2840"/>
      <c r="N67" s="2840"/>
      <c r="O67" s="2840"/>
    </row>
    <row r="68" spans="1:15" s="511" customFormat="1" ht="26.1" customHeight="1">
      <c r="A68" s="527" t="s">
        <v>925</v>
      </c>
      <c r="B68" s="517">
        <v>1576.2643921978554</v>
      </c>
      <c r="C68" s="517">
        <v>2395.5174925478136</v>
      </c>
      <c r="D68" s="517">
        <v>3612.1146306797868</v>
      </c>
      <c r="E68" s="518">
        <v>3986.3967654572812</v>
      </c>
      <c r="F68" s="2857"/>
      <c r="G68" s="2857"/>
      <c r="H68" s="2857"/>
      <c r="I68" s="2857"/>
      <c r="J68" s="2859"/>
      <c r="K68" s="2860"/>
      <c r="L68" s="2840"/>
      <c r="M68" s="2840"/>
      <c r="N68" s="2840"/>
      <c r="O68" s="2840"/>
    </row>
    <row r="69" spans="1:15" s="511" customFormat="1" ht="26.1" customHeight="1">
      <c r="A69" s="527" t="s">
        <v>934</v>
      </c>
      <c r="B69" s="517">
        <v>1853.134838007401</v>
      </c>
      <c r="C69" s="517">
        <v>3037.2311191345379</v>
      </c>
      <c r="D69" s="517">
        <v>2146.3427966555719</v>
      </c>
      <c r="E69" s="518">
        <v>2266.8159841195074</v>
      </c>
      <c r="F69" s="2857"/>
      <c r="G69" s="2857"/>
      <c r="H69" s="2857"/>
      <c r="I69" s="2857"/>
      <c r="J69" s="2859"/>
      <c r="K69" s="2860"/>
      <c r="L69" s="2840"/>
      <c r="M69" s="2840"/>
      <c r="N69" s="2840"/>
      <c r="O69" s="2840"/>
    </row>
    <row r="70" spans="1:15" s="511" customFormat="1" ht="26.1" customHeight="1">
      <c r="A70" s="516" t="s">
        <v>927</v>
      </c>
      <c r="B70" s="517">
        <v>1093.3910984594595</v>
      </c>
      <c r="C70" s="517">
        <v>1317.573561196941</v>
      </c>
      <c r="D70" s="517">
        <v>1469.7116582076399</v>
      </c>
      <c r="E70" s="518">
        <v>1642.1075792139866</v>
      </c>
      <c r="F70" s="2857"/>
      <c r="G70" s="2857"/>
      <c r="H70" s="2857"/>
      <c r="I70" s="2857"/>
      <c r="J70" s="2859"/>
      <c r="K70" s="2860"/>
      <c r="L70" s="2840"/>
      <c r="M70" s="2840"/>
      <c r="N70" s="2840"/>
      <c r="O70" s="2840"/>
    </row>
    <row r="71" spans="1:15" s="511" customFormat="1" ht="26.1" customHeight="1">
      <c r="A71" s="520" t="s">
        <v>928</v>
      </c>
      <c r="B71" s="521">
        <v>-13630.319303063041</v>
      </c>
      <c r="C71" s="521">
        <v>-19724.264166513112</v>
      </c>
      <c r="D71" s="521">
        <v>-23102.289661186885</v>
      </c>
      <c r="E71" s="522">
        <v>-23822.791371007857</v>
      </c>
      <c r="F71" s="2857"/>
      <c r="G71" s="2857"/>
      <c r="H71" s="2857"/>
      <c r="I71" s="2857"/>
      <c r="J71" s="2859"/>
      <c r="K71" s="2860"/>
      <c r="L71" s="2840"/>
      <c r="M71" s="2840"/>
      <c r="N71" s="2840"/>
      <c r="O71" s="2840"/>
    </row>
    <row r="72" spans="1:15" s="507" customFormat="1" ht="15" customHeight="1">
      <c r="A72" s="523" t="s">
        <v>929</v>
      </c>
      <c r="B72" s="523"/>
      <c r="C72" s="523"/>
      <c r="D72" s="524"/>
      <c r="E72" s="524"/>
      <c r="F72" s="2855"/>
      <c r="G72" s="2855"/>
      <c r="H72" s="2856"/>
      <c r="I72" s="2856"/>
      <c r="J72" s="2855"/>
      <c r="K72" s="2861"/>
      <c r="L72" s="2839"/>
      <c r="M72" s="2839"/>
      <c r="N72" s="2839"/>
      <c r="O72" s="2839"/>
    </row>
    <row r="73" spans="1:15" s="507" customFormat="1" ht="15" customHeight="1">
      <c r="A73" s="525" t="s">
        <v>930</v>
      </c>
      <c r="B73" s="526"/>
      <c r="C73" s="526"/>
      <c r="D73" s="526"/>
      <c r="E73" s="524"/>
      <c r="F73" s="2855"/>
      <c r="G73" s="2855"/>
      <c r="H73" s="2856"/>
      <c r="I73" s="2856"/>
      <c r="J73" s="2855"/>
      <c r="K73" s="2861"/>
      <c r="L73" s="2839"/>
      <c r="M73" s="2839"/>
      <c r="N73" s="2839"/>
      <c r="O73" s="2839"/>
    </row>
    <row r="74" spans="1:15" s="507" customFormat="1" ht="15" customHeight="1">
      <c r="A74" s="523"/>
      <c r="B74" s="526"/>
      <c r="C74" s="526"/>
      <c r="D74" s="526"/>
      <c r="E74" s="524"/>
      <c r="F74" s="2855"/>
      <c r="G74" s="2855"/>
      <c r="H74" s="2856"/>
      <c r="I74" s="2856"/>
      <c r="J74" s="2855"/>
      <c r="K74" s="2861"/>
      <c r="L74" s="2839"/>
      <c r="M74" s="2839"/>
      <c r="N74" s="2839"/>
      <c r="O74" s="2839"/>
    </row>
    <row r="75" spans="1:15" s="504" customFormat="1" ht="20.100000000000001" customHeight="1">
      <c r="A75" s="2014" t="s">
        <v>935</v>
      </c>
      <c r="B75" s="2014"/>
      <c r="C75" s="2014"/>
      <c r="D75" s="2014"/>
      <c r="E75" s="2014"/>
      <c r="F75" s="2862"/>
      <c r="G75" s="2862"/>
      <c r="H75" s="2852"/>
      <c r="I75" s="2852"/>
      <c r="J75" s="2862"/>
      <c r="K75" s="2863"/>
      <c r="L75" s="2838"/>
      <c r="M75" s="2838"/>
      <c r="N75" s="2838"/>
      <c r="O75" s="2838"/>
    </row>
    <row r="76" spans="1:15" s="511" customFormat="1" ht="24.95" customHeight="1">
      <c r="A76" s="530" t="s">
        <v>306</v>
      </c>
      <c r="B76" s="509">
        <v>2005</v>
      </c>
      <c r="C76" s="509">
        <v>2010</v>
      </c>
      <c r="D76" s="509">
        <v>2011</v>
      </c>
      <c r="E76" s="510" t="s">
        <v>912</v>
      </c>
      <c r="F76" s="2859"/>
      <c r="G76" s="2859"/>
      <c r="H76" s="2857"/>
      <c r="I76" s="2857"/>
      <c r="J76" s="2859"/>
      <c r="K76" s="2860"/>
      <c r="L76" s="2840"/>
      <c r="M76" s="2840"/>
      <c r="N76" s="2840"/>
      <c r="O76" s="2840"/>
    </row>
    <row r="77" spans="1:15" s="511" customFormat="1" ht="24.95" customHeight="1">
      <c r="A77" s="516" t="s">
        <v>936</v>
      </c>
      <c r="B77" s="531">
        <v>383429.83253805968</v>
      </c>
      <c r="C77" s="531">
        <v>639952.23755023931</v>
      </c>
      <c r="D77" s="531">
        <v>846683.51983888994</v>
      </c>
      <c r="E77" s="532">
        <v>911591.21610272606</v>
      </c>
      <c r="F77" s="2859"/>
      <c r="G77" s="2859"/>
      <c r="H77" s="2857"/>
      <c r="I77" s="2857"/>
      <c r="J77" s="2859"/>
      <c r="K77" s="2860"/>
      <c r="L77" s="2840"/>
      <c r="M77" s="2840"/>
      <c r="N77" s="2840"/>
      <c r="O77" s="2840"/>
    </row>
    <row r="78" spans="1:15" s="511" customFormat="1" ht="24.95" customHeight="1">
      <c r="A78" s="516" t="s">
        <v>937</v>
      </c>
      <c r="B78" s="515">
        <v>215454.68999999997</v>
      </c>
      <c r="C78" s="515">
        <v>317237.00210738886</v>
      </c>
      <c r="D78" s="515">
        <v>484736.98808566667</v>
      </c>
      <c r="E78" s="533">
        <v>514847.38891129202</v>
      </c>
      <c r="F78" s="2859"/>
      <c r="G78" s="2859"/>
      <c r="H78" s="2857"/>
      <c r="I78" s="2857"/>
      <c r="J78" s="2859"/>
      <c r="K78" s="2860"/>
      <c r="L78" s="2840"/>
      <c r="M78" s="2840"/>
      <c r="N78" s="2840"/>
      <c r="O78" s="2840"/>
    </row>
    <row r="79" spans="1:15" s="511" customFormat="1" ht="24.95" customHeight="1">
      <c r="A79" s="516" t="s">
        <v>938</v>
      </c>
      <c r="B79" s="517">
        <v>167975.14253805971</v>
      </c>
      <c r="C79" s="517">
        <v>322715.23544285045</v>
      </c>
      <c r="D79" s="534">
        <v>361946.53175322327</v>
      </c>
      <c r="E79" s="535">
        <v>396743.82719143404</v>
      </c>
      <c r="F79" s="2859"/>
      <c r="G79" s="2859"/>
      <c r="H79" s="2857"/>
      <c r="I79" s="2857"/>
      <c r="J79" s="2859"/>
      <c r="K79" s="2860"/>
      <c r="L79" s="2840"/>
      <c r="M79" s="2840"/>
      <c r="N79" s="2840"/>
      <c r="O79" s="2840"/>
    </row>
    <row r="80" spans="1:15" s="511" customFormat="1" ht="24.95" customHeight="1">
      <c r="A80" s="516" t="s">
        <v>939</v>
      </c>
      <c r="B80" s="528">
        <v>279.02669361487534</v>
      </c>
      <c r="C80" s="528">
        <v>325.23533678866062</v>
      </c>
      <c r="D80" s="536">
        <v>391.68952523034363</v>
      </c>
      <c r="E80" s="537">
        <v>390.47616881734439</v>
      </c>
      <c r="F80" s="2859"/>
      <c r="G80" s="2859"/>
      <c r="H80" s="2857"/>
      <c r="I80" s="2857"/>
      <c r="J80" s="2859"/>
      <c r="K80" s="2860"/>
      <c r="L80" s="2840"/>
      <c r="M80" s="2840"/>
      <c r="N80" s="2840"/>
      <c r="O80" s="2840"/>
    </row>
    <row r="81" spans="1:15" s="511" customFormat="1" ht="24.95" customHeight="1">
      <c r="A81" s="516" t="s">
        <v>940</v>
      </c>
      <c r="B81" s="528">
        <v>156.78907761709075</v>
      </c>
      <c r="C81" s="528">
        <v>161.22559961222387</v>
      </c>
      <c r="D81" s="536">
        <v>224.24719068701131</v>
      </c>
      <c r="E81" s="537">
        <v>220.53266025003052</v>
      </c>
      <c r="F81" s="2859"/>
      <c r="G81" s="2859"/>
      <c r="H81" s="2857"/>
      <c r="I81" s="2857"/>
      <c r="J81" s="2859"/>
      <c r="K81" s="2860"/>
      <c r="L81" s="2840"/>
      <c r="M81" s="2840"/>
      <c r="N81" s="2840"/>
      <c r="O81" s="2840"/>
    </row>
    <row r="82" spans="1:15" s="511" customFormat="1" ht="24.95" customHeight="1">
      <c r="A82" s="516" t="s">
        <v>941</v>
      </c>
      <c r="B82" s="528">
        <v>122.23761599778484</v>
      </c>
      <c r="C82" s="528">
        <v>164.00973717643672</v>
      </c>
      <c r="D82" s="536">
        <v>167.44233454333235</v>
      </c>
      <c r="E82" s="537">
        <v>169.9435085673139</v>
      </c>
      <c r="F82" s="2859"/>
      <c r="G82" s="2859"/>
      <c r="H82" s="2857"/>
      <c r="I82" s="2857"/>
      <c r="J82" s="2859"/>
      <c r="K82" s="2860"/>
      <c r="L82" s="2840"/>
      <c r="M82" s="2840"/>
      <c r="N82" s="2840"/>
      <c r="O82" s="2840"/>
    </row>
    <row r="83" spans="1:15" s="511" customFormat="1" ht="24.95" customHeight="1">
      <c r="A83" s="516" t="s">
        <v>942</v>
      </c>
      <c r="B83" s="538">
        <v>26.056780236848699</v>
      </c>
      <c r="C83" s="538">
        <v>10.98199001441759</v>
      </c>
      <c r="D83" s="539">
        <v>20.432647048086665</v>
      </c>
      <c r="E83" s="540">
        <v>-0.30977504754197582</v>
      </c>
      <c r="F83" s="2859"/>
      <c r="G83" s="2859"/>
      <c r="H83" s="2857"/>
      <c r="I83" s="2857"/>
      <c r="J83" s="2859"/>
      <c r="K83" s="2860"/>
      <c r="L83" s="2840"/>
      <c r="M83" s="2840"/>
      <c r="N83" s="2840"/>
      <c r="O83" s="2840"/>
    </row>
    <row r="84" spans="1:15" s="511" customFormat="1" ht="24.95" customHeight="1">
      <c r="A84" s="516" t="s">
        <v>943</v>
      </c>
      <c r="B84" s="538">
        <v>39.651304385524895</v>
      </c>
      <c r="C84" s="538">
        <v>23.221356525179161</v>
      </c>
      <c r="D84" s="539">
        <v>39.089072223248365</v>
      </c>
      <c r="E84" s="540">
        <v>-1.6564445804653474</v>
      </c>
      <c r="F84" s="2859"/>
      <c r="G84" s="2859"/>
      <c r="H84" s="2857"/>
      <c r="I84" s="2857"/>
      <c r="J84" s="2859"/>
      <c r="K84" s="2860"/>
      <c r="L84" s="2840"/>
      <c r="M84" s="2840"/>
      <c r="N84" s="2840"/>
      <c r="O84" s="2840"/>
    </row>
    <row r="85" spans="1:15" s="511" customFormat="1" ht="24.95" customHeight="1">
      <c r="A85" s="520" t="s">
        <v>944</v>
      </c>
      <c r="B85" s="541">
        <v>12.064227578623914</v>
      </c>
      <c r="C85" s="541">
        <v>1.1094465221247845</v>
      </c>
      <c r="D85" s="542">
        <v>2.0929229117677011</v>
      </c>
      <c r="E85" s="543">
        <v>1.4937524795046784</v>
      </c>
      <c r="F85" s="2859"/>
      <c r="G85" s="2859"/>
      <c r="H85" s="2857"/>
      <c r="I85" s="2857"/>
      <c r="J85" s="2859"/>
      <c r="K85" s="2840"/>
      <c r="L85" s="2840"/>
      <c r="M85" s="2840"/>
      <c r="N85" s="2840"/>
      <c r="O85" s="2840"/>
    </row>
    <row r="86" spans="1:15" s="507" customFormat="1" ht="15" customHeight="1">
      <c r="A86" s="523" t="s">
        <v>929</v>
      </c>
      <c r="F86" s="2855"/>
      <c r="G86" s="2855"/>
      <c r="H86" s="2856"/>
      <c r="I86" s="2856"/>
      <c r="J86" s="2855"/>
      <c r="K86" s="2839"/>
      <c r="L86" s="2839"/>
      <c r="M86" s="2839"/>
      <c r="N86" s="2839"/>
      <c r="O86" s="2839"/>
    </row>
    <row r="87" spans="1:15" s="507" customFormat="1" ht="15" customHeight="1">
      <c r="A87" s="525" t="s">
        <v>930</v>
      </c>
      <c r="B87" s="526"/>
      <c r="C87" s="526"/>
      <c r="D87" s="526"/>
      <c r="E87" s="524"/>
      <c r="F87" s="2856"/>
      <c r="G87" s="2856"/>
      <c r="H87" s="2856"/>
      <c r="I87" s="2856"/>
      <c r="J87" s="2856"/>
      <c r="K87" s="2839"/>
      <c r="L87" s="2839"/>
      <c r="M87" s="2839"/>
      <c r="N87" s="2839"/>
      <c r="O87" s="2839"/>
    </row>
    <row r="88" spans="1:15" s="504" customFormat="1" ht="24.95" customHeight="1">
      <c r="A88" s="523"/>
      <c r="F88" s="2855"/>
      <c r="G88" s="2855"/>
      <c r="H88" s="2855"/>
      <c r="I88" s="2852"/>
      <c r="J88" s="2852"/>
      <c r="K88" s="2838"/>
      <c r="L88" s="2838"/>
      <c r="M88" s="2838"/>
      <c r="N88" s="2838"/>
      <c r="O88" s="2838"/>
    </row>
    <row r="89" spans="1:15" s="504" customFormat="1" ht="20.100000000000001" customHeight="1">
      <c r="A89" s="2014" t="s">
        <v>945</v>
      </c>
      <c r="B89" s="2014"/>
      <c r="C89" s="2014"/>
      <c r="D89" s="2014"/>
      <c r="E89" s="2014"/>
      <c r="F89" s="2862"/>
      <c r="G89" s="2862"/>
      <c r="H89" s="2852"/>
      <c r="I89" s="2852"/>
      <c r="J89" s="2862"/>
      <c r="K89" s="2863"/>
      <c r="L89" s="2838"/>
      <c r="M89" s="2838"/>
      <c r="N89" s="2838"/>
      <c r="O89" s="2838"/>
    </row>
    <row r="90" spans="1:15" s="511" customFormat="1" ht="24.95" customHeight="1">
      <c r="A90" s="530" t="s">
        <v>306</v>
      </c>
      <c r="B90" s="509">
        <v>2005</v>
      </c>
      <c r="C90" s="509">
        <v>2010</v>
      </c>
      <c r="D90" s="509">
        <v>2011</v>
      </c>
      <c r="E90" s="510" t="s">
        <v>912</v>
      </c>
      <c r="F90" s="2859"/>
      <c r="G90" s="2859"/>
      <c r="H90" s="2857"/>
      <c r="I90" s="2857"/>
      <c r="J90" s="2859"/>
      <c r="K90" s="2860"/>
      <c r="L90" s="2840"/>
      <c r="M90" s="2840"/>
      <c r="N90" s="2840"/>
      <c r="O90" s="2840"/>
    </row>
    <row r="91" spans="1:15" s="511" customFormat="1" ht="24.95" customHeight="1">
      <c r="A91" s="516" t="s">
        <v>936</v>
      </c>
      <c r="B91" s="531">
        <v>491664.16788892582</v>
      </c>
      <c r="C91" s="531">
        <v>587107.48536301986</v>
      </c>
      <c r="D91" s="531">
        <v>641831.24886689032</v>
      </c>
      <c r="E91" s="532">
        <v>678048.62565151183</v>
      </c>
      <c r="F91" s="2859"/>
      <c r="G91" s="2859"/>
      <c r="H91" s="2859"/>
      <c r="I91" s="2859"/>
      <c r="J91" s="2859"/>
      <c r="K91" s="2860"/>
      <c r="L91" s="2840"/>
      <c r="M91" s="2840"/>
      <c r="N91" s="2840"/>
      <c r="O91" s="2840"/>
    </row>
    <row r="92" spans="1:15" s="511" customFormat="1" ht="24.95" customHeight="1">
      <c r="A92" s="516" t="s">
        <v>937</v>
      </c>
      <c r="B92" s="515">
        <v>291454.85795735818</v>
      </c>
      <c r="C92" s="515">
        <v>303890.55370556901</v>
      </c>
      <c r="D92" s="515">
        <v>339575.33694439981</v>
      </c>
      <c r="E92" s="533">
        <v>352615.80456151656</v>
      </c>
      <c r="F92" s="2859"/>
      <c r="G92" s="2859"/>
      <c r="H92" s="2859"/>
      <c r="I92" s="2859"/>
      <c r="J92" s="2859"/>
      <c r="K92" s="2860"/>
      <c r="L92" s="2840"/>
      <c r="M92" s="2840"/>
      <c r="N92" s="2840"/>
      <c r="O92" s="2840"/>
    </row>
    <row r="93" spans="1:15" s="511" customFormat="1" ht="24.95" customHeight="1">
      <c r="A93" s="516" t="s">
        <v>938</v>
      </c>
      <c r="B93" s="517">
        <v>200209.30993156764</v>
      </c>
      <c r="C93" s="517">
        <v>283216.93165745086</v>
      </c>
      <c r="D93" s="534">
        <v>302255.91192249052</v>
      </c>
      <c r="E93" s="535">
        <v>325432.82108999527</v>
      </c>
      <c r="F93" s="2859"/>
      <c r="G93" s="2859"/>
      <c r="H93" s="2859"/>
      <c r="I93" s="2859"/>
      <c r="J93" s="2859"/>
      <c r="K93" s="2860"/>
      <c r="L93" s="2840"/>
      <c r="M93" s="2840"/>
      <c r="N93" s="2840"/>
      <c r="O93" s="2840"/>
    </row>
    <row r="94" spans="1:15" s="511" customFormat="1" ht="24.95" customHeight="1">
      <c r="A94" s="516" t="s">
        <v>939</v>
      </c>
      <c r="B94" s="528">
        <v>357.7901756544689</v>
      </c>
      <c r="C94" s="528">
        <v>298.37867504634693</v>
      </c>
      <c r="D94" s="536">
        <v>296.92154300405872</v>
      </c>
      <c r="E94" s="537">
        <v>290.43920667444479</v>
      </c>
      <c r="F94" s="2859"/>
      <c r="G94" s="2859"/>
      <c r="H94" s="2859"/>
      <c r="I94" s="2859"/>
      <c r="J94" s="2859"/>
      <c r="K94" s="2860"/>
      <c r="L94" s="2840"/>
      <c r="M94" s="2840"/>
      <c r="N94" s="2840"/>
      <c r="O94" s="2840"/>
    </row>
    <row r="95" spans="1:15" s="511" customFormat="1" ht="24.95" customHeight="1">
      <c r="A95" s="516" t="s">
        <v>940</v>
      </c>
      <c r="B95" s="528">
        <v>212.09535214180946</v>
      </c>
      <c r="C95" s="528">
        <v>154.44269241040701</v>
      </c>
      <c r="D95" s="536">
        <v>157.09305707638572</v>
      </c>
      <c r="E95" s="537">
        <v>151.04146024824198</v>
      </c>
      <c r="F95" s="2859"/>
      <c r="G95" s="2859"/>
      <c r="H95" s="2859"/>
      <c r="I95" s="2859"/>
      <c r="J95" s="2859"/>
      <c r="K95" s="2860"/>
      <c r="L95" s="2840"/>
      <c r="M95" s="2840"/>
      <c r="N95" s="2840"/>
      <c r="O95" s="2840"/>
    </row>
    <row r="96" spans="1:15" s="511" customFormat="1" ht="24.95" customHeight="1">
      <c r="A96" s="516" t="s">
        <v>941</v>
      </c>
      <c r="B96" s="528">
        <v>145.69482351265938</v>
      </c>
      <c r="C96" s="528">
        <v>143.93598263593989</v>
      </c>
      <c r="D96" s="536">
        <v>139.82848592767297</v>
      </c>
      <c r="E96" s="537">
        <v>139.39774642620279</v>
      </c>
      <c r="F96" s="2859"/>
      <c r="G96" s="2859"/>
      <c r="H96" s="2859"/>
      <c r="I96" s="2859"/>
      <c r="J96" s="2859"/>
      <c r="K96" s="2860"/>
      <c r="L96" s="2840"/>
      <c r="M96" s="2840"/>
      <c r="N96" s="2840"/>
      <c r="O96" s="2840"/>
    </row>
    <row r="97" spans="1:15" s="511" customFormat="1" ht="24.95" customHeight="1">
      <c r="A97" s="516" t="s">
        <v>942</v>
      </c>
      <c r="B97" s="539" t="s">
        <v>9</v>
      </c>
      <c r="C97" s="538">
        <v>-1.1758460472987906</v>
      </c>
      <c r="D97" s="539">
        <v>-0.48834992717287662</v>
      </c>
      <c r="E97" s="540">
        <v>-2.183181544872042</v>
      </c>
      <c r="F97" s="2859"/>
      <c r="G97" s="2859"/>
      <c r="H97" s="2857"/>
      <c r="I97" s="2857"/>
      <c r="J97" s="2859"/>
      <c r="K97" s="2860"/>
      <c r="L97" s="2840"/>
      <c r="M97" s="2840"/>
      <c r="N97" s="2840"/>
      <c r="O97" s="2840"/>
    </row>
    <row r="98" spans="1:15" s="511" customFormat="1" ht="24.95" customHeight="1">
      <c r="A98" s="516" t="s">
        <v>943</v>
      </c>
      <c r="B98" s="539" t="s">
        <v>9</v>
      </c>
      <c r="C98" s="538">
        <v>-0.86236175124625447</v>
      </c>
      <c r="D98" s="539">
        <v>1.7160829202172749</v>
      </c>
      <c r="E98" s="540">
        <v>-3.8522369739110616</v>
      </c>
      <c r="F98" s="2859"/>
      <c r="G98" s="2859"/>
      <c r="H98" s="2857"/>
      <c r="I98" s="2857"/>
      <c r="J98" s="2859"/>
      <c r="K98" s="2860"/>
      <c r="L98" s="2840"/>
      <c r="M98" s="2840"/>
      <c r="N98" s="2840"/>
      <c r="O98" s="2840"/>
    </row>
    <row r="99" spans="1:15" s="511" customFormat="1" ht="24.95" customHeight="1">
      <c r="A99" s="520" t="s">
        <v>944</v>
      </c>
      <c r="B99" s="542" t="s">
        <v>9</v>
      </c>
      <c r="C99" s="541">
        <v>-1.5100159064897412</v>
      </c>
      <c r="D99" s="542">
        <v>-2.8536969234830565</v>
      </c>
      <c r="E99" s="543">
        <v>-0.30804846280963716</v>
      </c>
      <c r="F99" s="2859"/>
      <c r="G99" s="2859"/>
      <c r="H99" s="2857"/>
      <c r="I99" s="2857"/>
      <c r="J99" s="2859"/>
      <c r="K99" s="2840"/>
      <c r="L99" s="2840"/>
      <c r="M99" s="2840"/>
      <c r="N99" s="2840"/>
      <c r="O99" s="2840"/>
    </row>
    <row r="100" spans="1:15" s="507" customFormat="1" ht="15" customHeight="1">
      <c r="A100" s="523" t="s">
        <v>929</v>
      </c>
      <c r="F100" s="2855"/>
      <c r="G100" s="2855"/>
      <c r="H100" s="2856"/>
      <c r="I100" s="2856"/>
      <c r="J100" s="2855"/>
      <c r="K100" s="2839"/>
      <c r="L100" s="2839"/>
      <c r="M100" s="2839"/>
      <c r="N100" s="2839"/>
      <c r="O100" s="2839"/>
    </row>
    <row r="101" spans="1:15" s="507" customFormat="1" ht="15" customHeight="1">
      <c r="A101" s="525" t="s">
        <v>930</v>
      </c>
      <c r="B101" s="526"/>
      <c r="C101" s="526"/>
      <c r="D101" s="526"/>
      <c r="E101" s="524"/>
      <c r="F101" s="2856"/>
      <c r="G101" s="2856"/>
      <c r="H101" s="2856"/>
      <c r="I101" s="2856"/>
      <c r="J101" s="2856"/>
      <c r="K101" s="2839"/>
      <c r="L101" s="2839"/>
      <c r="M101" s="2839"/>
      <c r="N101" s="2839"/>
      <c r="O101" s="2839"/>
    </row>
    <row r="102" spans="1:15" s="507" customFormat="1" ht="15" customHeight="1">
      <c r="A102" s="523"/>
      <c r="B102" s="526"/>
      <c r="C102" s="526"/>
      <c r="D102" s="526"/>
      <c r="E102" s="524"/>
      <c r="F102" s="2856"/>
      <c r="G102" s="2856"/>
      <c r="H102" s="2856"/>
      <c r="I102" s="2856"/>
      <c r="J102" s="2856"/>
      <c r="K102" s="2839"/>
      <c r="L102" s="2839"/>
      <c r="M102" s="2839"/>
      <c r="N102" s="2839"/>
      <c r="O102" s="2839"/>
    </row>
    <row r="103" spans="1:15" s="504" customFormat="1" ht="20.100000000000001" customHeight="1">
      <c r="A103" s="2006" t="s">
        <v>946</v>
      </c>
      <c r="B103" s="2006"/>
      <c r="C103" s="2006"/>
      <c r="D103" s="2006"/>
      <c r="E103" s="2006"/>
      <c r="F103" s="2854"/>
      <c r="G103" s="2854"/>
      <c r="H103" s="2854"/>
      <c r="I103" s="2852"/>
      <c r="J103" s="2852"/>
      <c r="K103" s="2838"/>
      <c r="L103" s="2838"/>
      <c r="M103" s="2838"/>
      <c r="N103" s="2838"/>
      <c r="O103" s="2838"/>
    </row>
    <row r="104" spans="1:15" s="507" customFormat="1" ht="15" customHeight="1">
      <c r="A104" s="544" t="s">
        <v>23</v>
      </c>
      <c r="B104" s="523"/>
      <c r="C104" s="523"/>
      <c r="D104" s="523"/>
      <c r="E104" s="523"/>
      <c r="F104" s="2864"/>
      <c r="G104" s="2864"/>
      <c r="H104" s="2856"/>
      <c r="I104" s="2856"/>
      <c r="J104" s="2856"/>
      <c r="K104" s="2839"/>
      <c r="L104" s="2839"/>
      <c r="M104" s="2839"/>
      <c r="N104" s="2839"/>
      <c r="O104" s="2839"/>
    </row>
    <row r="105" spans="1:15" s="511" customFormat="1" ht="26.1" customHeight="1">
      <c r="A105" s="508" t="s">
        <v>783</v>
      </c>
      <c r="B105" s="509">
        <v>2005</v>
      </c>
      <c r="C105" s="509">
        <v>2010</v>
      </c>
      <c r="D105" s="509">
        <v>2011</v>
      </c>
      <c r="E105" s="510" t="s">
        <v>912</v>
      </c>
      <c r="F105" s="2859"/>
      <c r="G105" s="2859"/>
      <c r="H105" s="2859"/>
      <c r="I105" s="2857"/>
      <c r="J105" s="2857"/>
      <c r="K105" s="2840"/>
      <c r="L105" s="2840"/>
      <c r="M105" s="2840"/>
      <c r="N105" s="2840"/>
      <c r="O105" s="2840"/>
    </row>
    <row r="106" spans="1:15" s="511" customFormat="1" ht="26.1" customHeight="1">
      <c r="A106" s="512" t="s">
        <v>0</v>
      </c>
      <c r="B106" s="545">
        <v>31.701756456297204</v>
      </c>
      <c r="C106" s="545">
        <v>19.547785230185681</v>
      </c>
      <c r="D106" s="545">
        <v>32.304173680214888</v>
      </c>
      <c r="E106" s="546">
        <v>7.6661107418491747</v>
      </c>
      <c r="F106" s="2857"/>
      <c r="G106" s="2857"/>
      <c r="H106" s="2857"/>
      <c r="I106" s="2857"/>
      <c r="J106" s="2857"/>
      <c r="K106" s="2840"/>
      <c r="L106" s="2840"/>
      <c r="M106" s="2840"/>
      <c r="N106" s="2840"/>
      <c r="O106" s="2840"/>
    </row>
    <row r="107" spans="1:15" s="511" customFormat="1" ht="26.1" customHeight="1">
      <c r="A107" s="527" t="s">
        <v>913</v>
      </c>
      <c r="B107" s="528">
        <v>-2.5589755189624839</v>
      </c>
      <c r="C107" s="528">
        <v>-3.0209391435680431</v>
      </c>
      <c r="D107" s="528">
        <v>12.725830049096757</v>
      </c>
      <c r="E107" s="547">
        <v>3.499999999999992</v>
      </c>
      <c r="F107" s="2857"/>
      <c r="G107" s="2857"/>
      <c r="H107" s="2857"/>
      <c r="I107" s="2857"/>
      <c r="J107" s="2857"/>
      <c r="K107" s="2840"/>
      <c r="L107" s="2840"/>
      <c r="M107" s="2840"/>
      <c r="N107" s="2840"/>
      <c r="O107" s="2840"/>
    </row>
    <row r="108" spans="1:15" s="511" customFormat="1" ht="26.1" customHeight="1">
      <c r="A108" s="527" t="s">
        <v>914</v>
      </c>
      <c r="B108" s="528">
        <v>45.905059961306335</v>
      </c>
      <c r="C108" s="528">
        <v>32.7318086811255</v>
      </c>
      <c r="D108" s="528">
        <v>52.799637137403295</v>
      </c>
      <c r="E108" s="547">
        <v>6.2116986253799134</v>
      </c>
      <c r="F108" s="2857"/>
      <c r="G108" s="2857"/>
      <c r="H108" s="2857"/>
      <c r="I108" s="2857"/>
      <c r="J108" s="2857"/>
      <c r="K108" s="2840"/>
      <c r="L108" s="2840"/>
      <c r="M108" s="2840"/>
      <c r="N108" s="2840"/>
      <c r="O108" s="2840"/>
    </row>
    <row r="109" spans="1:15" s="511" customFormat="1" ht="26.1" customHeight="1">
      <c r="A109" s="527" t="s">
        <v>787</v>
      </c>
      <c r="B109" s="528">
        <v>23.103486692443283</v>
      </c>
      <c r="C109" s="528">
        <v>19.4180882917248</v>
      </c>
      <c r="D109" s="528">
        <v>33.936132389325167</v>
      </c>
      <c r="E109" s="547">
        <v>11.24053893418675</v>
      </c>
      <c r="F109" s="2857"/>
      <c r="G109" s="2857"/>
      <c r="H109" s="2857"/>
      <c r="I109" s="2857"/>
      <c r="J109" s="2857"/>
      <c r="K109" s="2840"/>
      <c r="L109" s="2840"/>
      <c r="M109" s="2840"/>
      <c r="N109" s="2840"/>
      <c r="O109" s="2840"/>
    </row>
    <row r="110" spans="1:15" s="511" customFormat="1" ht="26.1" customHeight="1">
      <c r="A110" s="527" t="s">
        <v>915</v>
      </c>
      <c r="B110" s="528">
        <v>31.40586712721128</v>
      </c>
      <c r="C110" s="528">
        <v>12.660423602580707</v>
      </c>
      <c r="D110" s="528">
        <v>14.874606637709789</v>
      </c>
      <c r="E110" s="547">
        <v>10.052019203361983</v>
      </c>
      <c r="F110" s="2857"/>
      <c r="G110" s="2857"/>
      <c r="H110" s="2857"/>
      <c r="I110" s="2857"/>
      <c r="J110" s="2857"/>
      <c r="K110" s="2840"/>
      <c r="L110" s="2840"/>
      <c r="M110" s="2840"/>
      <c r="N110" s="2840"/>
      <c r="O110" s="2840"/>
    </row>
    <row r="111" spans="1:15" s="511" customFormat="1" ht="26.1" customHeight="1">
      <c r="A111" s="527" t="s">
        <v>790</v>
      </c>
      <c r="B111" s="528">
        <v>25.55196191580032</v>
      </c>
      <c r="C111" s="528">
        <v>4.3762907530375657</v>
      </c>
      <c r="D111" s="528">
        <v>0.88803738064397919</v>
      </c>
      <c r="E111" s="547">
        <v>5.0000000000000044</v>
      </c>
      <c r="F111" s="2857"/>
      <c r="G111" s="2857"/>
      <c r="H111" s="2857"/>
      <c r="I111" s="2857"/>
      <c r="J111" s="2857"/>
      <c r="K111" s="2840"/>
      <c r="L111" s="2840"/>
      <c r="M111" s="2840"/>
      <c r="N111" s="2840"/>
      <c r="O111" s="2840"/>
    </row>
    <row r="112" spans="1:15" s="511" customFormat="1" ht="26.1" customHeight="1">
      <c r="A112" s="527" t="s">
        <v>916</v>
      </c>
      <c r="B112" s="528">
        <v>12.524940389514086</v>
      </c>
      <c r="C112" s="528">
        <v>1.5634547620565513</v>
      </c>
      <c r="D112" s="528">
        <v>-1.5324230176262432</v>
      </c>
      <c r="E112" s="547">
        <v>14.477014308911151</v>
      </c>
      <c r="F112" s="2857"/>
      <c r="G112" s="2857"/>
      <c r="H112" s="2857"/>
      <c r="I112" s="2857"/>
      <c r="J112" s="2857"/>
      <c r="K112" s="2840"/>
      <c r="L112" s="2840"/>
      <c r="M112" s="2840"/>
      <c r="N112" s="2840"/>
      <c r="O112" s="2840"/>
    </row>
    <row r="113" spans="1:15" s="511" customFormat="1" ht="26.1" customHeight="1">
      <c r="A113" s="527" t="s">
        <v>917</v>
      </c>
      <c r="B113" s="528">
        <v>9.530163422514164</v>
      </c>
      <c r="C113" s="528">
        <v>37.885169331100428</v>
      </c>
      <c r="D113" s="528">
        <v>37.679895839409284</v>
      </c>
      <c r="E113" s="547">
        <v>13.400333965346857</v>
      </c>
      <c r="F113" s="2857"/>
      <c r="G113" s="2857"/>
      <c r="H113" s="2857"/>
      <c r="I113" s="2857"/>
      <c r="J113" s="2857"/>
      <c r="K113" s="2840"/>
      <c r="L113" s="2840"/>
      <c r="M113" s="2840"/>
      <c r="N113" s="2840"/>
      <c r="O113" s="2840"/>
    </row>
    <row r="114" spans="1:15" s="511" customFormat="1" ht="26.1" customHeight="1">
      <c r="A114" s="527" t="s">
        <v>947</v>
      </c>
      <c r="B114" s="528">
        <v>21.805175220278812</v>
      </c>
      <c r="C114" s="528">
        <v>20.145672641325845</v>
      </c>
      <c r="D114" s="528">
        <v>12.299551174955454</v>
      </c>
      <c r="E114" s="547">
        <v>11.490609181827093</v>
      </c>
      <c r="F114" s="2857"/>
      <c r="G114" s="2857"/>
      <c r="H114" s="2857"/>
      <c r="I114" s="2857"/>
      <c r="J114" s="2857"/>
      <c r="K114" s="2840"/>
      <c r="L114" s="2840"/>
      <c r="M114" s="2840"/>
      <c r="N114" s="2840"/>
      <c r="O114" s="2840"/>
    </row>
    <row r="115" spans="1:15" s="511" customFormat="1" ht="26.1" customHeight="1">
      <c r="A115" s="527" t="s">
        <v>919</v>
      </c>
      <c r="B115" s="528">
        <v>23.617694050648282</v>
      </c>
      <c r="C115" s="528">
        <v>-20.749991045458557</v>
      </c>
      <c r="D115" s="528">
        <v>1.571488859636915</v>
      </c>
      <c r="E115" s="547">
        <v>2.5087239226781577</v>
      </c>
      <c r="F115" s="2857"/>
      <c r="G115" s="2857"/>
      <c r="H115" s="2857"/>
      <c r="I115" s="2857"/>
      <c r="J115" s="2857"/>
      <c r="K115" s="2840"/>
      <c r="L115" s="2840"/>
      <c r="M115" s="2840"/>
      <c r="N115" s="2840"/>
      <c r="O115" s="2840"/>
    </row>
    <row r="116" spans="1:15" s="511" customFormat="1" ht="26.1" customHeight="1">
      <c r="A116" s="527" t="s">
        <v>920</v>
      </c>
      <c r="B116" s="528">
        <v>17.628806802445169</v>
      </c>
      <c r="C116" s="528">
        <v>-2.7233558407268532</v>
      </c>
      <c r="D116" s="528">
        <v>12.110397755643575</v>
      </c>
      <c r="E116" s="547">
        <v>5.625336618607002</v>
      </c>
      <c r="F116" s="2857"/>
      <c r="G116" s="2857"/>
      <c r="H116" s="2857"/>
      <c r="I116" s="2857"/>
      <c r="J116" s="2857"/>
      <c r="K116" s="2840"/>
      <c r="L116" s="2840"/>
      <c r="M116" s="2840"/>
      <c r="N116" s="2840"/>
      <c r="O116" s="2840"/>
    </row>
    <row r="117" spans="1:15" s="511" customFormat="1" ht="26.1" customHeight="1">
      <c r="A117" s="527" t="s">
        <v>921</v>
      </c>
      <c r="B117" s="528">
        <v>12.32702752116046</v>
      </c>
      <c r="C117" s="528">
        <v>15.633147664685126</v>
      </c>
      <c r="D117" s="528">
        <v>25.902912669663777</v>
      </c>
      <c r="E117" s="547">
        <v>15.000000000000014</v>
      </c>
      <c r="F117" s="2857"/>
      <c r="G117" s="2857"/>
      <c r="H117" s="2857"/>
      <c r="I117" s="2857"/>
      <c r="J117" s="2857"/>
      <c r="K117" s="2840"/>
      <c r="L117" s="2840"/>
      <c r="M117" s="2840"/>
      <c r="N117" s="2840"/>
      <c r="O117" s="2840"/>
    </row>
    <row r="118" spans="1:15" s="511" customFormat="1" ht="26.1" customHeight="1">
      <c r="A118" s="527" t="s">
        <v>922</v>
      </c>
      <c r="B118" s="528">
        <v>24.672479858291268</v>
      </c>
      <c r="C118" s="528">
        <v>3.720639085707262</v>
      </c>
      <c r="D118" s="528">
        <v>6.2567473472803243</v>
      </c>
      <c r="E118" s="547">
        <v>14.825271724297817</v>
      </c>
      <c r="F118" s="2857"/>
      <c r="G118" s="2857"/>
      <c r="H118" s="2857"/>
      <c r="I118" s="2857"/>
      <c r="J118" s="2857"/>
      <c r="K118" s="2840"/>
      <c r="L118" s="2840"/>
      <c r="M118" s="2840"/>
      <c r="N118" s="2840"/>
      <c r="O118" s="2840"/>
    </row>
    <row r="119" spans="1:15" s="511" customFormat="1" ht="26.1" customHeight="1">
      <c r="A119" s="527" t="s">
        <v>933</v>
      </c>
      <c r="B119" s="528">
        <v>18.483224155384832</v>
      </c>
      <c r="C119" s="528">
        <v>-18.153866171089277</v>
      </c>
      <c r="D119" s="528">
        <v>21.535057708425683</v>
      </c>
      <c r="E119" s="547">
        <v>14.859560146328811</v>
      </c>
      <c r="F119" s="2857"/>
      <c r="G119" s="2857"/>
      <c r="H119" s="2857"/>
      <c r="I119" s="2857"/>
      <c r="J119" s="2857"/>
      <c r="K119" s="2840"/>
      <c r="L119" s="2840"/>
      <c r="M119" s="2840"/>
      <c r="N119" s="2840"/>
      <c r="O119" s="2840"/>
    </row>
    <row r="120" spans="1:15" s="511" customFormat="1" ht="26.1" customHeight="1">
      <c r="A120" s="527" t="s">
        <v>924</v>
      </c>
      <c r="B120" s="528">
        <v>2.7742169712645364</v>
      </c>
      <c r="C120" s="528">
        <v>49.147025787342898</v>
      </c>
      <c r="D120" s="528">
        <v>9.2744112877665827</v>
      </c>
      <c r="E120" s="547">
        <v>4.0000000000000036</v>
      </c>
      <c r="F120" s="2857"/>
      <c r="G120" s="2857"/>
      <c r="H120" s="2857"/>
      <c r="I120" s="2857"/>
      <c r="J120" s="2857"/>
      <c r="K120" s="2840"/>
      <c r="L120" s="2840"/>
      <c r="M120" s="2840"/>
      <c r="N120" s="2840"/>
      <c r="O120" s="2840"/>
    </row>
    <row r="121" spans="1:15" s="511" customFormat="1" ht="26.1" customHeight="1">
      <c r="A121" s="527" t="s">
        <v>4</v>
      </c>
      <c r="B121" s="528">
        <v>10.150750548433024</v>
      </c>
      <c r="C121" s="528">
        <v>-6.8485166830937771</v>
      </c>
      <c r="D121" s="528">
        <v>29.664943330936779</v>
      </c>
      <c r="E121" s="547">
        <v>15.000000000000014</v>
      </c>
      <c r="F121" s="2857"/>
      <c r="G121" s="2857"/>
      <c r="H121" s="2857"/>
      <c r="I121" s="2857"/>
      <c r="J121" s="2857"/>
      <c r="K121" s="2840"/>
      <c r="L121" s="2840"/>
      <c r="M121" s="2840"/>
      <c r="N121" s="2840"/>
      <c r="O121" s="2840"/>
    </row>
    <row r="122" spans="1:15" s="511" customFormat="1" ht="26.1" customHeight="1">
      <c r="A122" s="527" t="s">
        <v>925</v>
      </c>
      <c r="B122" s="528">
        <v>-21.316573218978704</v>
      </c>
      <c r="C122" s="528">
        <v>-1.3916884521023292</v>
      </c>
      <c r="D122" s="528">
        <v>53.778236915372588</v>
      </c>
      <c r="E122" s="547">
        <v>10.914499463191651</v>
      </c>
      <c r="F122" s="2857"/>
      <c r="G122" s="2857"/>
      <c r="H122" s="2857"/>
      <c r="I122" s="2857"/>
      <c r="J122" s="2857"/>
      <c r="K122" s="2840"/>
      <c r="L122" s="2840"/>
      <c r="M122" s="2840"/>
      <c r="N122" s="2840"/>
      <c r="O122" s="2840"/>
    </row>
    <row r="123" spans="1:15" s="511" customFormat="1" ht="26.1" customHeight="1">
      <c r="A123" s="527" t="s">
        <v>934</v>
      </c>
      <c r="B123" s="528">
        <v>46.886328392339067</v>
      </c>
      <c r="C123" s="528">
        <v>65.109160069496511</v>
      </c>
      <c r="D123" s="528">
        <v>-27.267764424459287</v>
      </c>
      <c r="E123" s="547">
        <v>8.1046815963202299</v>
      </c>
      <c r="F123" s="2857"/>
      <c r="G123" s="2857"/>
      <c r="H123" s="2857"/>
      <c r="I123" s="2857"/>
      <c r="J123" s="2857"/>
      <c r="K123" s="2840"/>
      <c r="L123" s="2840"/>
      <c r="M123" s="2840"/>
      <c r="N123" s="2840"/>
      <c r="O123" s="2840"/>
    </row>
    <row r="124" spans="1:15" s="511" customFormat="1" ht="26.1" customHeight="1">
      <c r="A124" s="527" t="s">
        <v>927</v>
      </c>
      <c r="B124" s="528">
        <v>3.7372880076346036</v>
      </c>
      <c r="C124" s="528">
        <v>4.5935842584136708</v>
      </c>
      <c r="D124" s="528">
        <v>13.669198692670093</v>
      </c>
      <c r="E124" s="547">
        <v>13.000000000000011</v>
      </c>
      <c r="F124" s="2857"/>
      <c r="G124" s="2857"/>
      <c r="H124" s="2857"/>
      <c r="I124" s="2857"/>
      <c r="J124" s="2857"/>
      <c r="K124" s="2840"/>
      <c r="L124" s="2840"/>
      <c r="M124" s="2840"/>
      <c r="N124" s="2840"/>
      <c r="O124" s="2840"/>
    </row>
    <row r="125" spans="1:15" s="511" customFormat="1" ht="26.1" customHeight="1">
      <c r="A125" s="520" t="s">
        <v>928</v>
      </c>
      <c r="B125" s="528">
        <v>25.839242372407085</v>
      </c>
      <c r="C125" s="528">
        <v>-0.44256452125641488</v>
      </c>
      <c r="D125" s="528">
        <v>23.090227441526864</v>
      </c>
      <c r="E125" s="547">
        <v>4.9824816367380009</v>
      </c>
      <c r="F125" s="2857"/>
      <c r="G125" s="2857"/>
      <c r="H125" s="2857"/>
      <c r="I125" s="2857"/>
      <c r="J125" s="2857"/>
      <c r="K125" s="2840"/>
      <c r="L125" s="2840"/>
      <c r="M125" s="2840"/>
      <c r="N125" s="2840"/>
      <c r="O125" s="2840"/>
    </row>
    <row r="126" spans="1:15" s="507" customFormat="1" ht="15" customHeight="1">
      <c r="A126" s="523" t="s">
        <v>929</v>
      </c>
      <c r="B126" s="548"/>
      <c r="C126" s="548"/>
      <c r="D126" s="548"/>
      <c r="E126" s="548"/>
      <c r="F126" s="2856"/>
      <c r="G126" s="2856"/>
      <c r="H126" s="2856"/>
      <c r="I126" s="2856"/>
      <c r="J126" s="2856"/>
      <c r="K126" s="2839"/>
      <c r="L126" s="2839"/>
      <c r="M126" s="2839"/>
      <c r="N126" s="2839"/>
      <c r="O126" s="2839"/>
    </row>
    <row r="127" spans="1:15" s="507" customFormat="1" ht="15" customHeight="1">
      <c r="A127" s="525" t="s">
        <v>930</v>
      </c>
      <c r="B127" s="529"/>
      <c r="C127" s="529"/>
      <c r="D127" s="529"/>
      <c r="E127" s="529"/>
      <c r="F127" s="2855"/>
      <c r="G127" s="2855"/>
      <c r="H127" s="2855"/>
      <c r="I127" s="2856"/>
      <c r="J127" s="2856"/>
      <c r="K127" s="2839"/>
      <c r="L127" s="2839"/>
      <c r="M127" s="2839"/>
      <c r="N127" s="2839"/>
      <c r="O127" s="2839"/>
    </row>
    <row r="128" spans="1:15" s="507" customFormat="1" ht="15" customHeight="1">
      <c r="A128" s="523"/>
      <c r="B128" s="523"/>
      <c r="C128" s="523"/>
      <c r="D128" s="523"/>
      <c r="E128" s="523"/>
      <c r="F128" s="2855"/>
      <c r="G128" s="2855"/>
      <c r="H128" s="2855"/>
      <c r="I128" s="2856"/>
      <c r="J128" s="2856"/>
      <c r="K128" s="2839"/>
      <c r="L128" s="2839"/>
      <c r="M128" s="2839"/>
      <c r="N128" s="2839"/>
      <c r="O128" s="2839"/>
    </row>
    <row r="129" spans="1:15" s="504" customFormat="1" ht="20.100000000000001" customHeight="1">
      <c r="A129" s="2006" t="s">
        <v>948</v>
      </c>
      <c r="B129" s="2006"/>
      <c r="C129" s="2006"/>
      <c r="D129" s="2006"/>
      <c r="E129" s="2006"/>
      <c r="F129" s="2854"/>
      <c r="G129" s="2854"/>
      <c r="H129" s="2854"/>
      <c r="I129" s="2852"/>
      <c r="J129" s="2852"/>
      <c r="K129" s="2838"/>
      <c r="L129" s="2838"/>
      <c r="M129" s="2838"/>
      <c r="N129" s="2838"/>
      <c r="O129" s="2838"/>
    </row>
    <row r="130" spans="1:15" s="507" customFormat="1" ht="15" customHeight="1">
      <c r="A130" s="544" t="s">
        <v>23</v>
      </c>
      <c r="B130" s="523"/>
      <c r="C130" s="523"/>
      <c r="D130" s="523"/>
      <c r="E130" s="523"/>
      <c r="F130" s="2864"/>
      <c r="G130" s="2864"/>
      <c r="H130" s="2856"/>
      <c r="I130" s="2856"/>
      <c r="J130" s="2856"/>
      <c r="K130" s="2839"/>
      <c r="L130" s="2839"/>
      <c r="M130" s="2839"/>
      <c r="N130" s="2839"/>
      <c r="O130" s="2839"/>
    </row>
    <row r="131" spans="1:15" s="511" customFormat="1" ht="26.1" customHeight="1">
      <c r="A131" s="508" t="s">
        <v>783</v>
      </c>
      <c r="B131" s="509"/>
      <c r="C131" s="509">
        <v>2010</v>
      </c>
      <c r="D131" s="509">
        <v>2011</v>
      </c>
      <c r="E131" s="510" t="s">
        <v>912</v>
      </c>
      <c r="F131" s="2859"/>
      <c r="G131" s="2859"/>
      <c r="H131" s="2859"/>
      <c r="I131" s="2857"/>
      <c r="J131" s="2857"/>
      <c r="K131" s="2840"/>
      <c r="L131" s="2840"/>
      <c r="M131" s="2840"/>
      <c r="N131" s="2840"/>
      <c r="O131" s="2840"/>
    </row>
    <row r="132" spans="1:15" s="511" customFormat="1" ht="26.1" customHeight="1">
      <c r="A132" s="512" t="s">
        <v>0</v>
      </c>
      <c r="B132" s="549"/>
      <c r="C132" s="545">
        <v>6.4515848991133566</v>
      </c>
      <c r="D132" s="545">
        <v>9.3209105433281536</v>
      </c>
      <c r="E132" s="546">
        <v>5.6428191753768342</v>
      </c>
      <c r="F132" s="2857"/>
      <c r="G132" s="2857"/>
      <c r="H132" s="2857"/>
      <c r="I132" s="2857"/>
      <c r="J132" s="2857"/>
      <c r="K132" s="2840"/>
      <c r="L132" s="2840"/>
      <c r="M132" s="2840"/>
      <c r="N132" s="2840"/>
      <c r="O132" s="2840"/>
    </row>
    <row r="133" spans="1:15" s="511" customFormat="1" ht="26.1" customHeight="1">
      <c r="A133" s="527" t="s">
        <v>913</v>
      </c>
      <c r="B133" s="536"/>
      <c r="C133" s="528">
        <v>-1.8028446593809804</v>
      </c>
      <c r="D133" s="528">
        <v>11.540376769421741</v>
      </c>
      <c r="E133" s="547">
        <v>3.7976989453499366</v>
      </c>
      <c r="F133" s="2857"/>
      <c r="G133" s="2857"/>
      <c r="H133" s="2857"/>
      <c r="I133" s="2857"/>
      <c r="J133" s="2857"/>
      <c r="K133" s="2840"/>
      <c r="L133" s="2840"/>
      <c r="M133" s="2840"/>
      <c r="N133" s="2840"/>
      <c r="O133" s="2840"/>
    </row>
    <row r="134" spans="1:15" s="511" customFormat="1" ht="26.1" customHeight="1">
      <c r="A134" s="527" t="s">
        <v>914</v>
      </c>
      <c r="B134" s="536"/>
      <c r="C134" s="528">
        <v>6.7892644928263053</v>
      </c>
      <c r="D134" s="528">
        <v>11.742643133752949</v>
      </c>
      <c r="E134" s="547">
        <v>3.8402281315418119</v>
      </c>
      <c r="F134" s="2857"/>
      <c r="G134" s="2857"/>
      <c r="H134" s="2857"/>
      <c r="I134" s="2857"/>
      <c r="J134" s="2857"/>
      <c r="K134" s="2840"/>
      <c r="L134" s="2840"/>
      <c r="M134" s="2840"/>
      <c r="N134" s="2840"/>
      <c r="O134" s="2840"/>
    </row>
    <row r="135" spans="1:15" s="511" customFormat="1" ht="26.1" customHeight="1">
      <c r="A135" s="527" t="s">
        <v>787</v>
      </c>
      <c r="B135" s="536"/>
      <c r="C135" s="528">
        <v>6.3116903224909464</v>
      </c>
      <c r="D135" s="528">
        <v>17.943345298319045</v>
      </c>
      <c r="E135" s="547">
        <v>9.655757885895655</v>
      </c>
      <c r="F135" s="2857"/>
      <c r="G135" s="2857"/>
      <c r="H135" s="2857"/>
      <c r="I135" s="2857"/>
      <c r="J135" s="2857"/>
      <c r="K135" s="2840"/>
      <c r="L135" s="2840"/>
      <c r="M135" s="2840"/>
      <c r="N135" s="2840"/>
      <c r="O135" s="2840"/>
    </row>
    <row r="136" spans="1:15" s="511" customFormat="1" ht="26.1" customHeight="1">
      <c r="A136" s="527" t="s">
        <v>915</v>
      </c>
      <c r="B136" s="536"/>
      <c r="C136" s="528">
        <v>4.4998584464727855</v>
      </c>
      <c r="D136" s="528">
        <v>9.0537843483715363</v>
      </c>
      <c r="E136" s="547">
        <v>7.6107534923739006</v>
      </c>
      <c r="F136" s="2857"/>
      <c r="G136" s="2857"/>
      <c r="H136" s="2857"/>
      <c r="I136" s="2857"/>
      <c r="J136" s="2857"/>
      <c r="K136" s="2840"/>
      <c r="L136" s="2840"/>
      <c r="M136" s="2840"/>
      <c r="N136" s="2840"/>
      <c r="O136" s="2840"/>
    </row>
    <row r="137" spans="1:15" s="511" customFormat="1" ht="26.1" customHeight="1">
      <c r="A137" s="527" t="s">
        <v>790</v>
      </c>
      <c r="B137" s="536"/>
      <c r="C137" s="528">
        <v>9.6969015719722051</v>
      </c>
      <c r="D137" s="528">
        <v>0.59604785772975788</v>
      </c>
      <c r="E137" s="547">
        <v>3.9834245731711349</v>
      </c>
      <c r="F137" s="2857"/>
      <c r="G137" s="2857"/>
      <c r="H137" s="2857"/>
      <c r="I137" s="2857"/>
      <c r="J137" s="2857"/>
      <c r="K137" s="2840"/>
      <c r="L137" s="2840"/>
      <c r="M137" s="2840"/>
      <c r="N137" s="2840"/>
      <c r="O137" s="2840"/>
    </row>
    <row r="138" spans="1:15" s="511" customFormat="1" ht="26.1" customHeight="1">
      <c r="A138" s="527" t="s">
        <v>916</v>
      </c>
      <c r="B138" s="536"/>
      <c r="C138" s="528">
        <v>0.3447776989730329</v>
      </c>
      <c r="D138" s="528">
        <v>-2.1438642416856766</v>
      </c>
      <c r="E138" s="547">
        <v>8.2362862105433088</v>
      </c>
      <c r="F138" s="2857"/>
      <c r="G138" s="2857"/>
      <c r="H138" s="2857"/>
      <c r="I138" s="2857"/>
      <c r="J138" s="2857"/>
      <c r="K138" s="2840"/>
      <c r="L138" s="2840"/>
      <c r="M138" s="2840"/>
      <c r="N138" s="2840"/>
      <c r="O138" s="2840"/>
    </row>
    <row r="139" spans="1:15" s="511" customFormat="1" ht="26.1" customHeight="1">
      <c r="A139" s="527" t="s">
        <v>917</v>
      </c>
      <c r="B139" s="536"/>
      <c r="C139" s="528">
        <v>21.47401724225864</v>
      </c>
      <c r="D139" s="528">
        <v>12.375121025747291</v>
      </c>
      <c r="E139" s="547">
        <v>11.618794164925482</v>
      </c>
      <c r="F139" s="2857"/>
      <c r="G139" s="2857"/>
      <c r="H139" s="2857"/>
      <c r="I139" s="2857"/>
      <c r="J139" s="2857"/>
      <c r="K139" s="2840"/>
      <c r="L139" s="2840"/>
      <c r="M139" s="2840"/>
      <c r="N139" s="2840"/>
      <c r="O139" s="2840"/>
    </row>
    <row r="140" spans="1:15" s="511" customFormat="1" ht="26.1" customHeight="1">
      <c r="A140" s="527" t="s">
        <v>947</v>
      </c>
      <c r="B140" s="536"/>
      <c r="C140" s="528">
        <v>24.60614525153116</v>
      </c>
      <c r="D140" s="528">
        <v>25.584870587521166</v>
      </c>
      <c r="E140" s="547">
        <v>8.2055094360883096</v>
      </c>
      <c r="F140" s="2857"/>
      <c r="G140" s="2857"/>
      <c r="H140" s="2857"/>
      <c r="I140" s="2857"/>
      <c r="J140" s="2857"/>
      <c r="K140" s="2840"/>
      <c r="L140" s="2840"/>
      <c r="M140" s="2840"/>
      <c r="N140" s="2840"/>
      <c r="O140" s="2840"/>
    </row>
    <row r="141" spans="1:15" s="511" customFormat="1" ht="26.1" customHeight="1">
      <c r="A141" s="527" t="s">
        <v>919</v>
      </c>
      <c r="B141" s="536"/>
      <c r="C141" s="528">
        <v>-19.332751306136515</v>
      </c>
      <c r="D141" s="528">
        <v>-1.9041738008328082</v>
      </c>
      <c r="E141" s="547">
        <v>2.212196210794537</v>
      </c>
      <c r="F141" s="2857"/>
      <c r="G141" s="2857"/>
      <c r="H141" s="2857"/>
      <c r="I141" s="2857"/>
      <c r="J141" s="2857"/>
      <c r="K141" s="2840"/>
      <c r="L141" s="2840"/>
      <c r="M141" s="2840"/>
      <c r="N141" s="2840"/>
      <c r="O141" s="2840"/>
    </row>
    <row r="142" spans="1:15" s="511" customFormat="1" ht="26.1" customHeight="1">
      <c r="A142" s="527" t="s">
        <v>920</v>
      </c>
      <c r="B142" s="536"/>
      <c r="C142" s="528">
        <v>-5.243521100470204</v>
      </c>
      <c r="D142" s="528">
        <v>6.6784099012535876</v>
      </c>
      <c r="E142" s="547">
        <v>3.7501883813781056</v>
      </c>
      <c r="F142" s="2857"/>
      <c r="G142" s="2857"/>
      <c r="H142" s="2857"/>
      <c r="I142" s="2857"/>
      <c r="J142" s="2857"/>
      <c r="K142" s="2840"/>
      <c r="L142" s="2840"/>
      <c r="M142" s="2840"/>
      <c r="N142" s="2840"/>
      <c r="O142" s="2840"/>
    </row>
    <row r="143" spans="1:15" s="511" customFormat="1" ht="26.1" customHeight="1">
      <c r="A143" s="527" t="s">
        <v>921</v>
      </c>
      <c r="B143" s="536"/>
      <c r="C143" s="528">
        <v>8.7309384123498717</v>
      </c>
      <c r="D143" s="528">
        <v>25.712592230922709</v>
      </c>
      <c r="E143" s="547">
        <v>16.746421856930404</v>
      </c>
      <c r="F143" s="2857"/>
      <c r="G143" s="2857"/>
      <c r="H143" s="2857"/>
      <c r="I143" s="2857"/>
      <c r="J143" s="2857"/>
      <c r="K143" s="2840"/>
      <c r="L143" s="2840"/>
      <c r="M143" s="2840"/>
      <c r="N143" s="2840"/>
      <c r="O143" s="2840"/>
    </row>
    <row r="144" spans="1:15" s="511" customFormat="1" ht="26.1" customHeight="1">
      <c r="A144" s="527" t="s">
        <v>922</v>
      </c>
      <c r="B144" s="536"/>
      <c r="C144" s="528">
        <v>0.66512237178318401</v>
      </c>
      <c r="D144" s="528">
        <v>4.2727882207258574</v>
      </c>
      <c r="E144" s="547">
        <v>13.920114194057941</v>
      </c>
      <c r="F144" s="2857"/>
      <c r="G144" s="2857"/>
      <c r="H144" s="2857"/>
      <c r="I144" s="2857"/>
      <c r="J144" s="2857"/>
      <c r="K144" s="2840"/>
      <c r="L144" s="2840"/>
      <c r="M144" s="2840"/>
      <c r="N144" s="2840"/>
      <c r="O144" s="2840"/>
    </row>
    <row r="145" spans="1:15" s="511" customFormat="1" ht="26.1" customHeight="1">
      <c r="A145" s="527" t="s">
        <v>933</v>
      </c>
      <c r="B145" s="536"/>
      <c r="C145" s="528">
        <v>-20.564979639814169</v>
      </c>
      <c r="D145" s="528">
        <v>19.265831584376343</v>
      </c>
      <c r="E145" s="547">
        <v>13.92011419405792</v>
      </c>
      <c r="F145" s="2857"/>
      <c r="G145" s="2857"/>
      <c r="H145" s="2857"/>
      <c r="I145" s="2857"/>
      <c r="J145" s="2857"/>
      <c r="K145" s="2840"/>
      <c r="L145" s="2840"/>
      <c r="M145" s="2840"/>
      <c r="N145" s="2840"/>
      <c r="O145" s="2840"/>
    </row>
    <row r="146" spans="1:15" s="511" customFormat="1" ht="26.1" customHeight="1">
      <c r="A146" s="527" t="s">
        <v>924</v>
      </c>
      <c r="B146" s="536"/>
      <c r="C146" s="528">
        <v>45.856549656196677</v>
      </c>
      <c r="D146" s="528">
        <v>7.739227905136616</v>
      </c>
      <c r="E146" s="547">
        <v>3.1180101339129518</v>
      </c>
      <c r="F146" s="2857"/>
      <c r="G146" s="2857"/>
      <c r="H146" s="2857"/>
      <c r="I146" s="2857"/>
      <c r="J146" s="2857"/>
      <c r="K146" s="2840"/>
      <c r="L146" s="2840"/>
      <c r="M146" s="2840"/>
      <c r="N146" s="2840"/>
      <c r="O146" s="2840"/>
    </row>
    <row r="147" spans="1:15" s="511" customFormat="1" ht="26.1" customHeight="1">
      <c r="A147" s="527" t="s">
        <v>4</v>
      </c>
      <c r="B147" s="536"/>
      <c r="C147" s="528">
        <v>4.5020160422436106</v>
      </c>
      <c r="D147" s="528">
        <v>5.2057230342516903</v>
      </c>
      <c r="E147" s="547">
        <v>1.3511529338062322</v>
      </c>
      <c r="F147" s="2857"/>
      <c r="G147" s="2857"/>
      <c r="H147" s="2857"/>
      <c r="I147" s="2857"/>
      <c r="J147" s="2857"/>
      <c r="K147" s="2840"/>
      <c r="L147" s="2840"/>
      <c r="M147" s="2840"/>
      <c r="N147" s="2840"/>
      <c r="O147" s="2840"/>
    </row>
    <row r="148" spans="1:15" s="511" customFormat="1" ht="26.1" customHeight="1">
      <c r="A148" s="527" t="s">
        <v>925</v>
      </c>
      <c r="B148" s="536"/>
      <c r="C148" s="528">
        <v>-1.9219655714027795</v>
      </c>
      <c r="D148" s="528">
        <v>50.786401765659008</v>
      </c>
      <c r="E148" s="547">
        <v>10.361856503625289</v>
      </c>
      <c r="F148" s="2857"/>
      <c r="G148" s="2857"/>
      <c r="H148" s="2857"/>
      <c r="I148" s="2857"/>
      <c r="J148" s="2857"/>
      <c r="K148" s="2840"/>
      <c r="L148" s="2840"/>
      <c r="M148" s="2840"/>
      <c r="N148" s="2840"/>
      <c r="O148" s="2840"/>
    </row>
    <row r="149" spans="1:15" s="511" customFormat="1" ht="26.1" customHeight="1">
      <c r="A149" s="527" t="s">
        <v>934</v>
      </c>
      <c r="B149" s="536"/>
      <c r="C149" s="528">
        <v>64.597978472995635</v>
      </c>
      <c r="D149" s="528">
        <v>-29.332253211366606</v>
      </c>
      <c r="E149" s="547">
        <v>5.6129518384321786</v>
      </c>
      <c r="F149" s="2857"/>
      <c r="G149" s="2857"/>
      <c r="H149" s="2857"/>
      <c r="I149" s="2857"/>
      <c r="J149" s="2857"/>
      <c r="K149" s="2840"/>
      <c r="L149" s="2840"/>
      <c r="M149" s="2840"/>
      <c r="N149" s="2840"/>
      <c r="O149" s="2840"/>
    </row>
    <row r="150" spans="1:15" s="511" customFormat="1" ht="26.1" customHeight="1">
      <c r="A150" s="516" t="s">
        <v>927</v>
      </c>
      <c r="B150" s="536"/>
      <c r="C150" s="528">
        <v>1.5123513650574552</v>
      </c>
      <c r="D150" s="528">
        <v>11.54683893872992</v>
      </c>
      <c r="E150" s="547">
        <v>11.729914506944116</v>
      </c>
      <c r="F150" s="2857"/>
      <c r="G150" s="2857"/>
      <c r="H150" s="2857"/>
      <c r="I150" s="2857"/>
      <c r="J150" s="2857"/>
      <c r="K150" s="2840"/>
      <c r="L150" s="2840"/>
      <c r="M150" s="2840"/>
      <c r="N150" s="2840"/>
      <c r="O150" s="2840"/>
    </row>
    <row r="151" spans="1:15" s="511" customFormat="1" ht="26.1" customHeight="1">
      <c r="A151" s="520" t="s">
        <v>928</v>
      </c>
      <c r="B151" s="536"/>
      <c r="C151" s="528">
        <v>-3.0218186928113795</v>
      </c>
      <c r="D151" s="528">
        <v>17.126243423614355</v>
      </c>
      <c r="E151" s="547">
        <v>3.1187458922370626</v>
      </c>
      <c r="F151" s="2857"/>
      <c r="G151" s="2857"/>
      <c r="H151" s="2857"/>
      <c r="I151" s="2857"/>
      <c r="J151" s="2857"/>
      <c r="K151" s="2840"/>
      <c r="L151" s="2840"/>
      <c r="M151" s="2840"/>
      <c r="N151" s="2840"/>
      <c r="O151" s="2840"/>
    </row>
    <row r="152" spans="1:15" s="507" customFormat="1" ht="15" customHeight="1">
      <c r="A152" s="523" t="s">
        <v>929</v>
      </c>
      <c r="B152" s="548"/>
      <c r="C152" s="548"/>
      <c r="D152" s="548"/>
      <c r="E152" s="548"/>
      <c r="F152" s="2856"/>
      <c r="G152" s="2856"/>
      <c r="H152" s="2856"/>
      <c r="I152" s="2856"/>
      <c r="J152" s="2856"/>
      <c r="K152" s="2839"/>
      <c r="L152" s="2839"/>
      <c r="M152" s="2839"/>
      <c r="N152" s="2839"/>
      <c r="O152" s="2839"/>
    </row>
    <row r="153" spans="1:15" s="507" customFormat="1" ht="15" customHeight="1">
      <c r="A153" s="525" t="s">
        <v>930</v>
      </c>
      <c r="B153" s="529"/>
      <c r="C153" s="529"/>
      <c r="D153" s="529"/>
      <c r="E153" s="529"/>
      <c r="F153" s="2855"/>
      <c r="G153" s="2855"/>
      <c r="H153" s="2855"/>
      <c r="I153" s="2856"/>
      <c r="J153" s="2856"/>
      <c r="K153" s="2839"/>
      <c r="L153" s="2839"/>
      <c r="M153" s="2839"/>
      <c r="N153" s="2839"/>
      <c r="O153" s="2839"/>
    </row>
    <row r="154" spans="1:15" s="507" customFormat="1" ht="15" customHeight="1">
      <c r="A154" s="523"/>
      <c r="B154" s="529"/>
      <c r="C154" s="529"/>
      <c r="D154" s="529"/>
      <c r="E154" s="529"/>
      <c r="F154" s="2855"/>
      <c r="G154" s="2855"/>
      <c r="H154" s="2855"/>
      <c r="I154" s="2856"/>
      <c r="J154" s="2856"/>
      <c r="K154" s="2839"/>
      <c r="L154" s="2839"/>
      <c r="M154" s="2839"/>
      <c r="N154" s="2839"/>
      <c r="O154" s="2839"/>
    </row>
    <row r="155" spans="1:15" s="504" customFormat="1" ht="20.100000000000001" customHeight="1">
      <c r="A155" s="2006" t="s">
        <v>949</v>
      </c>
      <c r="B155" s="2006"/>
      <c r="C155" s="2006"/>
      <c r="D155" s="2006"/>
      <c r="E155" s="2006"/>
      <c r="F155" s="2852"/>
      <c r="G155" s="2852"/>
      <c r="H155" s="2852"/>
      <c r="I155" s="2852"/>
      <c r="J155" s="2852"/>
      <c r="K155" s="2838"/>
      <c r="L155" s="2838"/>
      <c r="M155" s="2838"/>
      <c r="N155" s="2838"/>
      <c r="O155" s="2838"/>
    </row>
    <row r="156" spans="1:15" s="504" customFormat="1" ht="15" customHeight="1">
      <c r="A156" s="550" t="s">
        <v>23</v>
      </c>
      <c r="B156" s="523"/>
      <c r="C156" s="523"/>
      <c r="D156" s="523"/>
      <c r="E156" s="523"/>
      <c r="F156" s="2852"/>
      <c r="G156" s="2852"/>
      <c r="H156" s="2852"/>
      <c r="I156" s="2852"/>
      <c r="J156" s="2852"/>
      <c r="K156" s="2838"/>
      <c r="L156" s="2838"/>
      <c r="M156" s="2838"/>
      <c r="N156" s="2838"/>
      <c r="O156" s="2838"/>
    </row>
    <row r="157" spans="1:15" s="511" customFormat="1" ht="26.1" customHeight="1">
      <c r="A157" s="508" t="s">
        <v>783</v>
      </c>
      <c r="B157" s="509">
        <v>2005</v>
      </c>
      <c r="C157" s="509">
        <v>2010</v>
      </c>
      <c r="D157" s="509">
        <v>2011</v>
      </c>
      <c r="E157" s="510" t="s">
        <v>912</v>
      </c>
      <c r="F157" s="2857"/>
      <c r="G157" s="2857"/>
      <c r="H157" s="2857"/>
      <c r="I157" s="2857"/>
      <c r="J157" s="2857"/>
      <c r="K157" s="2840"/>
      <c r="L157" s="2840"/>
      <c r="M157" s="2840"/>
      <c r="N157" s="2840"/>
      <c r="O157" s="2840"/>
    </row>
    <row r="158" spans="1:15" s="511" customFormat="1" ht="26.1" customHeight="1">
      <c r="A158" s="512" t="s">
        <v>0</v>
      </c>
      <c r="B158" s="551">
        <v>100</v>
      </c>
      <c r="C158" s="551">
        <v>100</v>
      </c>
      <c r="D158" s="551">
        <v>100</v>
      </c>
      <c r="E158" s="552">
        <v>100</v>
      </c>
      <c r="F158" s="2857"/>
      <c r="G158" s="2857"/>
      <c r="H158" s="2857"/>
      <c r="I158" s="2857"/>
      <c r="J158" s="2857"/>
      <c r="K158" s="2840"/>
      <c r="L158" s="2840"/>
      <c r="M158" s="2840"/>
      <c r="N158" s="2840"/>
      <c r="O158" s="2840"/>
    </row>
    <row r="159" spans="1:15" s="511" customFormat="1" ht="26.1" customHeight="1">
      <c r="A159" s="516" t="s">
        <v>913</v>
      </c>
      <c r="B159" s="538">
        <v>1.1996082006669297</v>
      </c>
      <c r="C159" s="538">
        <v>0.71192847775861801</v>
      </c>
      <c r="D159" s="538">
        <v>0.6065774522344588</v>
      </c>
      <c r="E159" s="553">
        <v>0.58310610343115121</v>
      </c>
      <c r="F159" s="2857"/>
      <c r="G159" s="2857"/>
      <c r="H159" s="2857"/>
      <c r="I159" s="2857"/>
      <c r="J159" s="2857"/>
      <c r="K159" s="2840"/>
      <c r="L159" s="2840"/>
      <c r="M159" s="2840"/>
      <c r="N159" s="2840"/>
      <c r="O159" s="2840"/>
    </row>
    <row r="160" spans="1:15" s="511" customFormat="1" ht="26.1" customHeight="1">
      <c r="A160" s="516" t="s">
        <v>914</v>
      </c>
      <c r="B160" s="538">
        <v>56.191425840245159</v>
      </c>
      <c r="C160" s="538">
        <v>49.571981078116679</v>
      </c>
      <c r="D160" s="538">
        <v>57.251260562849282</v>
      </c>
      <c r="E160" s="553">
        <v>56.477879538198017</v>
      </c>
      <c r="F160" s="2857"/>
      <c r="G160" s="2857"/>
      <c r="H160" s="2857"/>
      <c r="I160" s="2857"/>
      <c r="J160" s="2857"/>
      <c r="K160" s="2840"/>
      <c r="L160" s="2840"/>
      <c r="M160" s="2840"/>
      <c r="N160" s="2840"/>
      <c r="O160" s="2840"/>
    </row>
    <row r="161" spans="1:15" s="511" customFormat="1" ht="26.1" customHeight="1">
      <c r="A161" s="516" t="s">
        <v>787</v>
      </c>
      <c r="B161" s="538">
        <v>7.4547676514956587</v>
      </c>
      <c r="C161" s="538">
        <v>5.5962460848100868</v>
      </c>
      <c r="D161" s="538">
        <v>5.6652752188304873</v>
      </c>
      <c r="E161" s="553">
        <v>5.8533577948612381</v>
      </c>
      <c r="F161" s="2857"/>
      <c r="G161" s="2857"/>
      <c r="H161" s="2857"/>
      <c r="I161" s="2857"/>
      <c r="J161" s="2857"/>
      <c r="K161" s="2840"/>
      <c r="L161" s="2840"/>
      <c r="M161" s="2840"/>
      <c r="N161" s="2840"/>
      <c r="O161" s="2840"/>
    </row>
    <row r="162" spans="1:15" s="511" customFormat="1" ht="26.1" customHeight="1">
      <c r="A162" s="527" t="s">
        <v>915</v>
      </c>
      <c r="B162" s="538">
        <v>2.2732086407477041</v>
      </c>
      <c r="C162" s="538">
        <v>2.5839630232029833</v>
      </c>
      <c r="D162" s="538">
        <v>2.2435553437209439</v>
      </c>
      <c r="E162" s="553">
        <v>2.2932731020905277</v>
      </c>
      <c r="F162" s="2857"/>
      <c r="G162" s="2857"/>
      <c r="H162" s="2857"/>
      <c r="I162" s="2857"/>
      <c r="J162" s="2857"/>
      <c r="K162" s="2840"/>
      <c r="L162" s="2840"/>
      <c r="M162" s="2840"/>
      <c r="N162" s="2840"/>
      <c r="O162" s="2840"/>
    </row>
    <row r="163" spans="1:15" s="511" customFormat="1" ht="26.1" customHeight="1">
      <c r="A163" s="527" t="s">
        <v>790</v>
      </c>
      <c r="B163" s="538">
        <v>6.8647080407302514</v>
      </c>
      <c r="C163" s="538">
        <v>12.935503599111975</v>
      </c>
      <c r="D163" s="538">
        <v>9.8639183809801612</v>
      </c>
      <c r="E163" s="553">
        <v>9.6196604750239381</v>
      </c>
      <c r="F163" s="2857"/>
      <c r="G163" s="2857"/>
      <c r="H163" s="2857"/>
      <c r="I163" s="2857"/>
      <c r="J163" s="2857"/>
      <c r="K163" s="2840"/>
      <c r="L163" s="2840"/>
      <c r="M163" s="2840"/>
      <c r="N163" s="2840"/>
      <c r="O163" s="2840"/>
    </row>
    <row r="164" spans="1:15" s="511" customFormat="1" ht="26.1" customHeight="1">
      <c r="A164" s="527" t="s">
        <v>916</v>
      </c>
      <c r="B164" s="538">
        <v>5.1151577027517163</v>
      </c>
      <c r="C164" s="538">
        <v>4.4571361495859447</v>
      </c>
      <c r="D164" s="538">
        <v>3.3172301728823426</v>
      </c>
      <c r="E164" s="553">
        <v>3.5270764714211831</v>
      </c>
      <c r="F164" s="2857"/>
      <c r="G164" s="2857"/>
      <c r="H164" s="2857"/>
      <c r="I164" s="2857"/>
      <c r="J164" s="2857"/>
      <c r="K164" s="2840"/>
      <c r="L164" s="2840"/>
      <c r="M164" s="2840"/>
      <c r="N164" s="2840"/>
      <c r="O164" s="2840"/>
    </row>
    <row r="165" spans="1:15" s="511" customFormat="1" ht="26.1" customHeight="1">
      <c r="A165" s="527" t="s">
        <v>917</v>
      </c>
      <c r="B165" s="538">
        <v>2.2679387425678255</v>
      </c>
      <c r="C165" s="538">
        <v>3.318385830704996</v>
      </c>
      <c r="D165" s="538">
        <v>3.4532169531606969</v>
      </c>
      <c r="E165" s="553">
        <v>3.6371329199598326</v>
      </c>
      <c r="F165" s="2857"/>
      <c r="G165" s="2857"/>
      <c r="H165" s="2857"/>
      <c r="I165" s="2857"/>
      <c r="J165" s="2857"/>
      <c r="K165" s="2840"/>
      <c r="L165" s="2840"/>
      <c r="M165" s="2840"/>
      <c r="N165" s="2840"/>
      <c r="O165" s="2840"/>
    </row>
    <row r="166" spans="1:15" s="511" customFormat="1" ht="26.1" customHeight="1">
      <c r="A166" s="527" t="s">
        <v>947</v>
      </c>
      <c r="B166" s="538">
        <v>0.93930119525650246</v>
      </c>
      <c r="C166" s="538">
        <v>1.1795111309502864</v>
      </c>
      <c r="D166" s="538">
        <v>1.0011669845861364</v>
      </c>
      <c r="E166" s="553">
        <v>1.0367302787770798</v>
      </c>
      <c r="F166" s="2857"/>
      <c r="G166" s="2857"/>
      <c r="H166" s="2857"/>
      <c r="I166" s="2857"/>
      <c r="J166" s="2857"/>
      <c r="K166" s="2840"/>
      <c r="L166" s="2840"/>
      <c r="M166" s="2840"/>
      <c r="N166" s="2840"/>
      <c r="O166" s="2840"/>
    </row>
    <row r="167" spans="1:15" s="511" customFormat="1" ht="26.1" customHeight="1">
      <c r="A167" s="527" t="s">
        <v>919</v>
      </c>
      <c r="B167" s="538">
        <v>3.9802866924404205</v>
      </c>
      <c r="C167" s="538">
        <v>2.9748552266063677</v>
      </c>
      <c r="D167" s="538">
        <v>2.2838317651158655</v>
      </c>
      <c r="E167" s="553">
        <v>2.1744324029446602</v>
      </c>
      <c r="F167" s="2857"/>
      <c r="G167" s="2857"/>
      <c r="H167" s="2857"/>
      <c r="I167" s="2857"/>
      <c r="J167" s="2857"/>
      <c r="K167" s="2840"/>
      <c r="L167" s="2840"/>
      <c r="M167" s="2840"/>
      <c r="N167" s="2840"/>
      <c r="O167" s="2840"/>
    </row>
    <row r="168" spans="1:15" s="511" customFormat="1" ht="26.1" customHeight="1">
      <c r="A168" s="527" t="s">
        <v>920</v>
      </c>
      <c r="B168" s="538">
        <v>4.6912455114433635</v>
      </c>
      <c r="C168" s="538">
        <v>4.5835436953653854</v>
      </c>
      <c r="D168" s="538">
        <v>3.8839508423960618</v>
      </c>
      <c r="E168" s="553">
        <v>3.8103318891294085</v>
      </c>
      <c r="F168" s="2857"/>
      <c r="G168" s="2857"/>
      <c r="H168" s="2857"/>
      <c r="I168" s="2857"/>
      <c r="J168" s="2857"/>
      <c r="K168" s="2840"/>
      <c r="L168" s="2840"/>
      <c r="M168" s="2840"/>
      <c r="N168" s="2840"/>
      <c r="O168" s="2840"/>
    </row>
    <row r="169" spans="1:15" s="511" customFormat="1" ht="26.1" customHeight="1">
      <c r="A169" s="527" t="s">
        <v>921</v>
      </c>
      <c r="B169" s="538">
        <v>2.7021510449042667</v>
      </c>
      <c r="C169" s="538">
        <v>4.3058087051447211</v>
      </c>
      <c r="D169" s="538">
        <v>4.0974811473931814</v>
      </c>
      <c r="E169" s="553">
        <v>4.3765891486508322</v>
      </c>
      <c r="F169" s="2857"/>
      <c r="G169" s="2857"/>
      <c r="H169" s="2857"/>
      <c r="I169" s="2857"/>
      <c r="J169" s="2857"/>
      <c r="K169" s="2840"/>
      <c r="L169" s="2840"/>
      <c r="M169" s="2840"/>
      <c r="N169" s="2840"/>
      <c r="O169" s="2840"/>
    </row>
    <row r="170" spans="1:15" s="511" customFormat="1" ht="26.1" customHeight="1">
      <c r="A170" s="527" t="s">
        <v>922</v>
      </c>
      <c r="B170" s="538">
        <v>2.6737705184671139</v>
      </c>
      <c r="C170" s="538">
        <v>2.8177292546637753</v>
      </c>
      <c r="D170" s="538">
        <v>2.2629879101888273</v>
      </c>
      <c r="E170" s="553">
        <v>2.4134632513964438</v>
      </c>
      <c r="F170" s="2857"/>
      <c r="G170" s="2857"/>
      <c r="H170" s="2857"/>
      <c r="I170" s="2857"/>
      <c r="J170" s="2857"/>
      <c r="K170" s="2840"/>
      <c r="L170" s="2840"/>
      <c r="M170" s="2840"/>
      <c r="N170" s="2840"/>
      <c r="O170" s="2840"/>
    </row>
    <row r="171" spans="1:15" s="511" customFormat="1" ht="26.1" customHeight="1">
      <c r="A171" s="527" t="s">
        <v>933</v>
      </c>
      <c r="B171" s="538">
        <v>1.5278094920209491</v>
      </c>
      <c r="C171" s="538">
        <v>1.2398902187982836</v>
      </c>
      <c r="D171" s="538">
        <v>1.1389673137446643</v>
      </c>
      <c r="E171" s="553">
        <v>1.2150646454707346</v>
      </c>
      <c r="F171" s="2857"/>
      <c r="G171" s="2857"/>
      <c r="H171" s="2857"/>
      <c r="I171" s="2857"/>
      <c r="J171" s="2857"/>
      <c r="K171" s="2840"/>
      <c r="L171" s="2840"/>
      <c r="M171" s="2840"/>
      <c r="N171" s="2840"/>
      <c r="O171" s="2840"/>
    </row>
    <row r="172" spans="1:15" s="511" customFormat="1" ht="26.1" customHeight="1">
      <c r="A172" s="527" t="s">
        <v>924</v>
      </c>
      <c r="B172" s="538">
        <v>2.6925395793180047</v>
      </c>
      <c r="C172" s="538">
        <v>4.7913569737126123</v>
      </c>
      <c r="D172" s="538">
        <v>3.9573408608973972</v>
      </c>
      <c r="E172" s="553">
        <v>3.8225904762189669</v>
      </c>
      <c r="F172" s="2857"/>
      <c r="G172" s="2857"/>
      <c r="H172" s="2857"/>
      <c r="I172" s="2857"/>
      <c r="J172" s="2857"/>
      <c r="K172" s="2840"/>
      <c r="L172" s="2840"/>
      <c r="M172" s="2840"/>
      <c r="N172" s="2840"/>
      <c r="O172" s="2840"/>
    </row>
    <row r="173" spans="1:15" s="511" customFormat="1" ht="26.1" customHeight="1">
      <c r="A173" s="527" t="s">
        <v>4</v>
      </c>
      <c r="B173" s="538">
        <v>1.3627496725349681</v>
      </c>
      <c r="C173" s="538">
        <v>1.0915692234414813</v>
      </c>
      <c r="D173" s="538">
        <v>1.0697943803453895</v>
      </c>
      <c r="E173" s="553">
        <v>1.1426655322834114</v>
      </c>
      <c r="F173" s="2857"/>
      <c r="G173" s="2857"/>
      <c r="H173" s="2857"/>
      <c r="I173" s="2857"/>
      <c r="J173" s="2857"/>
      <c r="K173" s="2840"/>
      <c r="L173" s="2840"/>
      <c r="M173" s="2840"/>
      <c r="N173" s="2840"/>
      <c r="O173" s="2840"/>
    </row>
    <row r="174" spans="1:15" s="511" customFormat="1" ht="26.1" customHeight="1">
      <c r="A174" s="527" t="s">
        <v>925</v>
      </c>
      <c r="B174" s="538">
        <v>0.39118889101239795</v>
      </c>
      <c r="C174" s="538">
        <v>0.57346979715734536</v>
      </c>
      <c r="D174" s="538">
        <v>0.66654869516229509</v>
      </c>
      <c r="E174" s="553">
        <v>0.68665910175794376</v>
      </c>
      <c r="F174" s="2857"/>
      <c r="G174" s="2857"/>
      <c r="H174" s="2857"/>
      <c r="I174" s="2857"/>
      <c r="J174" s="2857"/>
      <c r="K174" s="2840"/>
      <c r="L174" s="2840"/>
      <c r="M174" s="2840"/>
      <c r="N174" s="2840"/>
      <c r="O174" s="2840"/>
    </row>
    <row r="175" spans="1:15" s="511" customFormat="1" ht="26.1" customHeight="1">
      <c r="A175" s="527" t="s">
        <v>934</v>
      </c>
      <c r="B175" s="538">
        <v>0.41665427601670268</v>
      </c>
      <c r="C175" s="538">
        <v>0.53349114202036696</v>
      </c>
      <c r="D175" s="538">
        <v>0.2932787556095981</v>
      </c>
      <c r="E175" s="553">
        <v>0.29447340742305783</v>
      </c>
      <c r="F175" s="2857"/>
      <c r="G175" s="2857"/>
      <c r="H175" s="2857"/>
      <c r="I175" s="2857"/>
      <c r="J175" s="2857"/>
      <c r="K175" s="2840"/>
      <c r="L175" s="2840"/>
      <c r="M175" s="2840"/>
      <c r="N175" s="2840"/>
      <c r="O175" s="2840"/>
    </row>
    <row r="176" spans="1:15" s="511" customFormat="1" ht="26.1" customHeight="1">
      <c r="A176" s="516" t="s">
        <v>927</v>
      </c>
      <c r="B176" s="538">
        <v>0.23799124000332483</v>
      </c>
      <c r="C176" s="538">
        <v>0.24562227714448018</v>
      </c>
      <c r="D176" s="538">
        <v>0.21102650541898338</v>
      </c>
      <c r="E176" s="553">
        <v>0.2214809743571087</v>
      </c>
      <c r="F176" s="2857"/>
      <c r="G176" s="2857"/>
      <c r="H176" s="2857"/>
      <c r="I176" s="2857"/>
      <c r="J176" s="2857"/>
      <c r="K176" s="2840"/>
      <c r="L176" s="2840"/>
      <c r="M176" s="2840"/>
      <c r="N176" s="2840"/>
      <c r="O176" s="2840"/>
    </row>
    <row r="177" spans="1:15" s="511" customFormat="1" ht="26.1" customHeight="1">
      <c r="A177" s="520" t="s">
        <v>928</v>
      </c>
      <c r="B177" s="541">
        <v>-2.9825029326232384</v>
      </c>
      <c r="C177" s="541">
        <v>-3.5119918882963517</v>
      </c>
      <c r="D177" s="541">
        <v>-3.2674092455168045</v>
      </c>
      <c r="E177" s="554">
        <v>-3.1859675133955196</v>
      </c>
      <c r="F177" s="2857"/>
      <c r="G177" s="2857"/>
      <c r="H177" s="2857"/>
      <c r="I177" s="2857"/>
      <c r="J177" s="2857"/>
      <c r="K177" s="2840"/>
      <c r="L177" s="2840"/>
      <c r="M177" s="2840"/>
      <c r="N177" s="2840"/>
      <c r="O177" s="2840"/>
    </row>
    <row r="178" spans="1:15" s="507" customFormat="1" ht="15" customHeight="1">
      <c r="A178" s="523" t="s">
        <v>929</v>
      </c>
      <c r="B178" s="548"/>
      <c r="C178" s="548"/>
      <c r="D178" s="548"/>
      <c r="E178" s="548"/>
      <c r="F178" s="2856"/>
      <c r="G178" s="2856"/>
      <c r="H178" s="2856"/>
      <c r="I178" s="2856"/>
      <c r="J178" s="2856"/>
      <c r="K178" s="2839"/>
      <c r="L178" s="2839"/>
      <c r="M178" s="2839"/>
      <c r="N178" s="2839"/>
      <c r="O178" s="2839"/>
    </row>
    <row r="179" spans="1:15" s="507" customFormat="1" ht="15" customHeight="1">
      <c r="A179" s="525" t="s">
        <v>930</v>
      </c>
      <c r="B179" s="529"/>
      <c r="C179" s="529"/>
      <c r="D179" s="529"/>
      <c r="E179" s="529"/>
      <c r="F179" s="2856"/>
      <c r="G179" s="2856"/>
      <c r="H179" s="2856"/>
      <c r="I179" s="2856"/>
      <c r="J179" s="2856"/>
      <c r="K179" s="2839"/>
      <c r="L179" s="2839"/>
      <c r="M179" s="2839"/>
      <c r="N179" s="2839"/>
      <c r="O179" s="2839"/>
    </row>
    <row r="180" spans="1:15" s="507" customFormat="1" ht="15" customHeight="1">
      <c r="F180" s="2856"/>
      <c r="G180" s="2856"/>
      <c r="H180" s="2856"/>
      <c r="I180" s="2856"/>
      <c r="J180" s="2856"/>
      <c r="K180" s="2839"/>
      <c r="L180" s="2839"/>
      <c r="M180" s="2839"/>
      <c r="N180" s="2839"/>
      <c r="O180" s="2839"/>
    </row>
    <row r="181" spans="1:15" s="504" customFormat="1" ht="20.100000000000001" customHeight="1">
      <c r="A181" s="2006" t="s">
        <v>950</v>
      </c>
      <c r="B181" s="2006"/>
      <c r="C181" s="2006"/>
      <c r="D181" s="2006"/>
      <c r="E181" s="2006"/>
      <c r="F181" s="2852"/>
      <c r="G181" s="2852"/>
      <c r="H181" s="2852"/>
      <c r="I181" s="2852"/>
      <c r="J181" s="2852"/>
      <c r="K181" s="2838"/>
      <c r="L181" s="2838"/>
      <c r="M181" s="2838"/>
      <c r="N181" s="2838"/>
      <c r="O181" s="2838"/>
    </row>
    <row r="182" spans="1:15" s="504" customFormat="1" ht="15" customHeight="1">
      <c r="A182" s="550" t="s">
        <v>23</v>
      </c>
      <c r="B182" s="523"/>
      <c r="C182" s="523"/>
      <c r="D182" s="523"/>
      <c r="E182" s="523"/>
      <c r="F182" s="2852"/>
      <c r="G182" s="2852"/>
      <c r="H182" s="2852"/>
      <c r="I182" s="2852"/>
      <c r="J182" s="2852"/>
      <c r="K182" s="2838"/>
      <c r="L182" s="2838"/>
      <c r="M182" s="2838"/>
      <c r="N182" s="2838"/>
      <c r="O182" s="2838"/>
    </row>
    <row r="183" spans="1:15" s="511" customFormat="1" ht="26.1" customHeight="1">
      <c r="A183" s="508" t="s">
        <v>783</v>
      </c>
      <c r="B183" s="509">
        <v>2005</v>
      </c>
      <c r="C183" s="509">
        <v>2010</v>
      </c>
      <c r="D183" s="509">
        <v>2011</v>
      </c>
      <c r="E183" s="510" t="s">
        <v>912</v>
      </c>
      <c r="F183" s="2857"/>
      <c r="G183" s="2857"/>
      <c r="H183" s="2857"/>
      <c r="I183" s="2857"/>
      <c r="J183" s="2857"/>
      <c r="K183" s="2840"/>
      <c r="L183" s="2840"/>
      <c r="M183" s="2840"/>
      <c r="N183" s="2840"/>
      <c r="O183" s="2840"/>
    </row>
    <row r="184" spans="1:15" s="511" customFormat="1" ht="26.1" customHeight="1">
      <c r="A184" s="512" t="s">
        <v>0</v>
      </c>
      <c r="B184" s="551">
        <v>100</v>
      </c>
      <c r="C184" s="551">
        <v>100</v>
      </c>
      <c r="D184" s="551">
        <v>100</v>
      </c>
      <c r="E184" s="552">
        <v>100</v>
      </c>
      <c r="F184" s="2857"/>
      <c r="G184" s="2857"/>
      <c r="H184" s="2857"/>
      <c r="I184" s="2857"/>
      <c r="J184" s="2857"/>
      <c r="K184" s="2840"/>
      <c r="L184" s="2840"/>
      <c r="M184" s="2840"/>
      <c r="N184" s="2840"/>
      <c r="O184" s="2840"/>
    </row>
    <row r="185" spans="1:15" s="511" customFormat="1" ht="26.1" customHeight="1">
      <c r="A185" s="516" t="s">
        <v>913</v>
      </c>
      <c r="B185" s="538">
        <v>0.95377074589469923</v>
      </c>
      <c r="C185" s="538">
        <v>0.76438682014316872</v>
      </c>
      <c r="D185" s="538">
        <v>0.77990563280715985</v>
      </c>
      <c r="E185" s="553">
        <v>0.76628407601951387</v>
      </c>
      <c r="F185" s="2857"/>
      <c r="G185" s="2857"/>
      <c r="H185" s="2857"/>
      <c r="I185" s="2857"/>
      <c r="J185" s="2857"/>
      <c r="K185" s="2840"/>
      <c r="L185" s="2840"/>
      <c r="M185" s="2840"/>
      <c r="N185" s="2840"/>
      <c r="O185" s="2840"/>
    </row>
    <row r="186" spans="1:15" s="511" customFormat="1" ht="26.1" customHeight="1">
      <c r="A186" s="516" t="s">
        <v>914</v>
      </c>
      <c r="B186" s="538">
        <v>59.27925543339618</v>
      </c>
      <c r="C186" s="538">
        <v>51.760633492463072</v>
      </c>
      <c r="D186" s="538">
        <v>52.907261456013103</v>
      </c>
      <c r="E186" s="553">
        <v>52.004501037473695</v>
      </c>
      <c r="F186" s="2857"/>
      <c r="G186" s="2857"/>
      <c r="H186" s="2857"/>
      <c r="I186" s="2857"/>
      <c r="J186" s="2857"/>
      <c r="K186" s="2840"/>
      <c r="L186" s="2840"/>
      <c r="M186" s="2840"/>
      <c r="N186" s="2840"/>
      <c r="O186" s="2840"/>
    </row>
    <row r="187" spans="1:15" s="511" customFormat="1" ht="26.1" customHeight="1">
      <c r="A187" s="516" t="s">
        <v>787</v>
      </c>
      <c r="B187" s="538">
        <v>7.1829232660558668</v>
      </c>
      <c r="C187" s="538">
        <v>5.4631413683360188</v>
      </c>
      <c r="D187" s="538">
        <v>5.8940340472540127</v>
      </c>
      <c r="E187" s="553">
        <v>6.1179242990852929</v>
      </c>
      <c r="F187" s="2857"/>
      <c r="G187" s="2857"/>
      <c r="H187" s="2857"/>
      <c r="I187" s="2857"/>
      <c r="J187" s="2857"/>
      <c r="K187" s="2840"/>
      <c r="L187" s="2840"/>
      <c r="M187" s="2840"/>
      <c r="N187" s="2840"/>
      <c r="O187" s="2840"/>
    </row>
    <row r="188" spans="1:15" s="511" customFormat="1" ht="26.1" customHeight="1">
      <c r="A188" s="527" t="s">
        <v>915</v>
      </c>
      <c r="B188" s="538">
        <v>2.1343323903687588</v>
      </c>
      <c r="C188" s="538">
        <v>2.6235566030447028</v>
      </c>
      <c r="D188" s="538">
        <v>2.6171459292848387</v>
      </c>
      <c r="E188" s="553">
        <v>2.6658986161880414</v>
      </c>
      <c r="F188" s="2857"/>
      <c r="G188" s="2857"/>
      <c r="H188" s="2857"/>
      <c r="I188" s="2857"/>
      <c r="J188" s="2857"/>
      <c r="K188" s="2840"/>
      <c r="L188" s="2840"/>
      <c r="M188" s="2840"/>
      <c r="N188" s="2840"/>
      <c r="O188" s="2840"/>
    </row>
    <row r="189" spans="1:15" s="511" customFormat="1" ht="26.1" customHeight="1">
      <c r="A189" s="527" t="s">
        <v>790</v>
      </c>
      <c r="B189" s="538">
        <v>7.1448271022679988</v>
      </c>
      <c r="C189" s="538">
        <v>14.181918761507623</v>
      </c>
      <c r="D189" s="538">
        <v>13.050064908502762</v>
      </c>
      <c r="E189" s="553">
        <v>12.845079776180102</v>
      </c>
      <c r="F189" s="2857"/>
      <c r="G189" s="2857"/>
      <c r="H189" s="2857"/>
      <c r="I189" s="2857"/>
      <c r="J189" s="2857"/>
      <c r="K189" s="2840"/>
      <c r="L189" s="2840"/>
      <c r="M189" s="2840"/>
      <c r="N189" s="2840"/>
      <c r="O189" s="2840"/>
    </row>
    <row r="190" spans="1:15" s="511" customFormat="1" ht="26.1" customHeight="1">
      <c r="A190" s="527" t="s">
        <v>916</v>
      </c>
      <c r="B190" s="538">
        <v>4.3937292213326904</v>
      </c>
      <c r="C190" s="538">
        <v>4.0581544125046376</v>
      </c>
      <c r="D190" s="538">
        <v>3.6325649607616812</v>
      </c>
      <c r="E190" s="553">
        <v>3.7217422238485045</v>
      </c>
      <c r="F190" s="2857"/>
      <c r="G190" s="2857"/>
      <c r="H190" s="2857"/>
      <c r="I190" s="2857"/>
      <c r="J190" s="2857"/>
      <c r="K190" s="2840"/>
      <c r="L190" s="2840"/>
      <c r="M190" s="2840"/>
      <c r="N190" s="2840"/>
      <c r="O190" s="2840"/>
    </row>
    <row r="191" spans="1:15" s="511" customFormat="1" ht="26.1" customHeight="1">
      <c r="A191" s="527" t="s">
        <v>917</v>
      </c>
      <c r="B191" s="538">
        <v>2.0285790197099063</v>
      </c>
      <c r="C191" s="538">
        <v>2.8402203007903748</v>
      </c>
      <c r="D191" s="538">
        <v>2.9195704504729969</v>
      </c>
      <c r="E191" s="553">
        <v>3.0847239377468245</v>
      </c>
      <c r="F191" s="2857"/>
      <c r="G191" s="2857"/>
      <c r="H191" s="2857"/>
      <c r="I191" s="2857"/>
      <c r="J191" s="2857"/>
      <c r="K191" s="2840"/>
      <c r="L191" s="2840"/>
      <c r="M191" s="2840"/>
      <c r="N191" s="2840"/>
      <c r="O191" s="2840"/>
    </row>
    <row r="192" spans="1:15" s="511" customFormat="1" ht="26.1" customHeight="1">
      <c r="A192" s="527" t="s">
        <v>947</v>
      </c>
      <c r="B192" s="538">
        <v>0.77521826913575564</v>
      </c>
      <c r="C192" s="538">
        <v>0.99191577775306017</v>
      </c>
      <c r="D192" s="538">
        <v>1.1394857028149858</v>
      </c>
      <c r="E192" s="553">
        <v>1.1671274198348263</v>
      </c>
      <c r="F192" s="2857"/>
      <c r="G192" s="2857"/>
      <c r="H192" s="2857"/>
      <c r="I192" s="2857"/>
      <c r="J192" s="2857"/>
      <c r="K192" s="2840"/>
      <c r="L192" s="2840"/>
      <c r="M192" s="2840"/>
      <c r="N192" s="2840"/>
      <c r="O192" s="2840"/>
    </row>
    <row r="193" spans="1:15" s="511" customFormat="1" ht="26.1" customHeight="1">
      <c r="A193" s="527" t="s">
        <v>919</v>
      </c>
      <c r="B193" s="538">
        <v>3.4566309393766743</v>
      </c>
      <c r="C193" s="538">
        <v>3.2656072569333774</v>
      </c>
      <c r="D193" s="538">
        <v>2.9302943080035129</v>
      </c>
      <c r="E193" s="553">
        <v>2.8351365393592176</v>
      </c>
      <c r="F193" s="2857"/>
      <c r="G193" s="2857"/>
      <c r="H193" s="2857"/>
      <c r="I193" s="2857"/>
      <c r="J193" s="2857"/>
      <c r="K193" s="2840"/>
      <c r="L193" s="2840"/>
      <c r="M193" s="2840"/>
      <c r="N193" s="2840"/>
      <c r="O193" s="2840"/>
    </row>
    <row r="194" spans="1:15" s="511" customFormat="1" ht="26.1" customHeight="1">
      <c r="A194" s="527" t="s">
        <v>920</v>
      </c>
      <c r="B194" s="538">
        <v>4.3605849730257651</v>
      </c>
      <c r="C194" s="538">
        <v>4.384610955400646</v>
      </c>
      <c r="D194" s="538">
        <v>4.2786263161645754</v>
      </c>
      <c r="E194" s="553">
        <v>4.201973118292762</v>
      </c>
      <c r="F194" s="2857"/>
      <c r="G194" s="2857"/>
      <c r="H194" s="2857"/>
      <c r="I194" s="2857"/>
      <c r="J194" s="2857"/>
      <c r="K194" s="2840"/>
      <c r="L194" s="2840"/>
      <c r="M194" s="2840"/>
      <c r="N194" s="2840"/>
      <c r="O194" s="2840"/>
    </row>
    <row r="195" spans="1:15" s="511" customFormat="1" ht="26.1" customHeight="1">
      <c r="A195" s="527" t="s">
        <v>921</v>
      </c>
      <c r="B195" s="538">
        <v>2.8124141486430969</v>
      </c>
      <c r="C195" s="538">
        <v>3.7101729122805698</v>
      </c>
      <c r="D195" s="538">
        <v>4.2664797805803456</v>
      </c>
      <c r="E195" s="553">
        <v>4.7149087102722156</v>
      </c>
      <c r="F195" s="2857"/>
      <c r="G195" s="2857"/>
      <c r="H195" s="2857"/>
      <c r="I195" s="2857"/>
      <c r="J195" s="2857"/>
      <c r="K195" s="2840"/>
      <c r="L195" s="2840"/>
      <c r="M195" s="2840"/>
      <c r="N195" s="2840"/>
      <c r="O195" s="2840"/>
    </row>
    <row r="196" spans="1:15" s="511" customFormat="1" ht="26.1" customHeight="1">
      <c r="A196" s="527" t="s">
        <v>922</v>
      </c>
      <c r="B196" s="538">
        <v>2.4984469593188119</v>
      </c>
      <c r="C196" s="538">
        <v>2.5744754912494439</v>
      </c>
      <c r="D196" s="538">
        <v>2.4555936860048937</v>
      </c>
      <c r="E196" s="553">
        <v>2.6479936384458691</v>
      </c>
      <c r="F196" s="2857"/>
      <c r="G196" s="2857"/>
      <c r="H196" s="2857"/>
      <c r="I196" s="2857"/>
      <c r="J196" s="2857"/>
      <c r="K196" s="2840"/>
      <c r="L196" s="2840"/>
      <c r="M196" s="2840"/>
      <c r="N196" s="2840"/>
      <c r="O196" s="2840"/>
    </row>
    <row r="197" spans="1:15" s="511" customFormat="1" ht="26.1" customHeight="1">
      <c r="A197" s="527" t="s">
        <v>933</v>
      </c>
      <c r="B197" s="538">
        <v>1.4276284944403348</v>
      </c>
      <c r="C197" s="538">
        <v>1.1328508496168435</v>
      </c>
      <c r="D197" s="538">
        <v>1.2359062687011793</v>
      </c>
      <c r="E197" s="553">
        <v>1.3327416322529066</v>
      </c>
      <c r="F197" s="2857"/>
      <c r="G197" s="2857"/>
      <c r="H197" s="2857"/>
      <c r="I197" s="2857"/>
      <c r="J197" s="2857"/>
      <c r="K197" s="2840"/>
      <c r="L197" s="2840"/>
      <c r="M197" s="2840"/>
      <c r="N197" s="2840"/>
      <c r="O197" s="2840"/>
    </row>
    <row r="198" spans="1:15" s="511" customFormat="1" ht="26.1" customHeight="1">
      <c r="A198" s="527" t="s">
        <v>924</v>
      </c>
      <c r="B198" s="538">
        <v>2.2467768986117611</v>
      </c>
      <c r="C198" s="538">
        <v>3.2784811969786274</v>
      </c>
      <c r="D198" s="538">
        <v>3.2310473001776745</v>
      </c>
      <c r="E198" s="553">
        <v>3.1538269315755887</v>
      </c>
      <c r="F198" s="2857"/>
      <c r="G198" s="2857"/>
      <c r="H198" s="2857"/>
      <c r="I198" s="2857"/>
      <c r="J198" s="2857"/>
      <c r="K198" s="2840"/>
      <c r="L198" s="2840"/>
      <c r="M198" s="2840"/>
      <c r="N198" s="2840"/>
      <c r="O198" s="2840"/>
    </row>
    <row r="199" spans="1:15" s="511" customFormat="1" ht="26.1" customHeight="1">
      <c r="A199" s="527" t="s">
        <v>4</v>
      </c>
      <c r="B199" s="538">
        <v>1.1572703271936426</v>
      </c>
      <c r="C199" s="538">
        <v>1.1796807472696478</v>
      </c>
      <c r="D199" s="538">
        <v>1.1352738039709276</v>
      </c>
      <c r="E199" s="553">
        <v>1.0891540932563439</v>
      </c>
      <c r="F199" s="2857"/>
      <c r="G199" s="2857"/>
      <c r="H199" s="2857"/>
      <c r="I199" s="2857"/>
      <c r="J199" s="2857"/>
      <c r="K199" s="2840"/>
      <c r="L199" s="2840"/>
      <c r="M199" s="2840"/>
      <c r="N199" s="2840"/>
      <c r="O199" s="2840"/>
    </row>
    <row r="200" spans="1:15" s="511" customFormat="1" ht="26.1" customHeight="1">
      <c r="A200" s="527" t="s">
        <v>925</v>
      </c>
      <c r="B200" s="538">
        <v>0.32059777692686298</v>
      </c>
      <c r="C200" s="538">
        <v>0.40802026073072789</v>
      </c>
      <c r="D200" s="538">
        <v>0.56278260634033184</v>
      </c>
      <c r="E200" s="553">
        <v>0.58792195937671876</v>
      </c>
      <c r="F200" s="2857"/>
      <c r="G200" s="2857"/>
      <c r="H200" s="2857"/>
      <c r="I200" s="2857"/>
      <c r="J200" s="2857"/>
      <c r="K200" s="2840"/>
      <c r="L200" s="2840"/>
      <c r="M200" s="2840"/>
      <c r="N200" s="2840"/>
      <c r="O200" s="2840"/>
    </row>
    <row r="201" spans="1:15" s="511" customFormat="1" ht="26.1" customHeight="1">
      <c r="A201" s="527" t="s">
        <v>934</v>
      </c>
      <c r="B201" s="538">
        <v>0.37691069616975859</v>
      </c>
      <c r="C201" s="538">
        <v>0.51732113707536187</v>
      </c>
      <c r="D201" s="538">
        <v>0.334409208097112</v>
      </c>
      <c r="E201" s="553">
        <v>0.3343146639286243</v>
      </c>
      <c r="F201" s="2857"/>
      <c r="G201" s="2857"/>
      <c r="H201" s="2857"/>
      <c r="I201" s="2857"/>
      <c r="J201" s="2857"/>
      <c r="K201" s="2840"/>
      <c r="L201" s="2840"/>
      <c r="M201" s="2840"/>
      <c r="N201" s="2840"/>
      <c r="O201" s="2840"/>
    </row>
    <row r="202" spans="1:15" s="511" customFormat="1" ht="26.1" customHeight="1">
      <c r="A202" s="527" t="s">
        <v>927</v>
      </c>
      <c r="B202" s="538">
        <v>0.22238576041735719</v>
      </c>
      <c r="C202" s="538">
        <v>0.22441777596861329</v>
      </c>
      <c r="D202" s="538">
        <v>0.22898723937208051</v>
      </c>
      <c r="E202" s="553">
        <v>0.2421813889285811</v>
      </c>
      <c r="F202" s="2857"/>
      <c r="G202" s="2857"/>
      <c r="H202" s="2857"/>
      <c r="I202" s="2857"/>
      <c r="J202" s="2857"/>
      <c r="K202" s="2840"/>
      <c r="L202" s="2840"/>
      <c r="M202" s="2840"/>
      <c r="N202" s="2840"/>
      <c r="O202" s="2840"/>
    </row>
    <row r="203" spans="1:15" s="511" customFormat="1" ht="26.1" customHeight="1">
      <c r="A203" s="520" t="s">
        <v>928</v>
      </c>
      <c r="B203" s="541">
        <v>-2.7722824222859233</v>
      </c>
      <c r="C203" s="541">
        <v>-3.3595661200465226</v>
      </c>
      <c r="D203" s="541">
        <v>-3.5994336053242058</v>
      </c>
      <c r="E203" s="554">
        <v>-3.5134340620655955</v>
      </c>
      <c r="F203" s="2857"/>
      <c r="G203" s="2857"/>
      <c r="H203" s="2857"/>
      <c r="I203" s="2857"/>
      <c r="J203" s="2857"/>
      <c r="K203" s="2840"/>
      <c r="L203" s="2840"/>
      <c r="M203" s="2840"/>
      <c r="N203" s="2840"/>
      <c r="O203" s="2840"/>
    </row>
    <row r="204" spans="1:15" s="507" customFormat="1" ht="15" customHeight="1">
      <c r="A204" s="523" t="s">
        <v>929</v>
      </c>
      <c r="B204" s="529"/>
      <c r="C204" s="529"/>
      <c r="D204" s="529"/>
      <c r="E204" s="529"/>
      <c r="F204" s="2856"/>
      <c r="G204" s="2856"/>
      <c r="H204" s="2856"/>
      <c r="I204" s="2856"/>
      <c r="J204" s="2856"/>
      <c r="K204" s="2839"/>
      <c r="L204" s="2839"/>
      <c r="M204" s="2839"/>
      <c r="N204" s="2839"/>
      <c r="O204" s="2839"/>
    </row>
    <row r="205" spans="1:15" s="507" customFormat="1" ht="15" customHeight="1">
      <c r="A205" s="525" t="s">
        <v>930</v>
      </c>
      <c r="B205" s="529"/>
      <c r="C205" s="529"/>
      <c r="D205" s="529"/>
      <c r="E205" s="529"/>
      <c r="F205" s="2856"/>
      <c r="G205" s="2856"/>
      <c r="H205" s="2856"/>
      <c r="I205" s="2856"/>
      <c r="J205" s="2856"/>
      <c r="K205" s="2839"/>
      <c r="L205" s="2839"/>
      <c r="M205" s="2839"/>
      <c r="N205" s="2839"/>
      <c r="O205" s="2839"/>
    </row>
    <row r="206" spans="1:15" s="507" customFormat="1" ht="15" customHeight="1">
      <c r="A206" s="523"/>
      <c r="B206" s="529"/>
      <c r="C206" s="529"/>
      <c r="D206" s="529"/>
      <c r="E206" s="529"/>
      <c r="F206" s="2856"/>
      <c r="G206" s="2856"/>
      <c r="H206" s="2856"/>
      <c r="I206" s="2856"/>
      <c r="J206" s="2856"/>
      <c r="K206" s="2839"/>
      <c r="L206" s="2839"/>
      <c r="M206" s="2839"/>
      <c r="N206" s="2839"/>
      <c r="O206" s="2839"/>
    </row>
    <row r="207" spans="1:15" s="504" customFormat="1" ht="29.25" customHeight="1">
      <c r="A207" s="2007" t="s">
        <v>951</v>
      </c>
      <c r="B207" s="2007"/>
      <c r="C207" s="2007"/>
      <c r="D207" s="2007"/>
      <c r="E207" s="2007"/>
      <c r="F207" s="2852"/>
      <c r="G207" s="2852"/>
      <c r="H207" s="2852"/>
      <c r="I207" s="2852"/>
      <c r="J207" s="2852"/>
      <c r="K207" s="2865"/>
      <c r="L207" s="2838"/>
      <c r="M207" s="2838"/>
      <c r="N207" s="2838"/>
      <c r="O207" s="2838"/>
    </row>
    <row r="208" spans="1:15" s="504" customFormat="1" ht="15" customHeight="1">
      <c r="A208" s="550" t="s">
        <v>23</v>
      </c>
      <c r="B208" s="555"/>
      <c r="C208" s="555"/>
      <c r="D208" s="555"/>
      <c r="E208" s="555"/>
      <c r="F208" s="2852"/>
      <c r="G208" s="2852"/>
      <c r="H208" s="2852">
        <v>2011</v>
      </c>
      <c r="I208" s="2866">
        <v>2012</v>
      </c>
      <c r="J208" s="2852"/>
      <c r="K208" s="2865"/>
      <c r="L208" s="2838"/>
      <c r="M208" s="2838"/>
      <c r="N208" s="2838"/>
      <c r="O208" s="2838"/>
    </row>
    <row r="209" spans="1:15" s="511" customFormat="1" ht="20.100000000000001" customHeight="1">
      <c r="A209" s="530" t="s">
        <v>306</v>
      </c>
      <c r="B209" s="508">
        <v>2005</v>
      </c>
      <c r="C209" s="509">
        <v>2010</v>
      </c>
      <c r="D209" s="509">
        <v>2011</v>
      </c>
      <c r="E209" s="510" t="s">
        <v>912</v>
      </c>
      <c r="F209" s="2857" t="s">
        <v>952</v>
      </c>
      <c r="G209" s="2857"/>
      <c r="H209" s="2857">
        <v>846683.51983888994</v>
      </c>
      <c r="I209" s="2867">
        <v>911591.21610272594</v>
      </c>
      <c r="J209" s="2857"/>
      <c r="K209" s="2868"/>
      <c r="L209" s="2840"/>
      <c r="M209" s="2840"/>
      <c r="N209" s="2840"/>
      <c r="O209" s="2840"/>
    </row>
    <row r="210" spans="1:15" s="511" customFormat="1" ht="20.100000000000001" customHeight="1">
      <c r="A210" s="556" t="s">
        <v>953</v>
      </c>
      <c r="B210" s="557">
        <v>59.030235661053666</v>
      </c>
      <c r="C210" s="558">
        <v>59.891388805364763</v>
      </c>
      <c r="D210" s="559" t="s">
        <v>954</v>
      </c>
      <c r="E210" s="559">
        <v>65.882962167840901</v>
      </c>
      <c r="F210" s="2857" t="s">
        <v>955</v>
      </c>
      <c r="G210" s="2857"/>
      <c r="H210" s="2857">
        <v>445533.86917542468</v>
      </c>
      <c r="I210" s="2857">
        <v>481611.58688231977</v>
      </c>
      <c r="J210" s="2857"/>
      <c r="K210" s="2868"/>
      <c r="L210" s="2840"/>
      <c r="M210" s="2840"/>
      <c r="N210" s="2840"/>
      <c r="O210" s="2840"/>
    </row>
    <row r="211" spans="1:15" s="511" customFormat="1" ht="20.100000000000001" customHeight="1">
      <c r="A211" s="556" t="s">
        <v>956</v>
      </c>
      <c r="B211" s="557">
        <v>49.84621060517734</v>
      </c>
      <c r="C211" s="558">
        <v>46.363238590372582</v>
      </c>
      <c r="D211" s="559" t="s">
        <v>957</v>
      </c>
      <c r="E211" s="560">
        <v>52.831968800810337</v>
      </c>
      <c r="F211" s="2857"/>
      <c r="G211" s="2857"/>
      <c r="H211" s="2857"/>
      <c r="I211" s="2857"/>
      <c r="J211" s="2857"/>
      <c r="K211" s="2868"/>
      <c r="L211" s="2840"/>
      <c r="M211" s="2840"/>
      <c r="N211" s="2840"/>
      <c r="O211" s="2840"/>
    </row>
    <row r="212" spans="1:15" s="511" customFormat="1" ht="20.100000000000001" customHeight="1">
      <c r="A212" s="561" t="s">
        <v>958</v>
      </c>
      <c r="B212" s="538">
        <v>48.173533805997046</v>
      </c>
      <c r="C212" s="539">
        <v>42.832240701139312</v>
      </c>
      <c r="D212" s="540" t="s">
        <v>959</v>
      </c>
      <c r="E212" s="553">
        <v>49.52384533611454</v>
      </c>
      <c r="F212" s="2857"/>
      <c r="G212" s="2857"/>
      <c r="H212" s="2857"/>
      <c r="I212" s="2857"/>
      <c r="J212" s="2857"/>
      <c r="K212" s="2868"/>
      <c r="L212" s="2840"/>
      <c r="M212" s="2840"/>
      <c r="N212" s="2840"/>
      <c r="O212" s="2840"/>
    </row>
    <row r="213" spans="1:15" s="511" customFormat="1" ht="20.100000000000001" customHeight="1">
      <c r="A213" s="562" t="s">
        <v>960</v>
      </c>
      <c r="B213" s="538">
        <v>0.83102558267521209</v>
      </c>
      <c r="C213" s="538">
        <v>1.8143229007912482</v>
      </c>
      <c r="D213" s="538">
        <v>1.3556423068425936</v>
      </c>
      <c r="E213" s="553">
        <v>1.6906266945932575</v>
      </c>
      <c r="F213" s="2857"/>
      <c r="G213" s="2857"/>
      <c r="H213" s="2857"/>
      <c r="I213" s="2857"/>
      <c r="J213" s="2857"/>
      <c r="K213" s="2868"/>
      <c r="L213" s="2840"/>
      <c r="M213" s="2840"/>
      <c r="N213" s="2840"/>
      <c r="O213" s="2840"/>
    </row>
    <row r="214" spans="1:15" s="511" customFormat="1" ht="20.100000000000001" customHeight="1">
      <c r="A214" s="561" t="s">
        <v>961</v>
      </c>
      <c r="B214" s="538">
        <v>0.8416512165050879</v>
      </c>
      <c r="C214" s="538">
        <v>1.7166749884420172</v>
      </c>
      <c r="D214" s="538">
        <v>1.3661539086294023</v>
      </c>
      <c r="E214" s="553">
        <v>1.6174967701025333</v>
      </c>
      <c r="F214" s="2857"/>
      <c r="G214" s="2857"/>
      <c r="H214" s="2857"/>
      <c r="I214" s="2857"/>
      <c r="J214" s="2857"/>
      <c r="K214" s="2868"/>
      <c r="L214" s="2840"/>
      <c r="M214" s="2840"/>
      <c r="N214" s="2840"/>
      <c r="O214" s="2840"/>
    </row>
    <row r="215" spans="1:15" s="511" customFormat="1" ht="20.100000000000001" customHeight="1">
      <c r="A215" s="556" t="s">
        <v>962</v>
      </c>
      <c r="B215" s="557">
        <v>9.184025055876317</v>
      </c>
      <c r="C215" s="557">
        <v>13.528150214992188</v>
      </c>
      <c r="D215" s="557">
        <v>13.744687037506534</v>
      </c>
      <c r="E215" s="560">
        <v>13.050993367030561</v>
      </c>
      <c r="F215" s="2857"/>
      <c r="G215" s="2857"/>
      <c r="H215" s="2857"/>
      <c r="I215" s="2857"/>
      <c r="J215" s="2857"/>
      <c r="K215" s="2840"/>
      <c r="L215" s="2840"/>
      <c r="M215" s="2840"/>
      <c r="N215" s="2840"/>
      <c r="O215" s="2840"/>
    </row>
    <row r="216" spans="1:15" s="511" customFormat="1" ht="20.100000000000001" customHeight="1">
      <c r="A216" s="563" t="s">
        <v>963</v>
      </c>
      <c r="B216" s="564">
        <v>40.662185549301029</v>
      </c>
      <c r="C216" s="565">
        <v>32.835088375380387</v>
      </c>
      <c r="D216" s="566" t="s">
        <v>964</v>
      </c>
      <c r="E216" s="567">
        <v>39.780975433779773</v>
      </c>
      <c r="F216" s="2857"/>
      <c r="G216" s="2857"/>
      <c r="H216" s="2857"/>
      <c r="I216" s="2857"/>
      <c r="J216" s="2857"/>
      <c r="K216" s="2840"/>
      <c r="L216" s="2840"/>
      <c r="M216" s="2840"/>
      <c r="N216" s="2840"/>
      <c r="O216" s="2840"/>
    </row>
    <row r="217" spans="1:15" s="507" customFormat="1" ht="15" customHeight="1">
      <c r="A217" s="507" t="s">
        <v>965</v>
      </c>
      <c r="B217" s="568"/>
      <c r="C217" s="568"/>
      <c r="D217" s="568"/>
      <c r="E217" s="568"/>
      <c r="F217" s="2856"/>
      <c r="G217" s="2856"/>
      <c r="H217" s="2856"/>
      <c r="I217" s="2856"/>
      <c r="J217" s="2856"/>
      <c r="K217" s="2839"/>
      <c r="L217" s="2839"/>
      <c r="M217" s="2839"/>
      <c r="N217" s="2839"/>
      <c r="O217" s="2839"/>
    </row>
    <row r="218" spans="1:15" s="507" customFormat="1" ht="15" customHeight="1">
      <c r="A218" s="525" t="s">
        <v>930</v>
      </c>
      <c r="F218" s="2856"/>
      <c r="G218" s="2856"/>
      <c r="H218" s="2856"/>
      <c r="I218" s="2856"/>
      <c r="J218" s="2856"/>
      <c r="K218" s="2839"/>
      <c r="L218" s="2839"/>
      <c r="M218" s="2839"/>
      <c r="N218" s="2839"/>
      <c r="O218" s="2839"/>
    </row>
    <row r="219" spans="1:15" s="507" customFormat="1" ht="15" customHeight="1">
      <c r="F219" s="2856"/>
      <c r="G219" s="2856"/>
      <c r="H219" s="2856"/>
      <c r="I219" s="2856"/>
      <c r="J219" s="2856"/>
      <c r="K219" s="2839"/>
      <c r="L219" s="2839"/>
      <c r="M219" s="2839"/>
      <c r="N219" s="2839"/>
      <c r="O219" s="2839"/>
    </row>
    <row r="220" spans="1:15" s="504" customFormat="1" ht="30" customHeight="1">
      <c r="A220" s="2008" t="s">
        <v>966</v>
      </c>
      <c r="B220" s="2008"/>
      <c r="C220" s="2008"/>
      <c r="D220" s="2008"/>
      <c r="E220" s="2008"/>
      <c r="F220" s="2852"/>
      <c r="G220" s="2852"/>
      <c r="H220" s="2852"/>
      <c r="I220" s="2852"/>
      <c r="J220" s="2852"/>
      <c r="K220" s="2838"/>
      <c r="L220" s="2838"/>
      <c r="M220" s="2838"/>
      <c r="N220" s="2838"/>
      <c r="O220" s="2838"/>
    </row>
    <row r="221" spans="1:15" s="511" customFormat="1" ht="20.100000000000001" customHeight="1">
      <c r="A221" s="508" t="s">
        <v>306</v>
      </c>
      <c r="B221" s="508">
        <v>2005</v>
      </c>
      <c r="C221" s="508">
        <v>2010</v>
      </c>
      <c r="D221" s="509">
        <v>2011</v>
      </c>
      <c r="E221" s="510" t="s">
        <v>912</v>
      </c>
      <c r="F221" s="2842"/>
      <c r="G221" s="2842"/>
      <c r="H221" s="2842"/>
      <c r="I221" s="2869"/>
      <c r="J221" s="2857"/>
      <c r="K221" s="2857" t="s">
        <v>967</v>
      </c>
      <c r="L221" s="2840"/>
      <c r="M221" s="2840"/>
      <c r="N221" s="2840"/>
      <c r="O221" s="2840"/>
    </row>
    <row r="222" spans="1:15" s="511" customFormat="1" ht="20.100000000000001" customHeight="1">
      <c r="A222" s="569" t="s">
        <v>936</v>
      </c>
      <c r="B222" s="570">
        <v>383429.83253805968</v>
      </c>
      <c r="C222" s="570">
        <v>639952.23755023931</v>
      </c>
      <c r="D222" s="570">
        <v>846683.51983888994</v>
      </c>
      <c r="E222" s="571">
        <v>911591.21610272594</v>
      </c>
      <c r="F222" s="2870"/>
      <c r="G222" s="2871"/>
      <c r="H222" s="2870"/>
      <c r="I222" s="2872"/>
      <c r="J222" s="2857"/>
      <c r="K222" s="2857" t="s">
        <v>968</v>
      </c>
      <c r="L222" s="2840"/>
      <c r="M222" s="2840"/>
      <c r="N222" s="2840"/>
      <c r="O222" s="2840"/>
    </row>
    <row r="223" spans="1:15" s="511" customFormat="1" ht="20.100000000000001" customHeight="1">
      <c r="A223" s="569" t="s">
        <v>969</v>
      </c>
      <c r="B223" s="570">
        <v>191125.24184999999</v>
      </c>
      <c r="C223" s="570">
        <v>296702.5827598453</v>
      </c>
      <c r="D223" s="572" t="s">
        <v>970</v>
      </c>
      <c r="E223" s="573">
        <v>481611.58688231977</v>
      </c>
      <c r="F223" s="2870"/>
      <c r="G223" s="2842"/>
      <c r="H223" s="2842"/>
      <c r="I223" s="2869"/>
      <c r="J223" s="2869"/>
      <c r="K223" s="2857"/>
      <c r="L223" s="2840"/>
      <c r="M223" s="2840"/>
      <c r="N223" s="2840"/>
      <c r="O223" s="2840"/>
    </row>
    <row r="224" spans="1:15" s="511" customFormat="1" ht="20.100000000000001" customHeight="1">
      <c r="A224" s="520" t="s">
        <v>971</v>
      </c>
      <c r="B224" s="574">
        <v>49.84621060517734</v>
      </c>
      <c r="C224" s="574">
        <v>46.363238590372575</v>
      </c>
      <c r="D224" s="575" t="s">
        <v>972</v>
      </c>
      <c r="E224" s="575">
        <v>52.831968800810344</v>
      </c>
      <c r="F224" s="2842"/>
      <c r="G224" s="2873"/>
      <c r="H224" s="2873"/>
      <c r="I224" s="2874"/>
      <c r="J224" s="2857"/>
      <c r="K224" s="2857"/>
      <c r="L224" s="2840"/>
      <c r="M224" s="2840"/>
      <c r="N224" s="2840"/>
      <c r="O224" s="2840"/>
    </row>
    <row r="225" spans="1:15" s="507" customFormat="1" ht="15" customHeight="1">
      <c r="A225" s="568" t="s">
        <v>929</v>
      </c>
      <c r="B225" s="568"/>
      <c r="C225" s="568"/>
      <c r="D225" s="523"/>
      <c r="F225" s="2855"/>
      <c r="G225" s="2855"/>
      <c r="H225" s="2855"/>
      <c r="I225" s="2855"/>
      <c r="J225" s="2856"/>
      <c r="K225" s="2856"/>
      <c r="L225" s="2839"/>
      <c r="M225" s="2839"/>
      <c r="N225" s="2839"/>
      <c r="O225" s="2839"/>
    </row>
    <row r="226" spans="1:15" s="507" customFormat="1" ht="15" customHeight="1">
      <c r="A226" s="525" t="s">
        <v>930</v>
      </c>
      <c r="B226" s="523"/>
      <c r="C226" s="523"/>
      <c r="D226" s="523"/>
      <c r="F226" s="2856"/>
      <c r="G226" s="2856"/>
      <c r="H226" s="2856"/>
      <c r="I226" s="2855"/>
      <c r="J226" s="2856"/>
      <c r="K226" s="2856"/>
      <c r="L226" s="2839"/>
      <c r="M226" s="2839"/>
      <c r="N226" s="2839"/>
      <c r="O226" s="2839"/>
    </row>
    <row r="227" spans="1:15" s="507" customFormat="1" ht="15" customHeight="1">
      <c r="A227" s="523"/>
      <c r="B227" s="523"/>
      <c r="C227" s="523"/>
      <c r="D227" s="523"/>
      <c r="F227" s="2856"/>
      <c r="G227" s="2856"/>
      <c r="H227" s="2856"/>
      <c r="I227" s="2855"/>
      <c r="J227" s="2856"/>
      <c r="K227" s="2856"/>
      <c r="L227" s="2839"/>
      <c r="M227" s="2839"/>
      <c r="N227" s="2839"/>
      <c r="O227" s="2839"/>
    </row>
    <row r="228" spans="1:15" s="504" customFormat="1" ht="20.100000000000001" customHeight="1">
      <c r="A228" s="2009" t="s">
        <v>973</v>
      </c>
      <c r="B228" s="2009"/>
      <c r="C228" s="2009"/>
      <c r="D228" s="2009"/>
      <c r="E228" s="2009"/>
      <c r="F228" s="2852"/>
      <c r="G228" s="2852"/>
      <c r="H228" s="2852"/>
      <c r="I228" s="2852"/>
      <c r="J228" s="2852"/>
      <c r="K228" s="2852"/>
      <c r="L228" s="2838"/>
      <c r="M228" s="2838"/>
      <c r="N228" s="2838"/>
      <c r="O228" s="2838"/>
    </row>
    <row r="229" spans="1:15" s="504" customFormat="1">
      <c r="A229" s="576"/>
      <c r="B229" s="523"/>
      <c r="C229" s="523"/>
      <c r="D229" s="523"/>
      <c r="F229" s="2852"/>
      <c r="G229" s="2852"/>
      <c r="H229" s="2852"/>
      <c r="I229" s="2852"/>
      <c r="J229" s="2852"/>
      <c r="K229" s="2838"/>
      <c r="L229" s="2838"/>
      <c r="M229" s="2838"/>
      <c r="N229" s="2838"/>
      <c r="O229" s="2838"/>
    </row>
    <row r="230" spans="1:15" s="504" customFormat="1">
      <c r="A230" s="576"/>
      <c r="B230" s="523"/>
      <c r="C230" s="523"/>
      <c r="D230" s="523"/>
      <c r="F230" s="2852"/>
      <c r="G230" s="2852"/>
      <c r="H230" s="2852"/>
      <c r="I230" s="2852"/>
      <c r="J230" s="2852"/>
      <c r="K230" s="2838"/>
      <c r="L230" s="2838"/>
      <c r="M230" s="2838"/>
      <c r="N230" s="2838"/>
      <c r="O230" s="2838"/>
    </row>
    <row r="231" spans="1:15" s="504" customFormat="1">
      <c r="A231" s="523"/>
      <c r="B231" s="523"/>
      <c r="C231" s="523"/>
      <c r="D231" s="523"/>
      <c r="F231" s="2852"/>
      <c r="G231" s="2852"/>
      <c r="H231" s="2852"/>
      <c r="I231" s="2859"/>
      <c r="J231" s="2852"/>
      <c r="K231" s="2838"/>
      <c r="L231" s="2838"/>
      <c r="M231" s="2838"/>
      <c r="N231" s="2838"/>
      <c r="O231" s="2838"/>
    </row>
    <row r="232" spans="1:15" s="504" customFormat="1">
      <c r="A232" s="523"/>
      <c r="B232" s="523"/>
      <c r="C232" s="523"/>
      <c r="D232" s="523"/>
      <c r="F232" s="2852"/>
      <c r="G232" s="2852"/>
      <c r="H232" s="2852"/>
      <c r="I232" s="2859"/>
      <c r="J232" s="2852"/>
      <c r="K232" s="2838"/>
      <c r="L232" s="2838"/>
      <c r="M232" s="2838"/>
      <c r="N232" s="2838"/>
      <c r="O232" s="2838"/>
    </row>
    <row r="233" spans="1:15" s="504" customFormat="1">
      <c r="A233" s="523"/>
      <c r="B233" s="523"/>
      <c r="C233" s="523"/>
      <c r="D233" s="523"/>
      <c r="F233" s="2852"/>
      <c r="G233" s="2852">
        <v>2011</v>
      </c>
      <c r="H233" s="2852">
        <v>2012</v>
      </c>
      <c r="I233" s="2859"/>
      <c r="J233" s="2852"/>
      <c r="K233" s="2838"/>
      <c r="L233" s="2838"/>
      <c r="M233" s="2838"/>
      <c r="N233" s="2838"/>
      <c r="O233" s="2838"/>
    </row>
    <row r="234" spans="1:15" s="504" customFormat="1">
      <c r="A234" s="523"/>
      <c r="B234" s="523"/>
      <c r="C234" s="523"/>
      <c r="D234" s="523"/>
      <c r="F234" s="2875" t="s">
        <v>967</v>
      </c>
      <c r="G234" s="2852">
        <f>+D247</f>
        <v>846683.51983888994</v>
      </c>
      <c r="H234" s="2852">
        <v>911591</v>
      </c>
      <c r="I234" s="2859"/>
      <c r="J234" s="2852"/>
      <c r="K234" s="2838"/>
      <c r="L234" s="2838"/>
      <c r="M234" s="2838"/>
      <c r="N234" s="2838"/>
      <c r="O234" s="2838"/>
    </row>
    <row r="235" spans="1:15" s="504" customFormat="1">
      <c r="A235" s="523"/>
      <c r="B235" s="523"/>
      <c r="C235" s="523"/>
      <c r="D235" s="523"/>
      <c r="F235" s="2875" t="s">
        <v>968</v>
      </c>
      <c r="G235" s="2852">
        <f>+D248</f>
        <v>116374.008011</v>
      </c>
      <c r="H235" s="2852">
        <f>+E248</f>
        <v>118971.70914799999</v>
      </c>
      <c r="I235" s="2859"/>
      <c r="J235" s="2852"/>
      <c r="K235" s="2838"/>
      <c r="L235" s="2838"/>
      <c r="M235" s="2838"/>
      <c r="N235" s="2838"/>
      <c r="O235" s="2838"/>
    </row>
    <row r="236" spans="1:15" s="504" customFormat="1">
      <c r="A236" s="523"/>
      <c r="B236" s="523"/>
      <c r="C236" s="523"/>
      <c r="D236" s="523"/>
      <c r="F236" s="2852"/>
      <c r="G236" s="2852"/>
      <c r="H236" s="2852"/>
      <c r="I236" s="2859"/>
      <c r="J236" s="2852"/>
      <c r="K236" s="2838"/>
      <c r="L236" s="2838"/>
      <c r="M236" s="2838"/>
      <c r="N236" s="2838"/>
      <c r="O236" s="2838"/>
    </row>
    <row r="237" spans="1:15" s="504" customFormat="1">
      <c r="A237" s="523"/>
      <c r="B237" s="523"/>
      <c r="C237" s="523"/>
      <c r="D237" s="523"/>
      <c r="F237" s="2852"/>
      <c r="G237" s="2852"/>
      <c r="H237" s="2852"/>
      <c r="I237" s="2859"/>
      <c r="J237" s="2852"/>
      <c r="K237" s="2838"/>
      <c r="L237" s="2838"/>
      <c r="M237" s="2838"/>
      <c r="N237" s="2838"/>
      <c r="O237" s="2838"/>
    </row>
    <row r="238" spans="1:15" s="504" customFormat="1">
      <c r="A238" s="523"/>
      <c r="B238" s="523"/>
      <c r="C238" s="523"/>
      <c r="D238" s="523"/>
      <c r="F238" s="2852"/>
      <c r="G238" s="2852"/>
      <c r="H238" s="2852"/>
      <c r="I238" s="2859"/>
      <c r="J238" s="2852"/>
      <c r="K238" s="2838"/>
      <c r="L238" s="2838"/>
      <c r="M238" s="2838"/>
      <c r="N238" s="2838"/>
      <c r="O238" s="2838"/>
    </row>
    <row r="239" spans="1:15" s="504" customFormat="1">
      <c r="A239" s="523"/>
      <c r="B239" s="523"/>
      <c r="C239" s="523"/>
      <c r="D239" s="523"/>
      <c r="F239" s="2852"/>
      <c r="G239" s="2852"/>
      <c r="H239" s="2852"/>
      <c r="I239" s="2859"/>
      <c r="J239" s="2852"/>
      <c r="K239" s="2838"/>
      <c r="L239" s="2838"/>
      <c r="M239" s="2838"/>
      <c r="N239" s="2838"/>
      <c r="O239" s="2838"/>
    </row>
    <row r="240" spans="1:15" s="504" customFormat="1">
      <c r="A240" s="523"/>
      <c r="B240" s="523"/>
      <c r="C240" s="523"/>
      <c r="D240" s="523"/>
      <c r="F240" s="2852"/>
      <c r="G240" s="2852"/>
      <c r="H240" s="2852"/>
      <c r="I240" s="2859"/>
      <c r="J240" s="2852"/>
      <c r="K240" s="2838"/>
      <c r="L240" s="2838"/>
      <c r="M240" s="2838"/>
      <c r="N240" s="2838"/>
      <c r="O240" s="2838"/>
    </row>
    <row r="241" spans="1:15" s="504" customFormat="1">
      <c r="A241" s="523"/>
      <c r="B241" s="523"/>
      <c r="C241" s="523"/>
      <c r="D241" s="523"/>
      <c r="F241" s="2852"/>
      <c r="G241" s="2852"/>
      <c r="H241" s="2852"/>
      <c r="I241" s="2859"/>
      <c r="J241" s="2852"/>
      <c r="K241" s="2838"/>
      <c r="L241" s="2838"/>
      <c r="M241" s="2838"/>
      <c r="N241" s="2838"/>
      <c r="O241" s="2838"/>
    </row>
    <row r="242" spans="1:15" s="504" customFormat="1">
      <c r="A242" s="523"/>
      <c r="B242" s="523"/>
      <c r="C242" s="523"/>
      <c r="D242" s="523"/>
      <c r="F242" s="2852"/>
      <c r="G242" s="2852"/>
      <c r="H242" s="2852"/>
      <c r="I242" s="2859"/>
      <c r="J242" s="2852"/>
      <c r="K242" s="2838"/>
      <c r="L242" s="2838"/>
      <c r="M242" s="2838"/>
      <c r="N242" s="2838"/>
      <c r="O242" s="2838"/>
    </row>
    <row r="243" spans="1:15" s="504" customFormat="1">
      <c r="A243" s="523"/>
      <c r="B243" s="523"/>
      <c r="C243" s="523"/>
      <c r="D243" s="523"/>
      <c r="F243" s="2852"/>
      <c r="G243" s="2852"/>
      <c r="H243" s="2852"/>
      <c r="I243" s="2859"/>
      <c r="J243" s="2852"/>
      <c r="K243" s="2838"/>
      <c r="L243" s="2838"/>
      <c r="M243" s="2838"/>
      <c r="N243" s="2838"/>
      <c r="O243" s="2838"/>
    </row>
    <row r="244" spans="1:15" s="504" customFormat="1">
      <c r="F244" s="2852"/>
      <c r="G244" s="2852"/>
      <c r="H244" s="2852"/>
      <c r="I244" s="2852"/>
      <c r="J244" s="2852"/>
      <c r="K244" s="2838"/>
      <c r="L244" s="2838"/>
      <c r="M244" s="2838"/>
      <c r="N244" s="2838"/>
      <c r="O244" s="2838"/>
    </row>
    <row r="245" spans="1:15" s="504" customFormat="1" ht="30" customHeight="1">
      <c r="A245" s="2008" t="s">
        <v>974</v>
      </c>
      <c r="B245" s="2008"/>
      <c r="C245" s="2008"/>
      <c r="D245" s="2008"/>
      <c r="E245" s="2008"/>
      <c r="F245" s="2876"/>
      <c r="G245" s="2876"/>
      <c r="H245" s="2876"/>
      <c r="I245" s="2876"/>
      <c r="J245" s="2876"/>
      <c r="K245" s="2877"/>
      <c r="L245" s="2877"/>
      <c r="M245" s="2877"/>
      <c r="N245" s="2838"/>
      <c r="O245" s="2838"/>
    </row>
    <row r="246" spans="1:15" s="511" customFormat="1" ht="20.100000000000001" customHeight="1">
      <c r="A246" s="508" t="s">
        <v>306</v>
      </c>
      <c r="B246" s="508">
        <v>2005</v>
      </c>
      <c r="C246" s="508">
        <v>2010</v>
      </c>
      <c r="D246" s="508">
        <v>2011</v>
      </c>
      <c r="E246" s="509">
        <v>2012</v>
      </c>
      <c r="F246" s="2858"/>
      <c r="G246" s="2858"/>
      <c r="H246" s="2858"/>
      <c r="I246" s="2858"/>
      <c r="J246" s="2858"/>
      <c r="K246" s="2841"/>
      <c r="L246" s="2841"/>
      <c r="M246" s="2841"/>
      <c r="N246" s="2840"/>
      <c r="O246" s="2840"/>
    </row>
    <row r="247" spans="1:15" s="511" customFormat="1" ht="20.100000000000001" customHeight="1">
      <c r="A247" s="569" t="s">
        <v>936</v>
      </c>
      <c r="B247" s="570">
        <v>383429.83253805968</v>
      </c>
      <c r="C247" s="570">
        <v>639952.23755023931</v>
      </c>
      <c r="D247" s="570">
        <v>846683.51983888994</v>
      </c>
      <c r="E247" s="572" t="s">
        <v>975</v>
      </c>
      <c r="F247" s="2858"/>
      <c r="G247" s="2858"/>
      <c r="H247" s="2858"/>
      <c r="I247" s="2858"/>
      <c r="J247" s="2858"/>
      <c r="K247" s="2841"/>
      <c r="L247" s="2841"/>
      <c r="M247" s="2841"/>
      <c r="N247" s="2840"/>
      <c r="O247" s="2840"/>
    </row>
    <row r="248" spans="1:15" s="511" customFormat="1" ht="20.100000000000001" customHeight="1">
      <c r="A248" s="569" t="s">
        <v>976</v>
      </c>
      <c r="B248" s="570">
        <v>35214.291892000001</v>
      </c>
      <c r="C248" s="570">
        <v>86573.662849</v>
      </c>
      <c r="D248" s="570">
        <v>116374.008011</v>
      </c>
      <c r="E248" s="570">
        <v>118971.70914799999</v>
      </c>
      <c r="F248" s="2858"/>
      <c r="G248" s="2858"/>
      <c r="H248" s="2858"/>
      <c r="I248" s="2858"/>
      <c r="J248" s="2858"/>
      <c r="K248" s="2841"/>
      <c r="L248" s="2841"/>
      <c r="M248" s="2841"/>
      <c r="N248" s="2840"/>
      <c r="O248" s="2840"/>
    </row>
    <row r="249" spans="1:15" s="511" customFormat="1" ht="20.100000000000001" customHeight="1">
      <c r="A249" s="520" t="s">
        <v>977</v>
      </c>
      <c r="B249" s="574">
        <v>9.1840250558763152</v>
      </c>
      <c r="C249" s="574">
        <v>13.528144409715196</v>
      </c>
      <c r="D249" s="574">
        <v>13.744687983668808</v>
      </c>
      <c r="E249" s="575" t="s">
        <v>978</v>
      </c>
      <c r="F249" s="2858"/>
      <c r="G249" s="2858"/>
      <c r="H249" s="2858"/>
      <c r="I249" s="2858"/>
      <c r="J249" s="2858"/>
      <c r="K249" s="2841"/>
      <c r="L249" s="2841"/>
      <c r="M249" s="2841"/>
      <c r="N249" s="2840"/>
      <c r="O249" s="2840"/>
    </row>
    <row r="250" spans="1:15" s="507" customFormat="1" ht="15" customHeight="1">
      <c r="A250" s="568" t="s">
        <v>929</v>
      </c>
      <c r="B250" s="568"/>
      <c r="C250" s="568"/>
      <c r="D250" s="568"/>
      <c r="F250" s="2878"/>
      <c r="G250" s="2878"/>
      <c r="H250" s="2878"/>
      <c r="I250" s="2878"/>
      <c r="J250" s="2878"/>
      <c r="K250" s="2879"/>
      <c r="L250" s="2879"/>
      <c r="M250" s="2879"/>
      <c r="N250" s="2839"/>
      <c r="O250" s="2839"/>
    </row>
    <row r="251" spans="1:15" s="507" customFormat="1" ht="15" customHeight="1">
      <c r="A251" s="525" t="s">
        <v>930</v>
      </c>
      <c r="B251" s="526"/>
      <c r="C251" s="526"/>
      <c r="D251" s="526"/>
      <c r="E251" s="524"/>
      <c r="F251" s="2878"/>
      <c r="G251" s="2878"/>
      <c r="H251" s="2878"/>
      <c r="I251" s="2878"/>
      <c r="J251" s="2878"/>
      <c r="K251" s="2879"/>
      <c r="L251" s="2879"/>
      <c r="M251" s="2879"/>
      <c r="N251" s="2839"/>
      <c r="O251" s="2839"/>
    </row>
    <row r="252" spans="1:15" s="507" customFormat="1" ht="15" customHeight="1">
      <c r="A252" s="523"/>
      <c r="B252" s="523"/>
      <c r="C252" s="523"/>
      <c r="D252" s="523"/>
      <c r="F252" s="2878"/>
      <c r="G252" s="2878"/>
      <c r="H252" s="2878"/>
      <c r="I252" s="2878"/>
      <c r="J252" s="2878"/>
      <c r="K252" s="2879"/>
      <c r="L252" s="2879"/>
      <c r="M252" s="2879"/>
      <c r="N252" s="2839"/>
      <c r="O252" s="2839"/>
    </row>
    <row r="253" spans="1:15" s="504" customFormat="1" ht="30" customHeight="1">
      <c r="A253" s="2009" t="s">
        <v>979</v>
      </c>
      <c r="B253" s="2009"/>
      <c r="C253" s="2009"/>
      <c r="D253" s="523"/>
      <c r="F253" s="2876"/>
      <c r="G253" s="2880"/>
      <c r="H253" s="2876"/>
      <c r="I253" s="2876"/>
      <c r="J253" s="2876"/>
      <c r="K253" s="2877"/>
      <c r="L253" s="2877"/>
      <c r="M253" s="2877"/>
      <c r="N253" s="2838"/>
      <c r="O253" s="2838"/>
    </row>
    <row r="254" spans="1:15" s="504" customFormat="1">
      <c r="A254" s="523"/>
      <c r="B254" s="523"/>
      <c r="C254" s="523"/>
      <c r="D254" s="523"/>
      <c r="F254" s="2876"/>
      <c r="G254" s="2876"/>
      <c r="H254" s="2876"/>
      <c r="I254" s="2876"/>
      <c r="J254" s="2876"/>
      <c r="K254" s="2877"/>
      <c r="L254" s="2877"/>
      <c r="M254" s="2877"/>
      <c r="N254" s="2838"/>
      <c r="O254" s="2838"/>
    </row>
    <row r="255" spans="1:15" s="504" customFormat="1">
      <c r="A255" s="523"/>
      <c r="B255" s="523"/>
      <c r="C255" s="523"/>
      <c r="D255" s="523"/>
      <c r="F255" s="2876"/>
      <c r="G255" s="2876"/>
      <c r="H255" s="2876"/>
      <c r="I255" s="2876"/>
      <c r="J255" s="2876"/>
      <c r="K255" s="2877"/>
      <c r="L255" s="2877"/>
      <c r="M255" s="2877"/>
      <c r="N255" s="2838"/>
      <c r="O255" s="2838"/>
    </row>
    <row r="256" spans="1:15" s="504" customFormat="1">
      <c r="A256" s="523"/>
      <c r="B256" s="523"/>
      <c r="C256" s="523"/>
      <c r="D256" s="523"/>
      <c r="F256" s="2876"/>
      <c r="G256" s="2876"/>
      <c r="H256" s="2876"/>
      <c r="I256" s="2876"/>
      <c r="J256" s="2876"/>
      <c r="K256" s="2877"/>
      <c r="L256" s="2877"/>
      <c r="M256" s="2877"/>
      <c r="N256" s="2838"/>
      <c r="O256" s="2838"/>
    </row>
    <row r="257" spans="1:15" s="504" customFormat="1">
      <c r="A257" s="523"/>
      <c r="B257" s="523"/>
      <c r="C257" s="523"/>
      <c r="D257" s="523"/>
      <c r="F257" s="2876"/>
      <c r="G257" s="2876"/>
      <c r="H257" s="2876"/>
      <c r="I257" s="2876"/>
      <c r="J257" s="2876"/>
      <c r="K257" s="2877"/>
      <c r="L257" s="2877"/>
      <c r="M257" s="2877"/>
      <c r="N257" s="2838"/>
      <c r="O257" s="2838"/>
    </row>
    <row r="258" spans="1:15" s="504" customFormat="1">
      <c r="A258" s="523"/>
      <c r="B258" s="523"/>
      <c r="C258" s="523"/>
      <c r="D258" s="523"/>
      <c r="F258" s="2876"/>
      <c r="G258" s="2876"/>
      <c r="H258" s="2876"/>
      <c r="I258" s="2876"/>
      <c r="J258" s="2876"/>
      <c r="K258" s="2877"/>
      <c r="L258" s="2877"/>
      <c r="M258" s="2877"/>
      <c r="N258" s="2838"/>
      <c r="O258" s="2838"/>
    </row>
    <row r="259" spans="1:15" s="504" customFormat="1">
      <c r="A259" s="523"/>
      <c r="B259" s="523"/>
      <c r="C259" s="523"/>
      <c r="D259" s="523"/>
      <c r="F259" s="2876"/>
      <c r="G259" s="2876"/>
      <c r="H259" s="2876"/>
      <c r="I259" s="2876"/>
      <c r="J259" s="2876"/>
      <c r="K259" s="2877"/>
      <c r="L259" s="2877"/>
      <c r="M259" s="2877"/>
      <c r="N259" s="2838"/>
      <c r="O259" s="2838"/>
    </row>
    <row r="260" spans="1:15" s="504" customFormat="1">
      <c r="A260" s="523"/>
      <c r="B260" s="523"/>
      <c r="C260" s="523"/>
      <c r="D260" s="523"/>
      <c r="F260" s="2876"/>
      <c r="G260" s="2876"/>
      <c r="H260" s="2876"/>
      <c r="I260" s="2876"/>
      <c r="J260" s="2876"/>
      <c r="K260" s="2877"/>
      <c r="L260" s="2877"/>
      <c r="M260" s="2877"/>
      <c r="N260" s="2838"/>
      <c r="O260" s="2838"/>
    </row>
    <row r="261" spans="1:15" s="504" customFormat="1">
      <c r="A261" s="523"/>
      <c r="B261" s="523"/>
      <c r="C261" s="523"/>
      <c r="D261" s="523"/>
      <c r="F261" s="2876"/>
      <c r="G261" s="2876"/>
      <c r="H261" s="2876"/>
      <c r="I261" s="2876"/>
      <c r="J261" s="2876"/>
      <c r="K261" s="2877"/>
      <c r="L261" s="2877"/>
      <c r="M261" s="2877"/>
      <c r="N261" s="2838"/>
      <c r="O261" s="2838"/>
    </row>
    <row r="262" spans="1:15" s="504" customFormat="1">
      <c r="A262" s="523"/>
      <c r="B262" s="523"/>
      <c r="C262" s="523"/>
      <c r="D262" s="523"/>
      <c r="F262" s="2876"/>
      <c r="G262" s="2876"/>
      <c r="H262" s="2876"/>
      <c r="I262" s="2876"/>
      <c r="J262" s="2876"/>
      <c r="K262" s="2877"/>
      <c r="L262" s="2877"/>
      <c r="M262" s="2877"/>
      <c r="N262" s="2838"/>
      <c r="O262" s="2838"/>
    </row>
    <row r="263" spans="1:15" s="504" customFormat="1">
      <c r="A263" s="523"/>
      <c r="B263" s="523"/>
      <c r="C263" s="523"/>
      <c r="D263" s="523"/>
      <c r="F263" s="2876"/>
      <c r="G263" s="2876"/>
      <c r="H263" s="2876"/>
      <c r="I263" s="2876"/>
      <c r="J263" s="2876"/>
      <c r="K263" s="2877"/>
      <c r="L263" s="2877"/>
      <c r="M263" s="2877"/>
      <c r="N263" s="2838"/>
      <c r="O263" s="2838"/>
    </row>
    <row r="264" spans="1:15" s="504" customFormat="1">
      <c r="A264" s="523"/>
      <c r="B264" s="523"/>
      <c r="C264" s="523"/>
      <c r="D264" s="523"/>
      <c r="F264" s="2876"/>
      <c r="G264" s="2876"/>
      <c r="H264" s="2876"/>
      <c r="I264" s="2876"/>
      <c r="J264" s="2876"/>
      <c r="K264" s="2877"/>
      <c r="L264" s="2877"/>
      <c r="M264" s="2877"/>
      <c r="N264" s="2838"/>
      <c r="O264" s="2838"/>
    </row>
    <row r="265" spans="1:15" s="504" customFormat="1">
      <c r="A265" s="523"/>
      <c r="B265" s="523"/>
      <c r="C265" s="523"/>
      <c r="D265" s="523"/>
      <c r="F265" s="2876"/>
      <c r="G265" s="2876"/>
      <c r="H265" s="2876"/>
      <c r="I265" s="2876"/>
      <c r="J265" s="2876"/>
      <c r="K265" s="2877"/>
      <c r="L265" s="2877"/>
      <c r="M265" s="2877"/>
      <c r="N265" s="2838"/>
      <c r="O265" s="2838"/>
    </row>
    <row r="266" spans="1:15" s="504" customFormat="1">
      <c r="A266" s="523"/>
      <c r="B266" s="523"/>
      <c r="C266" s="523"/>
      <c r="D266" s="523"/>
      <c r="F266" s="2876"/>
      <c r="G266" s="2876"/>
      <c r="H266" s="2876"/>
      <c r="I266" s="2876"/>
      <c r="J266" s="2876"/>
      <c r="K266" s="2877"/>
      <c r="L266" s="2877"/>
      <c r="M266" s="2877"/>
      <c r="N266" s="2838"/>
      <c r="O266" s="2838"/>
    </row>
    <row r="267" spans="1:15" s="504" customFormat="1">
      <c r="A267" s="523"/>
      <c r="B267" s="523"/>
      <c r="C267" s="523"/>
      <c r="D267" s="523"/>
      <c r="F267" s="2852"/>
      <c r="G267" s="2852"/>
      <c r="H267" s="2852"/>
      <c r="I267" s="2852"/>
      <c r="J267" s="2852"/>
      <c r="K267" s="2838"/>
      <c r="L267" s="2838"/>
      <c r="M267" s="2838"/>
      <c r="N267" s="2838"/>
      <c r="O267" s="2838"/>
    </row>
    <row r="268" spans="1:15" s="504" customFormat="1">
      <c r="A268" s="523"/>
      <c r="B268" s="523"/>
      <c r="C268" s="523"/>
      <c r="D268" s="523"/>
      <c r="F268" s="2852"/>
      <c r="G268" s="2852"/>
      <c r="H268" s="2852"/>
      <c r="I268" s="2852"/>
      <c r="J268" s="2852"/>
      <c r="K268" s="2838"/>
      <c r="L268" s="2838"/>
      <c r="M268" s="2838"/>
      <c r="N268" s="2838"/>
      <c r="O268" s="2838"/>
    </row>
    <row r="269" spans="1:15" s="504" customFormat="1">
      <c r="A269" s="523"/>
      <c r="B269" s="523"/>
      <c r="C269" s="523"/>
      <c r="D269" s="523"/>
      <c r="F269" s="2852"/>
      <c r="G269" s="2852"/>
      <c r="H269" s="2852"/>
      <c r="I269" s="2852"/>
      <c r="J269" s="2852"/>
      <c r="K269" s="2838"/>
      <c r="L269" s="2838"/>
      <c r="M269" s="2838"/>
      <c r="N269" s="2838"/>
      <c r="O269" s="2838"/>
    </row>
    <row r="270" spans="1:15" s="504" customFormat="1">
      <c r="A270" s="523"/>
      <c r="B270" s="523"/>
      <c r="C270" s="523"/>
      <c r="D270" s="523"/>
      <c r="F270" s="2852"/>
      <c r="G270" s="2852"/>
      <c r="H270" s="2852"/>
      <c r="I270" s="2852"/>
      <c r="J270" s="2852"/>
      <c r="K270" s="2838"/>
      <c r="L270" s="2838"/>
      <c r="M270" s="2838"/>
      <c r="N270" s="2838"/>
      <c r="O270" s="2838"/>
    </row>
    <row r="271" spans="1:15" s="504" customFormat="1" ht="20.100000000000001" customHeight="1">
      <c r="A271" s="2006" t="s">
        <v>980</v>
      </c>
      <c r="B271" s="2006"/>
      <c r="C271" s="2006"/>
      <c r="D271" s="2006"/>
      <c r="E271" s="2006"/>
      <c r="F271" s="2852"/>
      <c r="G271" s="2852"/>
      <c r="H271" s="2852"/>
      <c r="I271" s="2852"/>
      <c r="J271" s="2852"/>
      <c r="K271" s="2838"/>
      <c r="L271" s="2838"/>
      <c r="M271" s="2838"/>
      <c r="N271" s="2838"/>
      <c r="O271" s="2838"/>
    </row>
    <row r="272" spans="1:15" s="507" customFormat="1" ht="15" customHeight="1">
      <c r="A272" s="505" t="s">
        <v>911</v>
      </c>
      <c r="B272" s="506"/>
      <c r="C272" s="506"/>
      <c r="D272" s="506"/>
      <c r="E272" s="506"/>
      <c r="F272" s="2856"/>
      <c r="G272" s="2856"/>
      <c r="H272" s="2856"/>
      <c r="I272" s="2856"/>
      <c r="J272" s="2856"/>
      <c r="K272" s="2839"/>
      <c r="L272" s="2839"/>
      <c r="M272" s="2839"/>
      <c r="N272" s="2839"/>
      <c r="O272" s="2839"/>
    </row>
    <row r="273" spans="1:15" s="511" customFormat="1" ht="27" customHeight="1">
      <c r="A273" s="508" t="s">
        <v>783</v>
      </c>
      <c r="B273" s="509">
        <v>2005</v>
      </c>
      <c r="C273" s="509">
        <v>2010</v>
      </c>
      <c r="D273" s="509">
        <v>2011</v>
      </c>
      <c r="E273" s="510" t="s">
        <v>912</v>
      </c>
      <c r="F273" s="2857"/>
      <c r="G273" s="2857"/>
      <c r="H273" s="2857"/>
      <c r="I273" s="2857"/>
      <c r="J273" s="2857"/>
      <c r="K273" s="2840"/>
      <c r="L273" s="2840"/>
      <c r="M273" s="2840"/>
      <c r="N273" s="2840"/>
      <c r="O273" s="2840"/>
    </row>
    <row r="274" spans="1:15" s="511" customFormat="1" ht="27" customHeight="1">
      <c r="A274" s="512" t="s">
        <v>0</v>
      </c>
      <c r="B274" s="513">
        <v>47277.740800000007</v>
      </c>
      <c r="C274" s="513">
        <v>142852.26396496483</v>
      </c>
      <c r="D274" s="513">
        <v>164033.42743992375</v>
      </c>
      <c r="E274" s="577">
        <v>172706.60638574869</v>
      </c>
      <c r="F274" s="2857"/>
      <c r="G274" s="2857"/>
      <c r="H274" s="2857"/>
      <c r="I274" s="2857"/>
      <c r="J274" s="2857"/>
      <c r="K274" s="2840"/>
      <c r="L274" s="2840"/>
      <c r="M274" s="2840"/>
      <c r="N274" s="2840"/>
      <c r="O274" s="2840"/>
    </row>
    <row r="275" spans="1:15" s="511" customFormat="1" ht="27" customHeight="1">
      <c r="A275" s="516" t="s">
        <v>913</v>
      </c>
      <c r="B275" s="517">
        <v>499.89217211047531</v>
      </c>
      <c r="C275" s="517">
        <v>486.01993311397342</v>
      </c>
      <c r="D275" s="517">
        <v>547.87000380679137</v>
      </c>
      <c r="E275" s="578">
        <v>570.29966572311673</v>
      </c>
      <c r="F275" s="2857"/>
      <c r="G275" s="2857"/>
      <c r="H275" s="2857"/>
      <c r="I275" s="2857"/>
      <c r="J275" s="2857"/>
      <c r="K275" s="2840"/>
      <c r="L275" s="2840"/>
      <c r="M275" s="2840"/>
      <c r="N275" s="2840"/>
      <c r="O275" s="2840"/>
    </row>
    <row r="276" spans="1:15" s="511" customFormat="1" ht="27" customHeight="1">
      <c r="A276" s="516" t="s">
        <v>914</v>
      </c>
      <c r="B276" s="517">
        <v>7245.6342000000004</v>
      </c>
      <c r="C276" s="517">
        <v>33716.1659535</v>
      </c>
      <c r="D276" s="517">
        <v>24673.198796500001</v>
      </c>
      <c r="E276" s="578">
        <v>25578.142551742501</v>
      </c>
      <c r="F276" s="2857"/>
      <c r="G276" s="2857"/>
      <c r="H276" s="2857"/>
      <c r="I276" s="2857"/>
      <c r="J276" s="2857"/>
      <c r="K276" s="2840"/>
      <c r="L276" s="2840"/>
      <c r="M276" s="2840"/>
      <c r="N276" s="2840"/>
      <c r="O276" s="2840"/>
    </row>
    <row r="277" spans="1:15" s="511" customFormat="1" ht="27" customHeight="1">
      <c r="A277" s="527" t="s">
        <v>787</v>
      </c>
      <c r="B277" s="517">
        <v>8630.676236514737</v>
      </c>
      <c r="C277" s="517">
        <v>28740.362914215108</v>
      </c>
      <c r="D277" s="517">
        <v>28277.826014049824</v>
      </c>
      <c r="E277" s="578">
        <v>30774.290036529434</v>
      </c>
      <c r="F277" s="2857"/>
      <c r="G277" s="2857"/>
      <c r="H277" s="2857"/>
      <c r="I277" s="2857"/>
      <c r="J277" s="2857"/>
      <c r="K277" s="2840"/>
      <c r="L277" s="2840"/>
      <c r="M277" s="2840"/>
      <c r="N277" s="2840"/>
      <c r="O277" s="2840"/>
    </row>
    <row r="278" spans="1:15" s="511" customFormat="1" ht="27" customHeight="1">
      <c r="A278" s="527" t="s">
        <v>915</v>
      </c>
      <c r="B278" s="517">
        <v>5900.4741910049261</v>
      </c>
      <c r="C278" s="517">
        <v>12634.27244425</v>
      </c>
      <c r="D278" s="517">
        <v>12673.768475250001</v>
      </c>
      <c r="E278" s="578">
        <v>13941.116333095863</v>
      </c>
      <c r="F278" s="2857"/>
      <c r="G278" s="2857"/>
      <c r="H278" s="2857"/>
      <c r="I278" s="2857"/>
      <c r="J278" s="2857"/>
      <c r="K278" s="2840"/>
      <c r="L278" s="2840"/>
      <c r="M278" s="2840"/>
      <c r="N278" s="2840"/>
      <c r="O278" s="2840"/>
    </row>
    <row r="279" spans="1:15" s="511" customFormat="1" ht="27" customHeight="1">
      <c r="A279" s="527" t="s">
        <v>790</v>
      </c>
      <c r="B279" s="517">
        <v>1985</v>
      </c>
      <c r="C279" s="517">
        <v>4541.1965908039001</v>
      </c>
      <c r="D279" s="517">
        <v>3997.634276207792</v>
      </c>
      <c r="E279" s="578">
        <v>4291.7011091687637</v>
      </c>
      <c r="F279" s="2857"/>
      <c r="G279" s="2857"/>
      <c r="H279" s="2857"/>
      <c r="I279" s="2857"/>
      <c r="J279" s="2857"/>
      <c r="K279" s="2840"/>
      <c r="L279" s="2840"/>
      <c r="M279" s="2840"/>
      <c r="N279" s="2840"/>
      <c r="O279" s="2840"/>
    </row>
    <row r="280" spans="1:15" s="511" customFormat="1" ht="27" customHeight="1">
      <c r="A280" s="527" t="s">
        <v>916</v>
      </c>
      <c r="B280" s="517">
        <v>1107.1960581752282</v>
      </c>
      <c r="C280" s="517">
        <v>1204.9585922530271</v>
      </c>
      <c r="D280" s="517">
        <v>1606.2443476630851</v>
      </c>
      <c r="E280" s="578">
        <v>1747.0922203070411</v>
      </c>
      <c r="F280" s="2857"/>
      <c r="G280" s="2857"/>
      <c r="H280" s="2857"/>
      <c r="I280" s="2857"/>
      <c r="J280" s="2857"/>
      <c r="K280" s="2840"/>
      <c r="L280" s="2840"/>
      <c r="M280" s="2840"/>
      <c r="N280" s="2840"/>
      <c r="O280" s="2840"/>
    </row>
    <row r="281" spans="1:15" s="511" customFormat="1" ht="27" customHeight="1">
      <c r="A281" s="527" t="s">
        <v>917</v>
      </c>
      <c r="B281" s="517">
        <v>5191.922649646147</v>
      </c>
      <c r="C281" s="517">
        <v>11253.35635956349</v>
      </c>
      <c r="D281" s="517">
        <v>18910.953194913251</v>
      </c>
      <c r="E281" s="578">
        <v>22083.014693052424</v>
      </c>
      <c r="F281" s="2857"/>
      <c r="G281" s="2857"/>
      <c r="H281" s="2857"/>
      <c r="I281" s="2857"/>
      <c r="J281" s="2857"/>
      <c r="K281" s="2840"/>
      <c r="L281" s="2840"/>
      <c r="M281" s="2840"/>
      <c r="N281" s="2840"/>
      <c r="O281" s="2840"/>
    </row>
    <row r="282" spans="1:15" s="511" customFormat="1" ht="27" customHeight="1">
      <c r="A282" s="527" t="s">
        <v>947</v>
      </c>
      <c r="B282" s="517">
        <v>3642.2080000000001</v>
      </c>
      <c r="C282" s="517">
        <v>505.18734751272899</v>
      </c>
      <c r="D282" s="517">
        <v>320.06553236126115</v>
      </c>
      <c r="E282" s="578">
        <v>346.71434882344886</v>
      </c>
      <c r="F282" s="2857"/>
      <c r="G282" s="2857"/>
      <c r="H282" s="2857"/>
      <c r="I282" s="2857"/>
      <c r="J282" s="2857"/>
      <c r="K282" s="2840"/>
      <c r="L282" s="2840"/>
      <c r="M282" s="2840"/>
      <c r="N282" s="2840"/>
      <c r="O282" s="2840"/>
    </row>
    <row r="283" spans="1:15" s="511" customFormat="1" ht="27" customHeight="1">
      <c r="A283" s="527" t="s">
        <v>919</v>
      </c>
      <c r="B283" s="517">
        <v>828.1037675121861</v>
      </c>
      <c r="C283" s="517">
        <v>1979.4515637182824</v>
      </c>
      <c r="D283" s="517">
        <v>6359.9259931342558</v>
      </c>
      <c r="E283" s="578">
        <v>6560.3599046786767</v>
      </c>
      <c r="F283" s="2857"/>
      <c r="G283" s="2857"/>
      <c r="H283" s="2857"/>
      <c r="I283" s="2857"/>
      <c r="J283" s="2857"/>
      <c r="K283" s="2840"/>
      <c r="L283" s="2840"/>
      <c r="M283" s="2840"/>
      <c r="N283" s="2840"/>
      <c r="O283" s="2840"/>
    </row>
    <row r="284" spans="1:15" s="511" customFormat="1" ht="27" customHeight="1">
      <c r="A284" s="527" t="s">
        <v>920</v>
      </c>
      <c r="B284" s="517">
        <v>630</v>
      </c>
      <c r="C284" s="517">
        <v>5687.1349505606304</v>
      </c>
      <c r="D284" s="517">
        <v>3476.9039663517001</v>
      </c>
      <c r="E284" s="578">
        <v>3668.3347677134993</v>
      </c>
      <c r="F284" s="2857"/>
      <c r="G284" s="2857"/>
      <c r="H284" s="2857"/>
      <c r="I284" s="2857"/>
      <c r="J284" s="2857"/>
      <c r="K284" s="2840"/>
      <c r="L284" s="2840"/>
      <c r="M284" s="2840"/>
      <c r="N284" s="2840"/>
      <c r="O284" s="2840"/>
    </row>
    <row r="285" spans="1:15" s="511" customFormat="1" ht="27" customHeight="1">
      <c r="A285" s="527" t="s">
        <v>921</v>
      </c>
      <c r="B285" s="517">
        <v>899.31184793000159</v>
      </c>
      <c r="C285" s="517">
        <v>9445.9277266579902</v>
      </c>
      <c r="D285" s="517">
        <v>20093.303469463201</v>
      </c>
      <c r="E285" s="578">
        <v>23107.298989882682</v>
      </c>
      <c r="F285" s="2857"/>
      <c r="G285" s="2857"/>
      <c r="H285" s="2857"/>
      <c r="I285" s="2857"/>
      <c r="J285" s="2857"/>
      <c r="K285" s="2840"/>
      <c r="L285" s="2840"/>
      <c r="M285" s="2840"/>
      <c r="N285" s="2840"/>
      <c r="O285" s="2840"/>
    </row>
    <row r="286" spans="1:15" s="511" customFormat="1" ht="27" customHeight="1">
      <c r="A286" s="527" t="s">
        <v>922</v>
      </c>
      <c r="B286" s="517">
        <v>514.32616895943397</v>
      </c>
      <c r="C286" s="517">
        <v>308.72834010008717</v>
      </c>
      <c r="D286" s="517">
        <v>246.84089270845249</v>
      </c>
      <c r="E286" s="578">
        <v>284.14746368035259</v>
      </c>
      <c r="F286" s="2857"/>
      <c r="G286" s="2857"/>
      <c r="H286" s="2857"/>
      <c r="I286" s="2857"/>
      <c r="J286" s="2857"/>
      <c r="K286" s="2840"/>
      <c r="L286" s="2840"/>
      <c r="M286" s="2840"/>
      <c r="N286" s="2840"/>
      <c r="O286" s="2840"/>
    </row>
    <row r="287" spans="1:15" s="511" customFormat="1" ht="27" customHeight="1">
      <c r="A287" s="527" t="s">
        <v>933</v>
      </c>
      <c r="B287" s="517">
        <v>1270.5342474234121</v>
      </c>
      <c r="C287" s="517">
        <v>416.20342802777776</v>
      </c>
      <c r="D287" s="517">
        <v>1093.868808572222</v>
      </c>
      <c r="E287" s="578">
        <v>1175.5599575750273</v>
      </c>
      <c r="F287" s="2857"/>
      <c r="G287" s="2857"/>
      <c r="H287" s="2857"/>
      <c r="I287" s="2857"/>
      <c r="J287" s="2857"/>
      <c r="K287" s="2840"/>
      <c r="L287" s="2840"/>
      <c r="M287" s="2840"/>
      <c r="N287" s="2840"/>
      <c r="O287" s="2840"/>
    </row>
    <row r="288" spans="1:15" s="511" customFormat="1" ht="27" customHeight="1">
      <c r="A288" s="527" t="s">
        <v>924</v>
      </c>
      <c r="B288" s="517">
        <v>7465.8541999999998</v>
      </c>
      <c r="C288" s="517">
        <v>26842.475653134217</v>
      </c>
      <c r="D288" s="517">
        <v>31440.249263692305</v>
      </c>
      <c r="E288" s="578">
        <v>26724.211874138458</v>
      </c>
      <c r="F288" s="2857"/>
      <c r="G288" s="2857"/>
      <c r="H288" s="2857"/>
      <c r="I288" s="2857"/>
      <c r="J288" s="2857"/>
      <c r="K288" s="2840"/>
      <c r="L288" s="2840"/>
      <c r="M288" s="2840"/>
      <c r="N288" s="2840"/>
      <c r="O288" s="2840"/>
    </row>
    <row r="289" spans="1:15" s="511" customFormat="1" ht="27" customHeight="1">
      <c r="A289" s="527" t="s">
        <v>4</v>
      </c>
      <c r="B289" s="517">
        <v>543.5740583578505</v>
      </c>
      <c r="C289" s="517">
        <v>3181.3293607654277</v>
      </c>
      <c r="D289" s="517">
        <v>8329.2276263826116</v>
      </c>
      <c r="E289" s="578">
        <v>9661.9040466038296</v>
      </c>
      <c r="F289" s="2857"/>
      <c r="G289" s="2857"/>
      <c r="H289" s="2857"/>
      <c r="I289" s="2857"/>
      <c r="J289" s="2857"/>
      <c r="K289" s="2840"/>
      <c r="L289" s="2840"/>
      <c r="M289" s="2840"/>
      <c r="N289" s="2840"/>
      <c r="O289" s="2840"/>
    </row>
    <row r="290" spans="1:15" s="511" customFormat="1" ht="27" customHeight="1">
      <c r="A290" s="527" t="s">
        <v>925</v>
      </c>
      <c r="B290" s="517">
        <v>900.21205234667696</v>
      </c>
      <c r="C290" s="517">
        <v>1592.2150637444201</v>
      </c>
      <c r="D290" s="517">
        <v>1764.3927283559133</v>
      </c>
      <c r="E290" s="578">
        <v>1957.4229973633603</v>
      </c>
      <c r="F290" s="2857"/>
      <c r="G290" s="2857"/>
      <c r="H290" s="2857"/>
      <c r="I290" s="2857"/>
      <c r="J290" s="2857"/>
      <c r="K290" s="2840"/>
      <c r="L290" s="2840"/>
      <c r="M290" s="2840"/>
      <c r="N290" s="2840"/>
      <c r="O290" s="2840"/>
    </row>
    <row r="291" spans="1:15" s="511" customFormat="1" ht="27" customHeight="1">
      <c r="A291" s="527" t="s">
        <v>934</v>
      </c>
      <c r="B291" s="517">
        <v>22.820950018924943</v>
      </c>
      <c r="C291" s="517">
        <v>317.27774304374998</v>
      </c>
      <c r="D291" s="517">
        <v>221.15405051109755</v>
      </c>
      <c r="E291" s="578">
        <v>234.99542567024454</v>
      </c>
      <c r="F291" s="2857"/>
      <c r="G291" s="2857"/>
      <c r="H291" s="2857"/>
      <c r="I291" s="2857"/>
      <c r="J291" s="2857"/>
      <c r="K291" s="2840"/>
      <c r="L291" s="2840"/>
      <c r="M291" s="2840"/>
      <c r="N291" s="2840"/>
      <c r="O291" s="2840"/>
    </row>
    <row r="292" spans="1:15" s="511" customFormat="1" ht="27" customHeight="1">
      <c r="A292" s="520" t="s">
        <v>927</v>
      </c>
      <c r="B292" s="517">
        <v>0</v>
      </c>
      <c r="C292" s="517">
        <v>0</v>
      </c>
      <c r="D292" s="517">
        <v>0</v>
      </c>
      <c r="E292" s="578">
        <v>0</v>
      </c>
      <c r="F292" s="2857"/>
      <c r="G292" s="2857"/>
      <c r="H292" s="2857"/>
      <c r="I292" s="2857"/>
      <c r="J292" s="2857"/>
      <c r="K292" s="2840"/>
      <c r="L292" s="2840"/>
      <c r="M292" s="2840"/>
      <c r="N292" s="2840"/>
      <c r="O292" s="2840"/>
    </row>
    <row r="293" spans="1:15" s="507" customFormat="1" ht="15" customHeight="1">
      <c r="A293" s="523" t="s">
        <v>929</v>
      </c>
      <c r="B293" s="568"/>
      <c r="C293" s="568"/>
      <c r="D293" s="568"/>
      <c r="E293" s="568"/>
      <c r="F293" s="2856"/>
      <c r="G293" s="2856"/>
      <c r="H293" s="2856"/>
      <c r="I293" s="2856"/>
      <c r="J293" s="2856"/>
      <c r="K293" s="2839"/>
      <c r="L293" s="2839"/>
      <c r="M293" s="2839"/>
      <c r="N293" s="2839"/>
      <c r="O293" s="2839"/>
    </row>
    <row r="294" spans="1:15" s="507" customFormat="1" ht="15" customHeight="1">
      <c r="A294" s="525" t="s">
        <v>930</v>
      </c>
      <c r="B294" s="526"/>
      <c r="C294" s="526"/>
      <c r="D294" s="526"/>
      <c r="E294" s="524"/>
      <c r="F294" s="2856"/>
      <c r="G294" s="2856"/>
      <c r="H294" s="2856"/>
      <c r="I294" s="2856"/>
      <c r="J294" s="2856"/>
      <c r="K294" s="2839"/>
      <c r="L294" s="2839"/>
      <c r="M294" s="2839"/>
      <c r="N294" s="2839"/>
      <c r="O294" s="2839"/>
    </row>
    <row r="295" spans="1:15" s="507" customFormat="1" ht="15" customHeight="1">
      <c r="A295" s="523"/>
      <c r="B295" s="523"/>
      <c r="C295" s="523"/>
      <c r="D295" s="523"/>
      <c r="E295" s="523"/>
      <c r="F295" s="2856"/>
      <c r="G295" s="2856"/>
      <c r="H295" s="2856"/>
      <c r="I295" s="2856"/>
      <c r="J295" s="2856"/>
      <c r="K295" s="2839"/>
      <c r="L295" s="2839"/>
      <c r="M295" s="2839"/>
      <c r="N295" s="2839"/>
      <c r="O295" s="2839"/>
    </row>
    <row r="296" spans="1:15" s="504" customFormat="1" ht="20.100000000000001" customHeight="1">
      <c r="A296" s="2006" t="s">
        <v>981</v>
      </c>
      <c r="B296" s="2006"/>
      <c r="C296" s="2006"/>
      <c r="D296" s="2006"/>
      <c r="E296" s="2006"/>
      <c r="F296" s="2852"/>
      <c r="G296" s="2852"/>
      <c r="H296" s="2852"/>
      <c r="I296" s="2852"/>
      <c r="J296" s="2852"/>
      <c r="K296" s="2838"/>
      <c r="L296" s="2838"/>
      <c r="M296" s="2838"/>
      <c r="N296" s="2838"/>
      <c r="O296" s="2838"/>
    </row>
    <row r="297" spans="1:15" s="507" customFormat="1" ht="15" customHeight="1">
      <c r="A297" s="505" t="s">
        <v>23</v>
      </c>
      <c r="B297" s="506"/>
      <c r="C297" s="506"/>
      <c r="D297" s="506"/>
      <c r="E297" s="506"/>
      <c r="F297" s="2856"/>
      <c r="G297" s="2856"/>
      <c r="H297" s="2856"/>
      <c r="I297" s="2856"/>
      <c r="J297" s="2856"/>
      <c r="K297" s="2839"/>
      <c r="L297" s="2839"/>
      <c r="M297" s="2839"/>
      <c r="N297" s="2839"/>
      <c r="O297" s="2839"/>
    </row>
    <row r="298" spans="1:15" s="511" customFormat="1" ht="27" customHeight="1">
      <c r="A298" s="508" t="s">
        <v>783</v>
      </c>
      <c r="B298" s="509">
        <v>2005</v>
      </c>
      <c r="C298" s="509">
        <v>2010</v>
      </c>
      <c r="D298" s="509">
        <v>2011</v>
      </c>
      <c r="E298" s="510" t="s">
        <v>912</v>
      </c>
      <c r="F298" s="2857"/>
      <c r="G298" s="2857"/>
      <c r="H298" s="2857"/>
      <c r="I298" s="2857"/>
      <c r="J298" s="2857"/>
      <c r="K298" s="2840"/>
      <c r="L298" s="2840"/>
      <c r="M298" s="2840"/>
      <c r="N298" s="2840"/>
      <c r="O298" s="2840"/>
    </row>
    <row r="299" spans="1:15" s="511" customFormat="1" ht="27" customHeight="1">
      <c r="A299" s="512" t="s">
        <v>0</v>
      </c>
      <c r="B299" s="545">
        <v>100</v>
      </c>
      <c r="C299" s="545">
        <v>100</v>
      </c>
      <c r="D299" s="545">
        <v>100</v>
      </c>
      <c r="E299" s="546">
        <v>100</v>
      </c>
      <c r="F299" s="2857"/>
      <c r="G299" s="2857"/>
      <c r="H299" s="2857"/>
      <c r="I299" s="2857"/>
      <c r="J299" s="2857"/>
      <c r="K299" s="2840"/>
      <c r="L299" s="2840"/>
      <c r="M299" s="2840"/>
      <c r="N299" s="2840"/>
      <c r="O299" s="2840"/>
    </row>
    <row r="300" spans="1:15" s="511" customFormat="1" ht="27" customHeight="1">
      <c r="A300" s="516" t="s">
        <v>913</v>
      </c>
      <c r="B300" s="528">
        <v>1.0573520723529903</v>
      </c>
      <c r="C300" s="528">
        <v>0.34022557264697745</v>
      </c>
      <c r="D300" s="528">
        <v>0.3339989978612411</v>
      </c>
      <c r="E300" s="547">
        <v>0.33021299975597018</v>
      </c>
      <c r="F300" s="2857"/>
      <c r="G300" s="2857"/>
      <c r="H300" s="2857"/>
      <c r="I300" s="2857"/>
      <c r="J300" s="2857"/>
      <c r="K300" s="2840"/>
      <c r="L300" s="2840"/>
      <c r="M300" s="2840"/>
      <c r="N300" s="2840"/>
      <c r="O300" s="2840"/>
    </row>
    <row r="301" spans="1:15" s="511" customFormat="1" ht="27" customHeight="1">
      <c r="A301" s="516" t="s">
        <v>914</v>
      </c>
      <c r="B301" s="528">
        <v>15.325677744736904</v>
      </c>
      <c r="C301" s="528">
        <v>23.602122232916827</v>
      </c>
      <c r="D301" s="528">
        <v>15.041567552160313</v>
      </c>
      <c r="E301" s="547">
        <v>14.810170315438</v>
      </c>
      <c r="F301" s="2857"/>
      <c r="G301" s="2857"/>
      <c r="H301" s="2857"/>
      <c r="I301" s="2857"/>
      <c r="J301" s="2857"/>
      <c r="K301" s="2840"/>
      <c r="L301" s="2840"/>
      <c r="M301" s="2840"/>
      <c r="N301" s="2840"/>
      <c r="O301" s="2840"/>
    </row>
    <row r="302" spans="1:15" s="511" customFormat="1" ht="27" customHeight="1">
      <c r="A302" s="516" t="s">
        <v>787</v>
      </c>
      <c r="B302" s="528">
        <v>18.255263662079926</v>
      </c>
      <c r="C302" s="528">
        <v>20.118941146962719</v>
      </c>
      <c r="D302" s="528">
        <v>17.239063071096535</v>
      </c>
      <c r="E302" s="547">
        <v>17.818826205057579</v>
      </c>
      <c r="F302" s="2857"/>
      <c r="G302" s="2857"/>
      <c r="H302" s="2857"/>
      <c r="I302" s="2857"/>
      <c r="J302" s="2857"/>
      <c r="K302" s="2840"/>
      <c r="L302" s="2840"/>
      <c r="M302" s="2840"/>
      <c r="N302" s="2840"/>
      <c r="O302" s="2840"/>
    </row>
    <row r="303" spans="1:15" s="511" customFormat="1" ht="27" customHeight="1">
      <c r="A303" s="527" t="s">
        <v>915</v>
      </c>
      <c r="B303" s="528">
        <v>12.480448708337869</v>
      </c>
      <c r="C303" s="528">
        <v>8.8442927634304862</v>
      </c>
      <c r="D303" s="528">
        <v>7.7263327804887165</v>
      </c>
      <c r="E303" s="547">
        <v>8.0721384229840591</v>
      </c>
      <c r="F303" s="2857"/>
      <c r="G303" s="2857"/>
      <c r="H303" s="2857"/>
      <c r="I303" s="2857"/>
      <c r="J303" s="2857"/>
      <c r="K303" s="2840"/>
      <c r="L303" s="2840"/>
      <c r="M303" s="2840"/>
      <c r="N303" s="2840"/>
      <c r="O303" s="2840"/>
    </row>
    <row r="304" spans="1:15" s="511" customFormat="1" ht="27" customHeight="1">
      <c r="A304" s="527" t="s">
        <v>790</v>
      </c>
      <c r="B304" s="528">
        <v>4.1985931781241117</v>
      </c>
      <c r="C304" s="528">
        <v>3.1789461817123521</v>
      </c>
      <c r="D304" s="528">
        <v>2.4370851347795566</v>
      </c>
      <c r="E304" s="547">
        <v>2.4849663825731358</v>
      </c>
      <c r="F304" s="2857"/>
      <c r="G304" s="2857"/>
      <c r="H304" s="2857"/>
      <c r="I304" s="2857"/>
      <c r="J304" s="2857"/>
      <c r="K304" s="2840"/>
      <c r="L304" s="2840"/>
      <c r="M304" s="2840"/>
      <c r="N304" s="2840"/>
      <c r="O304" s="2840"/>
    </row>
    <row r="305" spans="1:15" s="511" customFormat="1" ht="27" customHeight="1">
      <c r="A305" s="527" t="s">
        <v>916</v>
      </c>
      <c r="B305" s="528">
        <v>2.3418971368767858</v>
      </c>
      <c r="C305" s="528">
        <v>0.84349982198990459</v>
      </c>
      <c r="D305" s="528">
        <v>0.97921769527821545</v>
      </c>
      <c r="E305" s="547">
        <v>1.0115954779429948</v>
      </c>
      <c r="F305" s="2857"/>
      <c r="G305" s="2857"/>
      <c r="H305" s="2857"/>
      <c r="I305" s="2857"/>
      <c r="J305" s="2857"/>
      <c r="K305" s="2840"/>
      <c r="L305" s="2840"/>
      <c r="M305" s="2840"/>
      <c r="N305" s="2840"/>
      <c r="O305" s="2840"/>
    </row>
    <row r="306" spans="1:15" s="511" customFormat="1" ht="27" customHeight="1">
      <c r="A306" s="527" t="s">
        <v>917</v>
      </c>
      <c r="B306" s="528">
        <v>10.981748623754346</v>
      </c>
      <c r="C306" s="528">
        <v>7.8776184900530701</v>
      </c>
      <c r="D306" s="528">
        <v>11.528719170267458</v>
      </c>
      <c r="E306" s="547">
        <v>12.786433104781716</v>
      </c>
      <c r="F306" s="2857"/>
      <c r="G306" s="2857"/>
      <c r="H306" s="2857"/>
      <c r="I306" s="2857"/>
      <c r="J306" s="2857"/>
      <c r="K306" s="2840"/>
      <c r="L306" s="2840"/>
      <c r="M306" s="2840"/>
      <c r="N306" s="2840"/>
      <c r="O306" s="2840"/>
    </row>
    <row r="307" spans="1:15" s="511" customFormat="1" ht="27" customHeight="1">
      <c r="A307" s="527" t="s">
        <v>947</v>
      </c>
      <c r="B307" s="528">
        <v>7.7038537340599813</v>
      </c>
      <c r="C307" s="528">
        <v>0.35364322096892248</v>
      </c>
      <c r="D307" s="528">
        <v>0.19512213903991199</v>
      </c>
      <c r="E307" s="547">
        <v>0.2007533794330052</v>
      </c>
      <c r="F307" s="2857"/>
      <c r="G307" s="2857"/>
      <c r="H307" s="2857"/>
      <c r="I307" s="2857"/>
      <c r="J307" s="2857"/>
      <c r="K307" s="2840"/>
      <c r="L307" s="2840"/>
      <c r="M307" s="2840"/>
      <c r="N307" s="2840"/>
      <c r="O307" s="2840"/>
    </row>
    <row r="308" spans="1:15" s="511" customFormat="1" ht="27" customHeight="1">
      <c r="A308" s="527" t="s">
        <v>919</v>
      </c>
      <c r="B308" s="528">
        <v>1.7515722060733196</v>
      </c>
      <c r="C308" s="528">
        <v>1.3856634181196819</v>
      </c>
      <c r="D308" s="528">
        <v>3.8772133780253659</v>
      </c>
      <c r="E308" s="547">
        <v>3.7985575896418178</v>
      </c>
      <c r="F308" s="2857"/>
      <c r="G308" s="2857"/>
      <c r="H308" s="2857"/>
      <c r="I308" s="2857"/>
      <c r="J308" s="2857"/>
      <c r="K308" s="2840"/>
      <c r="L308" s="2840"/>
      <c r="M308" s="2840"/>
      <c r="N308" s="2840"/>
      <c r="O308" s="2840"/>
    </row>
    <row r="309" spans="1:15" s="511" customFormat="1" ht="27" customHeight="1">
      <c r="A309" s="527" t="s">
        <v>920</v>
      </c>
      <c r="B309" s="528">
        <v>1.3325509834852343</v>
      </c>
      <c r="C309" s="528">
        <v>3.9811304299352415</v>
      </c>
      <c r="D309" s="528">
        <v>2.119631358446799</v>
      </c>
      <c r="E309" s="547">
        <v>2.1240268942116165</v>
      </c>
      <c r="F309" s="2857"/>
      <c r="G309" s="2857"/>
      <c r="H309" s="2857"/>
      <c r="I309" s="2857"/>
      <c r="J309" s="2857"/>
      <c r="K309" s="2840"/>
      <c r="L309" s="2840"/>
      <c r="M309" s="2840"/>
      <c r="N309" s="2840"/>
      <c r="O309" s="2840"/>
    </row>
    <row r="310" spans="1:15" s="511" customFormat="1" ht="27" customHeight="1">
      <c r="A310" s="527" t="s">
        <v>921</v>
      </c>
      <c r="B310" s="528">
        <v>1.9021887101889636</v>
      </c>
      <c r="C310" s="528">
        <v>6.6123752361213164</v>
      </c>
      <c r="D310" s="528">
        <v>12.249517542284028</v>
      </c>
      <c r="E310" s="547">
        <v>13.379510763051758</v>
      </c>
      <c r="F310" s="2857"/>
      <c r="G310" s="2857"/>
      <c r="H310" s="2857"/>
      <c r="I310" s="2857"/>
      <c r="J310" s="2857"/>
      <c r="K310" s="2840"/>
      <c r="L310" s="2840"/>
      <c r="M310" s="2840"/>
      <c r="N310" s="2840"/>
      <c r="O310" s="2840"/>
    </row>
    <row r="311" spans="1:15" s="511" customFormat="1" ht="27" customHeight="1">
      <c r="A311" s="527" t="s">
        <v>922</v>
      </c>
      <c r="B311" s="528">
        <v>1.0878822893318834</v>
      </c>
      <c r="C311" s="528">
        <v>0.21611721895832478</v>
      </c>
      <c r="D311" s="528">
        <v>0.15048206732061151</v>
      </c>
      <c r="E311" s="547">
        <v>0.16452611143646426</v>
      </c>
      <c r="F311" s="2857"/>
      <c r="G311" s="2857"/>
      <c r="H311" s="2857"/>
      <c r="I311" s="2857"/>
      <c r="J311" s="2857"/>
      <c r="K311" s="2840"/>
      <c r="L311" s="2840"/>
      <c r="M311" s="2840"/>
      <c r="N311" s="2840"/>
      <c r="O311" s="2840"/>
    </row>
    <row r="312" spans="1:15" s="511" customFormat="1" ht="27" customHeight="1">
      <c r="A312" s="527" t="s">
        <v>933</v>
      </c>
      <c r="B312" s="528">
        <v>2.6873835888186348</v>
      </c>
      <c r="C312" s="528">
        <v>0.29135234995635317</v>
      </c>
      <c r="D312" s="528">
        <v>0.66685725321007805</v>
      </c>
      <c r="E312" s="547">
        <v>0.68066878400086006</v>
      </c>
      <c r="F312" s="2857"/>
      <c r="G312" s="2857"/>
      <c r="H312" s="2857"/>
      <c r="I312" s="2857"/>
      <c r="J312" s="2857"/>
      <c r="K312" s="2840"/>
      <c r="L312" s="2840"/>
      <c r="M312" s="2840"/>
      <c r="N312" s="2840"/>
      <c r="O312" s="2840"/>
    </row>
    <row r="313" spans="1:15" s="511" customFormat="1" ht="27" customHeight="1">
      <c r="A313" s="527" t="s">
        <v>924</v>
      </c>
      <c r="B313" s="528">
        <v>15.791478344075186</v>
      </c>
      <c r="C313" s="528">
        <v>18.790374690678654</v>
      </c>
      <c r="D313" s="528">
        <v>19.166976971938908</v>
      </c>
      <c r="E313" s="547">
        <v>15.473763530764201</v>
      </c>
      <c r="F313" s="2857"/>
      <c r="G313" s="2857"/>
      <c r="H313" s="2857"/>
      <c r="I313" s="2857"/>
      <c r="J313" s="2857"/>
      <c r="K313" s="2840"/>
      <c r="L313" s="2840"/>
      <c r="M313" s="2840"/>
      <c r="N313" s="2840"/>
      <c r="O313" s="2840"/>
    </row>
    <row r="314" spans="1:15" s="511" customFormat="1" ht="27" customHeight="1">
      <c r="A314" s="527" t="s">
        <v>4</v>
      </c>
      <c r="B314" s="528">
        <v>1.1497462635901807</v>
      </c>
      <c r="C314" s="528">
        <v>2.2270066098117027</v>
      </c>
      <c r="D314" s="528">
        <v>5.0777623539160279</v>
      </c>
      <c r="E314" s="547">
        <v>5.5944032766317537</v>
      </c>
      <c r="F314" s="2857"/>
      <c r="G314" s="2857"/>
      <c r="H314" s="2857"/>
      <c r="I314" s="2857"/>
      <c r="J314" s="2857"/>
      <c r="K314" s="2840"/>
      <c r="L314" s="2840"/>
      <c r="M314" s="2840"/>
      <c r="N314" s="2840"/>
      <c r="O314" s="2840"/>
    </row>
    <row r="315" spans="1:15" s="511" customFormat="1" ht="27" customHeight="1">
      <c r="A315" s="527" t="s">
        <v>925</v>
      </c>
      <c r="B315" s="528">
        <v>1.9040927868251198</v>
      </c>
      <c r="C315" s="528">
        <v>1.1145886103246625</v>
      </c>
      <c r="D315" s="528">
        <v>1.0756299834081753</v>
      </c>
      <c r="E315" s="547">
        <v>1.1333804990594047</v>
      </c>
      <c r="F315" s="2857"/>
      <c r="G315" s="2857"/>
      <c r="H315" s="2857"/>
      <c r="I315" s="2857"/>
      <c r="J315" s="2857"/>
      <c r="K315" s="2840"/>
      <c r="L315" s="2840"/>
      <c r="M315" s="2840"/>
      <c r="N315" s="2840"/>
      <c r="O315" s="2840"/>
    </row>
    <row r="316" spans="1:15" s="511" customFormat="1" ht="27" customHeight="1">
      <c r="A316" s="527" t="s">
        <v>934</v>
      </c>
      <c r="B316" s="528">
        <v>4.8269967288548904E-2</v>
      </c>
      <c r="C316" s="528">
        <v>0.22210200541278352</v>
      </c>
      <c r="D316" s="528">
        <v>0.13482255047806879</v>
      </c>
      <c r="E316" s="547">
        <v>0.13606626323568116</v>
      </c>
      <c r="F316" s="2857"/>
      <c r="G316" s="2857"/>
      <c r="H316" s="2857"/>
      <c r="I316" s="2857"/>
      <c r="J316" s="2857"/>
      <c r="K316" s="2840"/>
      <c r="L316" s="2840"/>
      <c r="M316" s="2840"/>
      <c r="N316" s="2840"/>
      <c r="O316" s="2840"/>
    </row>
    <row r="317" spans="1:15" s="511" customFormat="1" ht="27" customHeight="1">
      <c r="A317" s="520" t="s">
        <v>927</v>
      </c>
      <c r="B317" s="579">
        <v>0</v>
      </c>
      <c r="C317" s="579">
        <v>0</v>
      </c>
      <c r="D317" s="579">
        <v>0</v>
      </c>
      <c r="E317" s="580">
        <v>0</v>
      </c>
      <c r="F317" s="2857"/>
      <c r="G317" s="2857"/>
      <c r="H317" s="2857"/>
      <c r="I317" s="2857"/>
      <c r="J317" s="2857"/>
      <c r="K317" s="2840"/>
      <c r="L317" s="2840"/>
      <c r="M317" s="2840"/>
      <c r="N317" s="2840"/>
      <c r="O317" s="2840"/>
    </row>
    <row r="318" spans="1:15" s="507" customFormat="1" ht="15" customHeight="1">
      <c r="A318" s="523" t="s">
        <v>929</v>
      </c>
      <c r="B318" s="529"/>
      <c r="C318" s="529"/>
      <c r="D318" s="529"/>
      <c r="E318" s="529"/>
      <c r="F318" s="2856"/>
      <c r="G318" s="2856"/>
      <c r="H318" s="2856"/>
      <c r="I318" s="2856"/>
      <c r="J318" s="2856"/>
      <c r="K318" s="2839"/>
      <c r="L318" s="2839"/>
      <c r="M318" s="2839"/>
      <c r="N318" s="2839"/>
      <c r="O318" s="2839"/>
    </row>
    <row r="319" spans="1:15" s="507" customFormat="1" ht="15" customHeight="1">
      <c r="A319" s="525" t="s">
        <v>930</v>
      </c>
      <c r="B319" s="529"/>
      <c r="C319" s="529"/>
      <c r="D319" s="529"/>
      <c r="E319" s="529"/>
      <c r="F319" s="2856"/>
      <c r="G319" s="2856"/>
      <c r="H319" s="2856"/>
      <c r="I319" s="2856"/>
      <c r="J319" s="2856"/>
      <c r="K319" s="2839"/>
      <c r="L319" s="2839"/>
      <c r="M319" s="2839"/>
      <c r="N319" s="2839"/>
      <c r="O319" s="2839"/>
    </row>
    <row r="320" spans="1:15" s="507" customFormat="1" ht="15" customHeight="1">
      <c r="A320" s="523"/>
      <c r="B320" s="523"/>
      <c r="C320" s="523"/>
      <c r="D320" s="523"/>
      <c r="E320" s="523"/>
      <c r="F320" s="2856"/>
      <c r="G320" s="2856"/>
      <c r="H320" s="2856"/>
      <c r="I320" s="2856"/>
      <c r="J320" s="2856"/>
      <c r="K320" s="2839"/>
      <c r="L320" s="2839"/>
      <c r="M320" s="2839"/>
      <c r="N320" s="2839"/>
      <c r="O320" s="2839"/>
    </row>
    <row r="321" spans="1:15" s="504" customFormat="1" ht="20.100000000000001" customHeight="1">
      <c r="A321" s="2006" t="s">
        <v>982</v>
      </c>
      <c r="B321" s="2006"/>
      <c r="C321" s="2006"/>
      <c r="D321" s="2006"/>
      <c r="E321" s="2006"/>
      <c r="F321" s="2852"/>
      <c r="G321" s="2852"/>
      <c r="H321" s="2852"/>
      <c r="I321" s="2852"/>
      <c r="J321" s="2852"/>
      <c r="K321" s="2838"/>
      <c r="L321" s="2838"/>
      <c r="M321" s="2838"/>
      <c r="N321" s="2838"/>
      <c r="O321" s="2838"/>
    </row>
    <row r="322" spans="1:15" s="507" customFormat="1" ht="15" customHeight="1">
      <c r="A322" s="505" t="s">
        <v>23</v>
      </c>
      <c r="B322" s="506"/>
      <c r="C322" s="506"/>
      <c r="D322" s="506"/>
      <c r="E322" s="506"/>
      <c r="F322" s="2856"/>
      <c r="G322" s="2856"/>
      <c r="H322" s="2856"/>
      <c r="I322" s="2856"/>
      <c r="J322" s="2856"/>
      <c r="K322" s="2839"/>
      <c r="L322" s="2839"/>
      <c r="M322" s="2839"/>
      <c r="N322" s="2839"/>
      <c r="O322" s="2839"/>
    </row>
    <row r="323" spans="1:15" s="511" customFormat="1" ht="27" customHeight="1">
      <c r="A323" s="508" t="s">
        <v>783</v>
      </c>
      <c r="B323" s="509">
        <v>2005</v>
      </c>
      <c r="C323" s="509">
        <v>2010</v>
      </c>
      <c r="D323" s="509">
        <v>2011</v>
      </c>
      <c r="E323" s="510" t="s">
        <v>912</v>
      </c>
      <c r="F323" s="2857"/>
      <c r="G323" s="2857"/>
      <c r="H323" s="2857"/>
      <c r="I323" s="2857"/>
      <c r="J323" s="2857"/>
      <c r="K323" s="2840"/>
      <c r="L323" s="2840"/>
      <c r="M323" s="2840"/>
      <c r="N323" s="2840"/>
      <c r="O323" s="2840"/>
    </row>
    <row r="324" spans="1:15" s="511" customFormat="1" ht="27" customHeight="1">
      <c r="A324" s="512" t="s">
        <v>0</v>
      </c>
      <c r="B324" s="557">
        <v>12.33021971374832</v>
      </c>
      <c r="C324" s="557">
        <v>22.322332134005588</v>
      </c>
      <c r="D324" s="557">
        <v>19.373641224425466</v>
      </c>
      <c r="E324" s="560">
        <v>18.945619849663689</v>
      </c>
      <c r="F324" s="2857"/>
      <c r="G324" s="2857"/>
      <c r="H324" s="2857"/>
      <c r="I324" s="2857"/>
      <c r="J324" s="2857"/>
      <c r="K324" s="2840"/>
      <c r="L324" s="2840"/>
      <c r="M324" s="2840"/>
      <c r="N324" s="2840"/>
      <c r="O324" s="2840"/>
    </row>
    <row r="325" spans="1:15" s="511" customFormat="1" ht="27" customHeight="1">
      <c r="A325" s="516" t="s">
        <v>913</v>
      </c>
      <c r="B325" s="538">
        <v>0.13037383366899483</v>
      </c>
      <c r="C325" s="538">
        <v>7.5946282331080764E-2</v>
      </c>
      <c r="D325" s="538">
        <v>6.4707767538813341E-2</v>
      </c>
      <c r="E325" s="553">
        <v>6.2560899627936997E-2</v>
      </c>
      <c r="F325" s="2857"/>
      <c r="G325" s="2857"/>
      <c r="H325" s="2857"/>
      <c r="I325" s="2857"/>
      <c r="J325" s="2857"/>
      <c r="K325" s="2840"/>
      <c r="L325" s="2840"/>
      <c r="M325" s="2840"/>
      <c r="N325" s="2840"/>
      <c r="O325" s="2840"/>
    </row>
    <row r="326" spans="1:15" s="511" customFormat="1" ht="27" customHeight="1">
      <c r="A326" s="527" t="s">
        <v>914</v>
      </c>
      <c r="B326" s="538">
        <v>1.8896897385470888</v>
      </c>
      <c r="C326" s="538">
        <v>5.2685441155056703</v>
      </c>
      <c r="D326" s="538">
        <v>2.9140993320851347</v>
      </c>
      <c r="E326" s="553">
        <v>2.8058785670506214</v>
      </c>
      <c r="F326" s="2857"/>
      <c r="G326" s="2857"/>
      <c r="H326" s="2857"/>
      <c r="I326" s="2857"/>
      <c r="J326" s="2857"/>
      <c r="K326" s="2840"/>
      <c r="L326" s="2840"/>
      <c r="M326" s="2840"/>
      <c r="N326" s="2840"/>
      <c r="O326" s="2840"/>
    </row>
    <row r="327" spans="1:15" s="511" customFormat="1" ht="27" customHeight="1">
      <c r="A327" s="527" t="s">
        <v>787</v>
      </c>
      <c r="B327" s="538">
        <v>2.2509141188585127</v>
      </c>
      <c r="C327" s="538">
        <v>4.4910168646701312</v>
      </c>
      <c r="D327" s="538">
        <v>3.339834229846665</v>
      </c>
      <c r="E327" s="553">
        <v>3.3758870744824634</v>
      </c>
      <c r="F327" s="2857"/>
      <c r="G327" s="2857"/>
      <c r="H327" s="2857"/>
      <c r="I327" s="2857"/>
      <c r="J327" s="2857"/>
      <c r="K327" s="2840"/>
      <c r="L327" s="2840"/>
      <c r="M327" s="2840"/>
      <c r="N327" s="2840"/>
      <c r="O327" s="2840"/>
    </row>
    <row r="328" spans="1:15" s="511" customFormat="1" ht="27" customHeight="1">
      <c r="A328" s="527" t="s">
        <v>915</v>
      </c>
      <c r="B328" s="538">
        <v>1.5388667469997235</v>
      </c>
      <c r="C328" s="538">
        <v>1.9742524055567738</v>
      </c>
      <c r="D328" s="538">
        <v>1.4968719926970602</v>
      </c>
      <c r="E328" s="553">
        <v>1.5293166593571976</v>
      </c>
      <c r="F328" s="2857"/>
      <c r="G328" s="2857"/>
      <c r="H328" s="2857"/>
      <c r="I328" s="2857"/>
      <c r="J328" s="2857"/>
      <c r="K328" s="2840"/>
      <c r="L328" s="2840"/>
      <c r="M328" s="2840"/>
      <c r="N328" s="2840"/>
      <c r="O328" s="2840"/>
    </row>
    <row r="329" spans="1:15" s="511" customFormat="1" ht="27" customHeight="1">
      <c r="A329" s="527" t="s">
        <v>790</v>
      </c>
      <c r="B329" s="538">
        <v>0.51769576374915127</v>
      </c>
      <c r="C329" s="538">
        <v>0.70961492504312007</v>
      </c>
      <c r="D329" s="538">
        <v>0.47215213034599707</v>
      </c>
      <c r="E329" s="553">
        <v>0.47079228423424579</v>
      </c>
      <c r="F329" s="2857"/>
      <c r="G329" s="2857"/>
      <c r="H329" s="2857"/>
      <c r="I329" s="2857"/>
      <c r="J329" s="2857"/>
      <c r="K329" s="2840"/>
      <c r="L329" s="2840"/>
      <c r="M329" s="2840"/>
      <c r="N329" s="2840"/>
      <c r="O329" s="2840"/>
    </row>
    <row r="330" spans="1:15" s="511" customFormat="1" ht="27" customHeight="1">
      <c r="A330" s="527" t="s">
        <v>916</v>
      </c>
      <c r="B330" s="538">
        <v>0.28876106244688893</v>
      </c>
      <c r="C330" s="538">
        <v>0.1882888318143324</v>
      </c>
      <c r="D330" s="538">
        <v>0.18971012308928928</v>
      </c>
      <c r="E330" s="553">
        <v>0.19165303366746828</v>
      </c>
      <c r="F330" s="2857"/>
      <c r="G330" s="2857"/>
      <c r="H330" s="2857"/>
      <c r="I330" s="2857"/>
      <c r="J330" s="2857"/>
      <c r="K330" s="2840"/>
      <c r="L330" s="2840"/>
      <c r="M330" s="2840"/>
      <c r="N330" s="2840"/>
      <c r="O330" s="2840"/>
    </row>
    <row r="331" spans="1:15" s="511" customFormat="1" ht="27" customHeight="1">
      <c r="A331" s="527" t="s">
        <v>917</v>
      </c>
      <c r="B331" s="538">
        <v>1.3540737337204429</v>
      </c>
      <c r="C331" s="538">
        <v>1.7584681635994823</v>
      </c>
      <c r="D331" s="538">
        <v>2.2335326898191776</v>
      </c>
      <c r="E331" s="553">
        <v>2.4224690083634939</v>
      </c>
      <c r="F331" s="2857"/>
      <c r="G331" s="2857"/>
      <c r="H331" s="2857"/>
      <c r="I331" s="2857"/>
      <c r="J331" s="2857"/>
      <c r="K331" s="2840"/>
      <c r="L331" s="2840"/>
      <c r="M331" s="2840"/>
      <c r="N331" s="2840"/>
      <c r="O331" s="2840"/>
    </row>
    <row r="332" spans="1:15" s="511" customFormat="1" ht="27" customHeight="1">
      <c r="A332" s="527" t="s">
        <v>947</v>
      </c>
      <c r="B332" s="538">
        <v>0.94990209183539986</v>
      </c>
      <c r="C332" s="538">
        <v>7.8941414354078157E-2</v>
      </c>
      <c r="D332" s="538">
        <v>3.780226316701716E-2</v>
      </c>
      <c r="E332" s="553">
        <v>3.8033972102730094E-2</v>
      </c>
      <c r="F332" s="2857"/>
      <c r="G332" s="2857"/>
      <c r="H332" s="2857"/>
      <c r="I332" s="2857"/>
      <c r="J332" s="2857"/>
      <c r="K332" s="2840"/>
      <c r="L332" s="2840"/>
      <c r="M332" s="2840"/>
      <c r="N332" s="2840"/>
      <c r="O332" s="2840"/>
    </row>
    <row r="333" spans="1:15" s="511" customFormat="1" ht="27" customHeight="1">
      <c r="A333" s="527" t="s">
        <v>919</v>
      </c>
      <c r="B333" s="538">
        <v>0.21597270145378883</v>
      </c>
      <c r="C333" s="538">
        <v>0.30931239045208991</v>
      </c>
      <c r="D333" s="538">
        <v>0.7511574093640615</v>
      </c>
      <c r="E333" s="553">
        <v>0.71966028070408683</v>
      </c>
      <c r="F333" s="2857"/>
      <c r="G333" s="2857"/>
      <c r="H333" s="2857"/>
      <c r="I333" s="2857"/>
      <c r="J333" s="2857"/>
      <c r="K333" s="2840"/>
      <c r="L333" s="2840"/>
      <c r="M333" s="2840"/>
      <c r="N333" s="2840"/>
      <c r="O333" s="2840"/>
    </row>
    <row r="334" spans="1:15" s="511" customFormat="1" ht="27" customHeight="1">
      <c r="A334" s="527" t="s">
        <v>920</v>
      </c>
      <c r="B334" s="538">
        <v>0.16430646406144347</v>
      </c>
      <c r="C334" s="538">
        <v>0.88868115725810914</v>
      </c>
      <c r="D334" s="538">
        <v>0.41064977466589853</v>
      </c>
      <c r="E334" s="553">
        <v>0.40241006088195125</v>
      </c>
      <c r="F334" s="2857"/>
      <c r="G334" s="2857"/>
      <c r="H334" s="2857"/>
      <c r="I334" s="2857"/>
      <c r="J334" s="2857"/>
      <c r="K334" s="2840"/>
      <c r="L334" s="2840"/>
      <c r="M334" s="2840"/>
      <c r="N334" s="2840"/>
      <c r="O334" s="2840"/>
    </row>
    <row r="335" spans="1:15" s="511" customFormat="1" ht="27" customHeight="1">
      <c r="A335" s="527" t="s">
        <v>921</v>
      </c>
      <c r="B335" s="538">
        <v>0.23454404733641451</v>
      </c>
      <c r="C335" s="538">
        <v>1.4760363621537365</v>
      </c>
      <c r="D335" s="538">
        <v>2.3731775803651671</v>
      </c>
      <c r="E335" s="553">
        <v>2.5348312469126237</v>
      </c>
      <c r="F335" s="2857"/>
      <c r="G335" s="2857"/>
      <c r="H335" s="2857"/>
      <c r="I335" s="2857"/>
      <c r="J335" s="2857"/>
      <c r="K335" s="2840"/>
      <c r="L335" s="2840"/>
      <c r="M335" s="2840"/>
      <c r="N335" s="2840"/>
      <c r="O335" s="2840"/>
    </row>
    <row r="336" spans="1:15" s="511" customFormat="1" ht="27" customHeight="1">
      <c r="A336" s="527" t="s">
        <v>922</v>
      </c>
      <c r="B336" s="538">
        <v>0.13413827650157645</v>
      </c>
      <c r="C336" s="538">
        <v>4.824240341465335E-2</v>
      </c>
      <c r="D336" s="538">
        <v>2.9153855829793674E-2</v>
      </c>
      <c r="E336" s="553">
        <v>3.1170491626186576E-2</v>
      </c>
      <c r="F336" s="2857"/>
      <c r="G336" s="2857"/>
      <c r="H336" s="2857"/>
      <c r="I336" s="2857"/>
      <c r="J336" s="2857"/>
      <c r="K336" s="2840"/>
      <c r="L336" s="2840"/>
      <c r="M336" s="2840"/>
      <c r="N336" s="2840"/>
      <c r="O336" s="2840"/>
    </row>
    <row r="337" spans="1:15" s="511" customFormat="1" ht="27" customHeight="1">
      <c r="A337" s="527" t="s">
        <v>933</v>
      </c>
      <c r="B337" s="538">
        <v>0.33136030105255243</v>
      </c>
      <c r="C337" s="538">
        <v>6.503663923748744E-2</v>
      </c>
      <c r="D337" s="538">
        <v>0.12919453171597897</v>
      </c>
      <c r="E337" s="553">
        <v>0.1289569202521314</v>
      </c>
      <c r="F337" s="2857"/>
      <c r="G337" s="2857"/>
      <c r="H337" s="2857"/>
      <c r="I337" s="2857"/>
      <c r="J337" s="2857"/>
      <c r="K337" s="2840"/>
      <c r="L337" s="2840"/>
      <c r="M337" s="2840"/>
      <c r="N337" s="2840"/>
      <c r="O337" s="2840"/>
    </row>
    <row r="338" spans="1:15" s="511" customFormat="1" ht="27" customHeight="1">
      <c r="A338" s="527" t="s">
        <v>924</v>
      </c>
      <c r="B338" s="538">
        <v>1.9471239758734555</v>
      </c>
      <c r="C338" s="538">
        <v>4.1944498476774141</v>
      </c>
      <c r="D338" s="538">
        <v>3.7133413521116925</v>
      </c>
      <c r="E338" s="553">
        <v>2.9316004149744836</v>
      </c>
      <c r="F338" s="2857"/>
      <c r="G338" s="2857"/>
      <c r="H338" s="2857"/>
      <c r="I338" s="2857"/>
      <c r="J338" s="2857"/>
      <c r="K338" s="2840"/>
      <c r="L338" s="2840"/>
      <c r="M338" s="2840"/>
      <c r="N338" s="2840"/>
      <c r="O338" s="2840"/>
    </row>
    <row r="339" spans="1:15" s="511" customFormat="1" ht="27" customHeight="1">
      <c r="A339" s="527" t="s">
        <v>4</v>
      </c>
      <c r="B339" s="538">
        <v>0.14176624045128119</v>
      </c>
      <c r="C339" s="538">
        <v>0.49711981208842604</v>
      </c>
      <c r="D339" s="538">
        <v>0.98374746067663255</v>
      </c>
      <c r="E339" s="553">
        <v>1.0598943776477814</v>
      </c>
      <c r="F339" s="2857"/>
      <c r="G339" s="2857"/>
      <c r="H339" s="2857"/>
      <c r="I339" s="2857"/>
      <c r="J339" s="2857"/>
      <c r="K339" s="2840"/>
      <c r="L339" s="2840"/>
      <c r="M339" s="2840"/>
      <c r="N339" s="2840"/>
      <c r="O339" s="2840"/>
    </row>
    <row r="340" spans="1:15" s="511" customFormat="1" ht="27" customHeight="1">
      <c r="A340" s="527" t="s">
        <v>925</v>
      </c>
      <c r="B340" s="538">
        <v>0.23477882416917073</v>
      </c>
      <c r="C340" s="538">
        <v>0.24880217152446843</v>
      </c>
      <c r="D340" s="538">
        <v>0.20838869388784706</v>
      </c>
      <c r="E340" s="553">
        <v>0.21472596080201597</v>
      </c>
      <c r="F340" s="2857"/>
      <c r="G340" s="2857"/>
      <c r="H340" s="2857"/>
      <c r="I340" s="2857"/>
      <c r="J340" s="2857"/>
      <c r="K340" s="2840"/>
      <c r="L340" s="2840"/>
      <c r="M340" s="2840"/>
      <c r="N340" s="2840"/>
      <c r="O340" s="2840"/>
    </row>
    <row r="341" spans="1:15" s="511" customFormat="1" ht="27" customHeight="1">
      <c r="A341" s="527" t="s">
        <v>934</v>
      </c>
      <c r="B341" s="538">
        <v>5.9517930224325232E-3</v>
      </c>
      <c r="C341" s="538">
        <v>4.95783473245286E-2</v>
      </c>
      <c r="D341" s="538">
        <v>2.6120037219240971E-2</v>
      </c>
      <c r="E341" s="553">
        <v>2.5778596976274857E-2</v>
      </c>
      <c r="F341" s="2857"/>
      <c r="G341" s="2857"/>
      <c r="H341" s="2857"/>
      <c r="I341" s="2857"/>
      <c r="J341" s="2857"/>
      <c r="K341" s="2840"/>
      <c r="L341" s="2840"/>
      <c r="M341" s="2840"/>
      <c r="N341" s="2840"/>
      <c r="O341" s="2840"/>
    </row>
    <row r="342" spans="1:15" s="511" customFormat="1" ht="27" customHeight="1">
      <c r="A342" s="520" t="s">
        <v>927</v>
      </c>
      <c r="B342" s="538">
        <v>0</v>
      </c>
      <c r="C342" s="538">
        <v>0</v>
      </c>
      <c r="D342" s="538">
        <v>0</v>
      </c>
      <c r="E342" s="553">
        <v>0</v>
      </c>
      <c r="F342" s="2857"/>
      <c r="G342" s="2857"/>
      <c r="H342" s="2857"/>
      <c r="I342" s="2857"/>
      <c r="J342" s="2857"/>
      <c r="K342" s="2840"/>
      <c r="L342" s="2840"/>
      <c r="M342" s="2840"/>
      <c r="N342" s="2840"/>
      <c r="O342" s="2840"/>
    </row>
    <row r="343" spans="1:15" s="507" customFormat="1" ht="15" customHeight="1">
      <c r="A343" s="523" t="s">
        <v>929</v>
      </c>
      <c r="B343" s="581"/>
      <c r="C343" s="581"/>
      <c r="D343" s="581"/>
      <c r="E343" s="581"/>
      <c r="F343" s="2856"/>
      <c r="G343" s="2856"/>
      <c r="H343" s="2856"/>
      <c r="I343" s="2856"/>
      <c r="J343" s="2856"/>
      <c r="K343" s="2839"/>
      <c r="L343" s="2839"/>
      <c r="M343" s="2839"/>
      <c r="N343" s="2839"/>
      <c r="O343" s="2839"/>
    </row>
    <row r="344" spans="1:15" s="507" customFormat="1" ht="15" customHeight="1">
      <c r="A344" s="525" t="s">
        <v>930</v>
      </c>
      <c r="B344" s="582"/>
      <c r="C344" s="582"/>
      <c r="D344" s="582"/>
      <c r="E344" s="582"/>
      <c r="F344" s="2856"/>
      <c r="G344" s="2856"/>
      <c r="H344" s="2856"/>
      <c r="I344" s="2856"/>
      <c r="J344" s="2856"/>
      <c r="K344" s="2839"/>
      <c r="L344" s="2839"/>
      <c r="M344" s="2839"/>
      <c r="N344" s="2839"/>
      <c r="O344" s="2839"/>
    </row>
    <row r="345" spans="1:15" s="507" customFormat="1" ht="15" customHeight="1">
      <c r="A345" s="523"/>
      <c r="B345" s="526"/>
      <c r="C345" s="526"/>
      <c r="D345" s="526"/>
      <c r="E345" s="524"/>
      <c r="F345" s="2856"/>
      <c r="G345" s="2856"/>
      <c r="H345" s="2856"/>
      <c r="I345" s="2856"/>
      <c r="J345" s="2856"/>
      <c r="K345" s="2839"/>
      <c r="L345" s="2839"/>
      <c r="M345" s="2839"/>
      <c r="N345" s="2839"/>
      <c r="O345" s="2839"/>
    </row>
    <row r="346" spans="1:15" s="504" customFormat="1" ht="20.100000000000001" customHeight="1">
      <c r="A346" s="2006" t="s">
        <v>983</v>
      </c>
      <c r="B346" s="2006"/>
      <c r="C346" s="2006"/>
      <c r="D346" s="2006"/>
      <c r="E346" s="2006"/>
      <c r="F346" s="2852"/>
      <c r="G346" s="2852"/>
      <c r="H346" s="2852"/>
      <c r="I346" s="2852"/>
      <c r="J346" s="2852"/>
      <c r="K346" s="2838"/>
      <c r="L346" s="2838"/>
      <c r="M346" s="2838"/>
      <c r="N346" s="2838"/>
      <c r="O346" s="2838"/>
    </row>
    <row r="347" spans="1:15" s="504" customFormat="1" ht="15" customHeight="1">
      <c r="A347" s="505" t="s">
        <v>23</v>
      </c>
      <c r="B347" s="506"/>
      <c r="C347" s="506"/>
      <c r="D347" s="506"/>
      <c r="E347" s="506"/>
      <c r="F347" s="2852"/>
      <c r="G347" s="2852"/>
      <c r="H347" s="2852"/>
      <c r="I347" s="2852"/>
      <c r="J347" s="2852"/>
      <c r="K347" s="2838"/>
      <c r="L347" s="2838"/>
      <c r="M347" s="2838"/>
      <c r="N347" s="2838"/>
      <c r="O347" s="2838"/>
    </row>
    <row r="348" spans="1:15" s="511" customFormat="1" ht="27" customHeight="1">
      <c r="A348" s="508" t="s">
        <v>783</v>
      </c>
      <c r="B348" s="509">
        <v>2005</v>
      </c>
      <c r="C348" s="509">
        <v>2010</v>
      </c>
      <c r="D348" s="509">
        <v>2011</v>
      </c>
      <c r="E348" s="510" t="s">
        <v>912</v>
      </c>
      <c r="F348" s="2857"/>
      <c r="G348" s="2857"/>
      <c r="H348" s="2857"/>
      <c r="I348" s="2857"/>
      <c r="J348" s="2857"/>
      <c r="K348" s="2840"/>
      <c r="L348" s="2840"/>
      <c r="M348" s="2840"/>
      <c r="N348" s="2840"/>
      <c r="O348" s="2840"/>
    </row>
    <row r="349" spans="1:15" s="511" customFormat="1" ht="27" customHeight="1">
      <c r="A349" s="512" t="s">
        <v>0</v>
      </c>
      <c r="B349" s="551">
        <v>7.4609834800937023</v>
      </c>
      <c r="C349" s="551">
        <v>-8.1364789659766501</v>
      </c>
      <c r="D349" s="551">
        <v>14.827320818768186</v>
      </c>
      <c r="E349" s="552">
        <v>5.2874460292561025</v>
      </c>
      <c r="F349" s="2857"/>
      <c r="G349" s="2857"/>
      <c r="H349" s="2857"/>
      <c r="I349" s="2857"/>
      <c r="J349" s="2857"/>
      <c r="K349" s="2840"/>
      <c r="L349" s="2840"/>
      <c r="M349" s="2840"/>
      <c r="N349" s="2840"/>
      <c r="O349" s="2840"/>
    </row>
    <row r="350" spans="1:15" s="511" customFormat="1" ht="27" customHeight="1">
      <c r="A350" s="516" t="s">
        <v>913</v>
      </c>
      <c r="B350" s="538">
        <v>-1.4111613294217307</v>
      </c>
      <c r="C350" s="538">
        <v>-3.0209391435680431</v>
      </c>
      <c r="D350" s="538">
        <v>12.725830049096757</v>
      </c>
      <c r="E350" s="553">
        <v>4.0939751693789077</v>
      </c>
      <c r="F350" s="2857"/>
      <c r="G350" s="2857"/>
      <c r="H350" s="2857"/>
      <c r="I350" s="2857"/>
      <c r="J350" s="2857"/>
      <c r="K350" s="2840"/>
      <c r="L350" s="2840"/>
      <c r="M350" s="2840"/>
      <c r="N350" s="2840"/>
      <c r="O350" s="2840"/>
    </row>
    <row r="351" spans="1:15" s="511" customFormat="1" ht="27" customHeight="1">
      <c r="A351" s="516" t="s">
        <v>914</v>
      </c>
      <c r="B351" s="538">
        <v>5.2838448125545057</v>
      </c>
      <c r="C351" s="538">
        <v>-0.63129547306640177</v>
      </c>
      <c r="D351" s="538">
        <v>-26.820864417003108</v>
      </c>
      <c r="E351" s="553">
        <v>3.6677196285180145</v>
      </c>
      <c r="F351" s="2857"/>
      <c r="G351" s="2857"/>
      <c r="H351" s="2857"/>
      <c r="I351" s="2857"/>
      <c r="J351" s="2857"/>
      <c r="K351" s="2840"/>
      <c r="L351" s="2840"/>
      <c r="M351" s="2840"/>
      <c r="N351" s="2840"/>
      <c r="O351" s="2840"/>
    </row>
    <row r="352" spans="1:15" s="511" customFormat="1" ht="27" customHeight="1">
      <c r="A352" s="516" t="s">
        <v>787</v>
      </c>
      <c r="B352" s="538">
        <v>11.474782233716624</v>
      </c>
      <c r="C352" s="538">
        <v>12.227796168692677</v>
      </c>
      <c r="D352" s="538">
        <v>-1.6093634640100873</v>
      </c>
      <c r="E352" s="553">
        <v>8.828344941507325</v>
      </c>
      <c r="F352" s="2857"/>
      <c r="G352" s="2857"/>
      <c r="H352" s="2857"/>
      <c r="I352" s="2857"/>
      <c r="J352" s="2857"/>
      <c r="K352" s="2840"/>
      <c r="L352" s="2840"/>
      <c r="M352" s="2840"/>
      <c r="N352" s="2840"/>
      <c r="O352" s="2840"/>
    </row>
    <row r="353" spans="1:15" s="511" customFormat="1" ht="27" customHeight="1">
      <c r="A353" s="516" t="s">
        <v>915</v>
      </c>
      <c r="B353" s="538">
        <v>11.475476514386187</v>
      </c>
      <c r="C353" s="538">
        <v>-22.265979367002885</v>
      </c>
      <c r="D353" s="538">
        <v>0.31261025258304187</v>
      </c>
      <c r="E353" s="553">
        <v>9.9997712623582089</v>
      </c>
      <c r="F353" s="2857"/>
      <c r="G353" s="2857"/>
      <c r="H353" s="2857"/>
      <c r="I353" s="2857"/>
      <c r="J353" s="2857"/>
      <c r="K353" s="2840"/>
      <c r="L353" s="2840"/>
      <c r="M353" s="2840"/>
      <c r="N353" s="2840"/>
      <c r="O353" s="2840"/>
    </row>
    <row r="354" spans="1:15" s="511" customFormat="1" ht="27" customHeight="1">
      <c r="A354" s="516" t="s">
        <v>790</v>
      </c>
      <c r="B354" s="538">
        <v>20.449029126213603</v>
      </c>
      <c r="C354" s="538">
        <v>-3.6374155640124997</v>
      </c>
      <c r="D354" s="538">
        <v>-11.969583428668187</v>
      </c>
      <c r="E354" s="553">
        <v>7.3560214027364168</v>
      </c>
      <c r="F354" s="2857"/>
      <c r="G354" s="2857"/>
      <c r="H354" s="2857"/>
      <c r="I354" s="2857"/>
      <c r="J354" s="2857"/>
      <c r="K354" s="2840"/>
      <c r="L354" s="2840"/>
      <c r="M354" s="2840"/>
      <c r="N354" s="2840"/>
      <c r="O354" s="2840"/>
    </row>
    <row r="355" spans="1:15" s="511" customFormat="1" ht="27" customHeight="1">
      <c r="A355" s="527" t="s">
        <v>916</v>
      </c>
      <c r="B355" s="538">
        <v>12.916692108851848</v>
      </c>
      <c r="C355" s="538">
        <v>-24.269357305882636</v>
      </c>
      <c r="D355" s="538">
        <v>33.302866836256641</v>
      </c>
      <c r="E355" s="553">
        <v>8.7687700099225054</v>
      </c>
      <c r="F355" s="2857"/>
      <c r="G355" s="2857"/>
      <c r="H355" s="2857"/>
      <c r="I355" s="2857"/>
      <c r="J355" s="2857"/>
      <c r="K355" s="2840"/>
      <c r="L355" s="2840"/>
      <c r="M355" s="2840"/>
      <c r="N355" s="2840"/>
      <c r="O355" s="2840"/>
    </row>
    <row r="356" spans="1:15" s="511" customFormat="1" ht="27" customHeight="1">
      <c r="A356" s="527" t="s">
        <v>917</v>
      </c>
      <c r="B356" s="538">
        <v>15.170699139828642</v>
      </c>
      <c r="C356" s="538">
        <v>7.7055615803361235</v>
      </c>
      <c r="D356" s="538">
        <v>68.047226006862132</v>
      </c>
      <c r="E356" s="553">
        <v>16.773673254039934</v>
      </c>
      <c r="F356" s="2857"/>
      <c r="G356" s="2857"/>
      <c r="H356" s="2857"/>
      <c r="I356" s="2857"/>
      <c r="J356" s="2857"/>
      <c r="K356" s="2840"/>
      <c r="L356" s="2840"/>
      <c r="M356" s="2840"/>
      <c r="N356" s="2840"/>
      <c r="O356" s="2840"/>
    </row>
    <row r="357" spans="1:15" s="511" customFormat="1" ht="27" customHeight="1">
      <c r="A357" s="527" t="s">
        <v>947</v>
      </c>
      <c r="B357" s="538">
        <v>16.697721269088618</v>
      </c>
      <c r="C357" s="538">
        <v>-65.291281555341357</v>
      </c>
      <c r="D357" s="538">
        <v>-36.644190727045753</v>
      </c>
      <c r="E357" s="553">
        <v>8.3260500640565596</v>
      </c>
      <c r="F357" s="2857"/>
      <c r="G357" s="2857"/>
      <c r="H357" s="2857"/>
      <c r="I357" s="2857"/>
      <c r="J357" s="2857"/>
      <c r="K357" s="2840"/>
      <c r="L357" s="2840"/>
      <c r="M357" s="2840"/>
      <c r="N357" s="2840"/>
      <c r="O357" s="2840"/>
    </row>
    <row r="358" spans="1:15" s="511" customFormat="1" ht="27" customHeight="1">
      <c r="A358" s="527" t="s">
        <v>919</v>
      </c>
      <c r="B358" s="538">
        <v>15.205076631221729</v>
      </c>
      <c r="C358" s="538">
        <v>14.813245658360131</v>
      </c>
      <c r="D358" s="538">
        <v>221.29737901681779</v>
      </c>
      <c r="E358" s="553">
        <v>3.1515132685631073</v>
      </c>
      <c r="F358" s="2857"/>
      <c r="G358" s="2857"/>
      <c r="H358" s="2857"/>
      <c r="I358" s="2857"/>
      <c r="J358" s="2857"/>
      <c r="K358" s="2840"/>
      <c r="L358" s="2840"/>
      <c r="M358" s="2840"/>
      <c r="N358" s="2840"/>
      <c r="O358" s="2840"/>
    </row>
    <row r="359" spans="1:15" s="511" customFormat="1" ht="27" customHeight="1">
      <c r="A359" s="527" t="s">
        <v>920</v>
      </c>
      <c r="B359" s="538">
        <v>14.545454545454547</v>
      </c>
      <c r="C359" s="538">
        <v>57.865611236159623</v>
      </c>
      <c r="D359" s="538">
        <v>-38.863698565673189</v>
      </c>
      <c r="E359" s="553">
        <v>5.5057833985178206</v>
      </c>
      <c r="F359" s="2857"/>
      <c r="G359" s="2857"/>
      <c r="H359" s="2857"/>
      <c r="I359" s="2857"/>
      <c r="J359" s="2857"/>
      <c r="K359" s="2840"/>
      <c r="L359" s="2840"/>
      <c r="M359" s="2840"/>
      <c r="N359" s="2840"/>
      <c r="O359" s="2840"/>
    </row>
    <row r="360" spans="1:15" s="511" customFormat="1" ht="27" customHeight="1">
      <c r="A360" s="527" t="s">
        <v>921</v>
      </c>
      <c r="B360" s="538">
        <v>25.107293479558649</v>
      </c>
      <c r="C360" s="538">
        <v>-26.066265730659339</v>
      </c>
      <c r="D360" s="538">
        <v>112.71921669225281</v>
      </c>
      <c r="E360" s="553">
        <v>15.000000000000014</v>
      </c>
      <c r="F360" s="2857"/>
      <c r="G360" s="2857"/>
      <c r="H360" s="2857"/>
      <c r="I360" s="2857"/>
      <c r="J360" s="2857"/>
      <c r="K360" s="2840"/>
      <c r="L360" s="2840"/>
      <c r="M360" s="2840"/>
      <c r="N360" s="2840"/>
      <c r="O360" s="2840"/>
    </row>
    <row r="361" spans="1:15" s="511" customFormat="1" ht="27" customHeight="1">
      <c r="A361" s="527" t="s">
        <v>922</v>
      </c>
      <c r="B361" s="538">
        <v>25.107293479558649</v>
      </c>
      <c r="C361" s="538">
        <v>-76.115298808202311</v>
      </c>
      <c r="D361" s="538">
        <v>-20.045923665955414</v>
      </c>
      <c r="E361" s="553">
        <v>15.113610456742038</v>
      </c>
      <c r="F361" s="2857"/>
      <c r="G361" s="2857"/>
      <c r="H361" s="2857"/>
      <c r="I361" s="2857"/>
      <c r="J361" s="2857"/>
      <c r="K361" s="2840"/>
      <c r="L361" s="2840"/>
      <c r="M361" s="2840"/>
      <c r="N361" s="2840"/>
      <c r="O361" s="2840"/>
    </row>
    <row r="362" spans="1:15" s="511" customFormat="1" ht="27" customHeight="1">
      <c r="A362" s="527" t="s">
        <v>933</v>
      </c>
      <c r="B362" s="538">
        <v>20.962665612401565</v>
      </c>
      <c r="C362" s="538">
        <v>-79.284389600349684</v>
      </c>
      <c r="D362" s="538">
        <v>162.82071095753111</v>
      </c>
      <c r="E362" s="553">
        <v>7.4680938301397504</v>
      </c>
      <c r="F362" s="2857"/>
      <c r="G362" s="2857"/>
      <c r="H362" s="2857"/>
      <c r="I362" s="2857"/>
      <c r="J362" s="2857"/>
      <c r="K362" s="2840"/>
      <c r="L362" s="2840"/>
      <c r="M362" s="2840"/>
      <c r="N362" s="2840"/>
      <c r="O362" s="2840"/>
    </row>
    <row r="363" spans="1:15" s="511" customFormat="1" ht="27" customHeight="1">
      <c r="A363" s="527" t="s">
        <v>924</v>
      </c>
      <c r="B363" s="538">
        <v>-12.707148018783059</v>
      </c>
      <c r="C363" s="538">
        <v>-27.872801915682544</v>
      </c>
      <c r="D363" s="538">
        <v>17.12872415335967</v>
      </c>
      <c r="E363" s="553">
        <v>-15</v>
      </c>
      <c r="F363" s="2857"/>
      <c r="G363" s="2857"/>
      <c r="H363" s="2857"/>
      <c r="I363" s="2857"/>
      <c r="J363" s="2857"/>
      <c r="K363" s="2840"/>
      <c r="L363" s="2840"/>
      <c r="M363" s="2840"/>
      <c r="N363" s="2840"/>
      <c r="O363" s="2840"/>
    </row>
    <row r="364" spans="1:15" s="511" customFormat="1" ht="27" customHeight="1">
      <c r="A364" s="527" t="s">
        <v>4</v>
      </c>
      <c r="B364" s="538">
        <v>11.989414313041436</v>
      </c>
      <c r="C364" s="538">
        <v>218.9414031888515</v>
      </c>
      <c r="D364" s="538">
        <v>161.81594804690701</v>
      </c>
      <c r="E364" s="553">
        <v>15.999999999999986</v>
      </c>
      <c r="F364" s="2857"/>
      <c r="G364" s="2857"/>
      <c r="H364" s="2857"/>
      <c r="I364" s="2857"/>
      <c r="J364" s="2857"/>
      <c r="K364" s="2840"/>
      <c r="L364" s="2840"/>
      <c r="M364" s="2840"/>
      <c r="N364" s="2840"/>
      <c r="O364" s="2840"/>
    </row>
    <row r="365" spans="1:15" s="511" customFormat="1" ht="27" customHeight="1">
      <c r="A365" s="527" t="s">
        <v>925</v>
      </c>
      <c r="B365" s="538">
        <v>11.728746668388752</v>
      </c>
      <c r="C365" s="538">
        <v>24.524294451396017</v>
      </c>
      <c r="D365" s="538">
        <v>10.813719109438779</v>
      </c>
      <c r="E365" s="553">
        <v>10.940323313807539</v>
      </c>
      <c r="F365" s="2857"/>
      <c r="G365" s="2857"/>
      <c r="H365" s="2857"/>
      <c r="I365" s="2857"/>
      <c r="J365" s="2857"/>
      <c r="K365" s="2840"/>
      <c r="L365" s="2840"/>
      <c r="M365" s="2840"/>
      <c r="N365" s="2840"/>
      <c r="O365" s="2840"/>
    </row>
    <row r="366" spans="1:15" s="511" customFormat="1" ht="27" customHeight="1">
      <c r="A366" s="527" t="s">
        <v>934</v>
      </c>
      <c r="B366" s="538">
        <v>11.849710833407826</v>
      </c>
      <c r="C366" s="538">
        <v>194.75276075836388</v>
      </c>
      <c r="D366" s="538">
        <v>-30.296386885038373</v>
      </c>
      <c r="E366" s="553">
        <v>6.2587029842586759</v>
      </c>
      <c r="F366" s="2857"/>
      <c r="G366" s="2857"/>
      <c r="H366" s="2857"/>
      <c r="I366" s="2857"/>
      <c r="J366" s="2857"/>
      <c r="K366" s="2840"/>
      <c r="L366" s="2840"/>
      <c r="M366" s="2840"/>
      <c r="N366" s="2840"/>
      <c r="O366" s="2840"/>
    </row>
    <row r="367" spans="1:15" s="511" customFormat="1" ht="27" customHeight="1">
      <c r="A367" s="520" t="s">
        <v>927</v>
      </c>
      <c r="B367" s="538">
        <v>0</v>
      </c>
      <c r="C367" s="538">
        <v>0</v>
      </c>
      <c r="D367" s="538">
        <v>0</v>
      </c>
      <c r="E367" s="553">
        <v>0</v>
      </c>
      <c r="F367" s="2857"/>
      <c r="G367" s="2857"/>
      <c r="H367" s="2857"/>
      <c r="I367" s="2857"/>
      <c r="J367" s="2857"/>
      <c r="K367" s="2840"/>
      <c r="L367" s="2840"/>
      <c r="M367" s="2840"/>
      <c r="N367" s="2840"/>
      <c r="O367" s="2840"/>
    </row>
    <row r="368" spans="1:15" s="507" customFormat="1" ht="15" customHeight="1">
      <c r="A368" s="523" t="s">
        <v>929</v>
      </c>
      <c r="B368" s="583"/>
      <c r="C368" s="583"/>
      <c r="D368" s="583"/>
      <c r="E368" s="583"/>
      <c r="F368" s="2856"/>
      <c r="G368" s="2856"/>
      <c r="H368" s="2856"/>
      <c r="I368" s="2856"/>
      <c r="J368" s="2856"/>
      <c r="K368" s="2839"/>
      <c r="L368" s="2839"/>
      <c r="M368" s="2839"/>
      <c r="N368" s="2839"/>
      <c r="O368" s="2839"/>
    </row>
    <row r="369" spans="1:15" s="507" customFormat="1" ht="15" customHeight="1">
      <c r="A369" s="525" t="s">
        <v>930</v>
      </c>
      <c r="B369" s="582"/>
      <c r="C369" s="582"/>
      <c r="D369" s="582"/>
      <c r="E369" s="582"/>
      <c r="F369" s="2856"/>
      <c r="G369" s="2856"/>
      <c r="H369" s="2856"/>
      <c r="I369" s="2856"/>
      <c r="J369" s="2856"/>
      <c r="K369" s="2839"/>
      <c r="L369" s="2839"/>
      <c r="M369" s="2839"/>
      <c r="N369" s="2839"/>
      <c r="O369" s="2839"/>
    </row>
    <row r="370" spans="1:15">
      <c r="A370" s="584"/>
      <c r="B370" s="585"/>
      <c r="C370" s="585"/>
      <c r="D370" s="585"/>
      <c r="E370" s="586"/>
    </row>
  </sheetData>
  <protectedRanges>
    <protectedRange sqref="C275:D285 C287:D292" name="All"/>
    <protectedRange sqref="B27:D45 B53:D71" name="Range1_14"/>
    <protectedRange sqref="B47:D47 B73:D74" name="Range1_14_1"/>
    <protectedRange sqref="B87:D87 B101:D102" name="Range1_14_2"/>
    <protectedRange sqref="B251:D251" name="Range1_14_4"/>
    <protectedRange sqref="B294:D294" name="Range1_14_6"/>
    <protectedRange sqref="C370:E370" name="Range1_2_2"/>
    <protectedRange sqref="B370:D370" name="Range1_14_8"/>
    <protectedRange sqref="C345:E345" name="Range1_2_3"/>
    <protectedRange sqref="B345:D345" name="Range1_14_9"/>
    <protectedRange sqref="B324:E344" name="Range1_2_1"/>
    <protectedRange sqref="B275:B285 B287:B292" name="All_1"/>
  </protectedRanges>
  <mergeCells count="21">
    <mergeCell ref="A181:E181"/>
    <mergeCell ref="A2:E2"/>
    <mergeCell ref="E5:E18"/>
    <mergeCell ref="A21:E21"/>
    <mergeCell ref="A22:E22"/>
    <mergeCell ref="A23:E23"/>
    <mergeCell ref="A49:E49"/>
    <mergeCell ref="A75:E75"/>
    <mergeCell ref="A89:E89"/>
    <mergeCell ref="A103:E103"/>
    <mergeCell ref="A129:E129"/>
    <mergeCell ref="A155:E155"/>
    <mergeCell ref="A296:E296"/>
    <mergeCell ref="A321:E321"/>
    <mergeCell ref="A346:E346"/>
    <mergeCell ref="A207:E207"/>
    <mergeCell ref="A220:E220"/>
    <mergeCell ref="A228:E228"/>
    <mergeCell ref="A245:E245"/>
    <mergeCell ref="A253:C253"/>
    <mergeCell ref="A271:E271"/>
  </mergeCells>
  <pageMargins left="0.7" right="0.7" top="0.75" bottom="0.56999999999999995" header="0.3" footer="0.3"/>
  <pageSetup paperSize="9" scale="82" orientation="portrait" r:id="rId1"/>
  <headerFooter>
    <oddFooter>&amp;C&amp;P</oddFooter>
  </headerFooter>
  <rowBreaks count="15" manualBreakCount="15">
    <brk id="19" max="4" man="1"/>
    <brk id="22" max="4" man="1"/>
    <brk id="48" max="4" man="1"/>
    <brk id="74" max="4" man="1"/>
    <brk id="102" max="4" man="1"/>
    <brk id="128" max="4" man="1"/>
    <brk id="154" max="4" man="1"/>
    <brk id="180" max="4" man="1"/>
    <brk id="206" max="4" man="1"/>
    <brk id="246" max="4" man="1"/>
    <brk id="270" max="4" man="1"/>
    <brk id="295" max="4" man="1"/>
    <brk id="320" max="4" man="1"/>
    <brk id="345" max="4" man="1"/>
    <brk id="370"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K19"/>
  <sheetViews>
    <sheetView view="pageBreakPreview" zoomScale="90" zoomScaleNormal="100" zoomScaleSheetLayoutView="90" workbookViewId="0">
      <selection activeCell="H8" sqref="H8"/>
    </sheetView>
  </sheetViews>
  <sheetFormatPr defaultColWidth="9.140625" defaultRowHeight="14.25"/>
  <cols>
    <col min="1" max="2" width="9.140625" style="52"/>
    <col min="3" max="3" width="51.85546875" style="52" customWidth="1"/>
    <col min="4" max="4" width="13.140625" style="52" customWidth="1"/>
    <col min="5" max="5" width="8.7109375" style="52" customWidth="1"/>
    <col min="6" max="6" width="13.28515625" style="2734" bestFit="1" customWidth="1"/>
    <col min="7" max="37" width="9.140625" style="2734"/>
    <col min="38" max="16384" width="9.140625" style="52"/>
  </cols>
  <sheetData>
    <row r="1" spans="1:5" ht="18">
      <c r="A1" s="51" t="s">
        <v>37</v>
      </c>
    </row>
    <row r="2" spans="1:5" ht="234" customHeight="1">
      <c r="A2" s="2108" t="s">
        <v>239</v>
      </c>
      <c r="B2" s="2108"/>
      <c r="C2" s="2108"/>
      <c r="D2" s="2108"/>
      <c r="E2" s="2108"/>
    </row>
    <row r="3" spans="1:5" ht="15">
      <c r="A3" s="4" t="s">
        <v>38</v>
      </c>
    </row>
    <row r="4" spans="1:5" ht="15.75" customHeight="1">
      <c r="A4" s="53" t="s">
        <v>39</v>
      </c>
      <c r="B4" s="54"/>
      <c r="C4" s="55"/>
      <c r="D4" s="56">
        <v>2334563</v>
      </c>
      <c r="E4" s="2109">
        <v>2012</v>
      </c>
    </row>
    <row r="5" spans="1:5">
      <c r="A5" s="53" t="s">
        <v>7</v>
      </c>
      <c r="B5" s="53"/>
      <c r="C5" s="57"/>
      <c r="D5" s="56">
        <v>1662051</v>
      </c>
      <c r="E5" s="2109"/>
    </row>
    <row r="6" spans="1:5">
      <c r="A6" s="53" t="s">
        <v>8</v>
      </c>
      <c r="B6" s="53"/>
      <c r="C6" s="57"/>
      <c r="D6" s="56">
        <v>672512</v>
      </c>
      <c r="E6" s="2109"/>
    </row>
    <row r="7" spans="1:5">
      <c r="A7" s="53" t="s">
        <v>43</v>
      </c>
      <c r="B7" s="53"/>
      <c r="C7" s="59"/>
      <c r="D7" s="58">
        <v>8.0967739069522473</v>
      </c>
      <c r="E7" s="2109"/>
    </row>
    <row r="8" spans="1:5">
      <c r="A8" s="53" t="s">
        <v>40</v>
      </c>
      <c r="B8" s="53"/>
      <c r="C8" s="57"/>
      <c r="D8" s="58">
        <v>21.8</v>
      </c>
      <c r="E8" s="2109"/>
    </row>
    <row r="9" spans="1:5">
      <c r="A9" s="53" t="s">
        <v>41</v>
      </c>
      <c r="B9" s="53"/>
      <c r="C9" s="57"/>
      <c r="D9" s="58">
        <v>1.1000000000000001</v>
      </c>
      <c r="E9" s="2109"/>
    </row>
    <row r="10" spans="1:5">
      <c r="A10" s="53" t="s">
        <v>42</v>
      </c>
      <c r="B10" s="53"/>
      <c r="C10" s="57"/>
      <c r="D10" s="58">
        <v>20.7</v>
      </c>
      <c r="E10" s="2109"/>
    </row>
    <row r="11" spans="1:5">
      <c r="A11" s="53" t="s">
        <v>44</v>
      </c>
      <c r="B11" s="53"/>
      <c r="C11" s="59"/>
      <c r="D11" s="60">
        <v>78.8</v>
      </c>
      <c r="E11" s="2109"/>
    </row>
    <row r="12" spans="1:5">
      <c r="A12" s="53" t="s">
        <v>215</v>
      </c>
      <c r="B12" s="53"/>
      <c r="C12" s="61"/>
      <c r="D12" s="60">
        <v>14.6</v>
      </c>
      <c r="E12" s="2109"/>
    </row>
    <row r="13" spans="1:5">
      <c r="A13" s="53" t="s">
        <v>216</v>
      </c>
      <c r="B13" s="53"/>
      <c r="C13" s="61"/>
      <c r="D13" s="60">
        <v>1.3</v>
      </c>
      <c r="E13" s="2109"/>
    </row>
    <row r="14" spans="1:5">
      <c r="A14" s="53" t="s">
        <v>217</v>
      </c>
      <c r="B14" s="53"/>
      <c r="C14" s="61"/>
      <c r="D14" s="60">
        <v>6.4</v>
      </c>
      <c r="E14" s="2109"/>
    </row>
    <row r="15" spans="1:5">
      <c r="A15" s="53" t="s">
        <v>218</v>
      </c>
      <c r="B15" s="53"/>
      <c r="C15" s="59"/>
      <c r="D15" s="60">
        <v>8.1999999999999993</v>
      </c>
      <c r="E15" s="2109"/>
    </row>
    <row r="16" spans="1:5">
      <c r="A16" s="53" t="s">
        <v>45</v>
      </c>
      <c r="B16" s="53"/>
      <c r="C16" s="61"/>
      <c r="D16" s="62">
        <v>78.7</v>
      </c>
      <c r="E16" s="2109"/>
    </row>
    <row r="17" spans="1:5">
      <c r="A17" s="53" t="s">
        <v>46</v>
      </c>
      <c r="B17" s="53"/>
      <c r="C17" s="61"/>
      <c r="D17" s="62">
        <v>75.2</v>
      </c>
      <c r="E17" s="2109"/>
    </row>
    <row r="18" spans="1:5">
      <c r="A18" s="53" t="s">
        <v>164</v>
      </c>
      <c r="B18" s="53"/>
      <c r="C18" s="59"/>
      <c r="D18" s="60">
        <v>27.948792684999407</v>
      </c>
      <c r="E18" s="2109"/>
    </row>
    <row r="19" spans="1:5">
      <c r="A19" s="53" t="s">
        <v>165</v>
      </c>
      <c r="B19" s="53"/>
      <c r="C19" s="59"/>
      <c r="D19" s="60">
        <v>26.81988453194446</v>
      </c>
      <c r="E19" s="2109"/>
    </row>
  </sheetData>
  <mergeCells count="2">
    <mergeCell ref="A2:E2"/>
    <mergeCell ref="E4:E19"/>
  </mergeCells>
  <pageMargins left="0.7" right="0.7" top="0.75" bottom="0.75" header="0.3" footer="0.3"/>
  <pageSetup scale="98" orientation="portrait" r:id="rId1"/>
  <rowBreaks count="1" manualBreakCount="1">
    <brk id="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AQ742"/>
  <sheetViews>
    <sheetView view="pageBreakPreview" topLeftCell="A4" zoomScale="90" zoomScaleSheetLayoutView="90" workbookViewId="0">
      <selection activeCell="G1" sqref="G1:AQ1048576"/>
    </sheetView>
  </sheetViews>
  <sheetFormatPr defaultColWidth="9.140625" defaultRowHeight="14.25"/>
  <cols>
    <col min="1" max="1" width="1.28515625" style="2" customWidth="1"/>
    <col min="2" max="2" width="34.28515625" style="2" customWidth="1"/>
    <col min="3" max="3" width="16.28515625" style="2" customWidth="1"/>
    <col min="4" max="4" width="17" style="2" customWidth="1"/>
    <col min="5" max="5" width="21.85546875" style="2" customWidth="1"/>
    <col min="6" max="6" width="13.7109375" style="2" customWidth="1"/>
    <col min="7" max="43" width="9.140625" style="2560"/>
    <col min="44" max="16384" width="9.140625" style="2"/>
  </cols>
  <sheetData>
    <row r="1" spans="1:6" ht="18">
      <c r="B1" s="21" t="s">
        <v>47</v>
      </c>
    </row>
    <row r="2" spans="1:6" ht="329.25" customHeight="1">
      <c r="B2" s="2111" t="s">
        <v>166</v>
      </c>
      <c r="C2" s="2112"/>
      <c r="D2" s="2112"/>
      <c r="E2" s="2112"/>
      <c r="F2" s="2112"/>
    </row>
    <row r="3" spans="1:6">
      <c r="B3" s="5"/>
      <c r="C3" s="5"/>
      <c r="D3" s="5"/>
      <c r="E3" s="63"/>
      <c r="F3" s="64"/>
    </row>
    <row r="4" spans="1:6" ht="22.5" customHeight="1">
      <c r="B4" s="65"/>
      <c r="F4" s="5"/>
    </row>
    <row r="5" spans="1:6" ht="18" customHeight="1">
      <c r="B5" s="66" t="s">
        <v>48</v>
      </c>
      <c r="C5" s="67"/>
      <c r="D5" s="67"/>
      <c r="E5" s="67"/>
      <c r="F5" s="68"/>
    </row>
    <row r="6" spans="1:6" ht="17.25" customHeight="1">
      <c r="B6" s="66"/>
      <c r="C6" s="67"/>
      <c r="D6" s="67"/>
      <c r="E6" s="68" t="s">
        <v>13</v>
      </c>
      <c r="F6" s="68"/>
    </row>
    <row r="7" spans="1:6" ht="17.25" customHeight="1">
      <c r="A7" s="5"/>
      <c r="B7" s="69"/>
      <c r="C7" s="70"/>
      <c r="D7" s="70"/>
      <c r="E7" s="71"/>
      <c r="F7" s="68"/>
    </row>
    <row r="8" spans="1:6" ht="17.25" customHeight="1">
      <c r="A8" s="5"/>
      <c r="B8" s="72"/>
      <c r="C8" s="72"/>
      <c r="D8" s="72"/>
      <c r="E8" s="72"/>
      <c r="F8" s="68"/>
    </row>
    <row r="9" spans="1:6" ht="17.25" customHeight="1">
      <c r="A9" s="5"/>
      <c r="B9" s="68"/>
      <c r="C9" s="68"/>
      <c r="D9" s="68"/>
      <c r="E9" s="68"/>
      <c r="F9" s="68"/>
    </row>
    <row r="10" spans="1:6" ht="17.25" customHeight="1">
      <c r="A10" s="5"/>
      <c r="B10" s="68"/>
      <c r="C10" s="68"/>
      <c r="D10" s="68"/>
      <c r="E10" s="68"/>
      <c r="F10" s="68"/>
    </row>
    <row r="11" spans="1:6" ht="17.25" customHeight="1">
      <c r="A11" s="5"/>
      <c r="B11" s="68"/>
      <c r="C11" s="68"/>
      <c r="D11" s="68"/>
      <c r="E11" s="68"/>
      <c r="F11" s="68"/>
    </row>
    <row r="12" spans="1:6" ht="17.25" customHeight="1">
      <c r="A12" s="5"/>
      <c r="B12" s="68"/>
      <c r="C12" s="68"/>
      <c r="D12" s="68"/>
      <c r="E12" s="68"/>
      <c r="F12" s="68"/>
    </row>
    <row r="13" spans="1:6" ht="17.25" customHeight="1">
      <c r="A13" s="5"/>
      <c r="B13" s="68"/>
      <c r="C13" s="68"/>
      <c r="D13" s="68"/>
      <c r="E13" s="68"/>
      <c r="F13" s="68"/>
    </row>
    <row r="14" spans="1:6" ht="17.25" customHeight="1">
      <c r="A14" s="5"/>
      <c r="B14" s="68"/>
      <c r="C14" s="68"/>
      <c r="D14" s="68"/>
      <c r="E14" s="68"/>
      <c r="F14" s="68"/>
    </row>
    <row r="15" spans="1:6" ht="17.25" customHeight="1">
      <c r="A15" s="5"/>
      <c r="B15" s="68"/>
      <c r="C15" s="68"/>
      <c r="D15" s="68"/>
      <c r="E15" s="68"/>
      <c r="F15" s="68"/>
    </row>
    <row r="16" spans="1:6" ht="17.25" customHeight="1">
      <c r="A16" s="5"/>
      <c r="B16" s="68"/>
      <c r="C16" s="68"/>
      <c r="D16" s="68"/>
      <c r="E16" s="68"/>
      <c r="F16" s="68"/>
    </row>
    <row r="17" spans="1:6" ht="17.25" customHeight="1">
      <c r="A17" s="5"/>
      <c r="B17" s="68"/>
      <c r="C17" s="68"/>
      <c r="D17" s="68"/>
      <c r="E17" s="68"/>
      <c r="F17" s="68"/>
    </row>
    <row r="18" spans="1:6" ht="17.25" customHeight="1">
      <c r="A18" s="5"/>
      <c r="B18" s="68"/>
      <c r="C18" s="68"/>
      <c r="D18" s="68"/>
      <c r="E18" s="68"/>
      <c r="F18" s="68"/>
    </row>
    <row r="19" spans="1:6" ht="17.25" customHeight="1">
      <c r="A19" s="5"/>
      <c r="B19" s="68"/>
      <c r="C19" s="68"/>
      <c r="D19" s="68"/>
      <c r="E19" s="68"/>
      <c r="F19" s="68"/>
    </row>
    <row r="20" spans="1:6" ht="17.25" customHeight="1">
      <c r="A20" s="5"/>
      <c r="B20" s="68"/>
      <c r="C20" s="68"/>
      <c r="D20" s="68"/>
      <c r="E20" s="68"/>
      <c r="F20" s="68"/>
    </row>
    <row r="21" spans="1:6" ht="17.25" customHeight="1">
      <c r="A21" s="5"/>
      <c r="B21" s="68"/>
      <c r="C21" s="68"/>
      <c r="D21" s="68"/>
      <c r="E21" s="68"/>
      <c r="F21" s="68"/>
    </row>
    <row r="22" spans="1:6" ht="17.25" customHeight="1">
      <c r="A22" s="5"/>
      <c r="B22" s="68"/>
      <c r="C22" s="68"/>
      <c r="D22" s="68"/>
      <c r="E22" s="68"/>
      <c r="F22" s="68"/>
    </row>
    <row r="23" spans="1:6" ht="17.25" customHeight="1">
      <c r="A23" s="5"/>
      <c r="B23" s="5"/>
      <c r="C23" s="73"/>
      <c r="D23" s="73"/>
      <c r="E23" s="73"/>
      <c r="F23" s="73"/>
    </row>
    <row r="24" spans="1:6" ht="17.25" customHeight="1">
      <c r="A24" s="5"/>
      <c r="B24" s="6" t="s">
        <v>49</v>
      </c>
      <c r="C24" s="74"/>
      <c r="D24" s="74"/>
      <c r="E24" s="74"/>
      <c r="F24" s="74"/>
    </row>
    <row r="25" spans="1:6" ht="17.25" customHeight="1">
      <c r="A25" s="5"/>
      <c r="B25" s="74"/>
      <c r="C25" s="74"/>
      <c r="D25" s="74"/>
      <c r="E25" s="74"/>
      <c r="F25" s="74"/>
    </row>
    <row r="26" spans="1:6" ht="15" customHeight="1">
      <c r="C26" s="14"/>
      <c r="D26" s="14"/>
      <c r="E26" s="14"/>
    </row>
    <row r="27" spans="1:6" ht="15" customHeight="1">
      <c r="B27" s="3" t="s">
        <v>50</v>
      </c>
      <c r="C27" s="14"/>
      <c r="D27" s="14"/>
      <c r="E27" s="14"/>
      <c r="F27" s="7"/>
    </row>
    <row r="28" spans="1:6" ht="15" customHeight="1">
      <c r="B28" s="79" t="s">
        <v>219</v>
      </c>
      <c r="C28" s="19"/>
      <c r="D28" s="19"/>
      <c r="E28" s="19"/>
      <c r="F28" s="19"/>
    </row>
    <row r="29" spans="1:6" ht="15" customHeight="1">
      <c r="B29" s="75" t="s">
        <v>51</v>
      </c>
      <c r="C29" s="76" t="s">
        <v>16</v>
      </c>
      <c r="D29" s="76" t="s">
        <v>17</v>
      </c>
      <c r="E29" s="76" t="s">
        <v>0</v>
      </c>
      <c r="F29" s="7"/>
    </row>
    <row r="30" spans="1:6" ht="15" customHeight="1">
      <c r="A30" s="10"/>
      <c r="B30" s="77">
        <v>1975</v>
      </c>
      <c r="C30" s="78">
        <v>54886</v>
      </c>
      <c r="D30" s="78">
        <v>156926</v>
      </c>
      <c r="E30" s="78">
        <v>211812</v>
      </c>
      <c r="F30" s="7"/>
    </row>
    <row r="31" spans="1:6" ht="15" customHeight="1">
      <c r="A31" s="26"/>
      <c r="B31" s="38" t="s">
        <v>7</v>
      </c>
      <c r="C31" s="30">
        <v>29238</v>
      </c>
      <c r="D31" s="30">
        <v>125820</v>
      </c>
      <c r="E31" s="30">
        <v>155058</v>
      </c>
      <c r="F31" s="7"/>
    </row>
    <row r="32" spans="1:6" ht="15" customHeight="1">
      <c r="A32" s="26"/>
      <c r="B32" s="38" t="s">
        <v>8</v>
      </c>
      <c r="C32" s="30">
        <v>25648</v>
      </c>
      <c r="D32" s="30">
        <v>31106</v>
      </c>
      <c r="E32" s="30">
        <v>56754</v>
      </c>
      <c r="F32" s="7"/>
    </row>
    <row r="33" spans="1:6" ht="15" customHeight="1">
      <c r="A33" s="10"/>
      <c r="B33" s="77">
        <v>1980</v>
      </c>
      <c r="C33" s="78">
        <v>90792</v>
      </c>
      <c r="D33" s="78">
        <v>361056</v>
      </c>
      <c r="E33" s="78">
        <v>451848</v>
      </c>
      <c r="F33" s="7"/>
    </row>
    <row r="34" spans="1:6" ht="15" customHeight="1">
      <c r="A34" s="26"/>
      <c r="B34" s="38" t="s">
        <v>7</v>
      </c>
      <c r="C34" s="30">
        <v>47993</v>
      </c>
      <c r="D34" s="30">
        <v>283695</v>
      </c>
      <c r="E34" s="30">
        <v>331688</v>
      </c>
      <c r="F34" s="7"/>
    </row>
    <row r="35" spans="1:6" ht="15" customHeight="1">
      <c r="A35" s="26"/>
      <c r="B35" s="38" t="s">
        <v>8</v>
      </c>
      <c r="C35" s="30">
        <v>42799</v>
      </c>
      <c r="D35" s="30">
        <v>77361</v>
      </c>
      <c r="E35" s="30">
        <v>120160</v>
      </c>
      <c r="F35" s="7"/>
    </row>
    <row r="36" spans="1:6" ht="15" customHeight="1">
      <c r="A36" s="10"/>
      <c r="B36" s="77">
        <v>1985</v>
      </c>
      <c r="C36" s="78">
        <v>135982</v>
      </c>
      <c r="D36" s="78">
        <v>430054</v>
      </c>
      <c r="E36" s="78">
        <v>566036</v>
      </c>
      <c r="F36" s="7"/>
    </row>
    <row r="37" spans="1:6" ht="15" customHeight="1">
      <c r="A37" s="26"/>
      <c r="B37" s="38" t="s">
        <v>7</v>
      </c>
      <c r="C37" s="30">
        <v>69975</v>
      </c>
      <c r="D37" s="30">
        <v>310278</v>
      </c>
      <c r="E37" s="30">
        <v>380253</v>
      </c>
      <c r="F37" s="7"/>
    </row>
    <row r="38" spans="1:6" ht="15" customHeight="1">
      <c r="A38" s="26"/>
      <c r="B38" s="38" t="s">
        <v>8</v>
      </c>
      <c r="C38" s="30">
        <v>66007</v>
      </c>
      <c r="D38" s="30">
        <v>119776</v>
      </c>
      <c r="E38" s="30">
        <v>185783</v>
      </c>
      <c r="F38" s="7"/>
    </row>
    <row r="39" spans="1:6" ht="15" customHeight="1">
      <c r="A39" s="10"/>
      <c r="B39" s="77">
        <v>1995</v>
      </c>
      <c r="C39" s="78">
        <v>222627</v>
      </c>
      <c r="D39" s="78">
        <v>719836</v>
      </c>
      <c r="E39" s="78">
        <v>942463</v>
      </c>
      <c r="F39" s="7"/>
    </row>
    <row r="40" spans="1:6" ht="15" customHeight="1">
      <c r="A40" s="26"/>
      <c r="B40" s="38" t="s">
        <v>7</v>
      </c>
      <c r="C40" s="30">
        <v>113365</v>
      </c>
      <c r="D40" s="30">
        <v>537379</v>
      </c>
      <c r="E40" s="30">
        <v>650744</v>
      </c>
      <c r="F40" s="7"/>
    </row>
    <row r="41" spans="1:6" ht="15" customHeight="1">
      <c r="A41" s="26"/>
      <c r="B41" s="38" t="s">
        <v>8</v>
      </c>
      <c r="C41" s="30">
        <v>109262</v>
      </c>
      <c r="D41" s="30">
        <v>182457</v>
      </c>
      <c r="E41" s="30">
        <v>291719</v>
      </c>
      <c r="F41" s="7"/>
    </row>
    <row r="42" spans="1:6" ht="15" customHeight="1">
      <c r="A42" s="10"/>
      <c r="B42" s="77">
        <v>2001</v>
      </c>
      <c r="C42" s="78">
        <v>296152</v>
      </c>
      <c r="D42" s="78">
        <v>874102</v>
      </c>
      <c r="E42" s="78">
        <v>1170254</v>
      </c>
      <c r="F42" s="7"/>
    </row>
    <row r="43" spans="1:6" ht="15" customHeight="1">
      <c r="A43" s="26"/>
      <c r="B43" s="38" t="s">
        <v>7</v>
      </c>
      <c r="C43" s="30">
        <v>148982</v>
      </c>
      <c r="D43" s="30">
        <v>640844</v>
      </c>
      <c r="E43" s="30">
        <v>789826</v>
      </c>
      <c r="F43" s="7"/>
    </row>
    <row r="44" spans="1:6" ht="15" customHeight="1">
      <c r="A44" s="26"/>
      <c r="B44" s="38" t="s">
        <v>8</v>
      </c>
      <c r="C44" s="30">
        <v>147170</v>
      </c>
      <c r="D44" s="30">
        <v>233258</v>
      </c>
      <c r="E44" s="30">
        <v>380428</v>
      </c>
      <c r="F44" s="7"/>
    </row>
    <row r="45" spans="1:6" ht="15" customHeight="1">
      <c r="A45" s="10"/>
      <c r="B45" s="77">
        <v>2005</v>
      </c>
      <c r="C45" s="78">
        <v>350277</v>
      </c>
      <c r="D45" s="78">
        <v>1049207</v>
      </c>
      <c r="E45" s="78">
        <v>1399484</v>
      </c>
      <c r="F45" s="7"/>
    </row>
    <row r="46" spans="1:6" ht="15" customHeight="1">
      <c r="A46" s="10"/>
      <c r="B46" s="38" t="s">
        <v>7</v>
      </c>
      <c r="C46" s="30">
        <v>176926</v>
      </c>
      <c r="D46" s="30">
        <v>749888</v>
      </c>
      <c r="E46" s="30">
        <v>926814</v>
      </c>
      <c r="F46" s="7"/>
    </row>
    <row r="47" spans="1:6" ht="15" customHeight="1">
      <c r="A47" s="10"/>
      <c r="B47" s="38" t="s">
        <v>8</v>
      </c>
      <c r="C47" s="30">
        <v>173351</v>
      </c>
      <c r="D47" s="30">
        <v>299319</v>
      </c>
      <c r="E47" s="30">
        <v>472670</v>
      </c>
      <c r="F47" s="7"/>
    </row>
    <row r="48" spans="1:6" ht="15" customHeight="1">
      <c r="B48" s="6" t="s">
        <v>52</v>
      </c>
      <c r="C48" s="28"/>
      <c r="D48" s="28"/>
      <c r="E48" s="28"/>
      <c r="F48" s="7"/>
    </row>
    <row r="49" spans="1:6" ht="15" customHeight="1">
      <c r="B49" s="28"/>
      <c r="C49" s="28"/>
      <c r="D49" s="28"/>
      <c r="E49" s="28"/>
      <c r="F49" s="7"/>
    </row>
    <row r="50" spans="1:6" ht="15" customHeight="1">
      <c r="B50" s="2113" t="s">
        <v>53</v>
      </c>
      <c r="C50" s="2113"/>
      <c r="D50" s="2113"/>
      <c r="E50" s="2113"/>
      <c r="F50" s="2113"/>
    </row>
    <row r="51" spans="1:6" ht="15" customHeight="1">
      <c r="B51" s="79" t="s">
        <v>54</v>
      </c>
      <c r="C51" s="19"/>
      <c r="D51" s="19"/>
      <c r="E51" s="19"/>
      <c r="F51" s="19"/>
    </row>
    <row r="52" spans="1:6" ht="15" customHeight="1">
      <c r="A52" s="10"/>
      <c r="B52" s="75" t="s">
        <v>15</v>
      </c>
      <c r="C52" s="34" t="s">
        <v>29</v>
      </c>
      <c r="D52" s="34" t="s">
        <v>55</v>
      </c>
      <c r="E52" s="34" t="s">
        <v>56</v>
      </c>
      <c r="F52" s="34" t="s">
        <v>57</v>
      </c>
    </row>
    <row r="53" spans="1:6" ht="15" customHeight="1">
      <c r="A53" s="10"/>
      <c r="B53" s="80" t="s">
        <v>22</v>
      </c>
      <c r="C53" s="80">
        <v>10.4</v>
      </c>
      <c r="D53" s="80">
        <v>5.2</v>
      </c>
      <c r="E53" s="81">
        <v>4</v>
      </c>
      <c r="F53" s="81">
        <v>8.0967739069522473</v>
      </c>
    </row>
    <row r="54" spans="1:6" ht="15" customHeight="1">
      <c r="B54" s="82" t="s">
        <v>7</v>
      </c>
      <c r="C54" s="23">
        <v>9.4</v>
      </c>
      <c r="D54" s="23">
        <v>5.5</v>
      </c>
      <c r="E54" s="23">
        <v>3.6</v>
      </c>
      <c r="F54" s="23">
        <v>9.2929844554896732</v>
      </c>
    </row>
    <row r="55" spans="1:6" ht="15" customHeight="1">
      <c r="B55" s="82" t="s">
        <v>8</v>
      </c>
      <c r="C55" s="23">
        <v>12.6</v>
      </c>
      <c r="D55" s="23">
        <v>4.5999999999999996</v>
      </c>
      <c r="E55" s="23">
        <v>5</v>
      </c>
      <c r="F55" s="23">
        <v>5.5115624052815004</v>
      </c>
    </row>
    <row r="56" spans="1:6" ht="15" customHeight="1">
      <c r="B56" s="80" t="s">
        <v>16</v>
      </c>
      <c r="C56" s="80">
        <v>9.5</v>
      </c>
      <c r="D56" s="80">
        <v>5.0999999999999996</v>
      </c>
      <c r="E56" s="81">
        <v>4.5999999999999996</v>
      </c>
      <c r="F56" s="81">
        <v>4.8009894956926091</v>
      </c>
    </row>
    <row r="57" spans="1:6" ht="15" customHeight="1">
      <c r="B57" s="82" t="s">
        <v>7</v>
      </c>
      <c r="C57" s="23">
        <v>9.1</v>
      </c>
      <c r="D57" s="23">
        <v>4.9000000000000004</v>
      </c>
      <c r="E57" s="23">
        <v>4.5999999999999996</v>
      </c>
      <c r="F57" s="23">
        <v>5.1677724242859213</v>
      </c>
    </row>
    <row r="58" spans="1:6" ht="15" customHeight="1">
      <c r="B58" s="82" t="s">
        <v>8</v>
      </c>
      <c r="C58" s="23">
        <v>9.9</v>
      </c>
      <c r="D58" s="23">
        <v>5.2</v>
      </c>
      <c r="E58" s="23">
        <v>4.7</v>
      </c>
      <c r="F58" s="23">
        <v>4.4191168851321017</v>
      </c>
    </row>
    <row r="59" spans="1:6" ht="15" customHeight="1">
      <c r="B59" s="80" t="s">
        <v>17</v>
      </c>
      <c r="C59" s="80">
        <v>10.6</v>
      </c>
      <c r="D59" s="80">
        <v>5.3</v>
      </c>
      <c r="E59" s="81">
        <v>3.8</v>
      </c>
      <c r="F59" s="81">
        <v>9.0824313396102632</v>
      </c>
    </row>
    <row r="60" spans="1:6" ht="15" customHeight="1">
      <c r="B60" s="82" t="s">
        <v>7</v>
      </c>
      <c r="C60" s="23">
        <v>9.5</v>
      </c>
      <c r="D60" s="23">
        <v>5.6</v>
      </c>
      <c r="E60" s="23">
        <v>3.4</v>
      </c>
      <c r="F60" s="23">
        <v>10.150630344092759</v>
      </c>
    </row>
    <row r="61" spans="1:6" ht="15" customHeight="1">
      <c r="B61" s="82" t="s">
        <v>8</v>
      </c>
      <c r="C61" s="23">
        <v>14.5</v>
      </c>
      <c r="D61" s="23">
        <v>4.3</v>
      </c>
      <c r="E61" s="23">
        <v>5.0999999999999996</v>
      </c>
      <c r="F61" s="23">
        <v>6.1165367980889007</v>
      </c>
    </row>
    <row r="62" spans="1:6" ht="15" customHeight="1">
      <c r="B62" s="6" t="s">
        <v>14</v>
      </c>
      <c r="C62" s="23"/>
      <c r="D62" s="23"/>
      <c r="E62" s="23"/>
      <c r="F62" s="23"/>
    </row>
    <row r="63" spans="1:6" ht="15" customHeight="1">
      <c r="B63" s="164" t="s">
        <v>58</v>
      </c>
      <c r="C63" s="28"/>
      <c r="D63" s="28"/>
      <c r="E63" s="28"/>
      <c r="F63" s="28"/>
    </row>
    <row r="64" spans="1:6" ht="15" customHeight="1">
      <c r="B64" s="84"/>
      <c r="C64" s="84"/>
      <c r="D64" s="84"/>
      <c r="E64" s="84"/>
      <c r="F64" s="19"/>
    </row>
    <row r="65" spans="1:6" ht="15" customHeight="1">
      <c r="B65" s="4" t="s">
        <v>188</v>
      </c>
      <c r="C65" s="40"/>
      <c r="D65" s="40"/>
      <c r="E65" s="12"/>
      <c r="F65" s="12"/>
    </row>
    <row r="66" spans="1:6" ht="15" customHeight="1">
      <c r="B66" s="79" t="s">
        <v>220</v>
      </c>
      <c r="C66" s="40"/>
      <c r="D66" s="40"/>
      <c r="E66" s="12"/>
      <c r="F66" s="12"/>
    </row>
    <row r="67" spans="1:6" ht="15" customHeight="1">
      <c r="B67" s="75" t="s">
        <v>2</v>
      </c>
      <c r="C67" s="85">
        <v>2005</v>
      </c>
      <c r="D67" s="85">
        <v>2010</v>
      </c>
      <c r="E67" s="85">
        <v>2011</v>
      </c>
      <c r="F67" s="85">
        <v>2012</v>
      </c>
    </row>
    <row r="68" spans="1:6" ht="15" customHeight="1">
      <c r="A68" s="26"/>
      <c r="B68" s="80" t="s">
        <v>59</v>
      </c>
      <c r="C68" s="81">
        <v>23.133379347496717</v>
      </c>
      <c r="D68" s="81">
        <v>33.124456147250932</v>
      </c>
      <c r="E68" s="81">
        <v>36.389667014578635</v>
      </c>
      <c r="F68" s="81">
        <v>39.301084138581196</v>
      </c>
    </row>
    <row r="69" spans="1:6" ht="15" customHeight="1">
      <c r="A69" s="26"/>
      <c r="B69" s="28" t="s">
        <v>19</v>
      </c>
      <c r="C69" s="23">
        <v>74.25824271752461</v>
      </c>
      <c r="D69" s="86">
        <v>109.8929784304727</v>
      </c>
      <c r="E69" s="86">
        <v>120.28315741165672</v>
      </c>
      <c r="F69" s="87">
        <v>130.16998623221662</v>
      </c>
    </row>
    <row r="70" spans="1:6" ht="15" customHeight="1">
      <c r="A70" s="26"/>
      <c r="B70" s="28" t="s">
        <v>20</v>
      </c>
      <c r="C70" s="23">
        <v>33.220535097027778</v>
      </c>
      <c r="D70" s="86">
        <v>42.452073216286891</v>
      </c>
      <c r="E70" s="86">
        <v>44.515875980575274</v>
      </c>
      <c r="F70" s="32">
        <v>47.142697048935375</v>
      </c>
    </row>
    <row r="71" spans="1:6" ht="15" customHeight="1">
      <c r="A71" s="26"/>
      <c r="B71" s="28" t="s">
        <v>18</v>
      </c>
      <c r="C71" s="23">
        <v>3.4300035111568898</v>
      </c>
      <c r="D71" s="86">
        <v>5.7557640242298271</v>
      </c>
      <c r="E71" s="86">
        <v>7.2686350435624396</v>
      </c>
      <c r="F71" s="86">
        <v>8.1247081601275557</v>
      </c>
    </row>
    <row r="72" spans="1:6" ht="15" customHeight="1">
      <c r="B72" s="6" t="s">
        <v>14</v>
      </c>
      <c r="C72" s="18"/>
      <c r="D72" s="18"/>
      <c r="E72" s="18"/>
    </row>
    <row r="73" spans="1:6" ht="15" customHeight="1">
      <c r="B73" s="7"/>
      <c r="C73" s="7"/>
      <c r="D73" s="7"/>
      <c r="E73" s="8"/>
      <c r="F73" s="25"/>
    </row>
    <row r="74" spans="1:6" ht="15" customHeight="1">
      <c r="B74" s="3" t="s">
        <v>202</v>
      </c>
      <c r="C74" s="14"/>
      <c r="D74" s="14"/>
      <c r="E74" s="14"/>
    </row>
    <row r="75" spans="1:6" ht="15" customHeight="1">
      <c r="B75" s="79" t="s">
        <v>221</v>
      </c>
      <c r="C75" s="14"/>
      <c r="D75" s="14"/>
      <c r="E75" s="14"/>
    </row>
    <row r="76" spans="1:6" ht="15" customHeight="1">
      <c r="B76" s="88" t="s">
        <v>2</v>
      </c>
      <c r="C76" s="76" t="s">
        <v>7</v>
      </c>
      <c r="D76" s="76" t="s">
        <v>8</v>
      </c>
      <c r="E76" s="76" t="s">
        <v>0</v>
      </c>
      <c r="F76" s="89"/>
    </row>
    <row r="77" spans="1:6" ht="15" customHeight="1">
      <c r="A77" s="10"/>
      <c r="B77" s="80" t="s">
        <v>5</v>
      </c>
      <c r="C77" s="90"/>
      <c r="D77" s="90"/>
      <c r="E77" s="90"/>
      <c r="F77" s="20"/>
    </row>
    <row r="78" spans="1:6" ht="15" customHeight="1">
      <c r="A78" s="26"/>
      <c r="B78" s="473">
        <v>2005</v>
      </c>
      <c r="C78" s="23">
        <v>911.9</v>
      </c>
      <c r="D78" s="23">
        <v>462.3</v>
      </c>
      <c r="E78" s="23">
        <v>1374.2</v>
      </c>
      <c r="F78" s="20"/>
    </row>
    <row r="79" spans="1:6" ht="15" customHeight="1">
      <c r="A79" s="26"/>
      <c r="B79" s="473">
        <v>2012</v>
      </c>
      <c r="C79" s="23">
        <v>1662.0509999999999</v>
      </c>
      <c r="D79" s="23">
        <v>672.51199999999994</v>
      </c>
      <c r="E79" s="23">
        <v>2334.5630000000001</v>
      </c>
      <c r="F79" s="20"/>
    </row>
    <row r="80" spans="1:6" ht="15" customHeight="1">
      <c r="A80" s="10"/>
      <c r="B80" s="80" t="s">
        <v>19</v>
      </c>
      <c r="C80" s="90"/>
      <c r="D80" s="90"/>
      <c r="E80" s="90"/>
      <c r="F80" s="20"/>
    </row>
    <row r="81" spans="1:6" ht="15" customHeight="1">
      <c r="A81" s="26"/>
      <c r="B81" s="473">
        <v>2005</v>
      </c>
      <c r="C81" s="23">
        <v>523.5</v>
      </c>
      <c r="D81" s="23">
        <v>285.5</v>
      </c>
      <c r="E81" s="23">
        <v>809</v>
      </c>
      <c r="F81" s="20"/>
    </row>
    <row r="82" spans="1:6" ht="15" customHeight="1">
      <c r="A82" s="26"/>
      <c r="B82" s="473">
        <v>2012</v>
      </c>
      <c r="C82" s="23">
        <v>998.41600000000005</v>
      </c>
      <c r="D82" s="23">
        <v>419.786</v>
      </c>
      <c r="E82" s="23">
        <v>1418.202</v>
      </c>
      <c r="F82" s="20"/>
    </row>
    <row r="83" spans="1:6" ht="15" customHeight="1">
      <c r="A83" s="26"/>
      <c r="B83" s="80" t="s">
        <v>20</v>
      </c>
      <c r="C83" s="90"/>
      <c r="D83" s="90"/>
      <c r="E83" s="90"/>
      <c r="F83" s="20"/>
    </row>
    <row r="84" spans="1:6" ht="15" customHeight="1">
      <c r="A84" s="26"/>
      <c r="B84" s="473">
        <v>2005</v>
      </c>
      <c r="C84" s="23">
        <v>293</v>
      </c>
      <c r="D84" s="23">
        <v>151.69999999999999</v>
      </c>
      <c r="E84" s="23">
        <v>444.7</v>
      </c>
      <c r="F84" s="20"/>
    </row>
    <row r="85" spans="1:6" ht="15" customHeight="1">
      <c r="A85" s="26"/>
      <c r="B85" s="473">
        <v>2012</v>
      </c>
      <c r="C85" s="23">
        <v>409.43400000000003</v>
      </c>
      <c r="D85" s="23">
        <v>221.571</v>
      </c>
      <c r="E85" s="23">
        <v>631.005</v>
      </c>
      <c r="F85" s="20"/>
    </row>
    <row r="86" spans="1:6" ht="15" customHeight="1">
      <c r="A86" s="26"/>
      <c r="B86" s="80" t="s">
        <v>18</v>
      </c>
      <c r="C86" s="90"/>
      <c r="D86" s="90"/>
      <c r="E86" s="90"/>
      <c r="F86" s="20"/>
    </row>
    <row r="87" spans="1:6" ht="15" customHeight="1">
      <c r="A87" s="26"/>
      <c r="B87" s="473">
        <v>2005</v>
      </c>
      <c r="C87" s="23">
        <v>85.2</v>
      </c>
      <c r="D87" s="23">
        <v>23.4</v>
      </c>
      <c r="E87" s="23">
        <v>108.6</v>
      </c>
      <c r="F87" s="20"/>
    </row>
    <row r="88" spans="1:6" ht="15" customHeight="1">
      <c r="A88" s="26"/>
      <c r="B88" s="473">
        <v>2012</v>
      </c>
      <c r="C88" s="23">
        <v>254.20099999999999</v>
      </c>
      <c r="D88" s="23">
        <v>31.155000000000001</v>
      </c>
      <c r="E88" s="23">
        <v>285.35599999999999</v>
      </c>
      <c r="F88" s="20"/>
    </row>
    <row r="89" spans="1:6" ht="15" customHeight="1">
      <c r="A89" s="26"/>
      <c r="B89" s="80" t="s">
        <v>60</v>
      </c>
      <c r="C89" s="90"/>
      <c r="D89" s="90"/>
      <c r="E89" s="90"/>
      <c r="F89" s="20"/>
    </row>
    <row r="90" spans="1:6" ht="15" customHeight="1">
      <c r="A90" s="26"/>
      <c r="B90" s="473">
        <v>2005</v>
      </c>
      <c r="C90" s="23">
        <v>10.199999999999999</v>
      </c>
      <c r="D90" s="23">
        <v>1.7</v>
      </c>
      <c r="E90" s="23">
        <v>11.9</v>
      </c>
      <c r="F90" s="20"/>
    </row>
    <row r="91" spans="1:6" ht="15" customHeight="1">
      <c r="A91" s="26"/>
      <c r="B91" s="473" t="s">
        <v>61</v>
      </c>
      <c r="C91" s="30" t="s">
        <v>9</v>
      </c>
      <c r="D91" s="30" t="s">
        <v>9</v>
      </c>
      <c r="E91" s="30" t="s">
        <v>9</v>
      </c>
      <c r="F91" s="20"/>
    </row>
    <row r="92" spans="1:6" ht="15" customHeight="1">
      <c r="B92" s="6" t="s">
        <v>14</v>
      </c>
      <c r="C92" s="6"/>
      <c r="D92" s="6"/>
      <c r="E92" s="6"/>
      <c r="F92" s="28"/>
    </row>
    <row r="93" spans="1:6" ht="15" customHeight="1">
      <c r="B93" s="42" t="s">
        <v>62</v>
      </c>
      <c r="C93" s="6"/>
      <c r="D93" s="6"/>
      <c r="E93" s="6"/>
      <c r="F93" s="28"/>
    </row>
    <row r="94" spans="1:6" ht="15" customHeight="1">
      <c r="B94" s="42" t="s">
        <v>63</v>
      </c>
      <c r="C94" s="6"/>
      <c r="D94" s="6"/>
      <c r="E94" s="6"/>
      <c r="F94" s="28"/>
    </row>
    <row r="95" spans="1:6" ht="15" customHeight="1">
      <c r="B95" s="2113" t="s">
        <v>241</v>
      </c>
      <c r="C95" s="2113"/>
      <c r="D95" s="2113"/>
      <c r="E95" s="2113"/>
      <c r="F95" s="2113"/>
    </row>
    <row r="96" spans="1:6" ht="15" customHeight="1">
      <c r="B96" s="79" t="s">
        <v>221</v>
      </c>
      <c r="C96" s="462"/>
      <c r="D96" s="462"/>
      <c r="E96" s="462"/>
      <c r="F96" s="462"/>
    </row>
    <row r="97" spans="2:6" ht="15" customHeight="1">
      <c r="B97" s="91" t="s">
        <v>64</v>
      </c>
      <c r="C97" s="92">
        <v>2005</v>
      </c>
      <c r="D97" s="92">
        <v>2010</v>
      </c>
      <c r="E97" s="92">
        <v>2011</v>
      </c>
      <c r="F97" s="92">
        <v>2012</v>
      </c>
    </row>
    <row r="98" spans="2:6" ht="15" customHeight="1">
      <c r="B98" s="80" t="s">
        <v>5</v>
      </c>
      <c r="C98" s="93">
        <v>1374.2</v>
      </c>
      <c r="D98" s="93">
        <v>1967.7</v>
      </c>
      <c r="E98" s="93">
        <v>2161.6190000000001</v>
      </c>
      <c r="F98" s="94">
        <v>2334.5630000000001</v>
      </c>
    </row>
    <row r="99" spans="2:6" ht="15" customHeight="1">
      <c r="B99" s="80" t="s">
        <v>19</v>
      </c>
      <c r="C99" s="80">
        <v>809</v>
      </c>
      <c r="D99" s="93">
        <v>1197.3</v>
      </c>
      <c r="E99" s="93">
        <v>1310.4849999999999</v>
      </c>
      <c r="F99" s="94">
        <v>1418.202</v>
      </c>
    </row>
    <row r="100" spans="2:6" ht="15" customHeight="1">
      <c r="B100" s="39" t="s">
        <v>16</v>
      </c>
      <c r="C100" s="41">
        <v>177.6</v>
      </c>
      <c r="D100" s="41">
        <v>228.2</v>
      </c>
      <c r="E100" s="95">
        <v>241.476</v>
      </c>
      <c r="F100" s="95">
        <v>253.74</v>
      </c>
    </row>
    <row r="101" spans="2:6" ht="15" customHeight="1">
      <c r="B101" s="82" t="s">
        <v>7</v>
      </c>
      <c r="C101" s="23">
        <v>91.4</v>
      </c>
      <c r="D101" s="23">
        <v>114.4</v>
      </c>
      <c r="E101" s="96">
        <v>124.13800000000001</v>
      </c>
      <c r="F101" s="96">
        <v>130.506</v>
      </c>
    </row>
    <row r="102" spans="2:6" ht="15" customHeight="1">
      <c r="B102" s="82" t="s">
        <v>8</v>
      </c>
      <c r="C102" s="23">
        <v>86.3</v>
      </c>
      <c r="D102" s="23">
        <v>113.8</v>
      </c>
      <c r="E102" s="96">
        <v>117.33799999999999</v>
      </c>
      <c r="F102" s="96">
        <v>123.23399999999999</v>
      </c>
    </row>
    <row r="103" spans="2:6" ht="15" customHeight="1">
      <c r="B103" s="39" t="s">
        <v>17</v>
      </c>
      <c r="C103" s="41">
        <v>631.4</v>
      </c>
      <c r="D103" s="41">
        <v>969.1</v>
      </c>
      <c r="E103" s="95">
        <v>1069.009</v>
      </c>
      <c r="F103" s="95">
        <v>1164.462</v>
      </c>
    </row>
    <row r="104" spans="2:6" ht="15" customHeight="1">
      <c r="B104" s="82" t="s">
        <v>7</v>
      </c>
      <c r="C104" s="23">
        <v>432.1</v>
      </c>
      <c r="D104" s="23">
        <v>716.4</v>
      </c>
      <c r="E104" s="96">
        <v>788.92600000000004</v>
      </c>
      <c r="F104" s="96">
        <v>867.91</v>
      </c>
    </row>
    <row r="105" spans="2:6" ht="15" customHeight="1">
      <c r="B105" s="82" t="s">
        <v>8</v>
      </c>
      <c r="C105" s="23">
        <v>199.3</v>
      </c>
      <c r="D105" s="23">
        <v>252.7</v>
      </c>
      <c r="E105" s="96">
        <v>280.08300000000003</v>
      </c>
      <c r="F105" s="96">
        <v>296.55200000000002</v>
      </c>
    </row>
    <row r="106" spans="2:6" ht="15" customHeight="1">
      <c r="B106" s="97" t="s">
        <v>20</v>
      </c>
      <c r="C106" s="98">
        <v>444.7</v>
      </c>
      <c r="D106" s="98">
        <v>568.20000000000005</v>
      </c>
      <c r="E106" s="99">
        <v>595.84500000000003</v>
      </c>
      <c r="F106" s="99">
        <v>631.005</v>
      </c>
    </row>
    <row r="107" spans="2:6" ht="15" customHeight="1">
      <c r="B107" s="39" t="s">
        <v>16</v>
      </c>
      <c r="C107" s="41">
        <v>143.9</v>
      </c>
      <c r="D107" s="41">
        <v>177.1</v>
      </c>
      <c r="E107" s="95">
        <v>186.005</v>
      </c>
      <c r="F107" s="95">
        <v>194.15799999999999</v>
      </c>
    </row>
    <row r="108" spans="2:6" ht="15" customHeight="1">
      <c r="B108" s="82" t="s">
        <v>7</v>
      </c>
      <c r="C108" s="23">
        <v>70.3</v>
      </c>
      <c r="D108" s="23">
        <v>87.7</v>
      </c>
      <c r="E108" s="96">
        <v>94.051000000000002</v>
      </c>
      <c r="F108" s="96">
        <v>98.686000000000007</v>
      </c>
    </row>
    <row r="109" spans="2:6" ht="15" customHeight="1">
      <c r="B109" s="82" t="s">
        <v>8</v>
      </c>
      <c r="C109" s="23">
        <v>73.599999999999994</v>
      </c>
      <c r="D109" s="23">
        <v>89.5</v>
      </c>
      <c r="E109" s="96">
        <v>91.953999999999994</v>
      </c>
      <c r="F109" s="96">
        <v>95.471999999999994</v>
      </c>
    </row>
    <row r="110" spans="2:6" ht="15" customHeight="1">
      <c r="B110" s="39" t="s">
        <v>17</v>
      </c>
      <c r="C110" s="41">
        <v>300.7</v>
      </c>
      <c r="D110" s="41">
        <v>391.1</v>
      </c>
      <c r="E110" s="95">
        <v>409.84</v>
      </c>
      <c r="F110" s="95">
        <v>436.84699999999998</v>
      </c>
    </row>
    <row r="111" spans="2:6" ht="15" customHeight="1">
      <c r="B111" s="82" t="s">
        <v>7</v>
      </c>
      <c r="C111" s="23">
        <v>222.6</v>
      </c>
      <c r="D111" s="23">
        <v>290</v>
      </c>
      <c r="E111" s="96">
        <v>291.76799999999997</v>
      </c>
      <c r="F111" s="96">
        <v>310.74799999999999</v>
      </c>
    </row>
    <row r="112" spans="2:6" ht="15" customHeight="1">
      <c r="B112" s="82" t="s">
        <v>8</v>
      </c>
      <c r="C112" s="23">
        <v>78.099999999999994</v>
      </c>
      <c r="D112" s="23">
        <v>101.1</v>
      </c>
      <c r="E112" s="96">
        <v>118.072</v>
      </c>
      <c r="F112" s="96">
        <v>126.099</v>
      </c>
    </row>
    <row r="113" spans="2:6" ht="15" customHeight="1">
      <c r="B113" s="97" t="s">
        <v>18</v>
      </c>
      <c r="C113" s="98">
        <v>108.6</v>
      </c>
      <c r="D113" s="98">
        <v>184.5</v>
      </c>
      <c r="E113" s="99">
        <v>255.28899999999999</v>
      </c>
      <c r="F113" s="99">
        <v>285.35599999999999</v>
      </c>
    </row>
    <row r="114" spans="2:6" ht="15" customHeight="1">
      <c r="B114" s="39" t="s">
        <v>16</v>
      </c>
      <c r="C114" s="41">
        <v>20.2</v>
      </c>
      <c r="D114" s="41">
        <v>25.2</v>
      </c>
      <c r="E114" s="95">
        <v>27.584</v>
      </c>
      <c r="F114" s="95">
        <v>28.824000000000002</v>
      </c>
    </row>
    <row r="115" spans="2:6" ht="15" customHeight="1">
      <c r="B115" s="82" t="s">
        <v>7</v>
      </c>
      <c r="C115" s="23">
        <v>10.6</v>
      </c>
      <c r="D115" s="23">
        <v>13.8</v>
      </c>
      <c r="E115" s="96">
        <v>16.225000000000001</v>
      </c>
      <c r="F115" s="96">
        <v>17.195</v>
      </c>
    </row>
    <row r="116" spans="2:6" ht="15" customHeight="1">
      <c r="B116" s="82" t="s">
        <v>8</v>
      </c>
      <c r="C116" s="23">
        <v>9.6</v>
      </c>
      <c r="D116" s="23">
        <v>11.4</v>
      </c>
      <c r="E116" s="96">
        <v>11.359</v>
      </c>
      <c r="F116" s="96">
        <v>11.629</v>
      </c>
    </row>
    <row r="117" spans="2:6" ht="15" customHeight="1">
      <c r="B117" s="39" t="s">
        <v>17</v>
      </c>
      <c r="C117" s="41">
        <v>88.3</v>
      </c>
      <c r="D117" s="41">
        <v>159.30000000000001</v>
      </c>
      <c r="E117" s="95">
        <v>227.70500000000001</v>
      </c>
      <c r="F117" s="95">
        <v>256.53199999999998</v>
      </c>
    </row>
    <row r="118" spans="2:6" ht="15" customHeight="1">
      <c r="B118" s="82" t="s">
        <v>7</v>
      </c>
      <c r="C118" s="23">
        <v>74.5</v>
      </c>
      <c r="D118" s="23">
        <v>141.80000000000001</v>
      </c>
      <c r="E118" s="96">
        <v>209.17699999999999</v>
      </c>
      <c r="F118" s="96">
        <v>237.006</v>
      </c>
    </row>
    <row r="119" spans="2:6" ht="15" customHeight="1">
      <c r="B119" s="82" t="s">
        <v>8</v>
      </c>
      <c r="C119" s="23">
        <v>13.8</v>
      </c>
      <c r="D119" s="23">
        <v>17.5</v>
      </c>
      <c r="E119" s="96">
        <v>18.527999999999999</v>
      </c>
      <c r="F119" s="96">
        <v>19.526</v>
      </c>
    </row>
    <row r="120" spans="2:6" ht="15" customHeight="1">
      <c r="B120" s="97" t="s">
        <v>65</v>
      </c>
      <c r="C120" s="98">
        <v>11.9</v>
      </c>
      <c r="D120" s="98">
        <v>17.600000000000001</v>
      </c>
      <c r="E120" s="98" t="s">
        <v>9</v>
      </c>
      <c r="F120" s="98" t="s">
        <v>9</v>
      </c>
    </row>
    <row r="121" spans="2:6" ht="15" customHeight="1">
      <c r="B121" s="39" t="s">
        <v>16</v>
      </c>
      <c r="C121" s="41">
        <v>2.5</v>
      </c>
      <c r="D121" s="41">
        <v>3.2</v>
      </c>
      <c r="E121" s="41" t="s">
        <v>9</v>
      </c>
      <c r="F121" s="41" t="s">
        <v>9</v>
      </c>
    </row>
    <row r="122" spans="2:6" ht="15" customHeight="1">
      <c r="B122" s="82" t="s">
        <v>7</v>
      </c>
      <c r="C122" s="23">
        <v>1.5</v>
      </c>
      <c r="D122" s="23">
        <v>1.9</v>
      </c>
      <c r="E122" s="23" t="s">
        <v>9</v>
      </c>
      <c r="F122" s="23" t="s">
        <v>9</v>
      </c>
    </row>
    <row r="123" spans="2:6" ht="15" customHeight="1">
      <c r="B123" s="82" t="s">
        <v>8</v>
      </c>
      <c r="C123" s="23">
        <v>1</v>
      </c>
      <c r="D123" s="23">
        <v>1.3</v>
      </c>
      <c r="E123" s="23" t="s">
        <v>9</v>
      </c>
      <c r="F123" s="23" t="s">
        <v>9</v>
      </c>
    </row>
    <row r="124" spans="2:6" ht="15" customHeight="1">
      <c r="B124" s="39" t="s">
        <v>17</v>
      </c>
      <c r="C124" s="41">
        <v>9.4</v>
      </c>
      <c r="D124" s="41">
        <v>14.4</v>
      </c>
      <c r="E124" s="41" t="s">
        <v>9</v>
      </c>
      <c r="F124" s="41" t="s">
        <v>9</v>
      </c>
    </row>
    <row r="125" spans="2:6" ht="15" customHeight="1">
      <c r="B125" s="82" t="s">
        <v>7</v>
      </c>
      <c r="C125" s="23">
        <v>8.6999999999999993</v>
      </c>
      <c r="D125" s="23">
        <v>13.6</v>
      </c>
      <c r="E125" s="23" t="s">
        <v>9</v>
      </c>
      <c r="F125" s="23" t="s">
        <v>9</v>
      </c>
    </row>
    <row r="126" spans="2:6" ht="15" customHeight="1">
      <c r="B126" s="82" t="s">
        <v>8</v>
      </c>
      <c r="C126" s="23">
        <v>0.6</v>
      </c>
      <c r="D126" s="23">
        <v>0.8</v>
      </c>
      <c r="E126" s="23" t="s">
        <v>9</v>
      </c>
      <c r="F126" s="23" t="s">
        <v>9</v>
      </c>
    </row>
    <row r="127" spans="2:6" ht="15" customHeight="1">
      <c r="B127" s="6" t="s">
        <v>14</v>
      </c>
      <c r="C127" s="6"/>
      <c r="D127" s="6"/>
      <c r="E127" s="6"/>
      <c r="F127" s="28"/>
    </row>
    <row r="128" spans="2:6" ht="15" customHeight="1">
      <c r="B128" s="42" t="s">
        <v>62</v>
      </c>
      <c r="C128" s="6"/>
      <c r="D128" s="6"/>
      <c r="E128" s="6"/>
      <c r="F128" s="28"/>
    </row>
    <row r="129" spans="1:6" ht="16.5" customHeight="1">
      <c r="B129" s="42" t="s">
        <v>63</v>
      </c>
      <c r="C129" s="6"/>
      <c r="D129" s="6"/>
      <c r="E129" s="6"/>
      <c r="F129" s="28"/>
    </row>
    <row r="130" spans="1:6" ht="15" customHeight="1">
      <c r="B130" s="42"/>
      <c r="C130" s="6"/>
      <c r="D130" s="6"/>
      <c r="E130" s="6"/>
      <c r="F130" s="28"/>
    </row>
    <row r="131" spans="1:6" ht="15" customHeight="1">
      <c r="B131" s="13" t="s">
        <v>66</v>
      </c>
      <c r="C131" s="100"/>
      <c r="D131" s="100"/>
      <c r="E131" s="28"/>
      <c r="F131" s="28"/>
    </row>
    <row r="132" spans="1:6" ht="15" customHeight="1">
      <c r="B132" s="79" t="s">
        <v>219</v>
      </c>
      <c r="C132" s="19"/>
      <c r="D132" s="19"/>
      <c r="E132" s="19"/>
      <c r="F132" s="19"/>
    </row>
    <row r="133" spans="1:6" ht="15" customHeight="1">
      <c r="B133" s="88" t="s">
        <v>67</v>
      </c>
      <c r="C133" s="85" t="s">
        <v>7</v>
      </c>
      <c r="D133" s="85" t="s">
        <v>8</v>
      </c>
      <c r="E133" s="85" t="s">
        <v>0</v>
      </c>
      <c r="F133" s="28"/>
    </row>
    <row r="134" spans="1:6" ht="15" customHeight="1">
      <c r="B134" s="80" t="s">
        <v>0</v>
      </c>
      <c r="C134" s="101">
        <v>1662051</v>
      </c>
      <c r="D134" s="101">
        <v>672512</v>
      </c>
      <c r="E134" s="101">
        <v>2334563</v>
      </c>
      <c r="F134" s="28"/>
    </row>
    <row r="135" spans="1:6" ht="15" customHeight="1">
      <c r="A135" s="26"/>
      <c r="B135" s="102" t="s">
        <v>68</v>
      </c>
      <c r="C135" s="30">
        <v>80854</v>
      </c>
      <c r="D135" s="30">
        <v>75519</v>
      </c>
      <c r="E135" s="30">
        <v>156373</v>
      </c>
      <c r="F135" s="28"/>
    </row>
    <row r="136" spans="1:6" ht="15" customHeight="1">
      <c r="A136" s="26"/>
      <c r="B136" s="102" t="s">
        <v>69</v>
      </c>
      <c r="C136" s="30">
        <v>68887</v>
      </c>
      <c r="D136" s="30">
        <v>63752</v>
      </c>
      <c r="E136" s="30">
        <v>132639</v>
      </c>
      <c r="F136" s="28"/>
    </row>
    <row r="137" spans="1:6" ht="15" customHeight="1">
      <c r="A137" s="26"/>
      <c r="B137" s="102" t="s">
        <v>70</v>
      </c>
      <c r="C137" s="30">
        <v>56217</v>
      </c>
      <c r="D137" s="30">
        <v>51479</v>
      </c>
      <c r="E137" s="30">
        <v>107696</v>
      </c>
      <c r="F137" s="28"/>
    </row>
    <row r="138" spans="1:6" ht="15" customHeight="1">
      <c r="A138" s="26"/>
      <c r="B138" s="102" t="s">
        <v>71</v>
      </c>
      <c r="C138" s="30">
        <v>58912</v>
      </c>
      <c r="D138" s="30">
        <v>50228</v>
      </c>
      <c r="E138" s="30">
        <v>109140</v>
      </c>
      <c r="F138" s="28"/>
    </row>
    <row r="139" spans="1:6" ht="15" customHeight="1">
      <c r="A139" s="26"/>
      <c r="B139" s="102" t="s">
        <v>72</v>
      </c>
      <c r="C139" s="30">
        <v>200811</v>
      </c>
      <c r="D139" s="30">
        <v>75101</v>
      </c>
      <c r="E139" s="30">
        <v>275912</v>
      </c>
      <c r="F139" s="28"/>
    </row>
    <row r="140" spans="1:6" ht="15" customHeight="1">
      <c r="A140" s="26"/>
      <c r="B140" s="102" t="s">
        <v>73</v>
      </c>
      <c r="C140" s="30">
        <v>345513</v>
      </c>
      <c r="D140" s="30">
        <v>96836</v>
      </c>
      <c r="E140" s="30">
        <v>442349</v>
      </c>
      <c r="F140" s="28"/>
    </row>
    <row r="141" spans="1:6" ht="15" customHeight="1">
      <c r="A141" s="26"/>
      <c r="B141" s="102" t="s">
        <v>74</v>
      </c>
      <c r="C141" s="30">
        <v>281097</v>
      </c>
      <c r="D141" s="30">
        <v>81073</v>
      </c>
      <c r="E141" s="30">
        <v>362170</v>
      </c>
      <c r="F141" s="28"/>
    </row>
    <row r="142" spans="1:6" ht="15" customHeight="1">
      <c r="A142" s="26"/>
      <c r="B142" s="102" t="s">
        <v>75</v>
      </c>
      <c r="C142" s="30">
        <v>201066</v>
      </c>
      <c r="D142" s="30">
        <v>59690</v>
      </c>
      <c r="E142" s="30">
        <v>260756</v>
      </c>
      <c r="F142" s="28"/>
    </row>
    <row r="143" spans="1:6" ht="15" customHeight="1">
      <c r="A143" s="26"/>
      <c r="B143" s="102" t="s">
        <v>76</v>
      </c>
      <c r="C143" s="30">
        <v>146467</v>
      </c>
      <c r="D143" s="30">
        <v>41093</v>
      </c>
      <c r="E143" s="30">
        <v>187560</v>
      </c>
      <c r="F143" s="28"/>
    </row>
    <row r="144" spans="1:6" ht="15" customHeight="1">
      <c r="A144" s="26"/>
      <c r="B144" s="102" t="s">
        <v>77</v>
      </c>
      <c r="C144" s="30">
        <v>91369</v>
      </c>
      <c r="D144" s="30">
        <v>28818</v>
      </c>
      <c r="E144" s="30">
        <v>120187</v>
      </c>
      <c r="F144" s="28"/>
    </row>
    <row r="145" spans="1:6" ht="15" customHeight="1">
      <c r="A145" s="26"/>
      <c r="B145" s="102" t="s">
        <v>78</v>
      </c>
      <c r="C145" s="30">
        <v>63872</v>
      </c>
      <c r="D145" s="30">
        <v>20397</v>
      </c>
      <c r="E145" s="30">
        <v>84269</v>
      </c>
      <c r="F145" s="28"/>
    </row>
    <row r="146" spans="1:6" ht="15" customHeight="1">
      <c r="A146" s="26"/>
      <c r="B146" s="102" t="s">
        <v>79</v>
      </c>
      <c r="C146" s="30">
        <v>37949</v>
      </c>
      <c r="D146" s="30">
        <v>12688</v>
      </c>
      <c r="E146" s="30">
        <v>50637</v>
      </c>
      <c r="F146" s="28"/>
    </row>
    <row r="147" spans="1:6" ht="15" customHeight="1">
      <c r="A147" s="26"/>
      <c r="B147" s="102" t="s">
        <v>80</v>
      </c>
      <c r="C147" s="30">
        <v>16401</v>
      </c>
      <c r="D147" s="30">
        <v>6945</v>
      </c>
      <c r="E147" s="30">
        <v>23346</v>
      </c>
      <c r="F147" s="28"/>
    </row>
    <row r="148" spans="1:6" ht="15" customHeight="1">
      <c r="A148" s="26"/>
      <c r="B148" s="102" t="s">
        <v>81</v>
      </c>
      <c r="C148" s="30">
        <v>6303</v>
      </c>
      <c r="D148" s="30">
        <v>3692</v>
      </c>
      <c r="E148" s="30">
        <v>9995</v>
      </c>
      <c r="F148" s="28"/>
    </row>
    <row r="149" spans="1:6" ht="15" customHeight="1">
      <c r="A149" s="26"/>
      <c r="B149" s="102" t="s">
        <v>82</v>
      </c>
      <c r="C149" s="30">
        <v>3387</v>
      </c>
      <c r="D149" s="30">
        <v>2520</v>
      </c>
      <c r="E149" s="30">
        <v>5907</v>
      </c>
      <c r="F149" s="28"/>
    </row>
    <row r="150" spans="1:6" ht="15" customHeight="1">
      <c r="A150" s="26"/>
      <c r="B150" s="102" t="s">
        <v>83</v>
      </c>
      <c r="C150" s="30">
        <v>1546</v>
      </c>
      <c r="D150" s="30">
        <v>1275</v>
      </c>
      <c r="E150" s="30">
        <v>2821</v>
      </c>
      <c r="F150" s="28"/>
    </row>
    <row r="151" spans="1:6" ht="15" customHeight="1">
      <c r="A151" s="26"/>
      <c r="B151" s="102" t="s">
        <v>84</v>
      </c>
      <c r="C151" s="30">
        <v>1400</v>
      </c>
      <c r="D151" s="30">
        <v>1406</v>
      </c>
      <c r="E151" s="30">
        <v>2806</v>
      </c>
      <c r="F151" s="28"/>
    </row>
    <row r="152" spans="1:6" ht="15" customHeight="1">
      <c r="B152" s="6" t="s">
        <v>14</v>
      </c>
      <c r="C152" s="28"/>
      <c r="D152" s="28"/>
      <c r="E152" s="28"/>
      <c r="F152" s="28"/>
    </row>
    <row r="153" spans="1:6" ht="15" customHeight="1">
      <c r="B153" s="42"/>
      <c r="C153" s="6"/>
      <c r="D153" s="6"/>
      <c r="E153" s="6"/>
      <c r="F153" s="28"/>
    </row>
    <row r="154" spans="1:6" ht="15" customHeight="1">
      <c r="B154" s="2114" t="s">
        <v>85</v>
      </c>
      <c r="C154" s="2114"/>
      <c r="D154" s="2114"/>
      <c r="E154" s="2114"/>
      <c r="F154" s="28"/>
    </row>
    <row r="155" spans="1:6" ht="15" customHeight="1">
      <c r="B155" s="79" t="s">
        <v>219</v>
      </c>
      <c r="C155" s="19"/>
      <c r="D155" s="19"/>
      <c r="E155" s="19"/>
      <c r="F155" s="19"/>
    </row>
    <row r="156" spans="1:6" ht="15" customHeight="1">
      <c r="B156" s="88" t="s">
        <v>67</v>
      </c>
      <c r="C156" s="85" t="s">
        <v>7</v>
      </c>
      <c r="D156" s="85" t="s">
        <v>8</v>
      </c>
      <c r="E156" s="85" t="s">
        <v>0</v>
      </c>
      <c r="F156" s="11"/>
    </row>
    <row r="157" spans="1:6" ht="15" customHeight="1">
      <c r="B157" s="80" t="s">
        <v>0</v>
      </c>
      <c r="C157" s="101">
        <v>246387</v>
      </c>
      <c r="D157" s="101">
        <v>230335</v>
      </c>
      <c r="E157" s="101">
        <v>476722</v>
      </c>
      <c r="F157" s="11"/>
    </row>
    <row r="158" spans="1:6" ht="15" customHeight="1">
      <c r="A158" s="26"/>
      <c r="B158" s="102" t="s">
        <v>86</v>
      </c>
      <c r="C158" s="30">
        <v>37231</v>
      </c>
      <c r="D158" s="30">
        <v>35234</v>
      </c>
      <c r="E158" s="30">
        <v>72465</v>
      </c>
      <c r="F158" s="28"/>
    </row>
    <row r="159" spans="1:6" ht="15" customHeight="1">
      <c r="A159" s="26"/>
      <c r="B159" s="102" t="s">
        <v>87</v>
      </c>
      <c r="C159" s="30">
        <v>31637</v>
      </c>
      <c r="D159" s="30">
        <v>29546</v>
      </c>
      <c r="E159" s="30">
        <v>61183</v>
      </c>
      <c r="F159" s="28"/>
    </row>
    <row r="160" spans="1:6" ht="15" customHeight="1">
      <c r="A160" s="26"/>
      <c r="B160" s="102" t="s">
        <v>88</v>
      </c>
      <c r="C160" s="30">
        <v>26310</v>
      </c>
      <c r="D160" s="30">
        <v>23911</v>
      </c>
      <c r="E160" s="30">
        <v>50221</v>
      </c>
      <c r="F160" s="28"/>
    </row>
    <row r="161" spans="1:6" ht="15" customHeight="1">
      <c r="A161" s="26"/>
      <c r="B161" s="102" t="s">
        <v>89</v>
      </c>
      <c r="C161" s="30">
        <v>25374</v>
      </c>
      <c r="D161" s="30">
        <v>23819</v>
      </c>
      <c r="E161" s="30">
        <v>49193</v>
      </c>
      <c r="F161" s="28"/>
    </row>
    <row r="162" spans="1:6" ht="15" customHeight="1">
      <c r="A162" s="26"/>
      <c r="B162" s="102" t="s">
        <v>90</v>
      </c>
      <c r="C162" s="30">
        <v>24801</v>
      </c>
      <c r="D162" s="30">
        <v>23624</v>
      </c>
      <c r="E162" s="30">
        <v>48425</v>
      </c>
      <c r="F162" s="28"/>
    </row>
    <row r="163" spans="1:6" ht="15" customHeight="1">
      <c r="A163" s="26"/>
      <c r="B163" s="102" t="s">
        <v>91</v>
      </c>
      <c r="C163" s="30">
        <v>25621</v>
      </c>
      <c r="D163" s="30">
        <v>24107</v>
      </c>
      <c r="E163" s="30">
        <v>49728</v>
      </c>
      <c r="F163" s="28"/>
    </row>
    <row r="164" spans="1:6" ht="15" customHeight="1">
      <c r="A164" s="26"/>
      <c r="B164" s="102" t="s">
        <v>92</v>
      </c>
      <c r="C164" s="30">
        <v>22928</v>
      </c>
      <c r="D164" s="30">
        <v>20151</v>
      </c>
      <c r="E164" s="30">
        <v>43079</v>
      </c>
      <c r="F164" s="28"/>
    </row>
    <row r="165" spans="1:6" ht="15" customHeight="1">
      <c r="A165" s="26"/>
      <c r="B165" s="102" t="s">
        <v>93</v>
      </c>
      <c r="C165" s="30">
        <v>14873</v>
      </c>
      <c r="D165" s="30">
        <v>14216</v>
      </c>
      <c r="E165" s="30">
        <v>29089</v>
      </c>
      <c r="F165" s="28"/>
    </row>
    <row r="166" spans="1:6" ht="15" customHeight="1">
      <c r="A166" s="26"/>
      <c r="B166" s="102" t="s">
        <v>94</v>
      </c>
      <c r="C166" s="30">
        <v>10421</v>
      </c>
      <c r="D166" s="30">
        <v>9880</v>
      </c>
      <c r="E166" s="30">
        <v>20301</v>
      </c>
      <c r="F166" s="28"/>
    </row>
    <row r="167" spans="1:6" ht="15" customHeight="1">
      <c r="A167" s="26"/>
      <c r="B167" s="102" t="s">
        <v>95</v>
      </c>
      <c r="C167" s="30">
        <v>7582</v>
      </c>
      <c r="D167" s="30">
        <v>7478</v>
      </c>
      <c r="E167" s="30">
        <v>15060</v>
      </c>
      <c r="F167" s="28"/>
    </row>
    <row r="168" spans="1:6" ht="15" customHeight="1">
      <c r="A168" s="26"/>
      <c r="B168" s="102" t="s">
        <v>96</v>
      </c>
      <c r="C168" s="30">
        <v>5672</v>
      </c>
      <c r="D168" s="30">
        <v>6267</v>
      </c>
      <c r="E168" s="30">
        <v>11939</v>
      </c>
      <c r="F168" s="28"/>
    </row>
    <row r="169" spans="1:6" ht="15" customHeight="1">
      <c r="A169" s="26"/>
      <c r="B169" s="102" t="s">
        <v>97</v>
      </c>
      <c r="C169" s="30">
        <v>4585</v>
      </c>
      <c r="D169" s="30">
        <v>4543</v>
      </c>
      <c r="E169" s="30">
        <v>9128</v>
      </c>
      <c r="F169" s="28"/>
    </row>
    <row r="170" spans="1:6" ht="15" customHeight="1">
      <c r="A170" s="26"/>
      <c r="B170" s="102" t="s">
        <v>98</v>
      </c>
      <c r="C170" s="30">
        <v>3641</v>
      </c>
      <c r="D170" s="30">
        <v>2960</v>
      </c>
      <c r="E170" s="30">
        <v>6601</v>
      </c>
      <c r="F170" s="28"/>
    </row>
    <row r="171" spans="1:6" ht="15" customHeight="1">
      <c r="A171" s="26"/>
      <c r="B171" s="102" t="s">
        <v>99</v>
      </c>
      <c r="C171" s="30">
        <v>2199</v>
      </c>
      <c r="D171" s="30">
        <v>1783</v>
      </c>
      <c r="E171" s="30">
        <v>3982</v>
      </c>
      <c r="F171" s="28"/>
    </row>
    <row r="172" spans="1:6" ht="15" customHeight="1">
      <c r="A172" s="26"/>
      <c r="B172" s="102" t="s">
        <v>100</v>
      </c>
      <c r="C172" s="30">
        <v>1771</v>
      </c>
      <c r="D172" s="30">
        <v>1474</v>
      </c>
      <c r="E172" s="30">
        <v>3245</v>
      </c>
      <c r="F172" s="28"/>
    </row>
    <row r="173" spans="1:6" ht="15" customHeight="1">
      <c r="A173" s="26"/>
      <c r="B173" s="102" t="s">
        <v>101</v>
      </c>
      <c r="C173" s="30">
        <v>903</v>
      </c>
      <c r="D173" s="30">
        <v>694</v>
      </c>
      <c r="E173" s="30">
        <v>1597</v>
      </c>
      <c r="F173" s="28"/>
    </row>
    <row r="174" spans="1:6" ht="15" customHeight="1">
      <c r="A174" s="26"/>
      <c r="B174" s="102" t="s">
        <v>102</v>
      </c>
      <c r="C174" s="30">
        <v>838</v>
      </c>
      <c r="D174" s="30">
        <v>648</v>
      </c>
      <c r="E174" s="30">
        <v>1486</v>
      </c>
      <c r="F174" s="28"/>
    </row>
    <row r="175" spans="1:6" ht="15" customHeight="1">
      <c r="B175" s="6" t="s">
        <v>14</v>
      </c>
      <c r="C175" s="6"/>
      <c r="D175" s="6"/>
      <c r="E175" s="6"/>
      <c r="F175" s="28"/>
    </row>
    <row r="176" spans="1:6" ht="15" customHeight="1">
      <c r="B176" s="42"/>
      <c r="C176" s="6"/>
      <c r="D176" s="6"/>
      <c r="E176" s="6"/>
      <c r="F176" s="28"/>
    </row>
    <row r="177" spans="1:6" ht="15" customHeight="1">
      <c r="B177" s="2114" t="s">
        <v>103</v>
      </c>
      <c r="C177" s="2114"/>
      <c r="D177" s="2114"/>
      <c r="E177" s="2114"/>
      <c r="F177" s="28"/>
    </row>
    <row r="178" spans="1:6" ht="15" customHeight="1">
      <c r="B178" s="79" t="s">
        <v>219</v>
      </c>
      <c r="C178" s="19"/>
      <c r="D178" s="19"/>
      <c r="E178" s="19"/>
      <c r="F178" s="19"/>
    </row>
    <row r="179" spans="1:6" ht="15" customHeight="1">
      <c r="B179" s="88" t="s">
        <v>67</v>
      </c>
      <c r="C179" s="85" t="s">
        <v>7</v>
      </c>
      <c r="D179" s="85" t="s">
        <v>8</v>
      </c>
      <c r="E179" s="85" t="s">
        <v>0</v>
      </c>
      <c r="F179" s="28"/>
    </row>
    <row r="180" spans="1:6" ht="15" customHeight="1">
      <c r="B180" s="80" t="s">
        <v>0</v>
      </c>
      <c r="C180" s="101">
        <v>1415664</v>
      </c>
      <c r="D180" s="101">
        <v>442177</v>
      </c>
      <c r="E180" s="101">
        <v>1857841</v>
      </c>
      <c r="F180" s="28"/>
    </row>
    <row r="181" spans="1:6" ht="15" customHeight="1">
      <c r="A181" s="26"/>
      <c r="B181" s="102" t="s">
        <v>86</v>
      </c>
      <c r="C181" s="30">
        <v>43623</v>
      </c>
      <c r="D181" s="30">
        <v>40285</v>
      </c>
      <c r="E181" s="30">
        <v>83908</v>
      </c>
      <c r="F181" s="28"/>
    </row>
    <row r="182" spans="1:6" ht="15" customHeight="1">
      <c r="A182" s="26"/>
      <c r="B182" s="102" t="s">
        <v>87</v>
      </c>
      <c r="C182" s="30">
        <v>37250</v>
      </c>
      <c r="D182" s="30">
        <v>34206</v>
      </c>
      <c r="E182" s="30">
        <v>71456</v>
      </c>
      <c r="F182" s="28"/>
    </row>
    <row r="183" spans="1:6" ht="15" customHeight="1">
      <c r="A183" s="26"/>
      <c r="B183" s="102" t="s">
        <v>88</v>
      </c>
      <c r="C183" s="30">
        <v>29907</v>
      </c>
      <c r="D183" s="30">
        <v>27568</v>
      </c>
      <c r="E183" s="30">
        <v>57475</v>
      </c>
      <c r="F183" s="7"/>
    </row>
    <row r="184" spans="1:6" ht="15" customHeight="1">
      <c r="A184" s="26"/>
      <c r="B184" s="102" t="s">
        <v>89</v>
      </c>
      <c r="C184" s="30">
        <v>33538</v>
      </c>
      <c r="D184" s="30">
        <v>26409</v>
      </c>
      <c r="E184" s="30">
        <v>59947</v>
      </c>
      <c r="F184" s="103"/>
    </row>
    <row r="185" spans="1:6" ht="15" customHeight="1">
      <c r="A185" s="26"/>
      <c r="B185" s="102" t="s">
        <v>90</v>
      </c>
      <c r="C185" s="30">
        <v>176010</v>
      </c>
      <c r="D185" s="30">
        <v>51477</v>
      </c>
      <c r="E185" s="30">
        <v>227487</v>
      </c>
      <c r="F185" s="103"/>
    </row>
    <row r="186" spans="1:6" ht="15" customHeight="1">
      <c r="A186" s="26"/>
      <c r="B186" s="102" t="s">
        <v>91</v>
      </c>
      <c r="C186" s="30">
        <v>319892</v>
      </c>
      <c r="D186" s="30">
        <v>72729</v>
      </c>
      <c r="E186" s="30">
        <v>392621</v>
      </c>
      <c r="F186" s="103"/>
    </row>
    <row r="187" spans="1:6" ht="15" customHeight="1">
      <c r="A187" s="26"/>
      <c r="B187" s="102" t="s">
        <v>92</v>
      </c>
      <c r="C187" s="30">
        <v>258169</v>
      </c>
      <c r="D187" s="30">
        <v>60922</v>
      </c>
      <c r="E187" s="30">
        <v>319091</v>
      </c>
      <c r="F187" s="104"/>
    </row>
    <row r="188" spans="1:6" ht="15" customHeight="1">
      <c r="A188" s="26"/>
      <c r="B188" s="102" t="s">
        <v>93</v>
      </c>
      <c r="C188" s="30">
        <v>186193</v>
      </c>
      <c r="D188" s="30">
        <v>45474</v>
      </c>
      <c r="E188" s="30">
        <v>231667</v>
      </c>
      <c r="F188" s="104"/>
    </row>
    <row r="189" spans="1:6" ht="15" customHeight="1">
      <c r="A189" s="26"/>
      <c r="B189" s="102" t="s">
        <v>94</v>
      </c>
      <c r="C189" s="30">
        <v>136046</v>
      </c>
      <c r="D189" s="30">
        <v>31213</v>
      </c>
      <c r="E189" s="30">
        <v>167259</v>
      </c>
      <c r="F189" s="20"/>
    </row>
    <row r="190" spans="1:6" ht="15" customHeight="1">
      <c r="A190" s="26"/>
      <c r="B190" s="102" t="s">
        <v>95</v>
      </c>
      <c r="C190" s="30">
        <v>83787</v>
      </c>
      <c r="D190" s="30">
        <v>21340</v>
      </c>
      <c r="E190" s="30">
        <v>105127</v>
      </c>
      <c r="F190" s="20"/>
    </row>
    <row r="191" spans="1:6" ht="15" customHeight="1">
      <c r="A191" s="26"/>
      <c r="B191" s="102" t="s">
        <v>96</v>
      </c>
      <c r="C191" s="30">
        <v>58200</v>
      </c>
      <c r="D191" s="30">
        <v>14130</v>
      </c>
      <c r="E191" s="30">
        <v>72330</v>
      </c>
      <c r="F191" s="20"/>
    </row>
    <row r="192" spans="1:6" ht="15" customHeight="1">
      <c r="A192" s="26"/>
      <c r="B192" s="102" t="s">
        <v>97</v>
      </c>
      <c r="C192" s="30">
        <v>33364</v>
      </c>
      <c r="D192" s="30">
        <v>8145</v>
      </c>
      <c r="E192" s="30">
        <v>41509</v>
      </c>
      <c r="F192" s="20"/>
    </row>
    <row r="193" spans="1:43" ht="15" customHeight="1">
      <c r="A193" s="26"/>
      <c r="B193" s="102" t="s">
        <v>98</v>
      </c>
      <c r="C193" s="30">
        <v>12760</v>
      </c>
      <c r="D193" s="30">
        <v>3985</v>
      </c>
      <c r="E193" s="30">
        <v>16745</v>
      </c>
      <c r="F193" s="20"/>
    </row>
    <row r="194" spans="1:43" ht="15" customHeight="1">
      <c r="A194" s="26"/>
      <c r="B194" s="102" t="s">
        <v>99</v>
      </c>
      <c r="C194" s="30">
        <v>4104</v>
      </c>
      <c r="D194" s="30">
        <v>1909</v>
      </c>
      <c r="E194" s="30">
        <v>6013</v>
      </c>
      <c r="F194" s="20"/>
    </row>
    <row r="195" spans="1:43" ht="15" customHeight="1">
      <c r="A195" s="26"/>
      <c r="B195" s="102" t="s">
        <v>100</v>
      </c>
      <c r="C195" s="30">
        <v>1616</v>
      </c>
      <c r="D195" s="30">
        <v>1046</v>
      </c>
      <c r="E195" s="30">
        <v>2662</v>
      </c>
      <c r="F195" s="28"/>
    </row>
    <row r="196" spans="1:43" ht="15" customHeight="1">
      <c r="A196" s="26"/>
      <c r="B196" s="102" t="s">
        <v>101</v>
      </c>
      <c r="C196" s="30">
        <v>643</v>
      </c>
      <c r="D196" s="30">
        <v>581</v>
      </c>
      <c r="E196" s="30">
        <v>1224</v>
      </c>
      <c r="F196" s="20"/>
    </row>
    <row r="197" spans="1:43" ht="15" customHeight="1">
      <c r="A197" s="26"/>
      <c r="B197" s="102" t="s">
        <v>102</v>
      </c>
      <c r="C197" s="30">
        <v>562</v>
      </c>
      <c r="D197" s="30">
        <v>758</v>
      </c>
      <c r="E197" s="30">
        <v>1320</v>
      </c>
      <c r="F197" s="20"/>
    </row>
    <row r="198" spans="1:43" ht="15" customHeight="1">
      <c r="B198" s="6" t="s">
        <v>14</v>
      </c>
      <c r="C198" s="28"/>
      <c r="D198" s="28"/>
      <c r="E198" s="28"/>
      <c r="F198" s="28"/>
    </row>
    <row r="199" spans="1:43" s="105" customFormat="1" ht="15" customHeight="1">
      <c r="B199" s="42"/>
      <c r="C199" s="6"/>
      <c r="D199" s="6"/>
      <c r="E199" s="6"/>
      <c r="F199" s="19"/>
      <c r="G199" s="2733"/>
      <c r="H199" s="2733"/>
      <c r="I199" s="2733"/>
      <c r="J199" s="2733"/>
      <c r="K199" s="2733"/>
      <c r="L199" s="2733"/>
      <c r="M199" s="2733"/>
      <c r="N199" s="2733"/>
      <c r="O199" s="2733"/>
      <c r="P199" s="2733"/>
      <c r="Q199" s="2733"/>
      <c r="R199" s="2733"/>
      <c r="S199" s="2733"/>
      <c r="T199" s="2733"/>
      <c r="U199" s="2733"/>
      <c r="V199" s="2733"/>
      <c r="W199" s="2733"/>
      <c r="X199" s="2733"/>
      <c r="Y199" s="2733"/>
      <c r="Z199" s="2733"/>
      <c r="AA199" s="2733"/>
      <c r="AB199" s="2733"/>
      <c r="AC199" s="2733"/>
      <c r="AD199" s="2733"/>
      <c r="AE199" s="2733"/>
      <c r="AF199" s="2733"/>
      <c r="AG199" s="2733"/>
      <c r="AH199" s="2733"/>
      <c r="AI199" s="2733"/>
      <c r="AJ199" s="2733"/>
      <c r="AK199" s="2733"/>
      <c r="AL199" s="2733"/>
      <c r="AM199" s="2733"/>
      <c r="AN199" s="2733"/>
      <c r="AO199" s="2733"/>
      <c r="AP199" s="2733"/>
      <c r="AQ199" s="2733"/>
    </row>
    <row r="200" spans="1:43" ht="15" customHeight="1">
      <c r="B200" s="2114" t="s">
        <v>104</v>
      </c>
      <c r="C200" s="2114"/>
      <c r="D200" s="2114"/>
      <c r="E200" s="2114"/>
      <c r="F200" s="106"/>
    </row>
    <row r="201" spans="1:43" ht="15" customHeight="1">
      <c r="B201" s="79" t="s">
        <v>219</v>
      </c>
      <c r="C201" s="19"/>
      <c r="D201" s="19"/>
      <c r="E201" s="19"/>
      <c r="F201" s="19"/>
    </row>
    <row r="202" spans="1:43" ht="15" customHeight="1">
      <c r="B202" s="88" t="s">
        <v>67</v>
      </c>
      <c r="C202" s="85" t="s">
        <v>7</v>
      </c>
      <c r="D202" s="85" t="s">
        <v>8</v>
      </c>
      <c r="E202" s="85" t="s">
        <v>0</v>
      </c>
      <c r="F202" s="19"/>
    </row>
    <row r="203" spans="1:43" ht="15" customHeight="1">
      <c r="B203" s="80" t="s">
        <v>0</v>
      </c>
      <c r="C203" s="101">
        <v>998416</v>
      </c>
      <c r="D203" s="101">
        <v>419786</v>
      </c>
      <c r="E203" s="101">
        <v>1418202</v>
      </c>
      <c r="F203" s="19"/>
    </row>
    <row r="204" spans="1:43" ht="15" customHeight="1">
      <c r="A204" s="26"/>
      <c r="B204" s="102" t="s">
        <v>86</v>
      </c>
      <c r="C204" s="30">
        <v>48926</v>
      </c>
      <c r="D204" s="30">
        <v>45315</v>
      </c>
      <c r="E204" s="30">
        <v>94241</v>
      </c>
      <c r="F204" s="19"/>
    </row>
    <row r="205" spans="1:43" ht="15" customHeight="1">
      <c r="A205" s="26"/>
      <c r="B205" s="102" t="s">
        <v>87</v>
      </c>
      <c r="C205" s="30">
        <v>41740</v>
      </c>
      <c r="D205" s="30">
        <v>38364</v>
      </c>
      <c r="E205" s="30">
        <v>80104</v>
      </c>
      <c r="F205" s="19"/>
    </row>
    <row r="206" spans="1:43" ht="15" customHeight="1">
      <c r="A206" s="26"/>
      <c r="B206" s="102" t="s">
        <v>88</v>
      </c>
      <c r="C206" s="30">
        <v>33793</v>
      </c>
      <c r="D206" s="30">
        <v>30651</v>
      </c>
      <c r="E206" s="30">
        <v>64444</v>
      </c>
      <c r="F206" s="19"/>
    </row>
    <row r="207" spans="1:43" ht="15" customHeight="1">
      <c r="A207" s="26"/>
      <c r="B207" s="102" t="s">
        <v>89</v>
      </c>
      <c r="C207" s="30">
        <v>33183</v>
      </c>
      <c r="D207" s="30">
        <v>29332</v>
      </c>
      <c r="E207" s="30">
        <v>62515</v>
      </c>
      <c r="F207" s="19"/>
    </row>
    <row r="208" spans="1:43" ht="15" customHeight="1">
      <c r="A208" s="26"/>
      <c r="B208" s="102" t="s">
        <v>90</v>
      </c>
      <c r="C208" s="30">
        <v>116023</v>
      </c>
      <c r="D208" s="30">
        <v>44358</v>
      </c>
      <c r="E208" s="30">
        <v>160381</v>
      </c>
      <c r="F208" s="19"/>
    </row>
    <row r="209" spans="1:6" ht="15" customHeight="1">
      <c r="A209" s="26"/>
      <c r="B209" s="102" t="s">
        <v>91</v>
      </c>
      <c r="C209" s="30">
        <v>213522</v>
      </c>
      <c r="D209" s="30">
        <v>60356</v>
      </c>
      <c r="E209" s="30">
        <v>273878</v>
      </c>
      <c r="F209" s="19"/>
    </row>
    <row r="210" spans="1:6" ht="15" customHeight="1">
      <c r="A210" s="26"/>
      <c r="B210" s="102" t="s">
        <v>92</v>
      </c>
      <c r="C210" s="30">
        <v>175271</v>
      </c>
      <c r="D210" s="30">
        <v>52741</v>
      </c>
      <c r="E210" s="30">
        <v>228012</v>
      </c>
      <c r="F210" s="19"/>
    </row>
    <row r="211" spans="1:6" ht="15" customHeight="1">
      <c r="A211" s="26"/>
      <c r="B211" s="102" t="s">
        <v>93</v>
      </c>
      <c r="C211" s="30">
        <v>120883</v>
      </c>
      <c r="D211" s="30">
        <v>39575</v>
      </c>
      <c r="E211" s="30">
        <v>160458</v>
      </c>
      <c r="F211" s="19"/>
    </row>
    <row r="212" spans="1:6" ht="15" customHeight="1">
      <c r="A212" s="26"/>
      <c r="B212" s="102" t="s">
        <v>94</v>
      </c>
      <c r="C212" s="30">
        <v>85497</v>
      </c>
      <c r="D212" s="30">
        <v>27419</v>
      </c>
      <c r="E212" s="30">
        <v>112916</v>
      </c>
      <c r="F212" s="19"/>
    </row>
    <row r="213" spans="1:6" ht="15" customHeight="1">
      <c r="A213" s="26"/>
      <c r="B213" s="102" t="s">
        <v>95</v>
      </c>
      <c r="C213" s="30">
        <v>52307</v>
      </c>
      <c r="D213" s="30">
        <v>19533</v>
      </c>
      <c r="E213" s="30">
        <v>71840</v>
      </c>
      <c r="F213" s="19"/>
    </row>
    <row r="214" spans="1:6" ht="15" customHeight="1">
      <c r="A214" s="26"/>
      <c r="B214" s="102" t="s">
        <v>96</v>
      </c>
      <c r="C214" s="30">
        <v>36488</v>
      </c>
      <c r="D214" s="30">
        <v>13673</v>
      </c>
      <c r="E214" s="30">
        <v>50161</v>
      </c>
      <c r="F214" s="19"/>
    </row>
    <row r="215" spans="1:6" ht="15" customHeight="1">
      <c r="A215" s="26"/>
      <c r="B215" s="102" t="s">
        <v>97</v>
      </c>
      <c r="C215" s="30">
        <v>23002</v>
      </c>
      <c r="D215" s="30">
        <v>8540</v>
      </c>
      <c r="E215" s="30">
        <v>31542</v>
      </c>
      <c r="F215" s="19"/>
    </row>
    <row r="216" spans="1:6" ht="15" customHeight="1">
      <c r="A216" s="26"/>
      <c r="B216" s="102" t="s">
        <v>98</v>
      </c>
      <c r="C216" s="30">
        <v>10501</v>
      </c>
      <c r="D216" s="30">
        <v>4649</v>
      </c>
      <c r="E216" s="30">
        <v>15150</v>
      </c>
      <c r="F216" s="19"/>
    </row>
    <row r="217" spans="1:6" ht="15" customHeight="1">
      <c r="A217" s="26"/>
      <c r="B217" s="102" t="s">
        <v>99</v>
      </c>
      <c r="C217" s="30">
        <v>3859</v>
      </c>
      <c r="D217" s="30">
        <v>2313</v>
      </c>
      <c r="E217" s="30">
        <v>6172</v>
      </c>
      <c r="F217" s="19"/>
    </row>
    <row r="218" spans="1:6" ht="15" customHeight="1">
      <c r="A218" s="26"/>
      <c r="B218" s="102" t="s">
        <v>100</v>
      </c>
      <c r="C218" s="30">
        <v>1882</v>
      </c>
      <c r="D218" s="30">
        <v>1434</v>
      </c>
      <c r="E218" s="30">
        <v>3316</v>
      </c>
      <c r="F218" s="19"/>
    </row>
    <row r="219" spans="1:6" ht="15" customHeight="1">
      <c r="A219" s="26"/>
      <c r="B219" s="102" t="s">
        <v>101</v>
      </c>
      <c r="C219" s="30">
        <v>834</v>
      </c>
      <c r="D219" s="30">
        <v>692</v>
      </c>
      <c r="E219" s="30">
        <v>1526</v>
      </c>
      <c r="F219" s="19"/>
    </row>
    <row r="220" spans="1:6" ht="15" customHeight="1">
      <c r="A220" s="26"/>
      <c r="B220" s="102" t="s">
        <v>102</v>
      </c>
      <c r="C220" s="30">
        <v>705</v>
      </c>
      <c r="D220" s="30">
        <v>841</v>
      </c>
      <c r="E220" s="30">
        <v>1546</v>
      </c>
      <c r="F220" s="19"/>
    </row>
    <row r="221" spans="1:6" ht="15" customHeight="1">
      <c r="B221" s="6" t="s">
        <v>14</v>
      </c>
      <c r="C221" s="107"/>
      <c r="D221" s="107"/>
      <c r="E221" s="107"/>
      <c r="F221" s="19"/>
    </row>
    <row r="222" spans="1:6" ht="15" customHeight="1">
      <c r="B222" s="42"/>
      <c r="C222" s="6"/>
      <c r="D222" s="6"/>
      <c r="E222" s="6"/>
      <c r="F222" s="19"/>
    </row>
    <row r="223" spans="1:6" ht="15" customHeight="1">
      <c r="B223" s="2110" t="s">
        <v>105</v>
      </c>
      <c r="C223" s="2110"/>
      <c r="D223" s="2110"/>
      <c r="E223" s="2110"/>
      <c r="F223" s="108"/>
    </row>
    <row r="224" spans="1:6" ht="15" customHeight="1">
      <c r="B224" s="2110"/>
      <c r="C224" s="2110"/>
      <c r="D224" s="2110"/>
      <c r="E224" s="2110"/>
      <c r="F224" s="109"/>
    </row>
    <row r="225" spans="1:6" ht="15" customHeight="1">
      <c r="B225" s="79" t="s">
        <v>219</v>
      </c>
      <c r="C225" s="19"/>
      <c r="D225" s="19"/>
      <c r="E225" s="19"/>
      <c r="F225" s="19"/>
    </row>
    <row r="226" spans="1:6" ht="15" customHeight="1">
      <c r="B226" s="88" t="s">
        <v>67</v>
      </c>
      <c r="C226" s="85" t="s">
        <v>7</v>
      </c>
      <c r="D226" s="85" t="s">
        <v>8</v>
      </c>
      <c r="E226" s="85" t="s">
        <v>0</v>
      </c>
      <c r="F226" s="19"/>
    </row>
    <row r="227" spans="1:6" ht="15" customHeight="1">
      <c r="B227" s="80" t="s">
        <v>0</v>
      </c>
      <c r="C227" s="101">
        <v>130506</v>
      </c>
      <c r="D227" s="101">
        <v>123234</v>
      </c>
      <c r="E227" s="101">
        <v>253740</v>
      </c>
      <c r="F227" s="19"/>
    </row>
    <row r="228" spans="1:6" ht="15" customHeight="1">
      <c r="A228" s="26"/>
      <c r="B228" s="102" t="s">
        <v>86</v>
      </c>
      <c r="C228" s="30">
        <v>19284</v>
      </c>
      <c r="D228" s="30">
        <v>18084</v>
      </c>
      <c r="E228" s="30">
        <v>37368</v>
      </c>
      <c r="F228" s="19"/>
    </row>
    <row r="229" spans="1:6" ht="15" customHeight="1">
      <c r="A229" s="26"/>
      <c r="B229" s="102" t="s">
        <v>87</v>
      </c>
      <c r="C229" s="30">
        <v>16887</v>
      </c>
      <c r="D229" s="30">
        <v>15575</v>
      </c>
      <c r="E229" s="30">
        <v>32462</v>
      </c>
      <c r="F229" s="19"/>
    </row>
    <row r="230" spans="1:6" ht="15" customHeight="1">
      <c r="A230" s="26"/>
      <c r="B230" s="102" t="s">
        <v>88</v>
      </c>
      <c r="C230" s="30">
        <v>13915</v>
      </c>
      <c r="D230" s="30">
        <v>12629</v>
      </c>
      <c r="E230" s="30">
        <v>26544</v>
      </c>
      <c r="F230" s="19"/>
    </row>
    <row r="231" spans="1:6" ht="15" customHeight="1">
      <c r="A231" s="26"/>
      <c r="B231" s="102" t="s">
        <v>89</v>
      </c>
      <c r="C231" s="30">
        <v>13517</v>
      </c>
      <c r="D231" s="30">
        <v>12872</v>
      </c>
      <c r="E231" s="30">
        <v>26389</v>
      </c>
      <c r="F231" s="19"/>
    </row>
    <row r="232" spans="1:6" ht="15" customHeight="1">
      <c r="A232" s="26"/>
      <c r="B232" s="102" t="s">
        <v>90</v>
      </c>
      <c r="C232" s="30">
        <v>12722</v>
      </c>
      <c r="D232" s="30">
        <v>13047</v>
      </c>
      <c r="E232" s="30">
        <v>25769</v>
      </c>
      <c r="F232" s="19"/>
    </row>
    <row r="233" spans="1:6" ht="15" customHeight="1">
      <c r="A233" s="26"/>
      <c r="B233" s="102" t="s">
        <v>91</v>
      </c>
      <c r="C233" s="30">
        <v>13033</v>
      </c>
      <c r="D233" s="30">
        <v>12585</v>
      </c>
      <c r="E233" s="30">
        <v>25618</v>
      </c>
      <c r="F233" s="19"/>
    </row>
    <row r="234" spans="1:6" ht="15" customHeight="1">
      <c r="A234" s="26"/>
      <c r="B234" s="102" t="s">
        <v>92</v>
      </c>
      <c r="C234" s="30">
        <v>11908</v>
      </c>
      <c r="D234" s="30">
        <v>10931</v>
      </c>
      <c r="E234" s="30">
        <v>22839</v>
      </c>
      <c r="F234" s="19"/>
    </row>
    <row r="235" spans="1:6" ht="15" customHeight="1">
      <c r="A235" s="26"/>
      <c r="B235" s="102" t="s">
        <v>93</v>
      </c>
      <c r="C235" s="30">
        <v>8199</v>
      </c>
      <c r="D235" s="30">
        <v>7935</v>
      </c>
      <c r="E235" s="30">
        <v>16134</v>
      </c>
      <c r="F235" s="19"/>
    </row>
    <row r="236" spans="1:6" ht="15" customHeight="1">
      <c r="A236" s="26"/>
      <c r="B236" s="102" t="s">
        <v>94</v>
      </c>
      <c r="C236" s="30">
        <v>6072</v>
      </c>
      <c r="D236" s="30">
        <v>5606</v>
      </c>
      <c r="E236" s="30">
        <v>11678</v>
      </c>
      <c r="F236" s="19"/>
    </row>
    <row r="237" spans="1:6" ht="15" customHeight="1">
      <c r="A237" s="26"/>
      <c r="B237" s="102" t="s">
        <v>95</v>
      </c>
      <c r="C237" s="30">
        <v>4379</v>
      </c>
      <c r="D237" s="30">
        <v>4229</v>
      </c>
      <c r="E237" s="30">
        <v>8608</v>
      </c>
      <c r="F237" s="19"/>
    </row>
    <row r="238" spans="1:6" ht="15" customHeight="1">
      <c r="A238" s="26"/>
      <c r="B238" s="102" t="s">
        <v>96</v>
      </c>
      <c r="C238" s="30">
        <v>3204</v>
      </c>
      <c r="D238" s="30">
        <v>3438</v>
      </c>
      <c r="E238" s="30">
        <v>6642</v>
      </c>
      <c r="F238" s="19"/>
    </row>
    <row r="239" spans="1:6" ht="15" customHeight="1">
      <c r="A239" s="26"/>
      <c r="B239" s="102" t="s">
        <v>97</v>
      </c>
      <c r="C239" s="30">
        <v>2635</v>
      </c>
      <c r="D239" s="30">
        <v>2478</v>
      </c>
      <c r="E239" s="30">
        <v>5113</v>
      </c>
      <c r="F239" s="19"/>
    </row>
    <row r="240" spans="1:6" ht="15" customHeight="1">
      <c r="A240" s="26"/>
      <c r="B240" s="102" t="s">
        <v>98</v>
      </c>
      <c r="C240" s="30">
        <v>1999</v>
      </c>
      <c r="D240" s="30">
        <v>1618</v>
      </c>
      <c r="E240" s="30">
        <v>3617</v>
      </c>
      <c r="F240" s="19"/>
    </row>
    <row r="241" spans="1:6" ht="15" customHeight="1">
      <c r="A241" s="26"/>
      <c r="B241" s="102" t="s">
        <v>99</v>
      </c>
      <c r="C241" s="30">
        <v>1109</v>
      </c>
      <c r="D241" s="30">
        <v>878</v>
      </c>
      <c r="E241" s="30">
        <v>1987</v>
      </c>
      <c r="F241" s="19"/>
    </row>
    <row r="242" spans="1:6" ht="15" customHeight="1">
      <c r="A242" s="26"/>
      <c r="B242" s="102" t="s">
        <v>100</v>
      </c>
      <c r="C242" s="30">
        <v>865</v>
      </c>
      <c r="D242" s="30">
        <v>709</v>
      </c>
      <c r="E242" s="30">
        <v>1574</v>
      </c>
      <c r="F242" s="19"/>
    </row>
    <row r="243" spans="1:6" ht="15" customHeight="1">
      <c r="A243" s="26"/>
      <c r="B243" s="102" t="s">
        <v>101</v>
      </c>
      <c r="C243" s="30">
        <v>446</v>
      </c>
      <c r="D243" s="30">
        <v>319</v>
      </c>
      <c r="E243" s="30">
        <v>765</v>
      </c>
      <c r="F243" s="19"/>
    </row>
    <row r="244" spans="1:6" ht="15" customHeight="1">
      <c r="A244" s="26"/>
      <c r="B244" s="102" t="s">
        <v>102</v>
      </c>
      <c r="C244" s="30">
        <v>332</v>
      </c>
      <c r="D244" s="30">
        <v>301</v>
      </c>
      <c r="E244" s="30">
        <v>633</v>
      </c>
      <c r="F244" s="19"/>
    </row>
    <row r="245" spans="1:6" ht="15" customHeight="1">
      <c r="B245" s="28" t="s">
        <v>106</v>
      </c>
      <c r="C245" s="84"/>
      <c r="D245" s="84"/>
      <c r="E245" s="84"/>
      <c r="F245" s="19"/>
    </row>
    <row r="246" spans="1:6" ht="15" customHeight="1">
      <c r="B246" s="110"/>
      <c r="C246" s="28"/>
      <c r="D246" s="28"/>
      <c r="E246" s="28"/>
      <c r="F246" s="19"/>
    </row>
    <row r="247" spans="1:6" ht="15" customHeight="1">
      <c r="B247" s="2110" t="s">
        <v>107</v>
      </c>
      <c r="C247" s="2110"/>
      <c r="D247" s="2110"/>
      <c r="E247" s="2110"/>
      <c r="F247" s="19"/>
    </row>
    <row r="248" spans="1:6" ht="15" customHeight="1">
      <c r="B248" s="2110"/>
      <c r="C248" s="2110"/>
      <c r="D248" s="2110"/>
      <c r="E248" s="2110"/>
      <c r="F248" s="19"/>
    </row>
    <row r="249" spans="1:6" ht="15" customHeight="1">
      <c r="B249" s="79" t="s">
        <v>219</v>
      </c>
      <c r="C249" s="19"/>
      <c r="D249" s="19"/>
      <c r="E249" s="19"/>
      <c r="F249" s="19"/>
    </row>
    <row r="250" spans="1:6" ht="15" customHeight="1">
      <c r="B250" s="88" t="s">
        <v>67</v>
      </c>
      <c r="C250" s="85" t="s">
        <v>7</v>
      </c>
      <c r="D250" s="85" t="s">
        <v>8</v>
      </c>
      <c r="E250" s="85" t="s">
        <v>0</v>
      </c>
      <c r="F250" s="19"/>
    </row>
    <row r="251" spans="1:6" ht="15" customHeight="1">
      <c r="B251" s="80" t="s">
        <v>0</v>
      </c>
      <c r="C251" s="101">
        <v>867910</v>
      </c>
      <c r="D251" s="101">
        <v>296552</v>
      </c>
      <c r="E251" s="101">
        <v>1164462</v>
      </c>
      <c r="F251" s="19"/>
    </row>
    <row r="252" spans="1:6" ht="15" customHeight="1">
      <c r="A252" s="26"/>
      <c r="B252" s="102" t="s">
        <v>86</v>
      </c>
      <c r="C252" s="30">
        <v>29642</v>
      </c>
      <c r="D252" s="30">
        <v>27231</v>
      </c>
      <c r="E252" s="30">
        <v>56873</v>
      </c>
      <c r="F252" s="19"/>
    </row>
    <row r="253" spans="1:6" ht="15" customHeight="1">
      <c r="A253" s="26"/>
      <c r="B253" s="102" t="s">
        <v>87</v>
      </c>
      <c r="C253" s="30">
        <v>24853</v>
      </c>
      <c r="D253" s="30">
        <v>22789</v>
      </c>
      <c r="E253" s="30">
        <v>47642</v>
      </c>
      <c r="F253" s="19"/>
    </row>
    <row r="254" spans="1:6" ht="15" customHeight="1">
      <c r="A254" s="26"/>
      <c r="B254" s="102" t="s">
        <v>88</v>
      </c>
      <c r="C254" s="30">
        <v>19878</v>
      </c>
      <c r="D254" s="30">
        <v>18022</v>
      </c>
      <c r="E254" s="30">
        <v>37900</v>
      </c>
      <c r="F254" s="19"/>
    </row>
    <row r="255" spans="1:6" ht="15" customHeight="1">
      <c r="A255" s="26"/>
      <c r="B255" s="102" t="s">
        <v>89</v>
      </c>
      <c r="C255" s="30">
        <v>19666</v>
      </c>
      <c r="D255" s="30">
        <v>16460</v>
      </c>
      <c r="E255" s="30">
        <v>36126</v>
      </c>
      <c r="F255" s="19"/>
    </row>
    <row r="256" spans="1:6" ht="15" customHeight="1">
      <c r="A256" s="26"/>
      <c r="B256" s="102" t="s">
        <v>90</v>
      </c>
      <c r="C256" s="30">
        <v>103301</v>
      </c>
      <c r="D256" s="30">
        <v>31311</v>
      </c>
      <c r="E256" s="30">
        <v>134612</v>
      </c>
      <c r="F256" s="19"/>
    </row>
    <row r="257" spans="1:6" ht="15" customHeight="1">
      <c r="A257" s="26"/>
      <c r="B257" s="102" t="s">
        <v>91</v>
      </c>
      <c r="C257" s="30">
        <v>200489</v>
      </c>
      <c r="D257" s="30">
        <v>47771</v>
      </c>
      <c r="E257" s="30">
        <v>248260</v>
      </c>
      <c r="F257" s="19"/>
    </row>
    <row r="258" spans="1:6" ht="15" customHeight="1">
      <c r="A258" s="26"/>
      <c r="B258" s="102" t="s">
        <v>92</v>
      </c>
      <c r="C258" s="30">
        <v>163363</v>
      </c>
      <c r="D258" s="30">
        <v>41810</v>
      </c>
      <c r="E258" s="30">
        <v>205173</v>
      </c>
      <c r="F258" s="19"/>
    </row>
    <row r="259" spans="1:6" ht="15" customHeight="1">
      <c r="A259" s="26"/>
      <c r="B259" s="102" t="s">
        <v>93</v>
      </c>
      <c r="C259" s="30">
        <v>112684</v>
      </c>
      <c r="D259" s="30">
        <v>31640</v>
      </c>
      <c r="E259" s="30">
        <v>144324</v>
      </c>
      <c r="F259" s="19"/>
    </row>
    <row r="260" spans="1:6" ht="15" customHeight="1">
      <c r="A260" s="26"/>
      <c r="B260" s="102" t="s">
        <v>94</v>
      </c>
      <c r="C260" s="30">
        <v>79425</v>
      </c>
      <c r="D260" s="30">
        <v>21813</v>
      </c>
      <c r="E260" s="30">
        <v>101238</v>
      </c>
      <c r="F260" s="19"/>
    </row>
    <row r="261" spans="1:6" ht="15" customHeight="1">
      <c r="A261" s="26"/>
      <c r="B261" s="102" t="s">
        <v>95</v>
      </c>
      <c r="C261" s="30">
        <v>47928</v>
      </c>
      <c r="D261" s="30">
        <v>15304</v>
      </c>
      <c r="E261" s="30">
        <v>63232</v>
      </c>
      <c r="F261" s="19"/>
    </row>
    <row r="262" spans="1:6" ht="15" customHeight="1">
      <c r="A262" s="26"/>
      <c r="B262" s="102" t="s">
        <v>96</v>
      </c>
      <c r="C262" s="30">
        <v>33284</v>
      </c>
      <c r="D262" s="30">
        <v>10235</v>
      </c>
      <c r="E262" s="30">
        <v>43519</v>
      </c>
      <c r="F262" s="19"/>
    </row>
    <row r="263" spans="1:6" ht="15" customHeight="1">
      <c r="A263" s="26"/>
      <c r="B263" s="102" t="s">
        <v>97</v>
      </c>
      <c r="C263" s="30">
        <v>20367</v>
      </c>
      <c r="D263" s="30">
        <v>6062</v>
      </c>
      <c r="E263" s="30">
        <v>26429</v>
      </c>
      <c r="F263" s="19"/>
    </row>
    <row r="264" spans="1:6" ht="15" customHeight="1">
      <c r="A264" s="26"/>
      <c r="B264" s="102" t="s">
        <v>98</v>
      </c>
      <c r="C264" s="30">
        <v>8502</v>
      </c>
      <c r="D264" s="30">
        <v>3031</v>
      </c>
      <c r="E264" s="30">
        <v>11533</v>
      </c>
      <c r="F264" s="19"/>
    </row>
    <row r="265" spans="1:6" ht="15" customHeight="1">
      <c r="A265" s="26"/>
      <c r="B265" s="102" t="s">
        <v>99</v>
      </c>
      <c r="C265" s="30">
        <v>2750</v>
      </c>
      <c r="D265" s="30">
        <v>1435</v>
      </c>
      <c r="E265" s="30">
        <v>4185</v>
      </c>
      <c r="F265" s="19"/>
    </row>
    <row r="266" spans="1:6" ht="15" customHeight="1">
      <c r="A266" s="26"/>
      <c r="B266" s="102" t="s">
        <v>100</v>
      </c>
      <c r="C266" s="30">
        <v>1017</v>
      </c>
      <c r="D266" s="30">
        <v>725</v>
      </c>
      <c r="E266" s="30">
        <v>1742</v>
      </c>
      <c r="F266" s="19"/>
    </row>
    <row r="267" spans="1:6" ht="15" customHeight="1">
      <c r="A267" s="26"/>
      <c r="B267" s="102" t="s">
        <v>101</v>
      </c>
      <c r="C267" s="30">
        <v>388</v>
      </c>
      <c r="D267" s="30">
        <v>373</v>
      </c>
      <c r="E267" s="30">
        <v>761</v>
      </c>
      <c r="F267" s="19"/>
    </row>
    <row r="268" spans="1:6" ht="15" customHeight="1">
      <c r="A268" s="26"/>
      <c r="B268" s="102" t="s">
        <v>102</v>
      </c>
      <c r="C268" s="30">
        <v>373</v>
      </c>
      <c r="D268" s="30">
        <v>540</v>
      </c>
      <c r="E268" s="30">
        <v>913</v>
      </c>
      <c r="F268" s="19"/>
    </row>
    <row r="269" spans="1:6" ht="15" customHeight="1">
      <c r="B269" s="6" t="s">
        <v>14</v>
      </c>
      <c r="C269" s="6"/>
      <c r="D269" s="6"/>
      <c r="E269" s="6"/>
      <c r="F269" s="19"/>
    </row>
    <row r="270" spans="1:6" ht="15" customHeight="1">
      <c r="B270" s="2110" t="s">
        <v>171</v>
      </c>
      <c r="C270" s="2110"/>
      <c r="D270" s="2110"/>
      <c r="E270" s="2110"/>
      <c r="F270" s="19"/>
    </row>
    <row r="271" spans="1:6" ht="15" customHeight="1">
      <c r="B271" s="2110"/>
      <c r="C271" s="2110"/>
      <c r="D271" s="2110"/>
      <c r="E271" s="2110"/>
      <c r="F271" s="156"/>
    </row>
    <row r="272" spans="1:6" ht="15" customHeight="1">
      <c r="B272" s="79" t="s">
        <v>219</v>
      </c>
      <c r="C272" s="19"/>
      <c r="D272" s="19"/>
      <c r="E272" s="19"/>
      <c r="F272" s="19"/>
    </row>
    <row r="273" spans="1:6" ht="15" customHeight="1">
      <c r="B273" s="88" t="s">
        <v>67</v>
      </c>
      <c r="C273" s="85" t="s">
        <v>7</v>
      </c>
      <c r="D273" s="85" t="s">
        <v>8</v>
      </c>
      <c r="E273" s="85" t="s">
        <v>0</v>
      </c>
      <c r="F273" s="19"/>
    </row>
    <row r="274" spans="1:6" ht="15" customHeight="1">
      <c r="B274" s="80" t="s">
        <v>0</v>
      </c>
      <c r="C274" s="101">
        <f t="shared" ref="C274:E289" si="0">C298+C322</f>
        <v>672493</v>
      </c>
      <c r="D274" s="101">
        <f t="shared" si="0"/>
        <v>303242</v>
      </c>
      <c r="E274" s="101">
        <f t="shared" si="0"/>
        <v>975735</v>
      </c>
      <c r="F274" s="156"/>
    </row>
    <row r="275" spans="1:6" ht="15" customHeight="1">
      <c r="A275" s="26"/>
      <c r="B275" s="102" t="s">
        <v>86</v>
      </c>
      <c r="C275" s="30">
        <f t="shared" si="0"/>
        <v>33641</v>
      </c>
      <c r="D275" s="30">
        <f t="shared" si="0"/>
        <v>31226</v>
      </c>
      <c r="E275" s="30">
        <f t="shared" si="0"/>
        <v>64867</v>
      </c>
      <c r="F275" s="19"/>
    </row>
    <row r="276" spans="1:6" ht="15" customHeight="1">
      <c r="A276" s="26"/>
      <c r="B276" s="102" t="s">
        <v>87</v>
      </c>
      <c r="C276" s="30">
        <f t="shared" si="0"/>
        <v>29483</v>
      </c>
      <c r="D276" s="30">
        <f t="shared" si="0"/>
        <v>26913</v>
      </c>
      <c r="E276" s="30">
        <f t="shared" si="0"/>
        <v>56396</v>
      </c>
      <c r="F276" s="19"/>
    </row>
    <row r="277" spans="1:6" ht="15" customHeight="1">
      <c r="A277" s="26"/>
      <c r="B277" s="102" t="s">
        <v>88</v>
      </c>
      <c r="C277" s="30">
        <f t="shared" si="0"/>
        <v>23440</v>
      </c>
      <c r="D277" s="30">
        <f t="shared" si="0"/>
        <v>21365</v>
      </c>
      <c r="E277" s="30">
        <f t="shared" si="0"/>
        <v>44805</v>
      </c>
      <c r="F277" s="19"/>
    </row>
    <row r="278" spans="1:6" ht="15" customHeight="1">
      <c r="A278" s="26"/>
      <c r="B278" s="102" t="s">
        <v>89</v>
      </c>
      <c r="C278" s="30">
        <f t="shared" si="0"/>
        <v>22024</v>
      </c>
      <c r="D278" s="30">
        <f t="shared" si="0"/>
        <v>19497</v>
      </c>
      <c r="E278" s="30">
        <f t="shared" si="0"/>
        <v>41521</v>
      </c>
      <c r="F278" s="19"/>
    </row>
    <row r="279" spans="1:6" ht="15" customHeight="1">
      <c r="A279" s="26"/>
      <c r="B279" s="102" t="s">
        <v>90</v>
      </c>
      <c r="C279" s="30">
        <f t="shared" si="0"/>
        <v>74027</v>
      </c>
      <c r="D279" s="30">
        <f t="shared" si="0"/>
        <v>28539</v>
      </c>
      <c r="E279" s="30">
        <f t="shared" si="0"/>
        <v>102566</v>
      </c>
      <c r="F279" s="19"/>
    </row>
    <row r="280" spans="1:6" ht="15" customHeight="1">
      <c r="A280" s="26"/>
      <c r="B280" s="102" t="s">
        <v>91</v>
      </c>
      <c r="C280" s="30">
        <f t="shared" si="0"/>
        <v>133775</v>
      </c>
      <c r="D280" s="30">
        <f t="shared" si="0"/>
        <v>43120</v>
      </c>
      <c r="E280" s="30">
        <f t="shared" si="0"/>
        <v>176895</v>
      </c>
      <c r="F280" s="19"/>
    </row>
    <row r="281" spans="1:6" ht="15" customHeight="1">
      <c r="A281" s="26"/>
      <c r="B281" s="102" t="s">
        <v>92</v>
      </c>
      <c r="C281" s="30">
        <f t="shared" si="0"/>
        <v>113307</v>
      </c>
      <c r="D281" s="30">
        <f t="shared" si="0"/>
        <v>40241</v>
      </c>
      <c r="E281" s="30">
        <f t="shared" si="0"/>
        <v>153548</v>
      </c>
      <c r="F281" s="19"/>
    </row>
    <row r="282" spans="1:6" ht="15" customHeight="1">
      <c r="A282" s="26"/>
      <c r="B282" s="102" t="s">
        <v>93</v>
      </c>
      <c r="C282" s="30">
        <f t="shared" si="0"/>
        <v>83856</v>
      </c>
      <c r="D282" s="30">
        <f t="shared" si="0"/>
        <v>30550</v>
      </c>
      <c r="E282" s="30">
        <f t="shared" si="0"/>
        <v>114406</v>
      </c>
      <c r="F282" s="19"/>
    </row>
    <row r="283" spans="1:6" ht="15" customHeight="1">
      <c r="A283" s="26"/>
      <c r="B283" s="102" t="s">
        <v>94</v>
      </c>
      <c r="C283" s="30">
        <f t="shared" si="0"/>
        <v>60953</v>
      </c>
      <c r="D283" s="30">
        <f t="shared" si="0"/>
        <v>21871</v>
      </c>
      <c r="E283" s="30">
        <f t="shared" si="0"/>
        <v>82824</v>
      </c>
      <c r="F283" s="19"/>
    </row>
    <row r="284" spans="1:6" ht="15" customHeight="1">
      <c r="A284" s="26"/>
      <c r="B284" s="102" t="s">
        <v>95</v>
      </c>
      <c r="C284" s="30">
        <f t="shared" si="0"/>
        <v>38539</v>
      </c>
      <c r="D284" s="30">
        <f t="shared" si="0"/>
        <v>15644</v>
      </c>
      <c r="E284" s="30">
        <f t="shared" si="0"/>
        <v>54183</v>
      </c>
      <c r="F284" s="19"/>
    </row>
    <row r="285" spans="1:6" ht="15" customHeight="1">
      <c r="A285" s="26"/>
      <c r="B285" s="102" t="s">
        <v>96</v>
      </c>
      <c r="C285" s="30">
        <f t="shared" si="0"/>
        <v>27863</v>
      </c>
      <c r="D285" s="30">
        <f t="shared" si="0"/>
        <v>10773</v>
      </c>
      <c r="E285" s="30">
        <f t="shared" si="0"/>
        <v>38636</v>
      </c>
      <c r="F285" s="19"/>
    </row>
    <row r="286" spans="1:6" ht="15" customHeight="1">
      <c r="A286" s="26"/>
      <c r="B286" s="102" t="s">
        <v>97</v>
      </c>
      <c r="C286" s="30">
        <f t="shared" si="0"/>
        <v>18126</v>
      </c>
      <c r="D286" s="30">
        <f t="shared" si="0"/>
        <v>6634</v>
      </c>
      <c r="E286" s="30">
        <f t="shared" si="0"/>
        <v>24760</v>
      </c>
      <c r="F286" s="19"/>
    </row>
    <row r="287" spans="1:6" ht="15" customHeight="1">
      <c r="A287" s="26"/>
      <c r="B287" s="102" t="s">
        <v>98</v>
      </c>
      <c r="C287" s="30">
        <f t="shared" si="0"/>
        <v>8356</v>
      </c>
      <c r="D287" s="30">
        <f t="shared" si="0"/>
        <v>3390</v>
      </c>
      <c r="E287" s="30">
        <f t="shared" si="0"/>
        <v>11746</v>
      </c>
      <c r="F287" s="19"/>
    </row>
    <row r="288" spans="1:6" ht="15" customHeight="1">
      <c r="A288" s="26"/>
      <c r="B288" s="102" t="s">
        <v>99</v>
      </c>
      <c r="C288" s="30">
        <f t="shared" si="0"/>
        <v>2947</v>
      </c>
      <c r="D288" s="30">
        <f t="shared" si="0"/>
        <v>1605</v>
      </c>
      <c r="E288" s="30">
        <f t="shared" si="0"/>
        <v>4552</v>
      </c>
      <c r="F288" s="19"/>
    </row>
    <row r="289" spans="1:6" ht="15" customHeight="1">
      <c r="A289" s="26"/>
      <c r="B289" s="102" t="s">
        <v>100</v>
      </c>
      <c r="C289" s="30">
        <f t="shared" si="0"/>
        <v>1231</v>
      </c>
      <c r="D289" s="30">
        <f t="shared" si="0"/>
        <v>909</v>
      </c>
      <c r="E289" s="30">
        <f t="shared" si="0"/>
        <v>2140</v>
      </c>
      <c r="F289" s="19"/>
    </row>
    <row r="290" spans="1:6" ht="15" customHeight="1">
      <c r="A290" s="26"/>
      <c r="B290" s="102" t="s">
        <v>101</v>
      </c>
      <c r="C290" s="30">
        <f t="shared" ref="C290:E291" si="1">C314+C338</f>
        <v>519</v>
      </c>
      <c r="D290" s="30">
        <f t="shared" si="1"/>
        <v>445</v>
      </c>
      <c r="E290" s="30">
        <f t="shared" si="1"/>
        <v>964</v>
      </c>
      <c r="F290" s="19"/>
    </row>
    <row r="291" spans="1:6" ht="15" customHeight="1">
      <c r="A291" s="26"/>
      <c r="B291" s="102" t="s">
        <v>102</v>
      </c>
      <c r="C291" s="30">
        <f t="shared" si="1"/>
        <v>406</v>
      </c>
      <c r="D291" s="30">
        <f t="shared" si="1"/>
        <v>520</v>
      </c>
      <c r="E291" s="30">
        <f t="shared" si="1"/>
        <v>926</v>
      </c>
      <c r="F291" s="19"/>
    </row>
    <row r="292" spans="1:6" ht="15" customHeight="1">
      <c r="B292" s="6" t="s">
        <v>14</v>
      </c>
      <c r="C292" s="6"/>
      <c r="D292" s="6"/>
      <c r="E292" s="6"/>
      <c r="F292" s="19"/>
    </row>
    <row r="293" spans="1:6" ht="15" customHeight="1">
      <c r="B293" s="42"/>
      <c r="C293" s="6"/>
      <c r="D293" s="6"/>
      <c r="E293" s="6"/>
      <c r="F293" s="19"/>
    </row>
    <row r="294" spans="1:6" ht="15" customHeight="1">
      <c r="B294" s="2110" t="s">
        <v>172</v>
      </c>
      <c r="C294" s="2110"/>
      <c r="D294" s="2110"/>
      <c r="E294" s="2110"/>
      <c r="F294" s="19"/>
    </row>
    <row r="295" spans="1:6" ht="15" customHeight="1">
      <c r="B295" s="2110"/>
      <c r="C295" s="2110"/>
      <c r="D295" s="2110"/>
      <c r="E295" s="2110"/>
      <c r="F295" s="19"/>
    </row>
    <row r="296" spans="1:6" ht="15" customHeight="1">
      <c r="B296" s="79" t="s">
        <v>219</v>
      </c>
      <c r="C296" s="19"/>
      <c r="D296" s="19"/>
      <c r="E296" s="19"/>
      <c r="F296" s="19"/>
    </row>
    <row r="297" spans="1:6" ht="15" customHeight="1">
      <c r="B297" s="88" t="s">
        <v>67</v>
      </c>
      <c r="C297" s="85" t="s">
        <v>7</v>
      </c>
      <c r="D297" s="85" t="s">
        <v>8</v>
      </c>
      <c r="E297" s="85" t="s">
        <v>0</v>
      </c>
      <c r="F297" s="19"/>
    </row>
    <row r="298" spans="1:6" ht="15" customHeight="1">
      <c r="B298" s="80" t="s">
        <v>0</v>
      </c>
      <c r="C298" s="101">
        <v>62518</v>
      </c>
      <c r="D298" s="101">
        <v>58193</v>
      </c>
      <c r="E298" s="101">
        <v>120711</v>
      </c>
      <c r="F298" s="19"/>
    </row>
    <row r="299" spans="1:6" ht="15" customHeight="1">
      <c r="A299" s="26"/>
      <c r="B299" s="102" t="s">
        <v>86</v>
      </c>
      <c r="C299" s="30">
        <v>8790</v>
      </c>
      <c r="D299" s="30">
        <v>8295</v>
      </c>
      <c r="E299" s="30">
        <v>17085</v>
      </c>
      <c r="F299" s="19"/>
    </row>
    <row r="300" spans="1:6" ht="15" customHeight="1">
      <c r="A300" s="26"/>
      <c r="B300" s="102" t="s">
        <v>87</v>
      </c>
      <c r="C300" s="30">
        <v>8001</v>
      </c>
      <c r="D300" s="30">
        <v>7246</v>
      </c>
      <c r="E300" s="30">
        <v>15247</v>
      </c>
      <c r="F300" s="19"/>
    </row>
    <row r="301" spans="1:6" ht="15" customHeight="1">
      <c r="A301" s="26"/>
      <c r="B301" s="102" t="s">
        <v>88</v>
      </c>
      <c r="C301" s="30">
        <v>6232</v>
      </c>
      <c r="D301" s="30">
        <v>5737</v>
      </c>
      <c r="E301" s="30">
        <v>11969</v>
      </c>
      <c r="F301" s="19"/>
    </row>
    <row r="302" spans="1:6" ht="15" customHeight="1">
      <c r="A302" s="26"/>
      <c r="B302" s="102" t="s">
        <v>89</v>
      </c>
      <c r="C302" s="30">
        <v>5630</v>
      </c>
      <c r="D302" s="30">
        <v>6055</v>
      </c>
      <c r="E302" s="30">
        <v>11685</v>
      </c>
      <c r="F302" s="19"/>
    </row>
    <row r="303" spans="1:6" ht="15" customHeight="1">
      <c r="A303" s="26"/>
      <c r="B303" s="102" t="s">
        <v>90</v>
      </c>
      <c r="C303" s="30">
        <v>5582</v>
      </c>
      <c r="D303" s="30">
        <v>6018</v>
      </c>
      <c r="E303" s="30">
        <v>11600</v>
      </c>
      <c r="F303" s="19"/>
    </row>
    <row r="304" spans="1:6" ht="15" customHeight="1">
      <c r="A304" s="26"/>
      <c r="B304" s="102" t="s">
        <v>91</v>
      </c>
      <c r="C304" s="30">
        <v>6205</v>
      </c>
      <c r="D304" s="30">
        <v>5594</v>
      </c>
      <c r="E304" s="30">
        <v>11799</v>
      </c>
      <c r="F304" s="19"/>
    </row>
    <row r="305" spans="1:6" ht="15" customHeight="1">
      <c r="A305" s="26"/>
      <c r="B305" s="102" t="s">
        <v>92</v>
      </c>
      <c r="C305" s="30">
        <v>6246</v>
      </c>
      <c r="D305" s="30">
        <v>5683</v>
      </c>
      <c r="E305" s="30">
        <v>11929</v>
      </c>
      <c r="F305" s="19"/>
    </row>
    <row r="306" spans="1:6" ht="15" customHeight="1">
      <c r="A306" s="26"/>
      <c r="B306" s="102" t="s">
        <v>93</v>
      </c>
      <c r="C306" s="30">
        <v>4947</v>
      </c>
      <c r="D306" s="30">
        <v>4393</v>
      </c>
      <c r="E306" s="30">
        <v>9340</v>
      </c>
      <c r="F306" s="19"/>
    </row>
    <row r="307" spans="1:6" ht="15" customHeight="1">
      <c r="A307" s="26"/>
      <c r="B307" s="102" t="s">
        <v>94</v>
      </c>
      <c r="C307" s="30">
        <v>3666</v>
      </c>
      <c r="D307" s="30">
        <v>2941</v>
      </c>
      <c r="E307" s="30">
        <v>6607</v>
      </c>
      <c r="F307" s="19"/>
    </row>
    <row r="308" spans="1:6" ht="15" customHeight="1">
      <c r="A308" s="26"/>
      <c r="B308" s="102" t="s">
        <v>95</v>
      </c>
      <c r="C308" s="30">
        <v>2387</v>
      </c>
      <c r="D308" s="30">
        <v>2020</v>
      </c>
      <c r="E308" s="30">
        <v>4407</v>
      </c>
      <c r="F308" s="19"/>
    </row>
    <row r="309" spans="1:6" ht="15" customHeight="1">
      <c r="A309" s="26"/>
      <c r="B309" s="102" t="s">
        <v>96</v>
      </c>
      <c r="C309" s="30">
        <v>1639</v>
      </c>
      <c r="D309" s="30">
        <v>1481</v>
      </c>
      <c r="E309" s="30">
        <v>3120</v>
      </c>
      <c r="F309" s="19"/>
    </row>
    <row r="310" spans="1:6" ht="15" customHeight="1">
      <c r="A310" s="26"/>
      <c r="B310" s="102" t="s">
        <v>97</v>
      </c>
      <c r="C310" s="30">
        <v>1281</v>
      </c>
      <c r="D310" s="30">
        <v>1070</v>
      </c>
      <c r="E310" s="30">
        <v>2351</v>
      </c>
      <c r="F310" s="19"/>
    </row>
    <row r="311" spans="1:6" ht="15" customHeight="1">
      <c r="A311" s="26"/>
      <c r="B311" s="102" t="s">
        <v>98</v>
      </c>
      <c r="C311" s="30">
        <v>838</v>
      </c>
      <c r="D311" s="30">
        <v>679</v>
      </c>
      <c r="E311" s="30">
        <v>1517</v>
      </c>
      <c r="F311" s="19"/>
    </row>
    <row r="312" spans="1:6" ht="15" customHeight="1">
      <c r="A312" s="26"/>
      <c r="B312" s="102" t="s">
        <v>99</v>
      </c>
      <c r="C312" s="30">
        <v>416</v>
      </c>
      <c r="D312" s="30">
        <v>369</v>
      </c>
      <c r="E312" s="30">
        <v>785</v>
      </c>
      <c r="F312" s="19"/>
    </row>
    <row r="313" spans="1:6" ht="15" customHeight="1">
      <c r="A313" s="26"/>
      <c r="B313" s="102" t="s">
        <v>100</v>
      </c>
      <c r="C313" s="30">
        <v>341</v>
      </c>
      <c r="D313" s="30">
        <v>332</v>
      </c>
      <c r="E313" s="30">
        <v>673</v>
      </c>
      <c r="F313" s="19"/>
    </row>
    <row r="314" spans="1:6" ht="15" customHeight="1">
      <c r="A314" s="26"/>
      <c r="B314" s="102" t="s">
        <v>101</v>
      </c>
      <c r="C314" s="30">
        <v>192</v>
      </c>
      <c r="D314" s="30">
        <v>148</v>
      </c>
      <c r="E314" s="30">
        <v>340</v>
      </c>
      <c r="F314" s="19"/>
    </row>
    <row r="315" spans="1:6" ht="15" customHeight="1">
      <c r="A315" s="26"/>
      <c r="B315" s="102" t="s">
        <v>102</v>
      </c>
      <c r="C315" s="30">
        <v>125</v>
      </c>
      <c r="D315" s="30">
        <v>132</v>
      </c>
      <c r="E315" s="30">
        <v>257</v>
      </c>
      <c r="F315" s="19"/>
    </row>
    <row r="316" spans="1:6" ht="15" customHeight="1">
      <c r="B316" s="6" t="s">
        <v>14</v>
      </c>
      <c r="C316" s="6"/>
      <c r="D316" s="6"/>
      <c r="E316" s="6"/>
      <c r="F316" s="19"/>
    </row>
    <row r="317" spans="1:6" ht="15" customHeight="1">
      <c r="B317" s="42"/>
      <c r="C317" s="6"/>
      <c r="D317" s="6"/>
      <c r="E317" s="6"/>
      <c r="F317" s="19"/>
    </row>
    <row r="318" spans="1:6" ht="15" customHeight="1">
      <c r="B318" s="2110" t="s">
        <v>173</v>
      </c>
      <c r="C318" s="2110"/>
      <c r="D318" s="2110"/>
      <c r="E318" s="2110"/>
      <c r="F318" s="19"/>
    </row>
    <row r="319" spans="1:6" ht="15" customHeight="1">
      <c r="B319" s="2110"/>
      <c r="C319" s="2110"/>
      <c r="D319" s="2110"/>
      <c r="E319" s="2110"/>
      <c r="F319" s="19"/>
    </row>
    <row r="320" spans="1:6" ht="15" customHeight="1">
      <c r="B320" s="79" t="s">
        <v>219</v>
      </c>
      <c r="C320" s="19"/>
      <c r="D320" s="19"/>
      <c r="E320" s="19"/>
      <c r="F320" s="19"/>
    </row>
    <row r="321" spans="1:6" ht="15" customHeight="1">
      <c r="B321" s="88" t="s">
        <v>67</v>
      </c>
      <c r="C321" s="85" t="s">
        <v>7</v>
      </c>
      <c r="D321" s="85" t="s">
        <v>8</v>
      </c>
      <c r="E321" s="85" t="s">
        <v>0</v>
      </c>
      <c r="F321" s="19"/>
    </row>
    <row r="322" spans="1:6" ht="15" customHeight="1">
      <c r="B322" s="80" t="s">
        <v>0</v>
      </c>
      <c r="C322" s="101">
        <v>609975</v>
      </c>
      <c r="D322" s="101">
        <v>245049</v>
      </c>
      <c r="E322" s="101">
        <v>855024</v>
      </c>
      <c r="F322" s="19"/>
    </row>
    <row r="323" spans="1:6" ht="15" customHeight="1">
      <c r="A323" s="26"/>
      <c r="B323" s="102" t="s">
        <v>86</v>
      </c>
      <c r="C323" s="30">
        <v>24851</v>
      </c>
      <c r="D323" s="30">
        <v>22931</v>
      </c>
      <c r="E323" s="30">
        <v>47782</v>
      </c>
      <c r="F323" s="19"/>
    </row>
    <row r="324" spans="1:6" ht="15" customHeight="1">
      <c r="A324" s="26"/>
      <c r="B324" s="102" t="s">
        <v>87</v>
      </c>
      <c r="C324" s="30">
        <v>21482</v>
      </c>
      <c r="D324" s="30">
        <v>19667</v>
      </c>
      <c r="E324" s="30">
        <v>41149</v>
      </c>
      <c r="F324" s="19"/>
    </row>
    <row r="325" spans="1:6" ht="15" customHeight="1">
      <c r="A325" s="26"/>
      <c r="B325" s="102" t="s">
        <v>88</v>
      </c>
      <c r="C325" s="30">
        <v>17208</v>
      </c>
      <c r="D325" s="30">
        <v>15628</v>
      </c>
      <c r="E325" s="30">
        <v>32836</v>
      </c>
      <c r="F325" s="19"/>
    </row>
    <row r="326" spans="1:6" ht="15" customHeight="1">
      <c r="A326" s="26"/>
      <c r="B326" s="102" t="s">
        <v>89</v>
      </c>
      <c r="C326" s="30">
        <v>16394</v>
      </c>
      <c r="D326" s="30">
        <v>13442</v>
      </c>
      <c r="E326" s="30">
        <v>29836</v>
      </c>
      <c r="F326" s="19"/>
    </row>
    <row r="327" spans="1:6" ht="15" customHeight="1">
      <c r="A327" s="26"/>
      <c r="B327" s="102" t="s">
        <v>90</v>
      </c>
      <c r="C327" s="30">
        <v>68445</v>
      </c>
      <c r="D327" s="30">
        <v>22521</v>
      </c>
      <c r="E327" s="30">
        <v>90966</v>
      </c>
      <c r="F327" s="19"/>
    </row>
    <row r="328" spans="1:6" ht="15" customHeight="1">
      <c r="A328" s="26"/>
      <c r="B328" s="102" t="s">
        <v>91</v>
      </c>
      <c r="C328" s="30">
        <v>127570</v>
      </c>
      <c r="D328" s="30">
        <v>37526</v>
      </c>
      <c r="E328" s="30">
        <v>165096</v>
      </c>
      <c r="F328" s="19"/>
    </row>
    <row r="329" spans="1:6" ht="15" customHeight="1">
      <c r="A329" s="26"/>
      <c r="B329" s="102" t="s">
        <v>92</v>
      </c>
      <c r="C329" s="30">
        <v>107061</v>
      </c>
      <c r="D329" s="30">
        <v>34558</v>
      </c>
      <c r="E329" s="30">
        <v>141619</v>
      </c>
      <c r="F329" s="19"/>
    </row>
    <row r="330" spans="1:6" ht="15" customHeight="1">
      <c r="A330" s="26"/>
      <c r="B330" s="102" t="s">
        <v>93</v>
      </c>
      <c r="C330" s="30">
        <v>78909</v>
      </c>
      <c r="D330" s="30">
        <v>26157</v>
      </c>
      <c r="E330" s="30">
        <v>105066</v>
      </c>
      <c r="F330" s="19"/>
    </row>
    <row r="331" spans="1:6" ht="15" customHeight="1">
      <c r="A331" s="26"/>
      <c r="B331" s="102" t="s">
        <v>94</v>
      </c>
      <c r="C331" s="30">
        <v>57287</v>
      </c>
      <c r="D331" s="30">
        <v>18930</v>
      </c>
      <c r="E331" s="30">
        <v>76217</v>
      </c>
      <c r="F331" s="19"/>
    </row>
    <row r="332" spans="1:6" ht="15" customHeight="1">
      <c r="A332" s="26"/>
      <c r="B332" s="102" t="s">
        <v>95</v>
      </c>
      <c r="C332" s="30">
        <v>36152</v>
      </c>
      <c r="D332" s="30">
        <v>13624</v>
      </c>
      <c r="E332" s="30">
        <v>49776</v>
      </c>
      <c r="F332" s="19"/>
    </row>
    <row r="333" spans="1:6" ht="15" customHeight="1">
      <c r="A333" s="26"/>
      <c r="B333" s="102" t="s">
        <v>96</v>
      </c>
      <c r="C333" s="30">
        <v>26224</v>
      </c>
      <c r="D333" s="30">
        <v>9292</v>
      </c>
      <c r="E333" s="30">
        <v>35516</v>
      </c>
      <c r="F333" s="19"/>
    </row>
    <row r="334" spans="1:6" ht="15" customHeight="1">
      <c r="A334" s="26"/>
      <c r="B334" s="102" t="s">
        <v>97</v>
      </c>
      <c r="C334" s="30">
        <v>16845</v>
      </c>
      <c r="D334" s="30">
        <v>5564</v>
      </c>
      <c r="E334" s="30">
        <v>22409</v>
      </c>
      <c r="F334" s="19"/>
    </row>
    <row r="335" spans="1:6" ht="15" customHeight="1">
      <c r="A335" s="26"/>
      <c r="B335" s="102" t="s">
        <v>98</v>
      </c>
      <c r="C335" s="30">
        <v>7518</v>
      </c>
      <c r="D335" s="30">
        <v>2711</v>
      </c>
      <c r="E335" s="30">
        <v>10229</v>
      </c>
      <c r="F335" s="19"/>
    </row>
    <row r="336" spans="1:6" ht="15" customHeight="1">
      <c r="A336" s="26"/>
      <c r="B336" s="102" t="s">
        <v>99</v>
      </c>
      <c r="C336" s="30">
        <v>2531</v>
      </c>
      <c r="D336" s="30">
        <v>1236</v>
      </c>
      <c r="E336" s="30">
        <v>3767</v>
      </c>
      <c r="F336" s="19"/>
    </row>
    <row r="337" spans="1:6" ht="15" customHeight="1">
      <c r="A337" s="26"/>
      <c r="B337" s="102" t="s">
        <v>100</v>
      </c>
      <c r="C337" s="30">
        <v>890</v>
      </c>
      <c r="D337" s="30">
        <v>577</v>
      </c>
      <c r="E337" s="30">
        <v>1467</v>
      </c>
      <c r="F337" s="19"/>
    </row>
    <row r="338" spans="1:6" ht="15" customHeight="1">
      <c r="A338" s="26"/>
      <c r="B338" s="102" t="s">
        <v>101</v>
      </c>
      <c r="C338" s="30">
        <v>327</v>
      </c>
      <c r="D338" s="30">
        <v>297</v>
      </c>
      <c r="E338" s="30">
        <v>624</v>
      </c>
      <c r="F338" s="19"/>
    </row>
    <row r="339" spans="1:6" ht="15" customHeight="1">
      <c r="A339" s="26"/>
      <c r="B339" s="102" t="s">
        <v>102</v>
      </c>
      <c r="C339" s="30">
        <v>281</v>
      </c>
      <c r="D339" s="30">
        <v>388</v>
      </c>
      <c r="E339" s="30">
        <v>669</v>
      </c>
      <c r="F339" s="19"/>
    </row>
    <row r="340" spans="1:6" ht="15" customHeight="1">
      <c r="B340" s="6" t="s">
        <v>14</v>
      </c>
      <c r="C340" s="107"/>
      <c r="D340" s="107"/>
      <c r="E340" s="107"/>
      <c r="F340" s="19"/>
    </row>
    <row r="341" spans="1:6" ht="15" customHeight="1">
      <c r="B341" s="42"/>
      <c r="C341" s="107"/>
      <c r="D341" s="107"/>
      <c r="E341" s="107"/>
      <c r="F341" s="19"/>
    </row>
    <row r="342" spans="1:6" ht="15" customHeight="1">
      <c r="B342" s="2110" t="s">
        <v>174</v>
      </c>
      <c r="C342" s="2110"/>
      <c r="D342" s="2110"/>
      <c r="E342" s="2110"/>
      <c r="F342" s="19"/>
    </row>
    <row r="343" spans="1:6" ht="15" customHeight="1">
      <c r="B343" s="2110"/>
      <c r="C343" s="2110"/>
      <c r="D343" s="2110"/>
      <c r="E343" s="2110"/>
      <c r="F343" s="19"/>
    </row>
    <row r="344" spans="1:6" ht="15" customHeight="1">
      <c r="B344" s="79" t="s">
        <v>219</v>
      </c>
      <c r="C344" s="19"/>
      <c r="D344" s="19"/>
      <c r="E344" s="19"/>
      <c r="F344" s="19"/>
    </row>
    <row r="345" spans="1:6" ht="15" customHeight="1">
      <c r="B345" s="88" t="s">
        <v>67</v>
      </c>
      <c r="C345" s="85" t="s">
        <v>7</v>
      </c>
      <c r="D345" s="85" t="s">
        <v>8</v>
      </c>
      <c r="E345" s="85" t="s">
        <v>0</v>
      </c>
      <c r="F345" s="19"/>
    </row>
    <row r="346" spans="1:6" ht="15" customHeight="1">
      <c r="B346" s="80" t="s">
        <v>0</v>
      </c>
      <c r="C346" s="101">
        <f t="shared" ref="C346:E361" si="2">C370+C394</f>
        <v>325923</v>
      </c>
      <c r="D346" s="101">
        <f t="shared" si="2"/>
        <v>116544</v>
      </c>
      <c r="E346" s="101">
        <f t="shared" si="2"/>
        <v>442467</v>
      </c>
      <c r="F346" s="19"/>
    </row>
    <row r="347" spans="1:6" ht="15" customHeight="1">
      <c r="A347" s="26"/>
      <c r="B347" s="102" t="s">
        <v>86</v>
      </c>
      <c r="C347" s="30">
        <f t="shared" si="2"/>
        <v>15285</v>
      </c>
      <c r="D347" s="30">
        <f t="shared" si="2"/>
        <v>14089</v>
      </c>
      <c r="E347" s="30">
        <f t="shared" si="2"/>
        <v>29374</v>
      </c>
      <c r="F347" s="19"/>
    </row>
    <row r="348" spans="1:6" ht="15" customHeight="1">
      <c r="A348" s="26"/>
      <c r="B348" s="102" t="s">
        <v>87</v>
      </c>
      <c r="C348" s="30">
        <f t="shared" si="2"/>
        <v>12257</v>
      </c>
      <c r="D348" s="30">
        <f t="shared" si="2"/>
        <v>11451</v>
      </c>
      <c r="E348" s="30">
        <f t="shared" si="2"/>
        <v>23708</v>
      </c>
      <c r="F348" s="19"/>
    </row>
    <row r="349" spans="1:6" ht="15" customHeight="1">
      <c r="A349" s="26"/>
      <c r="B349" s="102" t="s">
        <v>88</v>
      </c>
      <c r="C349" s="30">
        <f t="shared" si="2"/>
        <v>10353</v>
      </c>
      <c r="D349" s="30">
        <f t="shared" si="2"/>
        <v>9286</v>
      </c>
      <c r="E349" s="30">
        <f t="shared" si="2"/>
        <v>19639</v>
      </c>
      <c r="F349" s="19"/>
    </row>
    <row r="350" spans="1:6" ht="15" customHeight="1">
      <c r="A350" s="26"/>
      <c r="B350" s="102" t="s">
        <v>89</v>
      </c>
      <c r="C350" s="30">
        <f t="shared" si="2"/>
        <v>11159</v>
      </c>
      <c r="D350" s="30">
        <f t="shared" si="2"/>
        <v>9835</v>
      </c>
      <c r="E350" s="30">
        <f t="shared" si="2"/>
        <v>20994</v>
      </c>
      <c r="F350" s="19"/>
    </row>
    <row r="351" spans="1:6" ht="15" customHeight="1">
      <c r="A351" s="26"/>
      <c r="B351" s="102" t="s">
        <v>90</v>
      </c>
      <c r="C351" s="30">
        <f t="shared" si="2"/>
        <v>41996</v>
      </c>
      <c r="D351" s="30">
        <f t="shared" si="2"/>
        <v>15819</v>
      </c>
      <c r="E351" s="30">
        <f t="shared" si="2"/>
        <v>57815</v>
      </c>
      <c r="F351" s="19"/>
    </row>
    <row r="352" spans="1:6" ht="15" customHeight="1">
      <c r="A352" s="26"/>
      <c r="B352" s="102" t="s">
        <v>91</v>
      </c>
      <c r="C352" s="30">
        <f t="shared" si="2"/>
        <v>79747</v>
      </c>
      <c r="D352" s="30">
        <f t="shared" si="2"/>
        <v>17236</v>
      </c>
      <c r="E352" s="30">
        <f t="shared" si="2"/>
        <v>96983</v>
      </c>
      <c r="F352" s="19"/>
    </row>
    <row r="353" spans="1:6" ht="15" customHeight="1">
      <c r="A353" s="26"/>
      <c r="B353" s="102" t="s">
        <v>92</v>
      </c>
      <c r="C353" s="30">
        <f t="shared" si="2"/>
        <v>61964</v>
      </c>
      <c r="D353" s="30">
        <f t="shared" si="2"/>
        <v>12500</v>
      </c>
      <c r="E353" s="30">
        <f t="shared" si="2"/>
        <v>74464</v>
      </c>
      <c r="F353" s="19"/>
    </row>
    <row r="354" spans="1:6" ht="15" customHeight="1">
      <c r="A354" s="26"/>
      <c r="B354" s="102" t="s">
        <v>93</v>
      </c>
      <c r="C354" s="30">
        <f t="shared" si="2"/>
        <v>37027</v>
      </c>
      <c r="D354" s="30">
        <f t="shared" si="2"/>
        <v>9025</v>
      </c>
      <c r="E354" s="30">
        <f t="shared" si="2"/>
        <v>46052</v>
      </c>
      <c r="F354" s="19"/>
    </row>
    <row r="355" spans="1:6" ht="15" customHeight="1">
      <c r="A355" s="26"/>
      <c r="B355" s="102" t="s">
        <v>94</v>
      </c>
      <c r="C355" s="30">
        <f t="shared" si="2"/>
        <v>24544</v>
      </c>
      <c r="D355" s="30">
        <f t="shared" si="2"/>
        <v>5548</v>
      </c>
      <c r="E355" s="30">
        <f t="shared" si="2"/>
        <v>30092</v>
      </c>
      <c r="F355" s="19"/>
    </row>
    <row r="356" spans="1:6" ht="15" customHeight="1">
      <c r="A356" s="26"/>
      <c r="B356" s="102" t="s">
        <v>95</v>
      </c>
      <c r="C356" s="30">
        <f t="shared" si="2"/>
        <v>13768</v>
      </c>
      <c r="D356" s="30">
        <f t="shared" si="2"/>
        <v>3889</v>
      </c>
      <c r="E356" s="30">
        <f t="shared" si="2"/>
        <v>17657</v>
      </c>
      <c r="F356" s="19"/>
    </row>
    <row r="357" spans="1:6" ht="15" customHeight="1">
      <c r="A357" s="26"/>
      <c r="B357" s="102" t="s">
        <v>96</v>
      </c>
      <c r="C357" s="30">
        <f t="shared" si="2"/>
        <v>8625</v>
      </c>
      <c r="D357" s="30">
        <f t="shared" si="2"/>
        <v>2900</v>
      </c>
      <c r="E357" s="30">
        <f t="shared" si="2"/>
        <v>11525</v>
      </c>
      <c r="F357" s="19"/>
    </row>
    <row r="358" spans="1:6" ht="15" customHeight="1">
      <c r="A358" s="26"/>
      <c r="B358" s="102" t="s">
        <v>97</v>
      </c>
      <c r="C358" s="30">
        <f t="shared" si="2"/>
        <v>4876</v>
      </c>
      <c r="D358" s="30">
        <f t="shared" si="2"/>
        <v>1906</v>
      </c>
      <c r="E358" s="30">
        <f t="shared" si="2"/>
        <v>6782</v>
      </c>
      <c r="F358" s="19"/>
    </row>
    <row r="359" spans="1:6" ht="15" customHeight="1">
      <c r="A359" s="26"/>
      <c r="B359" s="102" t="s">
        <v>98</v>
      </c>
      <c r="C359" s="30">
        <f t="shared" si="2"/>
        <v>2145</v>
      </c>
      <c r="D359" s="30">
        <f t="shared" si="2"/>
        <v>1259</v>
      </c>
      <c r="E359" s="30">
        <f t="shared" si="2"/>
        <v>3404</v>
      </c>
      <c r="F359" s="19"/>
    </row>
    <row r="360" spans="1:6" ht="15" customHeight="1">
      <c r="A360" s="26"/>
      <c r="B360" s="102" t="s">
        <v>99</v>
      </c>
      <c r="C360" s="30">
        <f t="shared" si="2"/>
        <v>912</v>
      </c>
      <c r="D360" s="30">
        <f t="shared" si="2"/>
        <v>708</v>
      </c>
      <c r="E360" s="30">
        <f t="shared" si="2"/>
        <v>1620</v>
      </c>
      <c r="F360" s="19"/>
    </row>
    <row r="361" spans="1:6" ht="15" customHeight="1">
      <c r="A361" s="26"/>
      <c r="B361" s="102" t="s">
        <v>100</v>
      </c>
      <c r="C361" s="30">
        <f t="shared" si="2"/>
        <v>651</v>
      </c>
      <c r="D361" s="30">
        <f t="shared" si="2"/>
        <v>525</v>
      </c>
      <c r="E361" s="30">
        <f t="shared" si="2"/>
        <v>1176</v>
      </c>
      <c r="F361" s="19"/>
    </row>
    <row r="362" spans="1:6" ht="15" customHeight="1">
      <c r="A362" s="26"/>
      <c r="B362" s="102" t="s">
        <v>101</v>
      </c>
      <c r="C362" s="30">
        <f t="shared" ref="C362:E363" si="3">C386+C410</f>
        <v>315</v>
      </c>
      <c r="D362" s="30">
        <f t="shared" si="3"/>
        <v>247</v>
      </c>
      <c r="E362" s="30">
        <f t="shared" si="3"/>
        <v>562</v>
      </c>
      <c r="F362" s="19"/>
    </row>
    <row r="363" spans="1:6" ht="15" customHeight="1">
      <c r="A363" s="26"/>
      <c r="B363" s="102" t="s">
        <v>102</v>
      </c>
      <c r="C363" s="30">
        <f t="shared" si="3"/>
        <v>299</v>
      </c>
      <c r="D363" s="30">
        <f t="shared" si="3"/>
        <v>321</v>
      </c>
      <c r="E363" s="30">
        <f t="shared" si="3"/>
        <v>620</v>
      </c>
      <c r="F363" s="19"/>
    </row>
    <row r="364" spans="1:6" ht="15" customHeight="1">
      <c r="B364" s="6" t="s">
        <v>14</v>
      </c>
      <c r="C364" s="107"/>
      <c r="D364" s="107"/>
      <c r="E364" s="107"/>
      <c r="F364" s="19"/>
    </row>
    <row r="365" spans="1:6" ht="15" customHeight="1">
      <c r="B365" s="42"/>
      <c r="C365" s="107"/>
      <c r="D365" s="107"/>
      <c r="E365" s="107"/>
      <c r="F365" s="19"/>
    </row>
    <row r="366" spans="1:6" ht="15" customHeight="1">
      <c r="B366" s="2110" t="s">
        <v>175</v>
      </c>
      <c r="C366" s="2110"/>
      <c r="D366" s="2110"/>
      <c r="E366" s="2110"/>
      <c r="F366" s="19"/>
    </row>
    <row r="367" spans="1:6" ht="15" customHeight="1">
      <c r="B367" s="2110"/>
      <c r="C367" s="2110"/>
      <c r="D367" s="2110"/>
      <c r="E367" s="2110"/>
      <c r="F367" s="19"/>
    </row>
    <row r="368" spans="1:6" ht="15" customHeight="1">
      <c r="B368" s="79" t="s">
        <v>219</v>
      </c>
      <c r="C368" s="19"/>
      <c r="D368" s="19"/>
      <c r="E368" s="19"/>
      <c r="F368" s="19"/>
    </row>
    <row r="369" spans="1:6" ht="15" customHeight="1">
      <c r="B369" s="88" t="s">
        <v>67</v>
      </c>
      <c r="C369" s="85" t="s">
        <v>7</v>
      </c>
      <c r="D369" s="85" t="s">
        <v>8</v>
      </c>
      <c r="E369" s="85" t="s">
        <v>0</v>
      </c>
      <c r="F369" s="19"/>
    </row>
    <row r="370" spans="1:6" ht="15" customHeight="1">
      <c r="B370" s="80" t="s">
        <v>0</v>
      </c>
      <c r="C370" s="101">
        <v>67988</v>
      </c>
      <c r="D370" s="101">
        <v>65041</v>
      </c>
      <c r="E370" s="101">
        <v>133029</v>
      </c>
      <c r="F370" s="19"/>
    </row>
    <row r="371" spans="1:6" ht="15" customHeight="1">
      <c r="A371" s="26"/>
      <c r="B371" s="102" t="s">
        <v>86</v>
      </c>
      <c r="C371" s="30">
        <v>10494</v>
      </c>
      <c r="D371" s="30">
        <v>9789</v>
      </c>
      <c r="E371" s="30">
        <v>20283</v>
      </c>
      <c r="F371" s="19"/>
    </row>
    <row r="372" spans="1:6" ht="15" customHeight="1">
      <c r="A372" s="26"/>
      <c r="B372" s="102" t="s">
        <v>87</v>
      </c>
      <c r="C372" s="30">
        <v>8886</v>
      </c>
      <c r="D372" s="30">
        <v>8329</v>
      </c>
      <c r="E372" s="30">
        <v>17215</v>
      </c>
      <c r="F372" s="19"/>
    </row>
    <row r="373" spans="1:6" ht="15" customHeight="1">
      <c r="A373" s="26"/>
      <c r="B373" s="102" t="s">
        <v>88</v>
      </c>
      <c r="C373" s="30">
        <v>7683</v>
      </c>
      <c r="D373" s="30">
        <v>6892</v>
      </c>
      <c r="E373" s="30">
        <v>14575</v>
      </c>
      <c r="F373" s="19"/>
    </row>
    <row r="374" spans="1:6" ht="15" customHeight="1">
      <c r="A374" s="26"/>
      <c r="B374" s="102" t="s">
        <v>89</v>
      </c>
      <c r="C374" s="30">
        <v>7887</v>
      </c>
      <c r="D374" s="30">
        <v>6817</v>
      </c>
      <c r="E374" s="30">
        <v>14704</v>
      </c>
      <c r="F374" s="19"/>
    </row>
    <row r="375" spans="1:6" ht="15" customHeight="1">
      <c r="A375" s="26"/>
      <c r="B375" s="102" t="s">
        <v>90</v>
      </c>
      <c r="C375" s="30">
        <v>7140</v>
      </c>
      <c r="D375" s="30">
        <v>7029</v>
      </c>
      <c r="E375" s="30">
        <v>14169</v>
      </c>
      <c r="F375" s="19"/>
    </row>
    <row r="376" spans="1:6" ht="15" customHeight="1">
      <c r="A376" s="26"/>
      <c r="B376" s="102" t="s">
        <v>91</v>
      </c>
      <c r="C376" s="30">
        <v>6828</v>
      </c>
      <c r="D376" s="30">
        <v>6991</v>
      </c>
      <c r="E376" s="30">
        <v>13819</v>
      </c>
      <c r="F376" s="19"/>
    </row>
    <row r="377" spans="1:6" ht="15" customHeight="1">
      <c r="A377" s="26"/>
      <c r="B377" s="102" t="s">
        <v>92</v>
      </c>
      <c r="C377" s="30">
        <v>5662</v>
      </c>
      <c r="D377" s="30">
        <v>5248</v>
      </c>
      <c r="E377" s="30">
        <v>10910</v>
      </c>
      <c r="F377" s="19"/>
    </row>
    <row r="378" spans="1:6" ht="15" customHeight="1">
      <c r="A378" s="26"/>
      <c r="B378" s="102" t="s">
        <v>93</v>
      </c>
      <c r="C378" s="30">
        <v>3252</v>
      </c>
      <c r="D378" s="30">
        <v>3542</v>
      </c>
      <c r="E378" s="30">
        <v>6794</v>
      </c>
      <c r="F378" s="19"/>
    </row>
    <row r="379" spans="1:6" ht="15" customHeight="1">
      <c r="A379" s="26"/>
      <c r="B379" s="102" t="s">
        <v>94</v>
      </c>
      <c r="C379" s="30">
        <v>2406</v>
      </c>
      <c r="D379" s="30">
        <v>2665</v>
      </c>
      <c r="E379" s="30">
        <v>5071</v>
      </c>
      <c r="F379" s="19"/>
    </row>
    <row r="380" spans="1:6" ht="15" customHeight="1">
      <c r="A380" s="26"/>
      <c r="B380" s="102" t="s">
        <v>95</v>
      </c>
      <c r="C380" s="30">
        <v>1992</v>
      </c>
      <c r="D380" s="30">
        <v>2209</v>
      </c>
      <c r="E380" s="30">
        <v>4201</v>
      </c>
      <c r="F380" s="19"/>
    </row>
    <row r="381" spans="1:6" ht="15" customHeight="1">
      <c r="A381" s="26"/>
      <c r="B381" s="102" t="s">
        <v>96</v>
      </c>
      <c r="C381" s="30">
        <v>1565</v>
      </c>
      <c r="D381" s="30">
        <v>1957</v>
      </c>
      <c r="E381" s="30">
        <v>3522</v>
      </c>
      <c r="F381" s="19"/>
    </row>
    <row r="382" spans="1:6" ht="15" customHeight="1">
      <c r="A382" s="26"/>
      <c r="B382" s="102" t="s">
        <v>97</v>
      </c>
      <c r="C382" s="30">
        <v>1354</v>
      </c>
      <c r="D382" s="30">
        <v>1408</v>
      </c>
      <c r="E382" s="30">
        <v>2762</v>
      </c>
      <c r="F382" s="19"/>
    </row>
    <row r="383" spans="1:6" ht="15" customHeight="1">
      <c r="A383" s="26"/>
      <c r="B383" s="102" t="s">
        <v>98</v>
      </c>
      <c r="C383" s="30">
        <v>1161</v>
      </c>
      <c r="D383" s="30">
        <v>939</v>
      </c>
      <c r="E383" s="30">
        <v>2100</v>
      </c>
      <c r="F383" s="19"/>
    </row>
    <row r="384" spans="1:6" ht="15" customHeight="1">
      <c r="A384" s="26"/>
      <c r="B384" s="102" t="s">
        <v>99</v>
      </c>
      <c r="C384" s="30">
        <v>693</v>
      </c>
      <c r="D384" s="30">
        <v>509</v>
      </c>
      <c r="E384" s="30">
        <v>1202</v>
      </c>
      <c r="F384" s="19"/>
    </row>
    <row r="385" spans="1:6" ht="15" customHeight="1">
      <c r="A385" s="26"/>
      <c r="B385" s="102" t="s">
        <v>100</v>
      </c>
      <c r="C385" s="30">
        <v>524</v>
      </c>
      <c r="D385" s="30">
        <v>377</v>
      </c>
      <c r="E385" s="30">
        <v>901</v>
      </c>
      <c r="F385" s="19"/>
    </row>
    <row r="386" spans="1:6" ht="15" customHeight="1">
      <c r="A386" s="26"/>
      <c r="B386" s="102" t="s">
        <v>101</v>
      </c>
      <c r="C386" s="30">
        <v>254</v>
      </c>
      <c r="D386" s="30">
        <v>171</v>
      </c>
      <c r="E386" s="30">
        <v>425</v>
      </c>
      <c r="F386" s="19"/>
    </row>
    <row r="387" spans="1:6" ht="15" customHeight="1">
      <c r="A387" s="26"/>
      <c r="B387" s="102" t="s">
        <v>102</v>
      </c>
      <c r="C387" s="30">
        <v>207</v>
      </c>
      <c r="D387" s="30">
        <v>169</v>
      </c>
      <c r="E387" s="30">
        <v>376</v>
      </c>
      <c r="F387" s="19"/>
    </row>
    <row r="388" spans="1:6" ht="15" customHeight="1">
      <c r="B388" s="6" t="s">
        <v>14</v>
      </c>
      <c r="C388" s="107"/>
      <c r="D388" s="107"/>
      <c r="E388" s="107"/>
      <c r="F388" s="19"/>
    </row>
    <row r="389" spans="1:6" ht="15" customHeight="1">
      <c r="B389" s="42"/>
      <c r="C389" s="107"/>
      <c r="D389" s="107"/>
      <c r="E389" s="107"/>
      <c r="F389" s="19"/>
    </row>
    <row r="390" spans="1:6" ht="15" customHeight="1">
      <c r="B390" s="2110" t="s">
        <v>176</v>
      </c>
      <c r="C390" s="2110"/>
      <c r="D390" s="2110"/>
      <c r="E390" s="2110"/>
      <c r="F390" s="19"/>
    </row>
    <row r="391" spans="1:6" ht="15" customHeight="1">
      <c r="B391" s="2110"/>
      <c r="C391" s="2110"/>
      <c r="D391" s="2110"/>
      <c r="E391" s="2110"/>
      <c r="F391" s="19"/>
    </row>
    <row r="392" spans="1:6" ht="15" customHeight="1">
      <c r="B392" s="79" t="s">
        <v>219</v>
      </c>
      <c r="C392" s="19"/>
      <c r="D392" s="19"/>
      <c r="E392" s="19"/>
      <c r="F392" s="19"/>
    </row>
    <row r="393" spans="1:6" ht="15" customHeight="1">
      <c r="B393" s="88" t="s">
        <v>67</v>
      </c>
      <c r="C393" s="85" t="s">
        <v>7</v>
      </c>
      <c r="D393" s="85" t="s">
        <v>8</v>
      </c>
      <c r="E393" s="85" t="s">
        <v>0</v>
      </c>
      <c r="F393" s="19"/>
    </row>
    <row r="394" spans="1:6" ht="15" customHeight="1">
      <c r="B394" s="80" t="s">
        <v>0</v>
      </c>
      <c r="C394" s="101">
        <v>257935</v>
      </c>
      <c r="D394" s="101">
        <v>51503</v>
      </c>
      <c r="E394" s="101">
        <v>309438</v>
      </c>
      <c r="F394" s="19"/>
    </row>
    <row r="395" spans="1:6" ht="15" customHeight="1">
      <c r="A395" s="26"/>
      <c r="B395" s="102" t="s">
        <v>86</v>
      </c>
      <c r="C395" s="30">
        <v>4791</v>
      </c>
      <c r="D395" s="30">
        <v>4300</v>
      </c>
      <c r="E395" s="30">
        <v>9091</v>
      </c>
      <c r="F395" s="19"/>
    </row>
    <row r="396" spans="1:6" ht="15" customHeight="1">
      <c r="A396" s="26"/>
      <c r="B396" s="102" t="s">
        <v>87</v>
      </c>
      <c r="C396" s="30">
        <v>3371</v>
      </c>
      <c r="D396" s="30">
        <v>3122</v>
      </c>
      <c r="E396" s="30">
        <v>6493</v>
      </c>
      <c r="F396" s="19"/>
    </row>
    <row r="397" spans="1:6" ht="15" customHeight="1">
      <c r="A397" s="26"/>
      <c r="B397" s="102" t="s">
        <v>88</v>
      </c>
      <c r="C397" s="30">
        <v>2670</v>
      </c>
      <c r="D397" s="30">
        <v>2394</v>
      </c>
      <c r="E397" s="30">
        <v>5064</v>
      </c>
      <c r="F397" s="19"/>
    </row>
    <row r="398" spans="1:6" ht="15" customHeight="1">
      <c r="A398" s="26"/>
      <c r="B398" s="102" t="s">
        <v>89</v>
      </c>
      <c r="C398" s="30">
        <v>3272</v>
      </c>
      <c r="D398" s="30">
        <v>3018</v>
      </c>
      <c r="E398" s="30">
        <v>6290</v>
      </c>
      <c r="F398" s="19"/>
    </row>
    <row r="399" spans="1:6" ht="15" customHeight="1">
      <c r="A399" s="26"/>
      <c r="B399" s="102" t="s">
        <v>90</v>
      </c>
      <c r="C399" s="30">
        <v>34856</v>
      </c>
      <c r="D399" s="30">
        <v>8790</v>
      </c>
      <c r="E399" s="30">
        <v>43646</v>
      </c>
      <c r="F399" s="19"/>
    </row>
    <row r="400" spans="1:6" ht="15" customHeight="1">
      <c r="A400" s="26"/>
      <c r="B400" s="102" t="s">
        <v>91</v>
      </c>
      <c r="C400" s="30">
        <v>72919</v>
      </c>
      <c r="D400" s="30">
        <v>10245</v>
      </c>
      <c r="E400" s="30">
        <v>83164</v>
      </c>
      <c r="F400" s="19"/>
    </row>
    <row r="401" spans="1:6" ht="15" customHeight="1">
      <c r="A401" s="26"/>
      <c r="B401" s="102" t="s">
        <v>92</v>
      </c>
      <c r="C401" s="30">
        <v>56302</v>
      </c>
      <c r="D401" s="30">
        <v>7252</v>
      </c>
      <c r="E401" s="30">
        <v>63554</v>
      </c>
      <c r="F401" s="19"/>
    </row>
    <row r="402" spans="1:6" ht="15" customHeight="1">
      <c r="A402" s="26"/>
      <c r="B402" s="102" t="s">
        <v>93</v>
      </c>
      <c r="C402" s="30">
        <v>33775</v>
      </c>
      <c r="D402" s="30">
        <v>5483</v>
      </c>
      <c r="E402" s="30">
        <v>39258</v>
      </c>
      <c r="F402" s="19"/>
    </row>
    <row r="403" spans="1:6" ht="15" customHeight="1">
      <c r="A403" s="26"/>
      <c r="B403" s="102" t="s">
        <v>94</v>
      </c>
      <c r="C403" s="30">
        <v>22138</v>
      </c>
      <c r="D403" s="30">
        <v>2883</v>
      </c>
      <c r="E403" s="30">
        <v>25021</v>
      </c>
      <c r="F403" s="19"/>
    </row>
    <row r="404" spans="1:6" ht="15" customHeight="1">
      <c r="A404" s="26"/>
      <c r="B404" s="102" t="s">
        <v>95</v>
      </c>
      <c r="C404" s="30">
        <v>11776</v>
      </c>
      <c r="D404" s="30">
        <v>1680</v>
      </c>
      <c r="E404" s="30">
        <v>13456</v>
      </c>
      <c r="F404" s="19"/>
    </row>
    <row r="405" spans="1:6" ht="15" customHeight="1">
      <c r="A405" s="26"/>
      <c r="B405" s="102" t="s">
        <v>96</v>
      </c>
      <c r="C405" s="30">
        <v>7060</v>
      </c>
      <c r="D405" s="30">
        <v>943</v>
      </c>
      <c r="E405" s="30">
        <v>8003</v>
      </c>
      <c r="F405" s="19"/>
    </row>
    <row r="406" spans="1:6" ht="15" customHeight="1">
      <c r="A406" s="26"/>
      <c r="B406" s="102" t="s">
        <v>97</v>
      </c>
      <c r="C406" s="30">
        <v>3522</v>
      </c>
      <c r="D406" s="30">
        <v>498</v>
      </c>
      <c r="E406" s="30">
        <v>4020</v>
      </c>
      <c r="F406" s="19"/>
    </row>
    <row r="407" spans="1:6" ht="15" customHeight="1">
      <c r="A407" s="26"/>
      <c r="B407" s="102" t="s">
        <v>98</v>
      </c>
      <c r="C407" s="30">
        <v>984</v>
      </c>
      <c r="D407" s="30">
        <v>320</v>
      </c>
      <c r="E407" s="30">
        <v>1304</v>
      </c>
      <c r="F407" s="19"/>
    </row>
    <row r="408" spans="1:6" ht="15" customHeight="1">
      <c r="A408" s="26"/>
      <c r="B408" s="102" t="s">
        <v>99</v>
      </c>
      <c r="C408" s="30">
        <v>219</v>
      </c>
      <c r="D408" s="30">
        <v>199</v>
      </c>
      <c r="E408" s="30">
        <v>418</v>
      </c>
      <c r="F408" s="19"/>
    </row>
    <row r="409" spans="1:6" ht="15" customHeight="1">
      <c r="A409" s="26"/>
      <c r="B409" s="102" t="s">
        <v>100</v>
      </c>
      <c r="C409" s="30">
        <v>127</v>
      </c>
      <c r="D409" s="30">
        <v>148</v>
      </c>
      <c r="E409" s="30">
        <v>275</v>
      </c>
      <c r="F409" s="19"/>
    </row>
    <row r="410" spans="1:6" ht="15" customHeight="1">
      <c r="A410" s="26"/>
      <c r="B410" s="102" t="s">
        <v>101</v>
      </c>
      <c r="C410" s="30">
        <v>61</v>
      </c>
      <c r="D410" s="30">
        <v>76</v>
      </c>
      <c r="E410" s="30">
        <v>137</v>
      </c>
      <c r="F410" s="19"/>
    </row>
    <row r="411" spans="1:6" ht="15" customHeight="1">
      <c r="A411" s="26"/>
      <c r="B411" s="102" t="s">
        <v>102</v>
      </c>
      <c r="C411" s="30">
        <v>92</v>
      </c>
      <c r="D411" s="30">
        <v>152</v>
      </c>
      <c r="E411" s="30">
        <v>244</v>
      </c>
      <c r="F411" s="19"/>
    </row>
    <row r="412" spans="1:6" ht="15" customHeight="1">
      <c r="B412" s="6" t="s">
        <v>14</v>
      </c>
      <c r="C412" s="107"/>
      <c r="D412" s="107"/>
      <c r="E412" s="107"/>
      <c r="F412" s="19"/>
    </row>
    <row r="413" spans="1:6" ht="15" customHeight="1">
      <c r="B413" s="42"/>
      <c r="C413" s="6"/>
      <c r="D413" s="6"/>
      <c r="E413" s="6"/>
      <c r="F413" s="19"/>
    </row>
    <row r="414" spans="1:6" ht="15" customHeight="1">
      <c r="B414" s="2110" t="s">
        <v>177</v>
      </c>
      <c r="C414" s="2110"/>
      <c r="D414" s="2110"/>
      <c r="E414" s="2110"/>
      <c r="F414" s="19"/>
    </row>
    <row r="415" spans="1:6" ht="15" customHeight="1">
      <c r="B415" s="79" t="s">
        <v>219</v>
      </c>
      <c r="C415" s="19"/>
      <c r="D415" s="19"/>
      <c r="E415" s="19"/>
      <c r="F415" s="19"/>
    </row>
    <row r="416" spans="1:6" ht="15" customHeight="1">
      <c r="B416" s="88" t="s">
        <v>67</v>
      </c>
      <c r="C416" s="85" t="s">
        <v>7</v>
      </c>
      <c r="D416" s="85" t="s">
        <v>8</v>
      </c>
      <c r="E416" s="85" t="s">
        <v>0</v>
      </c>
      <c r="F416" s="19"/>
    </row>
    <row r="417" spans="1:6" ht="15" customHeight="1">
      <c r="B417" s="80" t="s">
        <v>0</v>
      </c>
      <c r="C417" s="101">
        <v>409434</v>
      </c>
      <c r="D417" s="101">
        <v>221571</v>
      </c>
      <c r="E417" s="101">
        <v>631005</v>
      </c>
      <c r="F417" s="19"/>
    </row>
    <row r="418" spans="1:6" ht="15" customHeight="1">
      <c r="A418" s="26"/>
      <c r="B418" s="102" t="s">
        <v>86</v>
      </c>
      <c r="C418" s="30">
        <v>27738</v>
      </c>
      <c r="D418" s="30">
        <v>26144</v>
      </c>
      <c r="E418" s="30">
        <v>53882</v>
      </c>
      <c r="F418" s="19"/>
    </row>
    <row r="419" spans="1:6" ht="15" customHeight="1">
      <c r="A419" s="26"/>
      <c r="B419" s="102" t="s">
        <v>87</v>
      </c>
      <c r="C419" s="30">
        <v>23543</v>
      </c>
      <c r="D419" s="30">
        <v>21877</v>
      </c>
      <c r="E419" s="30">
        <v>45420</v>
      </c>
      <c r="F419" s="19"/>
    </row>
    <row r="420" spans="1:6" ht="15" customHeight="1">
      <c r="A420" s="26"/>
      <c r="B420" s="102" t="s">
        <v>88</v>
      </c>
      <c r="C420" s="30">
        <v>19558</v>
      </c>
      <c r="D420" s="30">
        <v>17987</v>
      </c>
      <c r="E420" s="30">
        <v>37545</v>
      </c>
      <c r="F420" s="19"/>
    </row>
    <row r="421" spans="1:6" ht="15" customHeight="1">
      <c r="A421" s="26"/>
      <c r="B421" s="102" t="s">
        <v>89</v>
      </c>
      <c r="C421" s="30">
        <v>21218</v>
      </c>
      <c r="D421" s="30">
        <v>18287</v>
      </c>
      <c r="E421" s="30">
        <v>39505</v>
      </c>
      <c r="F421" s="19"/>
    </row>
    <row r="422" spans="1:6" ht="15" customHeight="1">
      <c r="A422" s="26"/>
      <c r="B422" s="102" t="s">
        <v>90</v>
      </c>
      <c r="C422" s="30">
        <v>51237</v>
      </c>
      <c r="D422" s="30">
        <v>27297</v>
      </c>
      <c r="E422" s="30">
        <v>78534</v>
      </c>
      <c r="F422" s="19"/>
    </row>
    <row r="423" spans="1:6" ht="15" customHeight="1">
      <c r="A423" s="26"/>
      <c r="B423" s="102" t="s">
        <v>91</v>
      </c>
      <c r="C423" s="30">
        <v>72953</v>
      </c>
      <c r="D423" s="30">
        <v>32420</v>
      </c>
      <c r="E423" s="30">
        <v>105373</v>
      </c>
      <c r="F423" s="19"/>
    </row>
    <row r="424" spans="1:6" ht="15" customHeight="1">
      <c r="A424" s="26"/>
      <c r="B424" s="102" t="s">
        <v>92</v>
      </c>
      <c r="C424" s="30">
        <v>59272</v>
      </c>
      <c r="D424" s="30">
        <v>25052</v>
      </c>
      <c r="E424" s="30">
        <v>84324</v>
      </c>
      <c r="F424" s="19"/>
    </row>
    <row r="425" spans="1:6" ht="15" customHeight="1">
      <c r="A425" s="26"/>
      <c r="B425" s="102" t="s">
        <v>93</v>
      </c>
      <c r="C425" s="30">
        <v>44548</v>
      </c>
      <c r="D425" s="30">
        <v>17533</v>
      </c>
      <c r="E425" s="30">
        <v>62081</v>
      </c>
      <c r="F425" s="19"/>
    </row>
    <row r="426" spans="1:6" ht="15" customHeight="1">
      <c r="A426" s="26"/>
      <c r="B426" s="102" t="s">
        <v>94</v>
      </c>
      <c r="C426" s="30">
        <v>33780</v>
      </c>
      <c r="D426" s="30">
        <v>11905</v>
      </c>
      <c r="E426" s="30">
        <v>45685</v>
      </c>
      <c r="F426" s="19"/>
    </row>
    <row r="427" spans="1:6" ht="15" customHeight="1">
      <c r="A427" s="26"/>
      <c r="B427" s="102" t="s">
        <v>95</v>
      </c>
      <c r="C427" s="30">
        <v>21999</v>
      </c>
      <c r="D427" s="30">
        <v>8152</v>
      </c>
      <c r="E427" s="30">
        <v>30151</v>
      </c>
      <c r="F427" s="19"/>
    </row>
    <row r="428" spans="1:6" ht="15" customHeight="1">
      <c r="A428" s="26"/>
      <c r="B428" s="102" t="s">
        <v>96</v>
      </c>
      <c r="C428" s="30">
        <v>15728</v>
      </c>
      <c r="D428" s="30">
        <v>5938</v>
      </c>
      <c r="E428" s="30">
        <v>21666</v>
      </c>
      <c r="F428" s="19"/>
    </row>
    <row r="429" spans="1:6" ht="15" customHeight="1">
      <c r="A429" s="26"/>
      <c r="B429" s="102" t="s">
        <v>97</v>
      </c>
      <c r="C429" s="30">
        <v>9200</v>
      </c>
      <c r="D429" s="30">
        <v>3665</v>
      </c>
      <c r="E429" s="30">
        <v>12865</v>
      </c>
      <c r="F429" s="19"/>
    </row>
    <row r="430" spans="1:6" ht="15" customHeight="1">
      <c r="A430" s="26"/>
      <c r="B430" s="102" t="s">
        <v>98</v>
      </c>
      <c r="C430" s="30">
        <v>4264</v>
      </c>
      <c r="D430" s="30">
        <v>2058</v>
      </c>
      <c r="E430" s="30">
        <v>6322</v>
      </c>
      <c r="F430" s="19"/>
    </row>
    <row r="431" spans="1:6" ht="15" customHeight="1">
      <c r="A431" s="26"/>
      <c r="B431" s="102" t="s">
        <v>99</v>
      </c>
      <c r="C431" s="30">
        <v>1999</v>
      </c>
      <c r="D431" s="30">
        <v>1261</v>
      </c>
      <c r="E431" s="30">
        <v>3260</v>
      </c>
      <c r="F431" s="19"/>
    </row>
    <row r="432" spans="1:6" ht="15" customHeight="1">
      <c r="A432" s="26"/>
      <c r="B432" s="102" t="s">
        <v>100</v>
      </c>
      <c r="C432" s="30">
        <v>1238</v>
      </c>
      <c r="D432" s="30">
        <v>959</v>
      </c>
      <c r="E432" s="30">
        <v>2197</v>
      </c>
      <c r="F432" s="19"/>
    </row>
    <row r="433" spans="1:6" ht="15" customHeight="1">
      <c r="A433" s="26"/>
      <c r="B433" s="102" t="s">
        <v>101</v>
      </c>
      <c r="C433" s="30">
        <v>580</v>
      </c>
      <c r="D433" s="30">
        <v>526</v>
      </c>
      <c r="E433" s="30">
        <v>1106</v>
      </c>
      <c r="F433" s="19"/>
    </row>
    <row r="434" spans="1:6" ht="15" customHeight="1">
      <c r="A434" s="26"/>
      <c r="B434" s="102" t="s">
        <v>102</v>
      </c>
      <c r="C434" s="30">
        <v>579</v>
      </c>
      <c r="D434" s="30">
        <v>510</v>
      </c>
      <c r="E434" s="30">
        <v>1089</v>
      </c>
      <c r="F434" s="19"/>
    </row>
    <row r="435" spans="1:6" ht="15" customHeight="1">
      <c r="B435" s="6" t="s">
        <v>14</v>
      </c>
      <c r="C435" s="107"/>
      <c r="D435" s="107"/>
      <c r="E435" s="107"/>
      <c r="F435" s="19"/>
    </row>
    <row r="436" spans="1:6" ht="15" customHeight="1">
      <c r="B436" s="42"/>
      <c r="C436" s="107"/>
      <c r="D436" s="107"/>
      <c r="E436" s="107"/>
      <c r="F436" s="19"/>
    </row>
    <row r="437" spans="1:6" ht="15" customHeight="1">
      <c r="B437" s="2110" t="s">
        <v>178</v>
      </c>
      <c r="C437" s="2110"/>
      <c r="D437" s="2110"/>
      <c r="E437" s="2110"/>
      <c r="F437" s="19"/>
    </row>
    <row r="438" spans="1:6" ht="15" customHeight="1">
      <c r="B438" s="79" t="s">
        <v>219</v>
      </c>
      <c r="C438" s="19"/>
      <c r="D438" s="19"/>
      <c r="E438" s="19"/>
      <c r="F438" s="19"/>
    </row>
    <row r="439" spans="1:6" ht="15" customHeight="1">
      <c r="B439" s="88" t="s">
        <v>67</v>
      </c>
      <c r="C439" s="85" t="s">
        <v>7</v>
      </c>
      <c r="D439" s="85" t="s">
        <v>8</v>
      </c>
      <c r="E439" s="85" t="s">
        <v>0</v>
      </c>
      <c r="F439" s="19"/>
    </row>
    <row r="440" spans="1:6" ht="15" customHeight="1">
      <c r="B440" s="80" t="s">
        <v>0</v>
      </c>
      <c r="C440" s="101">
        <v>98686</v>
      </c>
      <c r="D440" s="101">
        <v>95472</v>
      </c>
      <c r="E440" s="101">
        <v>194158</v>
      </c>
      <c r="F440" s="19"/>
    </row>
    <row r="441" spans="1:6" ht="15" customHeight="1">
      <c r="A441" s="26"/>
      <c r="B441" s="102" t="s">
        <v>86</v>
      </c>
      <c r="C441" s="30">
        <v>15909</v>
      </c>
      <c r="D441" s="30">
        <v>15257</v>
      </c>
      <c r="E441" s="30">
        <v>31166</v>
      </c>
      <c r="F441" s="19"/>
    </row>
    <row r="442" spans="1:6" ht="15" customHeight="1">
      <c r="A442" s="26"/>
      <c r="B442" s="102" t="s">
        <v>87</v>
      </c>
      <c r="C442" s="30">
        <v>13088</v>
      </c>
      <c r="D442" s="30">
        <v>12452</v>
      </c>
      <c r="E442" s="30">
        <v>25540</v>
      </c>
      <c r="F442" s="19"/>
    </row>
    <row r="443" spans="1:6" ht="15" customHeight="1">
      <c r="A443" s="26"/>
      <c r="B443" s="102" t="s">
        <v>88</v>
      </c>
      <c r="C443" s="30">
        <v>11075</v>
      </c>
      <c r="D443" s="30">
        <v>9990</v>
      </c>
      <c r="E443" s="30">
        <v>21065</v>
      </c>
      <c r="F443" s="19"/>
    </row>
    <row r="444" spans="1:6" ht="15" customHeight="1">
      <c r="A444" s="26"/>
      <c r="B444" s="102" t="s">
        <v>89</v>
      </c>
      <c r="C444" s="30">
        <v>10505</v>
      </c>
      <c r="D444" s="30">
        <v>9678</v>
      </c>
      <c r="E444" s="30">
        <v>20183</v>
      </c>
      <c r="F444" s="19"/>
    </row>
    <row r="445" spans="1:6" ht="15" customHeight="1">
      <c r="A445" s="26"/>
      <c r="B445" s="102" t="s">
        <v>90</v>
      </c>
      <c r="C445" s="30">
        <v>10003</v>
      </c>
      <c r="D445" s="30">
        <v>9330</v>
      </c>
      <c r="E445" s="30">
        <v>19333</v>
      </c>
      <c r="F445" s="19"/>
    </row>
    <row r="446" spans="1:6" ht="15" customHeight="1">
      <c r="A446" s="26"/>
      <c r="B446" s="102" t="s">
        <v>91</v>
      </c>
      <c r="C446" s="30">
        <v>9925</v>
      </c>
      <c r="D446" s="30">
        <v>10304</v>
      </c>
      <c r="E446" s="30">
        <v>20229</v>
      </c>
      <c r="F446" s="19"/>
    </row>
    <row r="447" spans="1:6" ht="15" customHeight="1">
      <c r="A447" s="26"/>
      <c r="B447" s="102" t="s">
        <v>92</v>
      </c>
      <c r="C447" s="30">
        <v>8658</v>
      </c>
      <c r="D447" s="30">
        <v>8338</v>
      </c>
      <c r="E447" s="30">
        <v>16996</v>
      </c>
      <c r="F447" s="19"/>
    </row>
    <row r="448" spans="1:6" ht="15" customHeight="1">
      <c r="A448" s="26"/>
      <c r="B448" s="102" t="s">
        <v>93</v>
      </c>
      <c r="C448" s="30">
        <v>5488</v>
      </c>
      <c r="D448" s="30">
        <v>5654</v>
      </c>
      <c r="E448" s="30">
        <v>11142</v>
      </c>
      <c r="F448" s="19"/>
    </row>
    <row r="449" spans="1:6" ht="15" customHeight="1">
      <c r="A449" s="26"/>
      <c r="B449" s="102" t="s">
        <v>94</v>
      </c>
      <c r="C449" s="30">
        <v>3610</v>
      </c>
      <c r="D449" s="30">
        <v>3851</v>
      </c>
      <c r="E449" s="30">
        <v>7461</v>
      </c>
      <c r="F449" s="19"/>
    </row>
    <row r="450" spans="1:6" ht="15" customHeight="1">
      <c r="A450" s="26"/>
      <c r="B450" s="102" t="s">
        <v>95</v>
      </c>
      <c r="C450" s="30">
        <v>2625</v>
      </c>
      <c r="D450" s="30">
        <v>2892</v>
      </c>
      <c r="E450" s="30">
        <v>5517</v>
      </c>
      <c r="F450" s="19"/>
    </row>
    <row r="451" spans="1:6" ht="15" customHeight="1">
      <c r="A451" s="26"/>
      <c r="B451" s="102" t="s">
        <v>96</v>
      </c>
      <c r="C451" s="30">
        <v>2039</v>
      </c>
      <c r="D451" s="30">
        <v>2551</v>
      </c>
      <c r="E451" s="30">
        <v>4590</v>
      </c>
      <c r="F451" s="19"/>
    </row>
    <row r="452" spans="1:6" ht="15" customHeight="1">
      <c r="A452" s="26"/>
      <c r="B452" s="102" t="s">
        <v>97</v>
      </c>
      <c r="C452" s="30">
        <v>1650</v>
      </c>
      <c r="D452" s="30">
        <v>1843</v>
      </c>
      <c r="E452" s="30">
        <v>3493</v>
      </c>
      <c r="F452" s="19"/>
    </row>
    <row r="453" spans="1:6" ht="15" customHeight="1">
      <c r="A453" s="26"/>
      <c r="B453" s="102" t="s">
        <v>98</v>
      </c>
      <c r="C453" s="30">
        <v>1485</v>
      </c>
      <c r="D453" s="30">
        <v>1185</v>
      </c>
      <c r="E453" s="30">
        <v>2670</v>
      </c>
      <c r="F453" s="19"/>
    </row>
    <row r="454" spans="1:6" ht="15" customHeight="1">
      <c r="A454" s="26"/>
      <c r="B454" s="102" t="s">
        <v>99</v>
      </c>
      <c r="C454" s="30">
        <v>1001</v>
      </c>
      <c r="D454" s="30">
        <v>836</v>
      </c>
      <c r="E454" s="30">
        <v>1837</v>
      </c>
      <c r="F454" s="19"/>
    </row>
    <row r="455" spans="1:6" ht="15" customHeight="1">
      <c r="A455" s="26"/>
      <c r="B455" s="102" t="s">
        <v>100</v>
      </c>
      <c r="C455" s="30">
        <v>804</v>
      </c>
      <c r="D455" s="30">
        <v>672</v>
      </c>
      <c r="E455" s="30">
        <v>1476</v>
      </c>
      <c r="F455" s="19"/>
    </row>
    <row r="456" spans="1:6" ht="15" customHeight="1">
      <c r="A456" s="26"/>
      <c r="B456" s="102" t="s">
        <v>101</v>
      </c>
      <c r="C456" s="30">
        <v>385</v>
      </c>
      <c r="D456" s="30">
        <v>341</v>
      </c>
      <c r="E456" s="30">
        <v>726</v>
      </c>
      <c r="F456" s="19"/>
    </row>
    <row r="457" spans="1:6" ht="15" customHeight="1">
      <c r="A457" s="26"/>
      <c r="B457" s="102" t="s">
        <v>102</v>
      </c>
      <c r="C457" s="30">
        <v>436</v>
      </c>
      <c r="D457" s="30">
        <v>298</v>
      </c>
      <c r="E457" s="30">
        <v>734</v>
      </c>
      <c r="F457" s="19"/>
    </row>
    <row r="458" spans="1:6" ht="15" customHeight="1">
      <c r="B458" s="6" t="s">
        <v>14</v>
      </c>
      <c r="C458" s="107"/>
      <c r="D458" s="107"/>
      <c r="E458" s="107"/>
      <c r="F458" s="19"/>
    </row>
    <row r="459" spans="1:6" ht="15" customHeight="1">
      <c r="B459" s="42"/>
      <c r="C459" s="107"/>
      <c r="D459" s="107"/>
      <c r="E459" s="107"/>
      <c r="F459" s="19"/>
    </row>
    <row r="460" spans="1:6" ht="15" customHeight="1">
      <c r="B460" s="2110" t="s">
        <v>222</v>
      </c>
      <c r="C460" s="2110"/>
      <c r="D460" s="2110"/>
      <c r="E460" s="2110"/>
      <c r="F460" s="19"/>
    </row>
    <row r="461" spans="1:6" ht="15" customHeight="1">
      <c r="B461" s="463" t="s">
        <v>223</v>
      </c>
      <c r="C461" s="463"/>
      <c r="D461" s="463"/>
      <c r="E461" s="463"/>
      <c r="F461" s="19"/>
    </row>
    <row r="462" spans="1:6" ht="15" customHeight="1">
      <c r="B462" s="79" t="s">
        <v>219</v>
      </c>
      <c r="C462" s="19"/>
      <c r="D462" s="19"/>
      <c r="E462" s="19"/>
      <c r="F462" s="19"/>
    </row>
    <row r="463" spans="1:6" ht="15" customHeight="1">
      <c r="B463" s="88" t="s">
        <v>67</v>
      </c>
      <c r="C463" s="85" t="s">
        <v>7</v>
      </c>
      <c r="D463" s="85" t="s">
        <v>8</v>
      </c>
      <c r="E463" s="85" t="s">
        <v>0</v>
      </c>
      <c r="F463" s="19"/>
    </row>
    <row r="464" spans="1:6" ht="15" customHeight="1">
      <c r="B464" s="80" t="s">
        <v>0</v>
      </c>
      <c r="C464" s="101">
        <v>310748</v>
      </c>
      <c r="D464" s="101">
        <v>126099</v>
      </c>
      <c r="E464" s="101">
        <v>436847</v>
      </c>
      <c r="F464" s="19"/>
    </row>
    <row r="465" spans="1:6" ht="15" customHeight="1">
      <c r="A465" s="26"/>
      <c r="B465" s="102" t="s">
        <v>86</v>
      </c>
      <c r="C465" s="30">
        <v>11829</v>
      </c>
      <c r="D465" s="30">
        <v>10887</v>
      </c>
      <c r="E465" s="30">
        <v>22716</v>
      </c>
      <c r="F465" s="19"/>
    </row>
    <row r="466" spans="1:6" ht="15" customHeight="1">
      <c r="A466" s="26"/>
      <c r="B466" s="102" t="s">
        <v>87</v>
      </c>
      <c r="C466" s="30">
        <v>10455</v>
      </c>
      <c r="D466" s="30">
        <v>9425</v>
      </c>
      <c r="E466" s="30">
        <v>19880</v>
      </c>
      <c r="F466" s="19"/>
    </row>
    <row r="467" spans="1:6" ht="15" customHeight="1">
      <c r="A467" s="26"/>
      <c r="B467" s="102" t="s">
        <v>88</v>
      </c>
      <c r="C467" s="30">
        <v>8483</v>
      </c>
      <c r="D467" s="30">
        <v>7997</v>
      </c>
      <c r="E467" s="30">
        <v>16480</v>
      </c>
      <c r="F467" s="19"/>
    </row>
    <row r="468" spans="1:6" ht="15" customHeight="1">
      <c r="A468" s="26"/>
      <c r="B468" s="102" t="s">
        <v>89</v>
      </c>
      <c r="C468" s="30">
        <v>10713</v>
      </c>
      <c r="D468" s="30">
        <v>8609</v>
      </c>
      <c r="E468" s="30">
        <v>19322</v>
      </c>
      <c r="F468" s="19"/>
    </row>
    <row r="469" spans="1:6" ht="15" customHeight="1">
      <c r="A469" s="26"/>
      <c r="B469" s="102" t="s">
        <v>90</v>
      </c>
      <c r="C469" s="30">
        <v>41234</v>
      </c>
      <c r="D469" s="30">
        <v>17967</v>
      </c>
      <c r="E469" s="30">
        <v>59201</v>
      </c>
      <c r="F469" s="19"/>
    </row>
    <row r="470" spans="1:6" ht="15" customHeight="1">
      <c r="A470" s="26"/>
      <c r="B470" s="102" t="s">
        <v>91</v>
      </c>
      <c r="C470" s="30">
        <v>63028</v>
      </c>
      <c r="D470" s="30">
        <v>22116</v>
      </c>
      <c r="E470" s="30">
        <v>85144</v>
      </c>
      <c r="F470" s="19"/>
    </row>
    <row r="471" spans="1:6" ht="15" customHeight="1">
      <c r="A471" s="26"/>
      <c r="B471" s="102" t="s">
        <v>92</v>
      </c>
      <c r="C471" s="30">
        <v>50614</v>
      </c>
      <c r="D471" s="30">
        <v>16714</v>
      </c>
      <c r="E471" s="30">
        <v>67328</v>
      </c>
      <c r="F471" s="19"/>
    </row>
    <row r="472" spans="1:6" ht="15" customHeight="1">
      <c r="A472" s="26"/>
      <c r="B472" s="102" t="s">
        <v>93</v>
      </c>
      <c r="C472" s="30">
        <v>39060</v>
      </c>
      <c r="D472" s="30">
        <v>11879</v>
      </c>
      <c r="E472" s="30">
        <v>50939</v>
      </c>
      <c r="F472" s="19"/>
    </row>
    <row r="473" spans="1:6" ht="15" customHeight="1">
      <c r="A473" s="26"/>
      <c r="B473" s="102" t="s">
        <v>94</v>
      </c>
      <c r="C473" s="30">
        <v>30170</v>
      </c>
      <c r="D473" s="30">
        <v>8054</v>
      </c>
      <c r="E473" s="30">
        <v>38224</v>
      </c>
      <c r="F473" s="19"/>
    </row>
    <row r="474" spans="1:6" ht="15" customHeight="1">
      <c r="A474" s="26"/>
      <c r="B474" s="102" t="s">
        <v>95</v>
      </c>
      <c r="C474" s="30">
        <v>19374</v>
      </c>
      <c r="D474" s="30">
        <v>5260</v>
      </c>
      <c r="E474" s="30">
        <v>24634</v>
      </c>
      <c r="F474" s="19"/>
    </row>
    <row r="475" spans="1:6" ht="15" customHeight="1">
      <c r="A475" s="26"/>
      <c r="B475" s="102" t="s">
        <v>96</v>
      </c>
      <c r="C475" s="30">
        <v>13689</v>
      </c>
      <c r="D475" s="30">
        <v>3387</v>
      </c>
      <c r="E475" s="30">
        <v>17076</v>
      </c>
      <c r="F475" s="19"/>
    </row>
    <row r="476" spans="1:6" ht="15" customHeight="1">
      <c r="A476" s="26"/>
      <c r="B476" s="102" t="s">
        <v>97</v>
      </c>
      <c r="C476" s="30">
        <v>7550</v>
      </c>
      <c r="D476" s="30">
        <v>1822</v>
      </c>
      <c r="E476" s="30">
        <v>9372</v>
      </c>
      <c r="F476" s="19"/>
    </row>
    <row r="477" spans="1:6" ht="15" customHeight="1">
      <c r="A477" s="26"/>
      <c r="B477" s="102" t="s">
        <v>98</v>
      </c>
      <c r="C477" s="30">
        <v>2779</v>
      </c>
      <c r="D477" s="30">
        <v>873</v>
      </c>
      <c r="E477" s="30">
        <v>3652</v>
      </c>
      <c r="F477" s="19"/>
    </row>
    <row r="478" spans="1:6" ht="15" customHeight="1">
      <c r="A478" s="26"/>
      <c r="B478" s="102" t="s">
        <v>99</v>
      </c>
      <c r="C478" s="30">
        <v>998</v>
      </c>
      <c r="D478" s="30">
        <v>425</v>
      </c>
      <c r="E478" s="30">
        <v>1423</v>
      </c>
      <c r="F478" s="19"/>
    </row>
    <row r="479" spans="1:6" ht="15" customHeight="1">
      <c r="A479" s="26"/>
      <c r="B479" s="102" t="s">
        <v>100</v>
      </c>
      <c r="C479" s="30">
        <v>434</v>
      </c>
      <c r="D479" s="30">
        <v>287</v>
      </c>
      <c r="E479" s="30">
        <v>721</v>
      </c>
      <c r="F479" s="19"/>
    </row>
    <row r="480" spans="1:6" ht="15" customHeight="1">
      <c r="A480" s="26"/>
      <c r="B480" s="102" t="s">
        <v>101</v>
      </c>
      <c r="C480" s="30">
        <v>195</v>
      </c>
      <c r="D480" s="30">
        <v>185</v>
      </c>
      <c r="E480" s="30">
        <v>380</v>
      </c>
      <c r="F480" s="19"/>
    </row>
    <row r="481" spans="1:6" ht="15" customHeight="1">
      <c r="A481" s="26"/>
      <c r="B481" s="102" t="s">
        <v>102</v>
      </c>
      <c r="C481" s="30">
        <v>143</v>
      </c>
      <c r="D481" s="30">
        <v>212</v>
      </c>
      <c r="E481" s="30">
        <v>355</v>
      </c>
      <c r="F481" s="19"/>
    </row>
    <row r="482" spans="1:6" ht="15" customHeight="1">
      <c r="B482" s="6" t="s">
        <v>14</v>
      </c>
      <c r="C482" s="107"/>
      <c r="D482" s="107"/>
      <c r="E482" s="107"/>
      <c r="F482" s="19"/>
    </row>
    <row r="483" spans="1:6" ht="15" customHeight="1">
      <c r="B483" s="6"/>
      <c r="C483" s="107"/>
      <c r="D483" s="107"/>
      <c r="E483" s="107"/>
      <c r="F483" s="19"/>
    </row>
    <row r="484" spans="1:6" ht="15" customHeight="1">
      <c r="B484" s="2110" t="s">
        <v>179</v>
      </c>
      <c r="C484" s="2110"/>
      <c r="D484" s="2110"/>
      <c r="E484" s="2110"/>
      <c r="F484" s="19"/>
    </row>
    <row r="485" spans="1:6" ht="15" customHeight="1">
      <c r="B485" s="79" t="s">
        <v>219</v>
      </c>
      <c r="C485" s="19"/>
      <c r="D485" s="19"/>
      <c r="E485" s="19"/>
      <c r="F485" s="19"/>
    </row>
    <row r="486" spans="1:6" ht="15" customHeight="1">
      <c r="B486" s="88" t="s">
        <v>67</v>
      </c>
      <c r="C486" s="85" t="s">
        <v>7</v>
      </c>
      <c r="D486" s="85" t="s">
        <v>8</v>
      </c>
      <c r="E486" s="85" t="s">
        <v>0</v>
      </c>
      <c r="F486" s="19"/>
    </row>
    <row r="487" spans="1:6" ht="15" customHeight="1">
      <c r="B487" s="80" t="s">
        <v>0</v>
      </c>
      <c r="C487" s="101">
        <f t="shared" ref="C487:E502" si="4">C511+C535</f>
        <v>264714</v>
      </c>
      <c r="D487" s="101">
        <f t="shared" si="4"/>
        <v>156000</v>
      </c>
      <c r="E487" s="101">
        <f t="shared" si="4"/>
        <v>420714</v>
      </c>
      <c r="F487" s="19"/>
    </row>
    <row r="488" spans="1:6" ht="15" customHeight="1">
      <c r="A488" s="26"/>
      <c r="B488" s="102" t="s">
        <v>86</v>
      </c>
      <c r="C488" s="30">
        <f t="shared" si="4"/>
        <v>19051</v>
      </c>
      <c r="D488" s="30">
        <f t="shared" si="4"/>
        <v>17956</v>
      </c>
      <c r="E488" s="30">
        <f t="shared" si="4"/>
        <v>37007</v>
      </c>
      <c r="F488" s="19"/>
    </row>
    <row r="489" spans="1:6" ht="15" customHeight="1">
      <c r="A489" s="26"/>
      <c r="B489" s="102" t="s">
        <v>87</v>
      </c>
      <c r="C489" s="30">
        <f t="shared" si="4"/>
        <v>16164</v>
      </c>
      <c r="D489" s="30">
        <f t="shared" si="4"/>
        <v>15115</v>
      </c>
      <c r="E489" s="30">
        <f t="shared" si="4"/>
        <v>31279</v>
      </c>
      <c r="F489" s="19"/>
    </row>
    <row r="490" spans="1:6" ht="15" customHeight="1">
      <c r="A490" s="26"/>
      <c r="B490" s="102" t="s">
        <v>88</v>
      </c>
      <c r="C490" s="30">
        <f t="shared" si="4"/>
        <v>13281</v>
      </c>
      <c r="D490" s="30">
        <f t="shared" si="4"/>
        <v>12149</v>
      </c>
      <c r="E490" s="30">
        <f t="shared" si="4"/>
        <v>25430</v>
      </c>
      <c r="F490" s="19"/>
    </row>
    <row r="491" spans="1:6" ht="15" customHeight="1">
      <c r="A491" s="26"/>
      <c r="B491" s="102" t="s">
        <v>89</v>
      </c>
      <c r="C491" s="30">
        <f t="shared" si="4"/>
        <v>14130</v>
      </c>
      <c r="D491" s="30">
        <f t="shared" si="4"/>
        <v>11857</v>
      </c>
      <c r="E491" s="30">
        <f t="shared" si="4"/>
        <v>25987</v>
      </c>
      <c r="F491" s="19"/>
    </row>
    <row r="492" spans="1:6" ht="15" customHeight="1">
      <c r="A492" s="26"/>
      <c r="B492" s="102" t="s">
        <v>90</v>
      </c>
      <c r="C492" s="30">
        <f t="shared" si="4"/>
        <v>31301</v>
      </c>
      <c r="D492" s="30">
        <f t="shared" si="4"/>
        <v>17818</v>
      </c>
      <c r="E492" s="30">
        <f t="shared" si="4"/>
        <v>49119</v>
      </c>
      <c r="F492" s="19"/>
    </row>
    <row r="493" spans="1:6" ht="15" customHeight="1">
      <c r="A493" s="26"/>
      <c r="B493" s="102" t="s">
        <v>91</v>
      </c>
      <c r="C493" s="30">
        <f t="shared" si="4"/>
        <v>45670</v>
      </c>
      <c r="D493" s="30">
        <f t="shared" si="4"/>
        <v>22784</v>
      </c>
      <c r="E493" s="30">
        <f t="shared" si="4"/>
        <v>68454</v>
      </c>
      <c r="F493" s="19"/>
    </row>
    <row r="494" spans="1:6" ht="15" customHeight="1">
      <c r="A494" s="26"/>
      <c r="B494" s="102" t="s">
        <v>92</v>
      </c>
      <c r="C494" s="30">
        <f t="shared" si="4"/>
        <v>37321</v>
      </c>
      <c r="D494" s="30">
        <f t="shared" si="4"/>
        <v>18585</v>
      </c>
      <c r="E494" s="30">
        <f t="shared" si="4"/>
        <v>55906</v>
      </c>
      <c r="F494" s="19"/>
    </row>
    <row r="495" spans="1:6" ht="15" customHeight="1">
      <c r="A495" s="26"/>
      <c r="B495" s="102" t="s">
        <v>93</v>
      </c>
      <c r="C495" s="30">
        <f t="shared" si="4"/>
        <v>28181</v>
      </c>
      <c r="D495" s="30">
        <f t="shared" si="4"/>
        <v>13600</v>
      </c>
      <c r="E495" s="30">
        <f t="shared" si="4"/>
        <v>41781</v>
      </c>
      <c r="F495" s="19"/>
    </row>
    <row r="496" spans="1:6" ht="15" customHeight="1">
      <c r="A496" s="26"/>
      <c r="B496" s="102" t="s">
        <v>94</v>
      </c>
      <c r="C496" s="30">
        <f t="shared" si="4"/>
        <v>21377</v>
      </c>
      <c r="D496" s="30">
        <f t="shared" si="4"/>
        <v>9185</v>
      </c>
      <c r="E496" s="30">
        <f t="shared" si="4"/>
        <v>30562</v>
      </c>
      <c r="F496" s="19"/>
    </row>
    <row r="497" spans="1:6" ht="15" customHeight="1">
      <c r="A497" s="26"/>
      <c r="B497" s="102" t="s">
        <v>95</v>
      </c>
      <c r="C497" s="30">
        <f t="shared" si="4"/>
        <v>14678</v>
      </c>
      <c r="D497" s="30">
        <f t="shared" si="4"/>
        <v>6247</v>
      </c>
      <c r="E497" s="30">
        <f t="shared" si="4"/>
        <v>20925</v>
      </c>
      <c r="F497" s="19"/>
    </row>
    <row r="498" spans="1:6" ht="15" customHeight="1">
      <c r="A498" s="26"/>
      <c r="B498" s="102" t="s">
        <v>96</v>
      </c>
      <c r="C498" s="30">
        <f t="shared" si="4"/>
        <v>11007</v>
      </c>
      <c r="D498" s="30">
        <f t="shared" si="4"/>
        <v>4368</v>
      </c>
      <c r="E498" s="30">
        <f t="shared" si="4"/>
        <v>15375</v>
      </c>
      <c r="F498" s="19"/>
    </row>
    <row r="499" spans="1:6" ht="15" customHeight="1">
      <c r="A499" s="26"/>
      <c r="B499" s="102" t="s">
        <v>97</v>
      </c>
      <c r="C499" s="30">
        <f t="shared" si="4"/>
        <v>6559</v>
      </c>
      <c r="D499" s="30">
        <f t="shared" si="4"/>
        <v>2703</v>
      </c>
      <c r="E499" s="30">
        <f t="shared" si="4"/>
        <v>9262</v>
      </c>
      <c r="F499" s="19"/>
    </row>
    <row r="500" spans="1:6" ht="15" customHeight="1">
      <c r="A500" s="26"/>
      <c r="B500" s="102" t="s">
        <v>98</v>
      </c>
      <c r="C500" s="30">
        <f t="shared" si="4"/>
        <v>3047</v>
      </c>
      <c r="D500" s="30">
        <f t="shared" si="4"/>
        <v>1475</v>
      </c>
      <c r="E500" s="30">
        <f t="shared" si="4"/>
        <v>4522</v>
      </c>
      <c r="F500" s="19"/>
    </row>
    <row r="501" spans="1:6" ht="15" customHeight="1">
      <c r="A501" s="26"/>
      <c r="B501" s="102" t="s">
        <v>99</v>
      </c>
      <c r="C501" s="30">
        <f t="shared" si="4"/>
        <v>1375</v>
      </c>
      <c r="D501" s="30">
        <f t="shared" si="4"/>
        <v>875</v>
      </c>
      <c r="E501" s="30">
        <f t="shared" si="4"/>
        <v>2250</v>
      </c>
      <c r="F501" s="19"/>
    </row>
    <row r="502" spans="1:6" ht="15" customHeight="1">
      <c r="A502" s="26"/>
      <c r="B502" s="102" t="s">
        <v>100</v>
      </c>
      <c r="C502" s="30">
        <f t="shared" si="4"/>
        <v>831</v>
      </c>
      <c r="D502" s="30">
        <f t="shared" si="4"/>
        <v>633</v>
      </c>
      <c r="E502" s="30">
        <f t="shared" si="4"/>
        <v>1464</v>
      </c>
      <c r="F502" s="19"/>
    </row>
    <row r="503" spans="1:6" ht="15" customHeight="1">
      <c r="A503" s="26"/>
      <c r="B503" s="102" t="s">
        <v>101</v>
      </c>
      <c r="C503" s="30">
        <f t="shared" ref="C503:E504" si="5">C527+C551</f>
        <v>398</v>
      </c>
      <c r="D503" s="30">
        <f t="shared" si="5"/>
        <v>341</v>
      </c>
      <c r="E503" s="30">
        <f t="shared" si="5"/>
        <v>739</v>
      </c>
      <c r="F503" s="19"/>
    </row>
    <row r="504" spans="1:6" ht="15" customHeight="1">
      <c r="A504" s="26"/>
      <c r="B504" s="102" t="s">
        <v>102</v>
      </c>
      <c r="C504" s="30">
        <f t="shared" si="5"/>
        <v>343</v>
      </c>
      <c r="D504" s="30">
        <f t="shared" si="5"/>
        <v>309</v>
      </c>
      <c r="E504" s="30">
        <f t="shared" si="5"/>
        <v>652</v>
      </c>
      <c r="F504" s="19"/>
    </row>
    <row r="505" spans="1:6" ht="15" customHeight="1">
      <c r="B505" s="6" t="s">
        <v>14</v>
      </c>
      <c r="C505" s="107"/>
      <c r="D505" s="107"/>
      <c r="E505" s="107"/>
      <c r="F505" s="19"/>
    </row>
    <row r="506" spans="1:6" ht="15" customHeight="1">
      <c r="B506" s="42"/>
      <c r="C506" s="107"/>
      <c r="D506" s="107"/>
      <c r="E506" s="107"/>
      <c r="F506" s="19"/>
    </row>
    <row r="507" spans="1:6" ht="15" customHeight="1">
      <c r="B507" s="2110" t="s">
        <v>224</v>
      </c>
      <c r="C507" s="2110"/>
      <c r="D507" s="2110"/>
      <c r="E507" s="2110"/>
      <c r="F507" s="19"/>
    </row>
    <row r="508" spans="1:6" ht="15" customHeight="1">
      <c r="B508" s="463" t="s">
        <v>223</v>
      </c>
      <c r="C508" s="463"/>
      <c r="D508" s="463"/>
      <c r="E508" s="463"/>
      <c r="F508" s="19"/>
    </row>
    <row r="509" spans="1:6" ht="15" customHeight="1">
      <c r="B509" s="79" t="s">
        <v>219</v>
      </c>
      <c r="C509" s="19"/>
      <c r="D509" s="19"/>
      <c r="E509" s="19"/>
      <c r="F509" s="19"/>
    </row>
    <row r="510" spans="1:6" ht="15" customHeight="1">
      <c r="B510" s="88" t="s">
        <v>67</v>
      </c>
      <c r="C510" s="85" t="s">
        <v>7</v>
      </c>
      <c r="D510" s="85" t="s">
        <v>8</v>
      </c>
      <c r="E510" s="85" t="s">
        <v>0</v>
      </c>
      <c r="F510" s="19"/>
    </row>
    <row r="511" spans="1:6" ht="15" customHeight="1">
      <c r="B511" s="80" t="s">
        <v>0</v>
      </c>
      <c r="C511" s="101">
        <v>56959</v>
      </c>
      <c r="D511" s="101">
        <v>56022</v>
      </c>
      <c r="E511" s="101">
        <v>112981</v>
      </c>
      <c r="F511" s="156"/>
    </row>
    <row r="512" spans="1:6" ht="15" customHeight="1">
      <c r="A512" s="26"/>
      <c r="B512" s="102" t="s">
        <v>86</v>
      </c>
      <c r="C512" s="30">
        <v>9225</v>
      </c>
      <c r="D512" s="30">
        <v>8893</v>
      </c>
      <c r="E512" s="30">
        <v>18118</v>
      </c>
      <c r="F512" s="19"/>
    </row>
    <row r="513" spans="1:6" ht="15" customHeight="1">
      <c r="A513" s="26"/>
      <c r="B513" s="102" t="s">
        <v>87</v>
      </c>
      <c r="C513" s="30">
        <v>7405</v>
      </c>
      <c r="D513" s="30">
        <v>7244</v>
      </c>
      <c r="E513" s="30">
        <v>14649</v>
      </c>
      <c r="F513" s="19"/>
    </row>
    <row r="514" spans="1:6" ht="15" customHeight="1">
      <c r="A514" s="26"/>
      <c r="B514" s="102" t="s">
        <v>88</v>
      </c>
      <c r="C514" s="30">
        <v>6238</v>
      </c>
      <c r="D514" s="30">
        <v>5553</v>
      </c>
      <c r="E514" s="30">
        <v>11791</v>
      </c>
      <c r="F514" s="19"/>
    </row>
    <row r="515" spans="1:6" ht="15" customHeight="1">
      <c r="A515" s="26"/>
      <c r="B515" s="102" t="s">
        <v>89</v>
      </c>
      <c r="C515" s="30">
        <v>5915</v>
      </c>
      <c r="D515" s="30">
        <v>5305</v>
      </c>
      <c r="E515" s="30">
        <v>11220</v>
      </c>
      <c r="F515" s="19"/>
    </row>
    <row r="516" spans="1:6" ht="15" customHeight="1">
      <c r="A516" s="26"/>
      <c r="B516" s="102" t="s">
        <v>90</v>
      </c>
      <c r="C516" s="30">
        <v>5617</v>
      </c>
      <c r="D516" s="30">
        <v>5290</v>
      </c>
      <c r="E516" s="30">
        <v>10907</v>
      </c>
      <c r="F516" s="19"/>
    </row>
    <row r="517" spans="1:6" ht="15" customHeight="1">
      <c r="A517" s="26"/>
      <c r="B517" s="102" t="s">
        <v>91</v>
      </c>
      <c r="C517" s="30">
        <v>5684</v>
      </c>
      <c r="D517" s="30">
        <v>6053</v>
      </c>
      <c r="E517" s="30">
        <v>11737</v>
      </c>
      <c r="F517" s="19"/>
    </row>
    <row r="518" spans="1:6" ht="15" customHeight="1">
      <c r="A518" s="26"/>
      <c r="B518" s="102" t="s">
        <v>92</v>
      </c>
      <c r="C518" s="30">
        <v>5235</v>
      </c>
      <c r="D518" s="30">
        <v>5275</v>
      </c>
      <c r="E518" s="30">
        <v>10510</v>
      </c>
      <c r="F518" s="19"/>
    </row>
    <row r="519" spans="1:6" ht="15" customHeight="1">
      <c r="A519" s="26"/>
      <c r="B519" s="102" t="s">
        <v>93</v>
      </c>
      <c r="C519" s="30">
        <v>3520</v>
      </c>
      <c r="D519" s="30">
        <v>3713</v>
      </c>
      <c r="E519" s="30">
        <v>7233</v>
      </c>
      <c r="F519" s="19"/>
    </row>
    <row r="520" spans="1:6" ht="15" customHeight="1">
      <c r="A520" s="26"/>
      <c r="B520" s="102" t="s">
        <v>94</v>
      </c>
      <c r="C520" s="30">
        <v>2244</v>
      </c>
      <c r="D520" s="30">
        <v>2379</v>
      </c>
      <c r="E520" s="30">
        <v>4623</v>
      </c>
      <c r="F520" s="19"/>
    </row>
    <row r="521" spans="1:6" ht="15" customHeight="1">
      <c r="A521" s="26"/>
      <c r="B521" s="102" t="s">
        <v>95</v>
      </c>
      <c r="C521" s="30">
        <v>1570</v>
      </c>
      <c r="D521" s="30">
        <v>1703</v>
      </c>
      <c r="E521" s="30">
        <v>3273</v>
      </c>
      <c r="F521" s="19"/>
    </row>
    <row r="522" spans="1:6" ht="15" customHeight="1">
      <c r="A522" s="26"/>
      <c r="B522" s="102" t="s">
        <v>96</v>
      </c>
      <c r="C522" s="30">
        <v>1134</v>
      </c>
      <c r="D522" s="30">
        <v>1436</v>
      </c>
      <c r="E522" s="30">
        <v>2570</v>
      </c>
      <c r="F522" s="19"/>
    </row>
    <row r="523" spans="1:6" ht="15" customHeight="1">
      <c r="A523" s="26"/>
      <c r="B523" s="102" t="s">
        <v>97</v>
      </c>
      <c r="C523" s="30">
        <v>863</v>
      </c>
      <c r="D523" s="30">
        <v>1099</v>
      </c>
      <c r="E523" s="30">
        <v>1962</v>
      </c>
      <c r="F523" s="19"/>
    </row>
    <row r="524" spans="1:6" ht="15" customHeight="1">
      <c r="A524" s="26"/>
      <c r="B524" s="102" t="s">
        <v>98</v>
      </c>
      <c r="C524" s="30">
        <v>800</v>
      </c>
      <c r="D524" s="30">
        <v>735</v>
      </c>
      <c r="E524" s="30">
        <v>1535</v>
      </c>
      <c r="F524" s="19"/>
    </row>
    <row r="525" spans="1:6" ht="15" customHeight="1">
      <c r="A525" s="26"/>
      <c r="B525" s="102" t="s">
        <v>99</v>
      </c>
      <c r="C525" s="30">
        <v>540</v>
      </c>
      <c r="D525" s="30">
        <v>534</v>
      </c>
      <c r="E525" s="30">
        <v>1074</v>
      </c>
      <c r="F525" s="19"/>
    </row>
    <row r="526" spans="1:6" ht="15" customHeight="1">
      <c r="A526" s="26"/>
      <c r="B526" s="102" t="s">
        <v>100</v>
      </c>
      <c r="C526" s="30">
        <v>468</v>
      </c>
      <c r="D526" s="30">
        <v>428</v>
      </c>
      <c r="E526" s="30">
        <v>896</v>
      </c>
      <c r="F526" s="19"/>
    </row>
    <row r="527" spans="1:6" ht="15" customHeight="1">
      <c r="A527" s="26"/>
      <c r="B527" s="102" t="s">
        <v>101</v>
      </c>
      <c r="C527" s="30">
        <v>240</v>
      </c>
      <c r="D527" s="30">
        <v>197</v>
      </c>
      <c r="E527" s="30">
        <v>437</v>
      </c>
      <c r="F527" s="19"/>
    </row>
    <row r="528" spans="1:6" ht="15" customHeight="1">
      <c r="A528" s="26"/>
      <c r="B528" s="102" t="s">
        <v>102</v>
      </c>
      <c r="C528" s="30">
        <v>261</v>
      </c>
      <c r="D528" s="30">
        <v>185</v>
      </c>
      <c r="E528" s="30">
        <v>446</v>
      </c>
      <c r="F528" s="19"/>
    </row>
    <row r="529" spans="1:6" ht="15" customHeight="1">
      <c r="B529" s="6" t="s">
        <v>14</v>
      </c>
      <c r="C529" s="107"/>
      <c r="D529" s="107"/>
      <c r="E529" s="107"/>
      <c r="F529" s="19"/>
    </row>
    <row r="530" spans="1:6" ht="15" customHeight="1">
      <c r="B530" s="42"/>
      <c r="C530" s="107"/>
      <c r="D530" s="107"/>
      <c r="E530" s="107"/>
      <c r="F530" s="19"/>
    </row>
    <row r="531" spans="1:6" ht="15" customHeight="1">
      <c r="B531" s="2110" t="s">
        <v>180</v>
      </c>
      <c r="C531" s="2110"/>
      <c r="D531" s="2110"/>
      <c r="E531" s="2110"/>
      <c r="F531" s="19"/>
    </row>
    <row r="532" spans="1:6" ht="15" customHeight="1">
      <c r="B532" s="2110"/>
      <c r="C532" s="2110"/>
      <c r="D532" s="2110"/>
      <c r="E532" s="2110"/>
      <c r="F532" s="19"/>
    </row>
    <row r="533" spans="1:6" ht="15" customHeight="1">
      <c r="B533" s="79" t="s">
        <v>219</v>
      </c>
      <c r="C533" s="19"/>
      <c r="D533" s="19"/>
      <c r="E533" s="19"/>
      <c r="F533" s="19"/>
    </row>
    <row r="534" spans="1:6" ht="15" customHeight="1">
      <c r="B534" s="88" t="s">
        <v>67</v>
      </c>
      <c r="C534" s="85" t="s">
        <v>7</v>
      </c>
      <c r="D534" s="85" t="s">
        <v>8</v>
      </c>
      <c r="E534" s="85" t="s">
        <v>0</v>
      </c>
      <c r="F534" s="19"/>
    </row>
    <row r="535" spans="1:6" ht="15" customHeight="1">
      <c r="B535" s="80" t="s">
        <v>0</v>
      </c>
      <c r="C535" s="101">
        <v>207755</v>
      </c>
      <c r="D535" s="101">
        <v>99978</v>
      </c>
      <c r="E535" s="101">
        <v>307733</v>
      </c>
      <c r="F535" s="19"/>
    </row>
    <row r="536" spans="1:6" ht="15" customHeight="1">
      <c r="A536" s="26"/>
      <c r="B536" s="102" t="s">
        <v>86</v>
      </c>
      <c r="C536" s="30">
        <v>9826</v>
      </c>
      <c r="D536" s="30">
        <v>9063</v>
      </c>
      <c r="E536" s="30">
        <v>18889</v>
      </c>
      <c r="F536" s="19"/>
    </row>
    <row r="537" spans="1:6" ht="15" customHeight="1">
      <c r="A537" s="26"/>
      <c r="B537" s="102" t="s">
        <v>87</v>
      </c>
      <c r="C537" s="30">
        <v>8759</v>
      </c>
      <c r="D537" s="30">
        <v>7871</v>
      </c>
      <c r="E537" s="30">
        <v>16630</v>
      </c>
      <c r="F537" s="19"/>
    </row>
    <row r="538" spans="1:6" ht="15" customHeight="1">
      <c r="A538" s="26"/>
      <c r="B538" s="102" t="s">
        <v>88</v>
      </c>
      <c r="C538" s="30">
        <v>7043</v>
      </c>
      <c r="D538" s="30">
        <v>6596</v>
      </c>
      <c r="E538" s="30">
        <v>13639</v>
      </c>
      <c r="F538" s="19"/>
    </row>
    <row r="539" spans="1:6" ht="15" customHeight="1">
      <c r="A539" s="26"/>
      <c r="B539" s="102" t="s">
        <v>89</v>
      </c>
      <c r="C539" s="30">
        <v>8215</v>
      </c>
      <c r="D539" s="30">
        <v>6552</v>
      </c>
      <c r="E539" s="30">
        <v>14767</v>
      </c>
      <c r="F539" s="19"/>
    </row>
    <row r="540" spans="1:6" ht="15" customHeight="1">
      <c r="A540" s="26"/>
      <c r="B540" s="102" t="s">
        <v>90</v>
      </c>
      <c r="C540" s="30">
        <v>25684</v>
      </c>
      <c r="D540" s="30">
        <v>12528</v>
      </c>
      <c r="E540" s="30">
        <v>38212</v>
      </c>
      <c r="F540" s="19"/>
    </row>
    <row r="541" spans="1:6" ht="15" customHeight="1">
      <c r="A541" s="26"/>
      <c r="B541" s="102" t="s">
        <v>91</v>
      </c>
      <c r="C541" s="30">
        <v>39986</v>
      </c>
      <c r="D541" s="30">
        <v>16731</v>
      </c>
      <c r="E541" s="30">
        <v>56717</v>
      </c>
      <c r="F541" s="19"/>
    </row>
    <row r="542" spans="1:6" ht="15" customHeight="1">
      <c r="A542" s="26"/>
      <c r="B542" s="102" t="s">
        <v>92</v>
      </c>
      <c r="C542" s="30">
        <v>32086</v>
      </c>
      <c r="D542" s="30">
        <v>13310</v>
      </c>
      <c r="E542" s="30">
        <v>45396</v>
      </c>
      <c r="F542" s="19"/>
    </row>
    <row r="543" spans="1:6" ht="15" customHeight="1">
      <c r="A543" s="26"/>
      <c r="B543" s="102" t="s">
        <v>93</v>
      </c>
      <c r="C543" s="30">
        <v>24661</v>
      </c>
      <c r="D543" s="30">
        <v>9887</v>
      </c>
      <c r="E543" s="30">
        <v>34548</v>
      </c>
      <c r="F543" s="19"/>
    </row>
    <row r="544" spans="1:6" ht="15" customHeight="1">
      <c r="A544" s="26"/>
      <c r="B544" s="102" t="s">
        <v>94</v>
      </c>
      <c r="C544" s="30">
        <v>19133</v>
      </c>
      <c r="D544" s="30">
        <v>6806</v>
      </c>
      <c r="E544" s="30">
        <v>25939</v>
      </c>
      <c r="F544" s="19"/>
    </row>
    <row r="545" spans="1:6" ht="15" customHeight="1">
      <c r="A545" s="26"/>
      <c r="B545" s="102" t="s">
        <v>95</v>
      </c>
      <c r="C545" s="30">
        <v>13108</v>
      </c>
      <c r="D545" s="30">
        <v>4544</v>
      </c>
      <c r="E545" s="30">
        <v>17652</v>
      </c>
      <c r="F545" s="19"/>
    </row>
    <row r="546" spans="1:6" ht="15" customHeight="1">
      <c r="A546" s="26"/>
      <c r="B546" s="102" t="s">
        <v>96</v>
      </c>
      <c r="C546" s="30">
        <v>9873</v>
      </c>
      <c r="D546" s="30">
        <v>2932</v>
      </c>
      <c r="E546" s="30">
        <v>12805</v>
      </c>
      <c r="F546" s="19"/>
    </row>
    <row r="547" spans="1:6" ht="15" customHeight="1">
      <c r="A547" s="26"/>
      <c r="B547" s="102" t="s">
        <v>97</v>
      </c>
      <c r="C547" s="30">
        <v>5696</v>
      </c>
      <c r="D547" s="30">
        <v>1604</v>
      </c>
      <c r="E547" s="30">
        <v>7300</v>
      </c>
      <c r="F547" s="19"/>
    </row>
    <row r="548" spans="1:6" ht="15" customHeight="1">
      <c r="A548" s="26"/>
      <c r="B548" s="102" t="s">
        <v>98</v>
      </c>
      <c r="C548" s="30">
        <v>2247</v>
      </c>
      <c r="D548" s="30">
        <v>740</v>
      </c>
      <c r="E548" s="30">
        <v>2987</v>
      </c>
      <c r="F548" s="19"/>
    </row>
    <row r="549" spans="1:6" ht="15" customHeight="1">
      <c r="A549" s="26"/>
      <c r="B549" s="102" t="s">
        <v>99</v>
      </c>
      <c r="C549" s="30">
        <v>835</v>
      </c>
      <c r="D549" s="30">
        <v>341</v>
      </c>
      <c r="E549" s="30">
        <v>1176</v>
      </c>
      <c r="F549" s="19"/>
    </row>
    <row r="550" spans="1:6" ht="15" customHeight="1">
      <c r="A550" s="26"/>
      <c r="B550" s="102" t="s">
        <v>100</v>
      </c>
      <c r="C550" s="30">
        <v>363</v>
      </c>
      <c r="D550" s="30">
        <v>205</v>
      </c>
      <c r="E550" s="30">
        <v>568</v>
      </c>
      <c r="F550" s="19"/>
    </row>
    <row r="551" spans="1:6" ht="15" customHeight="1">
      <c r="A551" s="26"/>
      <c r="B551" s="102" t="s">
        <v>101</v>
      </c>
      <c r="C551" s="30">
        <v>158</v>
      </c>
      <c r="D551" s="30">
        <v>144</v>
      </c>
      <c r="E551" s="30">
        <v>302</v>
      </c>
      <c r="F551" s="19"/>
    </row>
    <row r="552" spans="1:6" ht="15" customHeight="1">
      <c r="A552" s="26"/>
      <c r="B552" s="102" t="s">
        <v>102</v>
      </c>
      <c r="C552" s="30">
        <v>82</v>
      </c>
      <c r="D552" s="30">
        <v>124</v>
      </c>
      <c r="E552" s="30">
        <v>206</v>
      </c>
      <c r="F552" s="19"/>
    </row>
    <row r="553" spans="1:6" ht="15" customHeight="1">
      <c r="B553" s="6" t="s">
        <v>14</v>
      </c>
      <c r="C553" s="107"/>
      <c r="D553" s="107"/>
      <c r="E553" s="107"/>
      <c r="F553" s="19"/>
    </row>
    <row r="554" spans="1:6" ht="15" customHeight="1">
      <c r="B554" s="42"/>
      <c r="C554" s="107"/>
      <c r="D554" s="107"/>
      <c r="E554" s="107"/>
      <c r="F554" s="19"/>
    </row>
    <row r="555" spans="1:6" ht="15" customHeight="1">
      <c r="B555" s="2110" t="s">
        <v>181</v>
      </c>
      <c r="C555" s="2110"/>
      <c r="D555" s="2110"/>
      <c r="E555" s="2110"/>
      <c r="F555" s="19"/>
    </row>
    <row r="556" spans="1:6" ht="15" customHeight="1">
      <c r="B556" s="79" t="s">
        <v>219</v>
      </c>
      <c r="C556" s="19"/>
      <c r="D556" s="19"/>
      <c r="E556" s="19"/>
      <c r="F556" s="19"/>
    </row>
    <row r="557" spans="1:6" ht="15" customHeight="1">
      <c r="B557" s="88" t="s">
        <v>67</v>
      </c>
      <c r="C557" s="85" t="s">
        <v>7</v>
      </c>
      <c r="D557" s="85" t="s">
        <v>8</v>
      </c>
      <c r="E557" s="85" t="s">
        <v>0</v>
      </c>
      <c r="F557" s="19"/>
    </row>
    <row r="558" spans="1:6" ht="15" customHeight="1">
      <c r="B558" s="80" t="s">
        <v>0</v>
      </c>
      <c r="C558" s="101">
        <f t="shared" ref="C558:E573" si="6">C582+C606</f>
        <v>144720</v>
      </c>
      <c r="D558" s="101">
        <f t="shared" si="6"/>
        <v>65571</v>
      </c>
      <c r="E558" s="101">
        <f t="shared" si="6"/>
        <v>210291</v>
      </c>
      <c r="F558" s="156"/>
    </row>
    <row r="559" spans="1:6" ht="15" customHeight="1">
      <c r="A559" s="26"/>
      <c r="B559" s="102" t="s">
        <v>86</v>
      </c>
      <c r="C559" s="30">
        <f t="shared" si="6"/>
        <v>8687</v>
      </c>
      <c r="D559" s="30">
        <f t="shared" si="6"/>
        <v>8188</v>
      </c>
      <c r="E559" s="30">
        <f t="shared" si="6"/>
        <v>16875</v>
      </c>
      <c r="F559" s="19"/>
    </row>
    <row r="560" spans="1:6" ht="15" customHeight="1">
      <c r="A560" s="26"/>
      <c r="B560" s="102" t="s">
        <v>87</v>
      </c>
      <c r="C560" s="30">
        <f t="shared" si="6"/>
        <v>7379</v>
      </c>
      <c r="D560" s="30">
        <f t="shared" si="6"/>
        <v>6762</v>
      </c>
      <c r="E560" s="30">
        <f t="shared" si="6"/>
        <v>14141</v>
      </c>
      <c r="F560" s="19"/>
    </row>
    <row r="561" spans="1:6" ht="15" customHeight="1">
      <c r="A561" s="26"/>
      <c r="B561" s="102" t="s">
        <v>88</v>
      </c>
      <c r="C561" s="30">
        <f t="shared" si="6"/>
        <v>6277</v>
      </c>
      <c r="D561" s="30">
        <f t="shared" si="6"/>
        <v>5838</v>
      </c>
      <c r="E561" s="30">
        <f t="shared" si="6"/>
        <v>12115</v>
      </c>
      <c r="F561" s="19"/>
    </row>
    <row r="562" spans="1:6" ht="15" customHeight="1">
      <c r="A562" s="26"/>
      <c r="B562" s="102" t="s">
        <v>89</v>
      </c>
      <c r="C562" s="30">
        <f t="shared" si="6"/>
        <v>7088</v>
      </c>
      <c r="D562" s="30">
        <f t="shared" si="6"/>
        <v>6430</v>
      </c>
      <c r="E562" s="30">
        <f t="shared" si="6"/>
        <v>13518</v>
      </c>
      <c r="F562" s="19"/>
    </row>
    <row r="563" spans="1:6" ht="15" customHeight="1">
      <c r="A563" s="26"/>
      <c r="B563" s="102" t="s">
        <v>90</v>
      </c>
      <c r="C563" s="30">
        <f t="shared" si="6"/>
        <v>19936</v>
      </c>
      <c r="D563" s="30">
        <f t="shared" si="6"/>
        <v>9479</v>
      </c>
      <c r="E563" s="30">
        <f t="shared" si="6"/>
        <v>29415</v>
      </c>
      <c r="F563" s="19"/>
    </row>
    <row r="564" spans="1:6" ht="15" customHeight="1">
      <c r="A564" s="26"/>
      <c r="B564" s="102" t="s">
        <v>91</v>
      </c>
      <c r="C564" s="30">
        <f t="shared" si="6"/>
        <v>27283</v>
      </c>
      <c r="D564" s="30">
        <f t="shared" si="6"/>
        <v>9636</v>
      </c>
      <c r="E564" s="30">
        <f t="shared" si="6"/>
        <v>36919</v>
      </c>
      <c r="F564" s="19"/>
    </row>
    <row r="565" spans="1:6" ht="15" customHeight="1">
      <c r="A565" s="26"/>
      <c r="B565" s="102" t="s">
        <v>92</v>
      </c>
      <c r="C565" s="30">
        <f t="shared" si="6"/>
        <v>21951</v>
      </c>
      <c r="D565" s="30">
        <f t="shared" si="6"/>
        <v>6467</v>
      </c>
      <c r="E565" s="30">
        <f t="shared" si="6"/>
        <v>28418</v>
      </c>
      <c r="F565" s="19"/>
    </row>
    <row r="566" spans="1:6" ht="15" customHeight="1">
      <c r="A566" s="26"/>
      <c r="B566" s="102" t="s">
        <v>93</v>
      </c>
      <c r="C566" s="30">
        <f t="shared" si="6"/>
        <v>16367</v>
      </c>
      <c r="D566" s="30">
        <f t="shared" si="6"/>
        <v>3933</v>
      </c>
      <c r="E566" s="30">
        <f t="shared" si="6"/>
        <v>20300</v>
      </c>
      <c r="F566" s="19"/>
    </row>
    <row r="567" spans="1:6" ht="15" customHeight="1">
      <c r="A567" s="26"/>
      <c r="B567" s="102" t="s">
        <v>94</v>
      </c>
      <c r="C567" s="30">
        <f t="shared" si="6"/>
        <v>12403</v>
      </c>
      <c r="D567" s="30">
        <f t="shared" si="6"/>
        <v>2720</v>
      </c>
      <c r="E567" s="30">
        <f t="shared" si="6"/>
        <v>15123</v>
      </c>
      <c r="F567" s="19"/>
    </row>
    <row r="568" spans="1:6" ht="15" customHeight="1">
      <c r="A568" s="26"/>
      <c r="B568" s="102" t="s">
        <v>95</v>
      </c>
      <c r="C568" s="30">
        <f t="shared" si="6"/>
        <v>7321</v>
      </c>
      <c r="D568" s="30">
        <f t="shared" si="6"/>
        <v>1905</v>
      </c>
      <c r="E568" s="30">
        <f t="shared" si="6"/>
        <v>9226</v>
      </c>
      <c r="F568" s="19"/>
    </row>
    <row r="569" spans="1:6" ht="15" customHeight="1">
      <c r="A569" s="26"/>
      <c r="B569" s="102" t="s">
        <v>96</v>
      </c>
      <c r="C569" s="30">
        <f t="shared" si="6"/>
        <v>4721</v>
      </c>
      <c r="D569" s="30">
        <f t="shared" si="6"/>
        <v>1570</v>
      </c>
      <c r="E569" s="30">
        <f t="shared" si="6"/>
        <v>6291</v>
      </c>
      <c r="F569" s="19"/>
    </row>
    <row r="570" spans="1:6" ht="15" customHeight="1">
      <c r="A570" s="26"/>
      <c r="B570" s="102" t="s">
        <v>97</v>
      </c>
      <c r="C570" s="30">
        <f t="shared" si="6"/>
        <v>2641</v>
      </c>
      <c r="D570" s="30">
        <f t="shared" si="6"/>
        <v>962</v>
      </c>
      <c r="E570" s="30">
        <f t="shared" si="6"/>
        <v>3603</v>
      </c>
      <c r="F570" s="19"/>
    </row>
    <row r="571" spans="1:6" ht="15" customHeight="1">
      <c r="A571" s="26"/>
      <c r="B571" s="102" t="s">
        <v>98</v>
      </c>
      <c r="C571" s="30">
        <f t="shared" si="6"/>
        <v>1217</v>
      </c>
      <c r="D571" s="30">
        <f t="shared" si="6"/>
        <v>583</v>
      </c>
      <c r="E571" s="30">
        <f t="shared" si="6"/>
        <v>1800</v>
      </c>
      <c r="F571" s="19"/>
    </row>
    <row r="572" spans="1:6" ht="15" customHeight="1">
      <c r="A572" s="26"/>
      <c r="B572" s="102" t="s">
        <v>99</v>
      </c>
      <c r="C572" s="30">
        <f t="shared" si="6"/>
        <v>624</v>
      </c>
      <c r="D572" s="30">
        <f t="shared" si="6"/>
        <v>386</v>
      </c>
      <c r="E572" s="30">
        <f t="shared" si="6"/>
        <v>1010</v>
      </c>
      <c r="F572" s="19"/>
    </row>
    <row r="573" spans="1:6" ht="15" customHeight="1">
      <c r="A573" s="26"/>
      <c r="B573" s="102" t="s">
        <v>100</v>
      </c>
      <c r="C573" s="30">
        <f t="shared" si="6"/>
        <v>407</v>
      </c>
      <c r="D573" s="30">
        <f t="shared" si="6"/>
        <v>326</v>
      </c>
      <c r="E573" s="30">
        <f t="shared" si="6"/>
        <v>733</v>
      </c>
      <c r="F573" s="19"/>
    </row>
    <row r="574" spans="1:6" ht="15" customHeight="1">
      <c r="A574" s="26"/>
      <c r="B574" s="102" t="s">
        <v>101</v>
      </c>
      <c r="C574" s="30">
        <f t="shared" ref="C574:E575" si="7">C598+C622</f>
        <v>182</v>
      </c>
      <c r="D574" s="30">
        <f t="shared" si="7"/>
        <v>185</v>
      </c>
      <c r="E574" s="30">
        <f t="shared" si="7"/>
        <v>367</v>
      </c>
      <c r="F574" s="19"/>
    </row>
    <row r="575" spans="1:6" ht="15" customHeight="1">
      <c r="A575" s="26"/>
      <c r="B575" s="102" t="s">
        <v>102</v>
      </c>
      <c r="C575" s="30">
        <f t="shared" si="7"/>
        <v>236</v>
      </c>
      <c r="D575" s="30">
        <f t="shared" si="7"/>
        <v>201</v>
      </c>
      <c r="E575" s="30">
        <f t="shared" si="7"/>
        <v>437</v>
      </c>
      <c r="F575" s="19"/>
    </row>
    <row r="576" spans="1:6" ht="15" customHeight="1">
      <c r="B576" s="6" t="s">
        <v>14</v>
      </c>
      <c r="C576" s="107"/>
      <c r="D576" s="107"/>
      <c r="E576" s="107"/>
      <c r="F576" s="19"/>
    </row>
    <row r="577" spans="1:6" ht="15" customHeight="1">
      <c r="B577" s="42"/>
      <c r="C577" s="107"/>
      <c r="D577" s="107"/>
      <c r="E577" s="107"/>
      <c r="F577" s="19"/>
    </row>
    <row r="578" spans="1:6" ht="15" customHeight="1">
      <c r="B578" s="2110" t="s">
        <v>225</v>
      </c>
      <c r="C578" s="2110"/>
      <c r="D578" s="2110"/>
      <c r="E578" s="2110"/>
      <c r="F578" s="19"/>
    </row>
    <row r="579" spans="1:6" ht="15" customHeight="1">
      <c r="B579" s="463" t="s">
        <v>223</v>
      </c>
      <c r="C579" s="463"/>
      <c r="D579" s="463"/>
      <c r="E579" s="463"/>
      <c r="F579" s="19"/>
    </row>
    <row r="580" spans="1:6" ht="15" customHeight="1">
      <c r="B580" s="79" t="s">
        <v>219</v>
      </c>
      <c r="C580" s="19"/>
      <c r="D580" s="19"/>
      <c r="E580" s="19"/>
      <c r="F580" s="19"/>
    </row>
    <row r="581" spans="1:6" ht="15" customHeight="1">
      <c r="B581" s="88" t="s">
        <v>67</v>
      </c>
      <c r="C581" s="85" t="s">
        <v>7</v>
      </c>
      <c r="D581" s="85" t="s">
        <v>8</v>
      </c>
      <c r="E581" s="85" t="s">
        <v>0</v>
      </c>
      <c r="F581" s="19"/>
    </row>
    <row r="582" spans="1:6" ht="15" customHeight="1">
      <c r="B582" s="80" t="s">
        <v>0</v>
      </c>
      <c r="C582" s="101">
        <v>41727</v>
      </c>
      <c r="D582" s="101">
        <v>39450</v>
      </c>
      <c r="E582" s="101">
        <v>81177</v>
      </c>
      <c r="F582" s="19"/>
    </row>
    <row r="583" spans="1:6" ht="15" customHeight="1">
      <c r="A583" s="26"/>
      <c r="B583" s="102" t="s">
        <v>86</v>
      </c>
      <c r="C583" s="30">
        <v>6684</v>
      </c>
      <c r="D583" s="30">
        <v>6364</v>
      </c>
      <c r="E583" s="30">
        <v>13048</v>
      </c>
      <c r="F583" s="19"/>
    </row>
    <row r="584" spans="1:6" ht="15" customHeight="1">
      <c r="A584" s="26"/>
      <c r="B584" s="102" t="s">
        <v>87</v>
      </c>
      <c r="C584" s="30">
        <v>5683</v>
      </c>
      <c r="D584" s="30">
        <v>5208</v>
      </c>
      <c r="E584" s="30">
        <v>10891</v>
      </c>
      <c r="F584" s="19"/>
    </row>
    <row r="585" spans="1:6" ht="15" customHeight="1">
      <c r="A585" s="26"/>
      <c r="B585" s="102" t="s">
        <v>88</v>
      </c>
      <c r="C585" s="30">
        <v>4837</v>
      </c>
      <c r="D585" s="30">
        <v>4437</v>
      </c>
      <c r="E585" s="30">
        <v>9274</v>
      </c>
      <c r="F585" s="19"/>
    </row>
    <row r="586" spans="1:6" ht="15" customHeight="1">
      <c r="A586" s="26"/>
      <c r="B586" s="102" t="s">
        <v>89</v>
      </c>
      <c r="C586" s="30">
        <v>4590</v>
      </c>
      <c r="D586" s="30">
        <v>4373</v>
      </c>
      <c r="E586" s="30">
        <v>8963</v>
      </c>
      <c r="F586" s="19"/>
    </row>
    <row r="587" spans="1:6" ht="15" customHeight="1">
      <c r="A587" s="26"/>
      <c r="B587" s="102" t="s">
        <v>90</v>
      </c>
      <c r="C587" s="30">
        <v>4386</v>
      </c>
      <c r="D587" s="30">
        <v>4040</v>
      </c>
      <c r="E587" s="30">
        <v>8426</v>
      </c>
      <c r="F587" s="19"/>
    </row>
    <row r="588" spans="1:6" ht="15" customHeight="1">
      <c r="A588" s="26"/>
      <c r="B588" s="102" t="s">
        <v>91</v>
      </c>
      <c r="C588" s="30">
        <v>4241</v>
      </c>
      <c r="D588" s="30">
        <v>4251</v>
      </c>
      <c r="E588" s="30">
        <v>8492</v>
      </c>
      <c r="F588" s="19"/>
    </row>
    <row r="589" spans="1:6" ht="15" customHeight="1">
      <c r="A589" s="26"/>
      <c r="B589" s="102" t="s">
        <v>92</v>
      </c>
      <c r="C589" s="30">
        <v>3423</v>
      </c>
      <c r="D589" s="30">
        <v>3063</v>
      </c>
      <c r="E589" s="30">
        <v>6486</v>
      </c>
      <c r="F589" s="19"/>
    </row>
    <row r="590" spans="1:6" ht="15" customHeight="1">
      <c r="A590" s="26"/>
      <c r="B590" s="102" t="s">
        <v>93</v>
      </c>
      <c r="C590" s="30">
        <v>1968</v>
      </c>
      <c r="D590" s="30">
        <v>1941</v>
      </c>
      <c r="E590" s="30">
        <v>3909</v>
      </c>
      <c r="F590" s="19"/>
    </row>
    <row r="591" spans="1:6" ht="15" customHeight="1">
      <c r="A591" s="26"/>
      <c r="B591" s="102" t="s">
        <v>94</v>
      </c>
      <c r="C591" s="30">
        <v>1366</v>
      </c>
      <c r="D591" s="30">
        <v>1472</v>
      </c>
      <c r="E591" s="30">
        <v>2838</v>
      </c>
      <c r="F591" s="19"/>
    </row>
    <row r="592" spans="1:6" ht="15" customHeight="1">
      <c r="A592" s="26"/>
      <c r="B592" s="102" t="s">
        <v>95</v>
      </c>
      <c r="C592" s="30">
        <v>1055</v>
      </c>
      <c r="D592" s="30">
        <v>1189</v>
      </c>
      <c r="E592" s="30">
        <v>2244</v>
      </c>
      <c r="F592" s="19"/>
    </row>
    <row r="593" spans="1:6" ht="15" customHeight="1">
      <c r="A593" s="26"/>
      <c r="B593" s="102" t="s">
        <v>96</v>
      </c>
      <c r="C593" s="30">
        <v>905</v>
      </c>
      <c r="D593" s="30">
        <v>1115</v>
      </c>
      <c r="E593" s="30">
        <v>2020</v>
      </c>
      <c r="F593" s="19"/>
    </row>
    <row r="594" spans="1:6" ht="15" customHeight="1">
      <c r="A594" s="26"/>
      <c r="B594" s="102" t="s">
        <v>97</v>
      </c>
      <c r="C594" s="30">
        <v>787</v>
      </c>
      <c r="D594" s="30">
        <v>744</v>
      </c>
      <c r="E594" s="30">
        <v>1531</v>
      </c>
      <c r="F594" s="19"/>
    </row>
    <row r="595" spans="1:6" ht="15" customHeight="1">
      <c r="A595" s="26"/>
      <c r="B595" s="102" t="s">
        <v>98</v>
      </c>
      <c r="C595" s="30">
        <v>685</v>
      </c>
      <c r="D595" s="30">
        <v>450</v>
      </c>
      <c r="E595" s="30">
        <v>1135</v>
      </c>
      <c r="F595" s="19"/>
    </row>
    <row r="596" spans="1:6" ht="15" customHeight="1">
      <c r="A596" s="26"/>
      <c r="B596" s="102" t="s">
        <v>99</v>
      </c>
      <c r="C596" s="30">
        <v>461</v>
      </c>
      <c r="D596" s="30">
        <v>302</v>
      </c>
      <c r="E596" s="30">
        <v>763</v>
      </c>
      <c r="F596" s="19"/>
    </row>
    <row r="597" spans="1:6" ht="15" customHeight="1">
      <c r="A597" s="26"/>
      <c r="B597" s="102" t="s">
        <v>100</v>
      </c>
      <c r="C597" s="30">
        <v>336</v>
      </c>
      <c r="D597" s="30">
        <v>244</v>
      </c>
      <c r="E597" s="30">
        <v>580</v>
      </c>
      <c r="F597" s="19"/>
    </row>
    <row r="598" spans="1:6" ht="15" customHeight="1">
      <c r="A598" s="26"/>
      <c r="B598" s="102" t="s">
        <v>101</v>
      </c>
      <c r="C598" s="30">
        <v>145</v>
      </c>
      <c r="D598" s="30">
        <v>144</v>
      </c>
      <c r="E598" s="30">
        <v>289</v>
      </c>
      <c r="F598" s="19"/>
    </row>
    <row r="599" spans="1:6" ht="15" customHeight="1">
      <c r="A599" s="26"/>
      <c r="B599" s="102" t="s">
        <v>102</v>
      </c>
      <c r="C599" s="30">
        <v>175</v>
      </c>
      <c r="D599" s="30">
        <v>113</v>
      </c>
      <c r="E599" s="30">
        <v>288</v>
      </c>
      <c r="F599" s="19"/>
    </row>
    <row r="600" spans="1:6" ht="15" customHeight="1">
      <c r="B600" s="6" t="s">
        <v>14</v>
      </c>
      <c r="C600" s="107"/>
      <c r="D600" s="107"/>
      <c r="E600" s="107"/>
      <c r="F600" s="19"/>
    </row>
    <row r="601" spans="1:6" ht="15" customHeight="1">
      <c r="B601" s="42"/>
      <c r="C601" s="107"/>
      <c r="D601" s="107"/>
      <c r="E601" s="107"/>
      <c r="F601" s="19"/>
    </row>
    <row r="602" spans="1:6" ht="15" customHeight="1">
      <c r="B602" s="2110" t="s">
        <v>182</v>
      </c>
      <c r="C602" s="2110"/>
      <c r="D602" s="2110"/>
      <c r="E602" s="2110"/>
      <c r="F602" s="19"/>
    </row>
    <row r="603" spans="1:6" ht="15" customHeight="1">
      <c r="B603" s="2110"/>
      <c r="C603" s="2110"/>
      <c r="D603" s="2110"/>
      <c r="E603" s="2110"/>
      <c r="F603" s="19"/>
    </row>
    <row r="604" spans="1:6" ht="15" customHeight="1">
      <c r="B604" s="79" t="s">
        <v>219</v>
      </c>
      <c r="C604" s="19"/>
      <c r="D604" s="19"/>
      <c r="E604" s="19"/>
      <c r="F604" s="19"/>
    </row>
    <row r="605" spans="1:6" ht="15" customHeight="1">
      <c r="B605" s="88" t="s">
        <v>67</v>
      </c>
      <c r="C605" s="85" t="s">
        <v>7</v>
      </c>
      <c r="D605" s="85" t="s">
        <v>8</v>
      </c>
      <c r="E605" s="85" t="s">
        <v>0</v>
      </c>
      <c r="F605" s="19"/>
    </row>
    <row r="606" spans="1:6" ht="15" customHeight="1">
      <c r="B606" s="80" t="s">
        <v>0</v>
      </c>
      <c r="C606" s="101">
        <v>102993</v>
      </c>
      <c r="D606" s="101">
        <v>26121</v>
      </c>
      <c r="E606" s="101">
        <v>129114</v>
      </c>
      <c r="F606" s="19"/>
    </row>
    <row r="607" spans="1:6" ht="15" customHeight="1">
      <c r="A607" s="26"/>
      <c r="B607" s="102" t="s">
        <v>86</v>
      </c>
      <c r="C607" s="30">
        <v>2003</v>
      </c>
      <c r="D607" s="30">
        <v>1824</v>
      </c>
      <c r="E607" s="30">
        <v>3827</v>
      </c>
      <c r="F607" s="19"/>
    </row>
    <row r="608" spans="1:6" ht="15" customHeight="1">
      <c r="A608" s="26"/>
      <c r="B608" s="102" t="s">
        <v>87</v>
      </c>
      <c r="C608" s="30">
        <v>1696</v>
      </c>
      <c r="D608" s="30">
        <v>1554</v>
      </c>
      <c r="E608" s="30">
        <v>3250</v>
      </c>
      <c r="F608" s="19"/>
    </row>
    <row r="609" spans="1:6" ht="15" customHeight="1">
      <c r="A609" s="26"/>
      <c r="B609" s="102" t="s">
        <v>88</v>
      </c>
      <c r="C609" s="30">
        <v>1440</v>
      </c>
      <c r="D609" s="30">
        <v>1401</v>
      </c>
      <c r="E609" s="30">
        <v>2841</v>
      </c>
      <c r="F609" s="19"/>
    </row>
    <row r="610" spans="1:6" ht="15" customHeight="1">
      <c r="A610" s="26"/>
      <c r="B610" s="102" t="s">
        <v>89</v>
      </c>
      <c r="C610" s="30">
        <v>2498</v>
      </c>
      <c r="D610" s="30">
        <v>2057</v>
      </c>
      <c r="E610" s="30">
        <v>4555</v>
      </c>
      <c r="F610" s="19"/>
    </row>
    <row r="611" spans="1:6" ht="15" customHeight="1">
      <c r="A611" s="26"/>
      <c r="B611" s="102" t="s">
        <v>90</v>
      </c>
      <c r="C611" s="30">
        <v>15550</v>
      </c>
      <c r="D611" s="30">
        <v>5439</v>
      </c>
      <c r="E611" s="30">
        <v>20989</v>
      </c>
      <c r="F611" s="19"/>
    </row>
    <row r="612" spans="1:6" ht="15" customHeight="1">
      <c r="A612" s="26"/>
      <c r="B612" s="102" t="s">
        <v>91</v>
      </c>
      <c r="C612" s="30">
        <v>23042</v>
      </c>
      <c r="D612" s="30">
        <v>5385</v>
      </c>
      <c r="E612" s="30">
        <v>28427</v>
      </c>
      <c r="F612" s="19"/>
    </row>
    <row r="613" spans="1:6" ht="15" customHeight="1">
      <c r="A613" s="26"/>
      <c r="B613" s="102" t="s">
        <v>92</v>
      </c>
      <c r="C613" s="30">
        <v>18528</v>
      </c>
      <c r="D613" s="30">
        <v>3404</v>
      </c>
      <c r="E613" s="30">
        <v>21932</v>
      </c>
      <c r="F613" s="19"/>
    </row>
    <row r="614" spans="1:6" ht="15" customHeight="1">
      <c r="A614" s="26"/>
      <c r="B614" s="102" t="s">
        <v>93</v>
      </c>
      <c r="C614" s="30">
        <v>14399</v>
      </c>
      <c r="D614" s="30">
        <v>1992</v>
      </c>
      <c r="E614" s="30">
        <v>16391</v>
      </c>
      <c r="F614" s="19"/>
    </row>
    <row r="615" spans="1:6" ht="15" customHeight="1">
      <c r="A615" s="26"/>
      <c r="B615" s="102" t="s">
        <v>94</v>
      </c>
      <c r="C615" s="30">
        <v>11037</v>
      </c>
      <c r="D615" s="30">
        <v>1248</v>
      </c>
      <c r="E615" s="30">
        <v>12285</v>
      </c>
      <c r="F615" s="19"/>
    </row>
    <row r="616" spans="1:6" ht="15" customHeight="1">
      <c r="A616" s="26"/>
      <c r="B616" s="102" t="s">
        <v>95</v>
      </c>
      <c r="C616" s="30">
        <v>6266</v>
      </c>
      <c r="D616" s="30">
        <v>716</v>
      </c>
      <c r="E616" s="30">
        <v>6982</v>
      </c>
      <c r="F616" s="19"/>
    </row>
    <row r="617" spans="1:6" ht="15" customHeight="1">
      <c r="A617" s="26"/>
      <c r="B617" s="102" t="s">
        <v>96</v>
      </c>
      <c r="C617" s="30">
        <v>3816</v>
      </c>
      <c r="D617" s="30">
        <v>455</v>
      </c>
      <c r="E617" s="30">
        <v>4271</v>
      </c>
      <c r="F617" s="19"/>
    </row>
    <row r="618" spans="1:6" ht="15" customHeight="1">
      <c r="A618" s="26"/>
      <c r="B618" s="102" t="s">
        <v>97</v>
      </c>
      <c r="C618" s="30">
        <v>1854</v>
      </c>
      <c r="D618" s="30">
        <v>218</v>
      </c>
      <c r="E618" s="30">
        <v>2072</v>
      </c>
      <c r="F618" s="19"/>
    </row>
    <row r="619" spans="1:6" ht="15" customHeight="1">
      <c r="A619" s="26"/>
      <c r="B619" s="102" t="s">
        <v>98</v>
      </c>
      <c r="C619" s="30">
        <v>532</v>
      </c>
      <c r="D619" s="30">
        <v>133</v>
      </c>
      <c r="E619" s="30">
        <v>665</v>
      </c>
      <c r="F619" s="19"/>
    </row>
    <row r="620" spans="1:6" ht="15" customHeight="1">
      <c r="A620" s="26"/>
      <c r="B620" s="102" t="s">
        <v>99</v>
      </c>
      <c r="C620" s="30">
        <v>163</v>
      </c>
      <c r="D620" s="30">
        <v>84</v>
      </c>
      <c r="E620" s="30">
        <v>247</v>
      </c>
      <c r="F620" s="19"/>
    </row>
    <row r="621" spans="1:6" ht="15" customHeight="1">
      <c r="A621" s="26"/>
      <c r="B621" s="102" t="s">
        <v>100</v>
      </c>
      <c r="C621" s="30">
        <v>71</v>
      </c>
      <c r="D621" s="30">
        <v>82</v>
      </c>
      <c r="E621" s="30">
        <v>153</v>
      </c>
      <c r="F621" s="19"/>
    </row>
    <row r="622" spans="1:6" ht="15" customHeight="1">
      <c r="A622" s="26"/>
      <c r="B622" s="102" t="s">
        <v>101</v>
      </c>
      <c r="C622" s="30">
        <v>37</v>
      </c>
      <c r="D622" s="30">
        <v>41</v>
      </c>
      <c r="E622" s="30">
        <v>78</v>
      </c>
      <c r="F622" s="19"/>
    </row>
    <row r="623" spans="1:6" ht="15" customHeight="1">
      <c r="A623" s="26"/>
      <c r="B623" s="102" t="s">
        <v>102</v>
      </c>
      <c r="C623" s="30">
        <v>61</v>
      </c>
      <c r="D623" s="30">
        <v>88</v>
      </c>
      <c r="E623" s="30">
        <v>149</v>
      </c>
      <c r="F623" s="19"/>
    </row>
    <row r="624" spans="1:6" ht="15" customHeight="1">
      <c r="B624" s="6" t="s">
        <v>14</v>
      </c>
      <c r="C624" s="107"/>
      <c r="D624" s="107"/>
      <c r="E624" s="107"/>
      <c r="F624" s="19"/>
    </row>
    <row r="625" spans="1:6" ht="15" customHeight="1">
      <c r="B625" s="42"/>
      <c r="C625" s="107"/>
      <c r="D625" s="107"/>
      <c r="E625" s="107"/>
      <c r="F625" s="19"/>
    </row>
    <row r="626" spans="1:6" ht="15" customHeight="1">
      <c r="B626" s="42"/>
      <c r="C626" s="107"/>
      <c r="D626" s="107"/>
      <c r="E626" s="107"/>
      <c r="F626" s="19"/>
    </row>
    <row r="627" spans="1:6" ht="15" customHeight="1">
      <c r="B627" s="2110" t="s">
        <v>183</v>
      </c>
      <c r="C627" s="2110"/>
      <c r="D627" s="2110"/>
      <c r="E627" s="2110"/>
      <c r="F627" s="19"/>
    </row>
    <row r="628" spans="1:6" ht="15" customHeight="1">
      <c r="B628" s="79" t="s">
        <v>219</v>
      </c>
      <c r="C628" s="19"/>
      <c r="D628" s="19"/>
      <c r="E628" s="19"/>
      <c r="F628" s="19"/>
    </row>
    <row r="629" spans="1:6" ht="15" customHeight="1">
      <c r="B629" s="88" t="s">
        <v>67</v>
      </c>
      <c r="C629" s="85" t="s">
        <v>7</v>
      </c>
      <c r="D629" s="85" t="s">
        <v>8</v>
      </c>
      <c r="E629" s="85" t="s">
        <v>0</v>
      </c>
      <c r="F629" s="19"/>
    </row>
    <row r="630" spans="1:6" ht="15" customHeight="1">
      <c r="B630" s="80" t="s">
        <v>0</v>
      </c>
      <c r="C630" s="101">
        <v>254201</v>
      </c>
      <c r="D630" s="101">
        <v>31155</v>
      </c>
      <c r="E630" s="101">
        <v>285356</v>
      </c>
      <c r="F630" s="19"/>
    </row>
    <row r="631" spans="1:6" ht="15" customHeight="1">
      <c r="A631" s="26"/>
      <c r="B631" s="102" t="s">
        <v>86</v>
      </c>
      <c r="C631" s="30">
        <v>4190</v>
      </c>
      <c r="D631" s="30">
        <v>4060</v>
      </c>
      <c r="E631" s="30">
        <v>8250</v>
      </c>
      <c r="F631" s="19"/>
    </row>
    <row r="632" spans="1:6" ht="15" customHeight="1">
      <c r="A632" s="26"/>
      <c r="B632" s="102" t="s">
        <v>87</v>
      </c>
      <c r="C632" s="30">
        <v>3604</v>
      </c>
      <c r="D632" s="30">
        <v>3511</v>
      </c>
      <c r="E632" s="30">
        <v>7115</v>
      </c>
      <c r="F632" s="19"/>
    </row>
    <row r="633" spans="1:6" ht="15" customHeight="1">
      <c r="A633" s="26"/>
      <c r="B633" s="102" t="s">
        <v>88</v>
      </c>
      <c r="C633" s="30">
        <v>2866</v>
      </c>
      <c r="D633" s="30">
        <v>2841</v>
      </c>
      <c r="E633" s="30">
        <v>5707</v>
      </c>
      <c r="F633" s="19"/>
    </row>
    <row r="634" spans="1:6" ht="15" customHeight="1">
      <c r="A634" s="26"/>
      <c r="B634" s="102" t="s">
        <v>89</v>
      </c>
      <c r="C634" s="30">
        <v>4511</v>
      </c>
      <c r="D634" s="30">
        <v>2609</v>
      </c>
      <c r="E634" s="30">
        <v>7120</v>
      </c>
      <c r="F634" s="19"/>
    </row>
    <row r="635" spans="1:6" ht="15" customHeight="1">
      <c r="A635" s="26"/>
      <c r="B635" s="102" t="s">
        <v>90</v>
      </c>
      <c r="C635" s="30">
        <v>33551</v>
      </c>
      <c r="D635" s="30">
        <v>3446</v>
      </c>
      <c r="E635" s="30">
        <v>36997</v>
      </c>
      <c r="F635" s="19"/>
    </row>
    <row r="636" spans="1:6" ht="15" customHeight="1">
      <c r="A636" s="26"/>
      <c r="B636" s="102" t="s">
        <v>91</v>
      </c>
      <c r="C636" s="30">
        <v>59038</v>
      </c>
      <c r="D636" s="30">
        <v>4060</v>
      </c>
      <c r="E636" s="30">
        <v>63098</v>
      </c>
      <c r="F636" s="19"/>
    </row>
    <row r="637" spans="1:6" ht="15" customHeight="1">
      <c r="A637" s="26"/>
      <c r="B637" s="102" t="s">
        <v>92</v>
      </c>
      <c r="C637" s="30">
        <v>46554</v>
      </c>
      <c r="D637" s="30">
        <v>3280</v>
      </c>
      <c r="E637" s="30">
        <v>49834</v>
      </c>
      <c r="F637" s="19"/>
    </row>
    <row r="638" spans="1:6" ht="15" customHeight="1">
      <c r="A638" s="26"/>
      <c r="B638" s="102" t="s">
        <v>93</v>
      </c>
      <c r="C638" s="30">
        <v>35635</v>
      </c>
      <c r="D638" s="30">
        <v>2582</v>
      </c>
      <c r="E638" s="30">
        <v>38217</v>
      </c>
      <c r="F638" s="19"/>
    </row>
    <row r="639" spans="1:6" ht="15" customHeight="1">
      <c r="A639" s="26"/>
      <c r="B639" s="102" t="s">
        <v>94</v>
      </c>
      <c r="C639" s="30">
        <v>27190</v>
      </c>
      <c r="D639" s="30">
        <v>1769</v>
      </c>
      <c r="E639" s="30">
        <v>28959</v>
      </c>
      <c r="F639" s="19"/>
    </row>
    <row r="640" spans="1:6" ht="15" customHeight="1">
      <c r="A640" s="26"/>
      <c r="B640" s="102" t="s">
        <v>95</v>
      </c>
      <c r="C640" s="30">
        <v>17063</v>
      </c>
      <c r="D640" s="30">
        <v>1133</v>
      </c>
      <c r="E640" s="30">
        <v>18196</v>
      </c>
      <c r="F640" s="19"/>
    </row>
    <row r="641" spans="1:6" ht="15" customHeight="1">
      <c r="A641" s="26"/>
      <c r="B641" s="102" t="s">
        <v>96</v>
      </c>
      <c r="C641" s="30">
        <v>11656</v>
      </c>
      <c r="D641" s="30">
        <v>786</v>
      </c>
      <c r="E641" s="30">
        <v>12442</v>
      </c>
      <c r="F641" s="19"/>
    </row>
    <row r="642" spans="1:6" ht="15" customHeight="1">
      <c r="A642" s="26"/>
      <c r="B642" s="102" t="s">
        <v>97</v>
      </c>
      <c r="C642" s="30">
        <v>5747</v>
      </c>
      <c r="D642" s="30">
        <v>483</v>
      </c>
      <c r="E642" s="30">
        <v>6230</v>
      </c>
      <c r="F642" s="19"/>
    </row>
    <row r="643" spans="1:6" ht="15" customHeight="1">
      <c r="A643" s="26"/>
      <c r="B643" s="102" t="s">
        <v>98</v>
      </c>
      <c r="C643" s="30">
        <v>1636</v>
      </c>
      <c r="D643" s="30">
        <v>238</v>
      </c>
      <c r="E643" s="30">
        <v>1874</v>
      </c>
      <c r="F643" s="19"/>
    </row>
    <row r="644" spans="1:6" ht="15" customHeight="1">
      <c r="A644" s="26"/>
      <c r="B644" s="102" t="s">
        <v>99</v>
      </c>
      <c r="C644" s="30">
        <v>445</v>
      </c>
      <c r="D644" s="30">
        <v>118</v>
      </c>
      <c r="E644" s="30">
        <v>563</v>
      </c>
      <c r="F644" s="19"/>
    </row>
    <row r="645" spans="1:6" ht="15" customHeight="1">
      <c r="A645" s="26"/>
      <c r="B645" s="102" t="s">
        <v>100</v>
      </c>
      <c r="C645" s="30">
        <v>267</v>
      </c>
      <c r="D645" s="30">
        <v>127</v>
      </c>
      <c r="E645" s="30">
        <v>394</v>
      </c>
      <c r="F645" s="19"/>
    </row>
    <row r="646" spans="1:6" ht="15" customHeight="1">
      <c r="A646" s="26"/>
      <c r="B646" s="102" t="s">
        <v>101</v>
      </c>
      <c r="C646" s="30">
        <v>132</v>
      </c>
      <c r="D646" s="30">
        <v>57</v>
      </c>
      <c r="E646" s="30">
        <v>189</v>
      </c>
      <c r="F646" s="19"/>
    </row>
    <row r="647" spans="1:6" ht="15" customHeight="1">
      <c r="A647" s="26"/>
      <c r="B647" s="102" t="s">
        <v>102</v>
      </c>
      <c r="C647" s="30">
        <v>116</v>
      </c>
      <c r="D647" s="30">
        <v>55</v>
      </c>
      <c r="E647" s="30">
        <v>171</v>
      </c>
      <c r="F647" s="19"/>
    </row>
    <row r="648" spans="1:6" ht="15" customHeight="1">
      <c r="B648" s="6" t="s">
        <v>14</v>
      </c>
      <c r="C648" s="107"/>
      <c r="D648" s="107"/>
      <c r="E648" s="107"/>
      <c r="F648" s="19"/>
    </row>
    <row r="649" spans="1:6" ht="15" customHeight="1">
      <c r="B649" s="42"/>
      <c r="C649" s="107"/>
      <c r="D649" s="107"/>
      <c r="E649" s="107"/>
      <c r="F649" s="19"/>
    </row>
    <row r="650" spans="1:6" ht="15" customHeight="1">
      <c r="B650" s="2115" t="s">
        <v>184</v>
      </c>
      <c r="C650" s="2115"/>
      <c r="D650" s="2115"/>
      <c r="E650" s="2115"/>
      <c r="F650" s="19"/>
    </row>
    <row r="651" spans="1:6" ht="15" customHeight="1">
      <c r="B651" s="79" t="s">
        <v>219</v>
      </c>
      <c r="C651" s="19"/>
      <c r="D651" s="19"/>
      <c r="E651" s="19"/>
      <c r="F651" s="19"/>
    </row>
    <row r="652" spans="1:6" ht="15" customHeight="1">
      <c r="B652" s="88" t="s">
        <v>67</v>
      </c>
      <c r="C652" s="85" t="s">
        <v>7</v>
      </c>
      <c r="D652" s="85" t="s">
        <v>8</v>
      </c>
      <c r="E652" s="85" t="s">
        <v>0</v>
      </c>
      <c r="F652" s="111"/>
    </row>
    <row r="653" spans="1:6" ht="15" customHeight="1">
      <c r="B653" s="80" t="s">
        <v>0</v>
      </c>
      <c r="C653" s="101">
        <v>17195</v>
      </c>
      <c r="D653" s="101">
        <v>11629</v>
      </c>
      <c r="E653" s="101">
        <v>28824</v>
      </c>
      <c r="F653" s="19"/>
    </row>
    <row r="654" spans="1:6" ht="15" customHeight="1">
      <c r="A654" s="26"/>
      <c r="B654" s="102" t="s">
        <v>86</v>
      </c>
      <c r="C654" s="30">
        <v>2038</v>
      </c>
      <c r="D654" s="30">
        <v>1893</v>
      </c>
      <c r="E654" s="30">
        <v>3931</v>
      </c>
      <c r="F654" s="19"/>
    </row>
    <row r="655" spans="1:6" ht="15" customHeight="1">
      <c r="A655" s="26"/>
      <c r="B655" s="102" t="s">
        <v>87</v>
      </c>
      <c r="C655" s="30">
        <v>1662</v>
      </c>
      <c r="D655" s="30">
        <v>1519</v>
      </c>
      <c r="E655" s="30">
        <v>3181</v>
      </c>
      <c r="F655" s="19"/>
    </row>
    <row r="656" spans="1:6" ht="15" customHeight="1">
      <c r="A656" s="26"/>
      <c r="B656" s="102" t="s">
        <v>88</v>
      </c>
      <c r="C656" s="30">
        <v>1320</v>
      </c>
      <c r="D656" s="30">
        <v>1292</v>
      </c>
      <c r="E656" s="30">
        <v>2612</v>
      </c>
      <c r="F656" s="19"/>
    </row>
    <row r="657" spans="1:6" ht="15" customHeight="1">
      <c r="A657" s="26"/>
      <c r="B657" s="102" t="s">
        <v>89</v>
      </c>
      <c r="C657" s="30">
        <v>1352</v>
      </c>
      <c r="D657" s="30">
        <v>1269</v>
      </c>
      <c r="E657" s="30">
        <v>2621</v>
      </c>
      <c r="F657" s="19"/>
    </row>
    <row r="658" spans="1:6" ht="15" customHeight="1">
      <c r="A658" s="26"/>
      <c r="B658" s="102" t="s">
        <v>90</v>
      </c>
      <c r="C658" s="30">
        <v>2076</v>
      </c>
      <c r="D658" s="30">
        <v>1247</v>
      </c>
      <c r="E658" s="30">
        <v>3323</v>
      </c>
      <c r="F658" s="19"/>
    </row>
    <row r="659" spans="1:6" ht="15" customHeight="1">
      <c r="A659" s="26"/>
      <c r="B659" s="102" t="s">
        <v>91</v>
      </c>
      <c r="C659" s="30">
        <v>2663</v>
      </c>
      <c r="D659" s="30">
        <v>1218</v>
      </c>
      <c r="E659" s="30">
        <v>3881</v>
      </c>
      <c r="F659" s="19"/>
    </row>
    <row r="660" spans="1:6" ht="15" customHeight="1">
      <c r="A660" s="26"/>
      <c r="B660" s="102" t="s">
        <v>92</v>
      </c>
      <c r="C660" s="30">
        <v>2362</v>
      </c>
      <c r="D660" s="30">
        <v>882</v>
      </c>
      <c r="E660" s="30">
        <v>3244</v>
      </c>
      <c r="F660" s="19"/>
    </row>
    <row r="661" spans="1:6" ht="15" customHeight="1">
      <c r="A661" s="26"/>
      <c r="B661" s="102" t="s">
        <v>93</v>
      </c>
      <c r="C661" s="30">
        <v>1186</v>
      </c>
      <c r="D661" s="30">
        <v>627</v>
      </c>
      <c r="E661" s="30">
        <v>1813</v>
      </c>
      <c r="F661" s="19"/>
    </row>
    <row r="662" spans="1:6" ht="15" customHeight="1">
      <c r="A662" s="26"/>
      <c r="B662" s="102" t="s">
        <v>94</v>
      </c>
      <c r="C662" s="30">
        <v>739</v>
      </c>
      <c r="D662" s="30">
        <v>423</v>
      </c>
      <c r="E662" s="30">
        <v>1162</v>
      </c>
      <c r="F662" s="19"/>
    </row>
    <row r="663" spans="1:6" ht="15" customHeight="1">
      <c r="A663" s="26"/>
      <c r="B663" s="102" t="s">
        <v>95</v>
      </c>
      <c r="C663" s="30">
        <v>578</v>
      </c>
      <c r="D663" s="30">
        <v>357</v>
      </c>
      <c r="E663" s="30">
        <v>935</v>
      </c>
      <c r="F663" s="19"/>
    </row>
    <row r="664" spans="1:6" ht="15" customHeight="1">
      <c r="A664" s="26"/>
      <c r="B664" s="102" t="s">
        <v>96</v>
      </c>
      <c r="C664" s="30">
        <v>429</v>
      </c>
      <c r="D664" s="30">
        <v>278</v>
      </c>
      <c r="E664" s="30">
        <v>707</v>
      </c>
      <c r="F664" s="19"/>
    </row>
    <row r="665" spans="1:6" ht="15" customHeight="1">
      <c r="A665" s="26"/>
      <c r="B665" s="102" t="s">
        <v>97</v>
      </c>
      <c r="C665" s="30">
        <v>300</v>
      </c>
      <c r="D665" s="30">
        <v>222</v>
      </c>
      <c r="E665" s="30">
        <v>522</v>
      </c>
      <c r="F665" s="19"/>
    </row>
    <row r="666" spans="1:6" ht="15" customHeight="1">
      <c r="A666" s="26"/>
      <c r="B666" s="102" t="s">
        <v>98</v>
      </c>
      <c r="C666" s="30">
        <v>157</v>
      </c>
      <c r="D666" s="30">
        <v>157</v>
      </c>
      <c r="E666" s="30">
        <v>314</v>
      </c>
      <c r="F666" s="19"/>
    </row>
    <row r="667" spans="1:6" ht="15" customHeight="1">
      <c r="A667" s="26"/>
      <c r="B667" s="102" t="s">
        <v>99</v>
      </c>
      <c r="C667" s="30">
        <v>89</v>
      </c>
      <c r="D667" s="30">
        <v>69</v>
      </c>
      <c r="E667" s="30">
        <v>158</v>
      </c>
      <c r="F667" s="19"/>
    </row>
    <row r="668" spans="1:6" ht="15" customHeight="1">
      <c r="A668" s="26"/>
      <c r="B668" s="102" t="s">
        <v>100</v>
      </c>
      <c r="C668" s="30">
        <v>102</v>
      </c>
      <c r="D668" s="30">
        <v>93</v>
      </c>
      <c r="E668" s="30">
        <v>195</v>
      </c>
      <c r="F668" s="19"/>
    </row>
    <row r="669" spans="1:6" ht="15" customHeight="1">
      <c r="A669" s="26"/>
      <c r="B669" s="102" t="s">
        <v>101</v>
      </c>
      <c r="C669" s="30">
        <v>72</v>
      </c>
      <c r="D669" s="30">
        <v>34</v>
      </c>
      <c r="E669" s="30">
        <v>106</v>
      </c>
      <c r="F669" s="19"/>
    </row>
    <row r="670" spans="1:6" ht="15" customHeight="1">
      <c r="A670" s="26"/>
      <c r="B670" s="102" t="s">
        <v>102</v>
      </c>
      <c r="C670" s="30">
        <v>70</v>
      </c>
      <c r="D670" s="30">
        <v>49</v>
      </c>
      <c r="E670" s="30">
        <v>119</v>
      </c>
      <c r="F670" s="19"/>
    </row>
    <row r="671" spans="1:6" ht="15" customHeight="1">
      <c r="B671" s="6" t="s">
        <v>14</v>
      </c>
      <c r="C671" s="107"/>
      <c r="D671" s="107"/>
      <c r="E671" s="107"/>
      <c r="F671" s="19"/>
    </row>
    <row r="672" spans="1:6" ht="15" customHeight="1">
      <c r="B672" s="42"/>
      <c r="C672" s="107"/>
      <c r="D672" s="107"/>
      <c r="E672" s="107"/>
      <c r="F672" s="19"/>
    </row>
    <row r="673" spans="1:6" ht="15" customHeight="1">
      <c r="B673" s="2110" t="s">
        <v>226</v>
      </c>
      <c r="C673" s="2110"/>
      <c r="D673" s="2110"/>
      <c r="E673" s="2110"/>
      <c r="F673" s="19"/>
    </row>
    <row r="674" spans="1:6" ht="15" customHeight="1">
      <c r="B674" s="463" t="s">
        <v>223</v>
      </c>
      <c r="C674" s="463"/>
      <c r="D674" s="463"/>
      <c r="E674" s="463"/>
      <c r="F674" s="19"/>
    </row>
    <row r="675" spans="1:6" ht="15" customHeight="1">
      <c r="B675" s="79" t="s">
        <v>219</v>
      </c>
      <c r="C675" s="19"/>
      <c r="D675" s="19"/>
      <c r="E675" s="19"/>
      <c r="F675" s="19"/>
    </row>
    <row r="676" spans="1:6" ht="15" customHeight="1">
      <c r="B676" s="88" t="s">
        <v>67</v>
      </c>
      <c r="C676" s="85" t="s">
        <v>7</v>
      </c>
      <c r="D676" s="85" t="s">
        <v>8</v>
      </c>
      <c r="E676" s="85" t="s">
        <v>0</v>
      </c>
      <c r="F676" s="19"/>
    </row>
    <row r="677" spans="1:6" ht="15" customHeight="1">
      <c r="B677" s="80" t="s">
        <v>0</v>
      </c>
      <c r="C677" s="101">
        <v>237006</v>
      </c>
      <c r="D677" s="101">
        <v>19526</v>
      </c>
      <c r="E677" s="101">
        <v>256532</v>
      </c>
      <c r="F677" s="19"/>
    </row>
    <row r="678" spans="1:6" ht="15" customHeight="1">
      <c r="A678" s="26"/>
      <c r="B678" s="102" t="s">
        <v>86</v>
      </c>
      <c r="C678" s="30">
        <v>2152</v>
      </c>
      <c r="D678" s="30">
        <v>2167</v>
      </c>
      <c r="E678" s="30">
        <v>4319</v>
      </c>
      <c r="F678" s="19"/>
    </row>
    <row r="679" spans="1:6" ht="15" customHeight="1">
      <c r="A679" s="26"/>
      <c r="B679" s="102" t="s">
        <v>87</v>
      </c>
      <c r="C679" s="30">
        <v>1942</v>
      </c>
      <c r="D679" s="30">
        <v>1992</v>
      </c>
      <c r="E679" s="30">
        <v>3934</v>
      </c>
      <c r="F679" s="19"/>
    </row>
    <row r="680" spans="1:6" ht="15" customHeight="1">
      <c r="A680" s="26"/>
      <c r="B680" s="102" t="s">
        <v>88</v>
      </c>
      <c r="C680" s="30">
        <v>1546</v>
      </c>
      <c r="D680" s="30">
        <v>1549</v>
      </c>
      <c r="E680" s="30">
        <v>3095</v>
      </c>
      <c r="F680" s="19"/>
    </row>
    <row r="681" spans="1:6" ht="15" customHeight="1">
      <c r="A681" s="26"/>
      <c r="B681" s="102" t="s">
        <v>89</v>
      </c>
      <c r="C681" s="30">
        <v>3159</v>
      </c>
      <c r="D681" s="30">
        <v>1340</v>
      </c>
      <c r="E681" s="30">
        <v>4499</v>
      </c>
      <c r="F681" s="19"/>
    </row>
    <row r="682" spans="1:6" ht="15" customHeight="1">
      <c r="A682" s="26"/>
      <c r="B682" s="102" t="s">
        <v>90</v>
      </c>
      <c r="C682" s="30">
        <v>31475</v>
      </c>
      <c r="D682" s="30">
        <v>2199</v>
      </c>
      <c r="E682" s="30">
        <v>33674</v>
      </c>
      <c r="F682" s="19"/>
    </row>
    <row r="683" spans="1:6" ht="15" customHeight="1">
      <c r="A683" s="26"/>
      <c r="B683" s="102" t="s">
        <v>91</v>
      </c>
      <c r="C683" s="30">
        <v>56375</v>
      </c>
      <c r="D683" s="30">
        <v>2842</v>
      </c>
      <c r="E683" s="30">
        <v>59217</v>
      </c>
      <c r="F683" s="19"/>
    </row>
    <row r="684" spans="1:6" ht="15" customHeight="1">
      <c r="A684" s="26"/>
      <c r="B684" s="102" t="s">
        <v>92</v>
      </c>
      <c r="C684" s="30">
        <v>44192</v>
      </c>
      <c r="D684" s="30">
        <v>2398</v>
      </c>
      <c r="E684" s="30">
        <v>46590</v>
      </c>
      <c r="F684" s="19"/>
    </row>
    <row r="685" spans="1:6" ht="15" customHeight="1">
      <c r="A685" s="26"/>
      <c r="B685" s="102" t="s">
        <v>93</v>
      </c>
      <c r="C685" s="30">
        <v>34449</v>
      </c>
      <c r="D685" s="30">
        <v>1955</v>
      </c>
      <c r="E685" s="30">
        <v>36404</v>
      </c>
      <c r="F685" s="19"/>
    </row>
    <row r="686" spans="1:6" ht="15" customHeight="1">
      <c r="A686" s="26"/>
      <c r="B686" s="102" t="s">
        <v>94</v>
      </c>
      <c r="C686" s="30">
        <v>26451</v>
      </c>
      <c r="D686" s="30">
        <v>1346</v>
      </c>
      <c r="E686" s="30">
        <v>27797</v>
      </c>
      <c r="F686" s="19"/>
    </row>
    <row r="687" spans="1:6" ht="15" customHeight="1">
      <c r="A687" s="26"/>
      <c r="B687" s="102" t="s">
        <v>95</v>
      </c>
      <c r="C687" s="30">
        <v>16485</v>
      </c>
      <c r="D687" s="30">
        <v>776</v>
      </c>
      <c r="E687" s="30">
        <v>17261</v>
      </c>
      <c r="F687" s="19"/>
    </row>
    <row r="688" spans="1:6" ht="15" customHeight="1">
      <c r="A688" s="26"/>
      <c r="B688" s="102" t="s">
        <v>96</v>
      </c>
      <c r="C688" s="30">
        <v>11227</v>
      </c>
      <c r="D688" s="30">
        <v>508</v>
      </c>
      <c r="E688" s="30">
        <v>11735</v>
      </c>
      <c r="F688" s="19"/>
    </row>
    <row r="689" spans="1:6" ht="15" customHeight="1">
      <c r="A689" s="26"/>
      <c r="B689" s="102" t="s">
        <v>97</v>
      </c>
      <c r="C689" s="30">
        <v>5447</v>
      </c>
      <c r="D689" s="30">
        <v>261</v>
      </c>
      <c r="E689" s="30">
        <v>5708</v>
      </c>
      <c r="F689" s="19"/>
    </row>
    <row r="690" spans="1:6" ht="15" customHeight="1">
      <c r="A690" s="26"/>
      <c r="B690" s="102" t="s">
        <v>98</v>
      </c>
      <c r="C690" s="30">
        <v>1479</v>
      </c>
      <c r="D690" s="30">
        <v>81</v>
      </c>
      <c r="E690" s="30">
        <v>1560</v>
      </c>
      <c r="F690" s="19"/>
    </row>
    <row r="691" spans="1:6" ht="15" customHeight="1">
      <c r="A691" s="26"/>
      <c r="B691" s="102" t="s">
        <v>99</v>
      </c>
      <c r="C691" s="30">
        <v>356</v>
      </c>
      <c r="D691" s="30">
        <v>49</v>
      </c>
      <c r="E691" s="30">
        <v>405</v>
      </c>
      <c r="F691" s="19"/>
    </row>
    <row r="692" spans="1:6" ht="15" customHeight="1">
      <c r="A692" s="26"/>
      <c r="B692" s="102" t="s">
        <v>100</v>
      </c>
      <c r="C692" s="30">
        <v>165</v>
      </c>
      <c r="D692" s="30">
        <v>34</v>
      </c>
      <c r="E692" s="30">
        <v>199</v>
      </c>
      <c r="F692" s="19"/>
    </row>
    <row r="693" spans="1:6" ht="15" customHeight="1">
      <c r="A693" s="26"/>
      <c r="B693" s="102" t="s">
        <v>101</v>
      </c>
      <c r="C693" s="30">
        <v>60</v>
      </c>
      <c r="D693" s="30">
        <v>23</v>
      </c>
      <c r="E693" s="30">
        <v>83</v>
      </c>
      <c r="F693" s="19"/>
    </row>
    <row r="694" spans="1:6" ht="15" customHeight="1">
      <c r="A694" s="26"/>
      <c r="B694" s="102" t="s">
        <v>102</v>
      </c>
      <c r="C694" s="30">
        <v>46</v>
      </c>
      <c r="D694" s="30">
        <v>6</v>
      </c>
      <c r="E694" s="30">
        <v>52</v>
      </c>
      <c r="F694" s="19"/>
    </row>
    <row r="695" spans="1:6" ht="15" customHeight="1">
      <c r="B695" s="6" t="s">
        <v>14</v>
      </c>
      <c r="C695" s="107"/>
      <c r="D695" s="107"/>
      <c r="E695" s="107"/>
      <c r="F695" s="19"/>
    </row>
    <row r="696" spans="1:6">
      <c r="B696" s="42"/>
      <c r="C696" s="112"/>
      <c r="D696" s="112"/>
      <c r="E696" s="112"/>
      <c r="F696" s="7"/>
    </row>
    <row r="697" spans="1:6" ht="15" customHeight="1">
      <c r="B697" s="2110" t="s">
        <v>240</v>
      </c>
      <c r="C697" s="2110"/>
      <c r="D697" s="2110"/>
      <c r="E697" s="2110"/>
      <c r="F697" s="2110"/>
    </row>
    <row r="698" spans="1:6" ht="15" customHeight="1">
      <c r="B698" s="79" t="s">
        <v>227</v>
      </c>
      <c r="C698" s="19"/>
      <c r="D698" s="19"/>
      <c r="E698" s="19"/>
      <c r="F698" s="19"/>
    </row>
    <row r="699" spans="1:6" ht="25.5">
      <c r="B699" s="88" t="s">
        <v>108</v>
      </c>
      <c r="C699" s="91" t="s">
        <v>19</v>
      </c>
      <c r="D699" s="75" t="s">
        <v>20</v>
      </c>
      <c r="E699" s="91" t="s">
        <v>18</v>
      </c>
      <c r="F699" s="91" t="s">
        <v>5</v>
      </c>
    </row>
    <row r="700" spans="1:6">
      <c r="B700" s="80" t="s">
        <v>109</v>
      </c>
      <c r="C700" s="90"/>
      <c r="D700" s="90"/>
      <c r="E700" s="90"/>
      <c r="F700" s="80"/>
    </row>
    <row r="701" spans="1:6">
      <c r="A701" s="26"/>
      <c r="B701" s="113" t="s">
        <v>0</v>
      </c>
      <c r="C701" s="157">
        <v>21.540759632961478</v>
      </c>
      <c r="D701" s="157">
        <v>29.701380866834121</v>
      </c>
      <c r="E701" s="157">
        <v>8.5139960527366547</v>
      </c>
      <c r="F701" s="157">
        <v>21.824940015425351</v>
      </c>
    </row>
    <row r="702" spans="1:6">
      <c r="B702" s="82" t="s">
        <v>16</v>
      </c>
      <c r="C702" s="158">
        <v>66.488415886409413</v>
      </c>
      <c r="D702" s="158">
        <v>73.954880212159765</v>
      </c>
      <c r="E702" s="158">
        <v>55.620343375445415</v>
      </c>
      <c r="F702" s="158">
        <v>68.725468335793138</v>
      </c>
    </row>
    <row r="703" spans="1:6">
      <c r="B703" s="82" t="s">
        <v>17</v>
      </c>
      <c r="C703" s="158">
        <v>14.78797294286734</v>
      </c>
      <c r="D703" s="158">
        <v>16.526092848073578</v>
      </c>
      <c r="E703" s="158">
        <v>4.9446705802941358</v>
      </c>
      <c r="F703" s="158">
        <v>13.714061169690222</v>
      </c>
    </row>
    <row r="704" spans="1:6">
      <c r="B704" s="80" t="s">
        <v>41</v>
      </c>
      <c r="C704" s="36"/>
      <c r="D704" s="36"/>
      <c r="E704" s="36"/>
      <c r="F704" s="127"/>
    </row>
    <row r="705" spans="1:6">
      <c r="A705" s="26"/>
      <c r="B705" s="37" t="s">
        <v>110</v>
      </c>
      <c r="C705" s="157">
        <v>1.0763995121921954</v>
      </c>
      <c r="D705" s="157">
        <v>1.5728480224293226</v>
      </c>
      <c r="E705" s="157">
        <v>0.50082329721980323</v>
      </c>
      <c r="F705" s="157">
        <v>1.1234518552688844</v>
      </c>
    </row>
    <row r="706" spans="1:6">
      <c r="B706" s="82" t="s">
        <v>16</v>
      </c>
      <c r="C706" s="158">
        <v>3.2537875556896996</v>
      </c>
      <c r="D706" s="158">
        <v>4.2763452613471431</v>
      </c>
      <c r="E706" s="158">
        <v>3.1206133246949572</v>
      </c>
      <c r="F706" s="158">
        <v>3.6490020987955814</v>
      </c>
    </row>
    <row r="707" spans="1:6">
      <c r="B707" s="82" t="s">
        <v>17</v>
      </c>
      <c r="C707" s="158">
        <v>0.74927595948921877</v>
      </c>
      <c r="D707" s="158">
        <v>0.76795450423055167</v>
      </c>
      <c r="E707" s="158">
        <v>0.30231749473296654</v>
      </c>
      <c r="F707" s="158">
        <v>0.68668850147173777</v>
      </c>
    </row>
    <row r="708" spans="1:6">
      <c r="B708" s="80" t="s">
        <v>111</v>
      </c>
      <c r="C708" s="36"/>
      <c r="D708" s="36"/>
      <c r="E708" s="36"/>
      <c r="F708" s="127"/>
    </row>
    <row r="709" spans="1:6">
      <c r="B709" s="39" t="s">
        <v>110</v>
      </c>
      <c r="C709" s="157">
        <v>20.464360120769282</v>
      </c>
      <c r="D709" s="157">
        <v>28.128532844404795</v>
      </c>
      <c r="E709" s="157">
        <v>8.0131727555168517</v>
      </c>
      <c r="F709" s="157">
        <v>20.701488160156465</v>
      </c>
    </row>
    <row r="710" spans="1:6">
      <c r="B710" s="82" t="s">
        <v>16</v>
      </c>
      <c r="C710" s="158">
        <v>63.234628330719723</v>
      </c>
      <c r="D710" s="158">
        <v>69.678534950812619</v>
      </c>
      <c r="E710" s="158">
        <v>52.499730050750458</v>
      </c>
      <c r="F710" s="158">
        <v>65.076466236997561</v>
      </c>
    </row>
    <row r="711" spans="1:6">
      <c r="B711" s="82" t="s">
        <v>17</v>
      </c>
      <c r="C711" s="158">
        <v>14.038696983378118</v>
      </c>
      <c r="D711" s="158">
        <v>15.758138343843026</v>
      </c>
      <c r="E711" s="158">
        <v>4.6423530855611688</v>
      </c>
      <c r="F711" s="158">
        <v>13.027372668218485</v>
      </c>
    </row>
    <row r="712" spans="1:6">
      <c r="B712" s="6" t="s">
        <v>14</v>
      </c>
      <c r="C712" s="114"/>
      <c r="D712" s="115"/>
      <c r="E712" s="115"/>
      <c r="F712" s="115"/>
    </row>
    <row r="713" spans="1:6">
      <c r="B713" s="7"/>
      <c r="C713" s="116"/>
      <c r="D713" s="116"/>
      <c r="E713" s="116"/>
      <c r="F713" s="116"/>
    </row>
    <row r="714" spans="1:6" ht="14.25" customHeight="1">
      <c r="B714" s="2113" t="s">
        <v>185</v>
      </c>
      <c r="C714" s="2113"/>
      <c r="D714" s="2113"/>
      <c r="E714" s="2113"/>
      <c r="F714" s="2113"/>
    </row>
    <row r="715" spans="1:6" ht="14.25" customHeight="1">
      <c r="B715" s="79" t="s">
        <v>228</v>
      </c>
      <c r="C715" s="116"/>
      <c r="D715" s="116"/>
      <c r="E715" s="116"/>
      <c r="F715" s="116"/>
    </row>
    <row r="716" spans="1:6" ht="25.5">
      <c r="B716" s="88" t="s">
        <v>112</v>
      </c>
      <c r="C716" s="91" t="s">
        <v>19</v>
      </c>
      <c r="D716" s="75" t="s">
        <v>20</v>
      </c>
      <c r="E716" s="91" t="s">
        <v>18</v>
      </c>
      <c r="F716" s="91" t="s">
        <v>5</v>
      </c>
    </row>
    <row r="717" spans="1:6">
      <c r="B717" s="80" t="s">
        <v>0</v>
      </c>
      <c r="C717" s="81">
        <v>237.83928001410243</v>
      </c>
      <c r="D717" s="81">
        <v>184.78681776947343</v>
      </c>
      <c r="E717" s="81">
        <v>815.92360776761359</v>
      </c>
      <c r="F717" s="81">
        <v>247.14072016558811</v>
      </c>
    </row>
    <row r="718" spans="1:6">
      <c r="B718" s="82" t="s">
        <v>16</v>
      </c>
      <c r="C718" s="469">
        <v>105.90096888845611</v>
      </c>
      <c r="D718" s="469">
        <v>103.36643204290263</v>
      </c>
      <c r="E718" s="469">
        <v>147.86310086851836</v>
      </c>
      <c r="F718" s="469">
        <v>106.96897996396552</v>
      </c>
    </row>
    <row r="719" spans="1:6">
      <c r="B719" s="82" t="s">
        <v>17</v>
      </c>
      <c r="C719" s="469">
        <v>292.66705333297364</v>
      </c>
      <c r="D719" s="469">
        <v>246.43177186179113</v>
      </c>
      <c r="E719" s="469">
        <v>1213.7969886305439</v>
      </c>
      <c r="F719" s="469">
        <v>320.15776487696104</v>
      </c>
    </row>
    <row r="720" spans="1:6">
      <c r="B720" s="6" t="s">
        <v>113</v>
      </c>
      <c r="C720" s="118"/>
      <c r="D720" s="118"/>
      <c r="E720" s="119"/>
      <c r="F720" s="119"/>
    </row>
    <row r="721" spans="1:6">
      <c r="B721" s="7"/>
      <c r="C721" s="7"/>
      <c r="D721" s="7"/>
      <c r="E721" s="7"/>
      <c r="F721" s="7"/>
    </row>
    <row r="722" spans="1:6" ht="15" customHeight="1">
      <c r="B722" s="4" t="s">
        <v>186</v>
      </c>
      <c r="C722" s="12"/>
      <c r="D722" s="12"/>
      <c r="E722" s="12"/>
      <c r="F722" s="12"/>
    </row>
    <row r="723" spans="1:6" ht="15" customHeight="1">
      <c r="B723" s="79" t="s">
        <v>228</v>
      </c>
      <c r="C723" s="12"/>
      <c r="D723" s="12"/>
      <c r="E723" s="12"/>
      <c r="F723" s="12"/>
    </row>
    <row r="724" spans="1:6" ht="15" customHeight="1">
      <c r="B724" s="88" t="s">
        <v>112</v>
      </c>
      <c r="C724" s="85">
        <v>2005</v>
      </c>
      <c r="D724" s="85">
        <v>2010</v>
      </c>
      <c r="E724" s="85">
        <v>2011</v>
      </c>
      <c r="F724" s="85">
        <v>2012</v>
      </c>
    </row>
    <row r="725" spans="1:6" ht="15" customHeight="1">
      <c r="A725" s="26"/>
      <c r="B725" s="80" t="s">
        <v>110</v>
      </c>
      <c r="C725" s="81">
        <v>197.2429456743925</v>
      </c>
      <c r="D725" s="81">
        <v>234.61255504681867</v>
      </c>
      <c r="E725" s="81">
        <v>239.16580631191812</v>
      </c>
      <c r="F725" s="81">
        <v>247.14072016558811</v>
      </c>
    </row>
    <row r="726" spans="1:6" ht="15" customHeight="1">
      <c r="A726" s="26"/>
      <c r="B726" s="82" t="s">
        <v>16</v>
      </c>
      <c r="C726" s="23">
        <v>101.97784021256501</v>
      </c>
      <c r="D726" s="23">
        <v>100.875281690118</v>
      </c>
      <c r="E726" s="23">
        <v>106.23745190368501</v>
      </c>
      <c r="F726" s="32">
        <v>106.96897996396552</v>
      </c>
    </row>
    <row r="727" spans="1:6" ht="15" customHeight="1">
      <c r="A727" s="26"/>
      <c r="B727" s="82" t="s">
        <v>17</v>
      </c>
      <c r="C727" s="23">
        <v>252.90011514104788</v>
      </c>
      <c r="D727" s="23">
        <v>312.22878299459273</v>
      </c>
      <c r="E727" s="23">
        <v>309.5569053693095</v>
      </c>
      <c r="F727" s="32">
        <v>320.15776487696104</v>
      </c>
    </row>
    <row r="728" spans="1:6" ht="15" customHeight="1">
      <c r="B728" s="6" t="s">
        <v>14</v>
      </c>
      <c r="C728" s="18"/>
      <c r="D728" s="18"/>
      <c r="E728" s="18"/>
      <c r="F728" s="18"/>
    </row>
    <row r="729" spans="1:6">
      <c r="B729" s="7"/>
      <c r="C729" s="7"/>
      <c r="D729" s="7"/>
      <c r="E729" s="7"/>
      <c r="F729" s="7"/>
    </row>
    <row r="730" spans="1:6" ht="15" customHeight="1">
      <c r="B730" s="2113" t="s">
        <v>187</v>
      </c>
      <c r="C730" s="2113"/>
      <c r="D730" s="2113"/>
      <c r="E730" s="2113"/>
      <c r="F730" s="2113"/>
    </row>
    <row r="731" spans="1:6" ht="15" customHeight="1">
      <c r="B731" s="79" t="s">
        <v>23</v>
      </c>
      <c r="C731" s="462"/>
      <c r="D731" s="462"/>
      <c r="E731" s="462"/>
      <c r="F731" s="462"/>
    </row>
    <row r="732" spans="1:6" ht="22.5" customHeight="1">
      <c r="A732" s="10"/>
      <c r="B732" s="88" t="s">
        <v>114</v>
      </c>
      <c r="C732" s="34" t="s">
        <v>115</v>
      </c>
      <c r="D732" s="34" t="s">
        <v>116</v>
      </c>
      <c r="E732" s="34" t="s">
        <v>30</v>
      </c>
      <c r="F732" s="28"/>
    </row>
    <row r="733" spans="1:6" ht="15" customHeight="1">
      <c r="A733" s="10"/>
      <c r="B733" s="80" t="s">
        <v>22</v>
      </c>
      <c r="C733" s="81">
        <v>16.992816214426426</v>
      </c>
      <c r="D733" s="81">
        <v>82.084998348727368</v>
      </c>
      <c r="E733" s="81">
        <v>0.92218543684621057</v>
      </c>
      <c r="F733" s="28"/>
    </row>
    <row r="734" spans="1:6" ht="15" customHeight="1">
      <c r="B734" s="82" t="s">
        <v>7</v>
      </c>
      <c r="C734" s="32">
        <v>12.39179784495181</v>
      </c>
      <c r="D734" s="32">
        <v>86.847936675830042</v>
      </c>
      <c r="E734" s="32">
        <v>0.7602654792181468</v>
      </c>
      <c r="F734" s="28"/>
    </row>
    <row r="735" spans="1:6" ht="15" customHeight="1">
      <c r="B735" s="82" t="s">
        <v>8</v>
      </c>
      <c r="C735" s="32">
        <v>28.363806147696991</v>
      </c>
      <c r="D735" s="32">
        <v>70.313838266082982</v>
      </c>
      <c r="E735" s="32">
        <v>1.3223555862200227</v>
      </c>
      <c r="F735" s="28"/>
    </row>
    <row r="736" spans="1:6" ht="15" customHeight="1">
      <c r="B736" s="80" t="s">
        <v>16</v>
      </c>
      <c r="C736" s="81">
        <v>38.569438792419902</v>
      </c>
      <c r="D736" s="81">
        <v>59.267875197704321</v>
      </c>
      <c r="E736" s="81">
        <v>2.1626860098757765</v>
      </c>
      <c r="F736" s="28"/>
    </row>
    <row r="737" spans="2:6" ht="15" customHeight="1">
      <c r="B737" s="82" t="s">
        <v>7</v>
      </c>
      <c r="C737" s="32">
        <v>38.629473145904612</v>
      </c>
      <c r="D737" s="32">
        <v>59.052628588358971</v>
      </c>
      <c r="E737" s="32">
        <v>2.3178982657364227</v>
      </c>
      <c r="F737" s="28"/>
    </row>
    <row r="738" spans="2:6" ht="15" customHeight="1">
      <c r="B738" s="82" t="s">
        <v>8</v>
      </c>
      <c r="C738" s="32">
        <v>38.505220656869341</v>
      </c>
      <c r="D738" s="32">
        <v>59.498122300128074</v>
      </c>
      <c r="E738" s="32">
        <v>1.996657043002583</v>
      </c>
      <c r="F738" s="28"/>
    </row>
    <row r="739" spans="2:6" ht="15" customHeight="1">
      <c r="B739" s="80" t="s">
        <v>17</v>
      </c>
      <c r="C739" s="81">
        <v>11.45625486788159</v>
      </c>
      <c r="D739" s="81">
        <v>87.939872141910953</v>
      </c>
      <c r="E739" s="81">
        <v>0.60387299020745044</v>
      </c>
      <c r="F739" s="28"/>
    </row>
    <row r="740" spans="2:6" ht="15" customHeight="1">
      <c r="B740" s="82" t="s">
        <v>7</v>
      </c>
      <c r="C740" s="32">
        <v>7.8253031792854797</v>
      </c>
      <c r="D740" s="32">
        <v>91.685527074221014</v>
      </c>
      <c r="E740" s="32">
        <v>0.4891697464935183</v>
      </c>
      <c r="F740" s="28"/>
    </row>
    <row r="741" spans="2:6" ht="15" customHeight="1">
      <c r="B741" s="82" t="s">
        <v>8</v>
      </c>
      <c r="C741" s="32">
        <v>23.081028637853169</v>
      </c>
      <c r="D741" s="32">
        <v>75.947867030623485</v>
      </c>
      <c r="E741" s="32">
        <v>0.9711043315233493</v>
      </c>
      <c r="F741" s="28"/>
    </row>
    <row r="742" spans="2:6" ht="15" customHeight="1">
      <c r="B742" s="6" t="s">
        <v>14</v>
      </c>
      <c r="C742" s="28"/>
      <c r="D742" s="28"/>
      <c r="E742" s="28"/>
      <c r="F742" s="28"/>
    </row>
  </sheetData>
  <protectedRanges>
    <protectedRange sqref="C91:D91" name="All_2_2"/>
    <protectedRange sqref="C82:D82 C85:D85 C88:D88" name="All_2_1_1"/>
    <protectedRange sqref="C57:E58 C60:E62" name="All_4"/>
    <protectedRange sqref="C81:D81" name="All_2_1_1_1"/>
    <protectedRange sqref="C84:D84" name="All_2_1_1_1_1"/>
    <protectedRange sqref="C87:D87" name="All_2_1_1_1_2"/>
    <protectedRange sqref="C90:D90" name="All_2_1_1_1_3"/>
  </protectedRanges>
  <mergeCells count="29">
    <mergeCell ref="B650:E650"/>
    <mergeCell ref="B673:E673"/>
    <mergeCell ref="B697:F697"/>
    <mergeCell ref="B714:F714"/>
    <mergeCell ref="B730:F730"/>
    <mergeCell ref="B627:E627"/>
    <mergeCell ref="B366:E367"/>
    <mergeCell ref="B390:E391"/>
    <mergeCell ref="B414:E414"/>
    <mergeCell ref="B437:E437"/>
    <mergeCell ref="B460:E460"/>
    <mergeCell ref="B484:E484"/>
    <mergeCell ref="B507:E507"/>
    <mergeCell ref="B531:E532"/>
    <mergeCell ref="B555:E555"/>
    <mergeCell ref="B578:E578"/>
    <mergeCell ref="B602:E603"/>
    <mergeCell ref="B342:E343"/>
    <mergeCell ref="B2:F2"/>
    <mergeCell ref="B50:F50"/>
    <mergeCell ref="B95:F95"/>
    <mergeCell ref="B154:E154"/>
    <mergeCell ref="B177:E177"/>
    <mergeCell ref="B200:E200"/>
    <mergeCell ref="B223:E224"/>
    <mergeCell ref="B247:E248"/>
    <mergeCell ref="B270:E271"/>
    <mergeCell ref="B294:E295"/>
    <mergeCell ref="B318:E319"/>
  </mergeCells>
  <pageMargins left="0.7" right="0.7" top="0.75" bottom="0.56999999999999995" header="0.3" footer="0.3"/>
  <pageSetup paperSize="9" scale="70" orientation="portrait" r:id="rId1"/>
  <headerFooter>
    <oddFooter>&amp;C&amp;P</oddFooter>
  </headerFooter>
  <rowBreaks count="9" manualBreakCount="9">
    <brk id="3" max="16383" man="1"/>
    <brk id="25" max="16383" man="1"/>
    <brk id="63" max="5" man="1"/>
    <brk id="94" max="5" man="1"/>
    <brk id="153" max="5" man="1"/>
    <brk id="201" max="5" man="1"/>
    <brk id="413" max="5" man="1"/>
    <brk id="626" max="5" man="1"/>
    <brk id="696" max="5"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AQ325"/>
  <sheetViews>
    <sheetView view="pageBreakPreview" topLeftCell="A207" zoomScaleSheetLayoutView="100" workbookViewId="0">
      <selection activeCell="D264" sqref="D264"/>
    </sheetView>
  </sheetViews>
  <sheetFormatPr defaultColWidth="9.140625" defaultRowHeight="14.25"/>
  <cols>
    <col min="1" max="1" width="1.85546875" style="2" customWidth="1"/>
    <col min="2" max="2" width="32.28515625" style="2" customWidth="1"/>
    <col min="3" max="3" width="12" style="2" customWidth="1"/>
    <col min="4" max="4" width="15.5703125" style="2" customWidth="1"/>
    <col min="5" max="5" width="12.5703125" style="2" customWidth="1"/>
    <col min="6" max="6" width="14.28515625" style="2" customWidth="1"/>
    <col min="7" max="43" width="9.140625" style="2560"/>
    <col min="44" max="16384" width="9.140625" style="2"/>
  </cols>
  <sheetData>
    <row r="1" spans="2:6" ht="18">
      <c r="B1" s="21" t="s">
        <v>117</v>
      </c>
    </row>
    <row r="2" spans="2:6" ht="159" customHeight="1">
      <c r="B2" s="2117" t="s">
        <v>238</v>
      </c>
      <c r="C2" s="2117"/>
      <c r="D2" s="2117"/>
      <c r="E2" s="2117"/>
      <c r="F2" s="2117"/>
    </row>
    <row r="3" spans="2:6" ht="270.75" customHeight="1">
      <c r="B3" s="2117"/>
      <c r="C3" s="2117"/>
      <c r="D3" s="2117"/>
      <c r="E3" s="2117"/>
      <c r="F3" s="2117"/>
    </row>
    <row r="4" spans="2:6" ht="15">
      <c r="B4" s="3" t="s">
        <v>118</v>
      </c>
    </row>
    <row r="5" spans="2:6" ht="15">
      <c r="B5" s="13" t="s">
        <v>207</v>
      </c>
    </row>
    <row r="7" spans="2:6" ht="14.25" customHeight="1"/>
    <row r="16" spans="2:6">
      <c r="B16" s="6" t="s">
        <v>113</v>
      </c>
    </row>
    <row r="17" spans="2:7">
      <c r="B17" s="164" t="s">
        <v>244</v>
      </c>
    </row>
    <row r="18" spans="2:7">
      <c r="B18" s="164"/>
    </row>
    <row r="19" spans="2:7" ht="15" customHeight="1">
      <c r="B19" s="2110" t="s">
        <v>119</v>
      </c>
      <c r="C19" s="2110"/>
      <c r="D19" s="2110"/>
      <c r="E19" s="2110"/>
      <c r="F19" s="2110"/>
    </row>
    <row r="20" spans="2:7" ht="15" customHeight="1">
      <c r="B20" s="159" t="s">
        <v>229</v>
      </c>
      <c r="C20" s="463"/>
      <c r="D20" s="463"/>
      <c r="E20" s="463"/>
      <c r="F20" s="463"/>
    </row>
    <row r="21" spans="2:7" ht="15" customHeight="1">
      <c r="B21" s="88" t="s">
        <v>120</v>
      </c>
      <c r="C21" s="34">
        <v>2005</v>
      </c>
      <c r="D21" s="34">
        <v>2010</v>
      </c>
      <c r="E21" s="85">
        <v>2011</v>
      </c>
      <c r="F21" s="34" t="s">
        <v>237</v>
      </c>
      <c r="G21" s="2731"/>
    </row>
    <row r="22" spans="2:7" ht="15" customHeight="1">
      <c r="B22" s="80" t="s">
        <v>0</v>
      </c>
      <c r="C22" s="81">
        <v>106.30802008826663</v>
      </c>
      <c r="D22" s="81">
        <v>108.41022001419446</v>
      </c>
      <c r="E22" s="81">
        <v>103.50120512495242</v>
      </c>
      <c r="F22" s="80">
        <v>103.60000000000001</v>
      </c>
      <c r="G22" s="2732"/>
    </row>
    <row r="23" spans="2:7" ht="15" customHeight="1">
      <c r="B23" s="38" t="s">
        <v>16</v>
      </c>
      <c r="C23" s="469">
        <v>105.1893876188887</v>
      </c>
      <c r="D23" s="469">
        <v>107.32718894009217</v>
      </c>
      <c r="E23" s="468">
        <v>103.05216426193118</v>
      </c>
      <c r="F23" s="468">
        <v>103.78407703784076</v>
      </c>
      <c r="G23" s="2636"/>
    </row>
    <row r="24" spans="2:7" ht="15" customHeight="1">
      <c r="B24" s="38" t="s">
        <v>17</v>
      </c>
      <c r="C24" s="469">
        <v>107.24576863897049</v>
      </c>
      <c r="D24" s="469">
        <v>109.25925925925925</v>
      </c>
      <c r="E24" s="468">
        <v>103.86688539957815</v>
      </c>
      <c r="F24" s="468">
        <v>103.46524064171123</v>
      </c>
      <c r="G24" s="2636"/>
    </row>
    <row r="25" spans="2:7" ht="15" customHeight="1">
      <c r="B25" s="6" t="s">
        <v>121</v>
      </c>
    </row>
    <row r="26" spans="2:7" ht="15" customHeight="1">
      <c r="B26" s="164" t="s">
        <v>245</v>
      </c>
      <c r="C26" s="28"/>
      <c r="D26" s="28"/>
      <c r="E26" s="83"/>
    </row>
    <row r="27" spans="2:7" ht="15" customHeight="1">
      <c r="B27" s="164"/>
      <c r="C27" s="28"/>
      <c r="D27" s="28"/>
      <c r="E27" s="83"/>
    </row>
    <row r="28" spans="2:7" ht="15" customHeight="1">
      <c r="B28" s="2110" t="s">
        <v>122</v>
      </c>
      <c r="C28" s="2110"/>
      <c r="D28" s="2110"/>
      <c r="E28" s="2110"/>
      <c r="F28" s="2110"/>
    </row>
    <row r="29" spans="2:7" ht="15" customHeight="1">
      <c r="B29" s="159" t="s">
        <v>229</v>
      </c>
      <c r="C29" s="463"/>
      <c r="D29" s="463"/>
      <c r="E29" s="463"/>
      <c r="F29" s="463"/>
    </row>
    <row r="30" spans="2:7" ht="25.5" customHeight="1">
      <c r="B30" s="88" t="s">
        <v>120</v>
      </c>
      <c r="C30" s="91" t="s">
        <v>19</v>
      </c>
      <c r="D30" s="75" t="s">
        <v>20</v>
      </c>
      <c r="E30" s="91" t="s">
        <v>18</v>
      </c>
      <c r="F30" s="91" t="s">
        <v>5</v>
      </c>
    </row>
    <row r="31" spans="2:7" ht="15" customHeight="1">
      <c r="B31" s="80" t="s">
        <v>110</v>
      </c>
      <c r="C31" s="81">
        <v>104.14588833480003</v>
      </c>
      <c r="D31" s="81">
        <v>103.12553666494935</v>
      </c>
      <c r="E31" s="81">
        <v>100.68027210884354</v>
      </c>
      <c r="F31" s="81">
        <v>103.60000000000001</v>
      </c>
    </row>
    <row r="32" spans="2:7" ht="15" customHeight="1">
      <c r="B32" s="38" t="s">
        <v>16</v>
      </c>
      <c r="C32" s="469">
        <v>104.35235861350014</v>
      </c>
      <c r="D32" s="469">
        <v>102.99212598425196</v>
      </c>
      <c r="E32" s="468">
        <v>109.8814229249012</v>
      </c>
      <c r="F32" s="468">
        <v>103.78407703784076</v>
      </c>
    </row>
    <row r="33" spans="2:6" ht="15" customHeight="1">
      <c r="B33" s="38" t="s">
        <v>17</v>
      </c>
      <c r="C33" s="469">
        <v>103.98243963624961</v>
      </c>
      <c r="D33" s="469">
        <v>103.37632776934748</v>
      </c>
      <c r="E33" s="468">
        <v>94.011976047904184</v>
      </c>
      <c r="F33" s="468">
        <v>103.46524064171123</v>
      </c>
    </row>
    <row r="34" spans="2:6" ht="15" customHeight="1">
      <c r="B34" s="6" t="s">
        <v>121</v>
      </c>
    </row>
    <row r="35" spans="2:6" ht="15" customHeight="1">
      <c r="B35" s="164" t="s">
        <v>244</v>
      </c>
      <c r="C35" s="9"/>
      <c r="D35" s="9"/>
      <c r="E35" s="120"/>
      <c r="F35" s="120"/>
    </row>
    <row r="36" spans="2:6" ht="15" customHeight="1">
      <c r="B36" s="164"/>
      <c r="C36" s="9"/>
      <c r="D36" s="9"/>
      <c r="E36" s="120"/>
      <c r="F36" s="120"/>
    </row>
    <row r="37" spans="2:6" ht="15" customHeight="1">
      <c r="B37" s="13" t="s">
        <v>123</v>
      </c>
      <c r="C37" s="13"/>
      <c r="D37" s="13"/>
      <c r="E37" s="13"/>
      <c r="F37" s="13"/>
    </row>
    <row r="38" spans="2:6" ht="15" customHeight="1">
      <c r="B38" s="159" t="s">
        <v>230</v>
      </c>
      <c r="C38" s="463"/>
      <c r="D38" s="463"/>
      <c r="E38" s="463"/>
      <c r="F38" s="463"/>
    </row>
    <row r="39" spans="2:6" ht="25.5" customHeight="1">
      <c r="B39" s="88" t="s">
        <v>15</v>
      </c>
      <c r="C39" s="34" t="s">
        <v>7</v>
      </c>
      <c r="D39" s="85" t="s">
        <v>8</v>
      </c>
      <c r="E39" s="34" t="s">
        <v>0</v>
      </c>
      <c r="F39" s="29"/>
    </row>
    <row r="40" spans="2:6" ht="15" customHeight="1">
      <c r="B40" s="80" t="s">
        <v>22</v>
      </c>
      <c r="C40" s="101">
        <v>17353</v>
      </c>
      <c r="D40" s="101">
        <v>16750</v>
      </c>
      <c r="E40" s="101">
        <v>34103</v>
      </c>
      <c r="F40" s="29"/>
    </row>
    <row r="41" spans="2:6" ht="15" customHeight="1">
      <c r="B41" s="82" t="s">
        <v>19</v>
      </c>
      <c r="C41" s="121">
        <v>10651</v>
      </c>
      <c r="D41" s="121">
        <v>10227</v>
      </c>
      <c r="E41" s="121">
        <v>20878</v>
      </c>
      <c r="F41" s="29"/>
    </row>
    <row r="42" spans="2:6" ht="15" customHeight="1">
      <c r="B42" s="82" t="s">
        <v>20</v>
      </c>
      <c r="C42" s="121">
        <v>6005</v>
      </c>
      <c r="D42" s="121">
        <v>5823</v>
      </c>
      <c r="E42" s="121">
        <v>11828</v>
      </c>
      <c r="F42" s="29"/>
    </row>
    <row r="43" spans="2:6" ht="15" customHeight="1">
      <c r="B43" s="82" t="s">
        <v>18</v>
      </c>
      <c r="C43" s="121">
        <v>592</v>
      </c>
      <c r="D43" s="121">
        <v>588</v>
      </c>
      <c r="E43" s="121">
        <v>1180</v>
      </c>
      <c r="F43" s="29"/>
    </row>
    <row r="44" spans="2:6" ht="15" customHeight="1">
      <c r="B44" s="82" t="s">
        <v>31</v>
      </c>
      <c r="C44" s="121">
        <v>105</v>
      </c>
      <c r="D44" s="121">
        <v>112</v>
      </c>
      <c r="E44" s="121">
        <v>217</v>
      </c>
      <c r="F44" s="29"/>
    </row>
    <row r="45" spans="2:6" ht="15" customHeight="1">
      <c r="B45" s="80" t="s">
        <v>16</v>
      </c>
      <c r="C45" s="101">
        <v>7652</v>
      </c>
      <c r="D45" s="101">
        <v>7373</v>
      </c>
      <c r="E45" s="101">
        <v>15025</v>
      </c>
      <c r="F45" s="29"/>
    </row>
    <row r="46" spans="2:6" ht="15" customHeight="1">
      <c r="B46" s="82" t="s">
        <v>19</v>
      </c>
      <c r="C46" s="121">
        <v>4004</v>
      </c>
      <c r="D46" s="121">
        <v>3837</v>
      </c>
      <c r="E46" s="121">
        <v>7841</v>
      </c>
      <c r="F46" s="29"/>
    </row>
    <row r="47" spans="2:6" ht="15" customHeight="1">
      <c r="B47" s="82" t="s">
        <v>20</v>
      </c>
      <c r="C47" s="121">
        <v>3270</v>
      </c>
      <c r="D47" s="121">
        <v>3175</v>
      </c>
      <c r="E47" s="121">
        <v>6445</v>
      </c>
      <c r="F47" s="29"/>
    </row>
    <row r="48" spans="2:6" ht="15" customHeight="1">
      <c r="B48" s="82" t="s">
        <v>18</v>
      </c>
      <c r="C48" s="121">
        <v>278</v>
      </c>
      <c r="D48" s="121">
        <v>253</v>
      </c>
      <c r="E48" s="121">
        <v>531</v>
      </c>
      <c r="F48" s="29"/>
    </row>
    <row r="49" spans="2:6" ht="15" customHeight="1">
      <c r="B49" s="82" t="s">
        <v>31</v>
      </c>
      <c r="C49" s="121">
        <v>100</v>
      </c>
      <c r="D49" s="121">
        <v>108</v>
      </c>
      <c r="E49" s="121">
        <v>208</v>
      </c>
      <c r="F49" s="29"/>
    </row>
    <row r="50" spans="2:6" ht="15" customHeight="1">
      <c r="B50" s="80" t="s">
        <v>17</v>
      </c>
      <c r="C50" s="101">
        <v>9674</v>
      </c>
      <c r="D50" s="101">
        <v>9350</v>
      </c>
      <c r="E50" s="101">
        <v>19024</v>
      </c>
      <c r="F50" s="29"/>
    </row>
    <row r="51" spans="2:6" ht="15" customHeight="1">
      <c r="B51" s="82" t="s">
        <v>19</v>
      </c>
      <c r="C51" s="121">
        <v>6632</v>
      </c>
      <c r="D51" s="121">
        <v>6378</v>
      </c>
      <c r="E51" s="121">
        <v>13010</v>
      </c>
      <c r="F51" s="29"/>
    </row>
    <row r="52" spans="2:6" ht="15" customHeight="1">
      <c r="B52" s="82" t="s">
        <v>20</v>
      </c>
      <c r="C52" s="121">
        <v>2725</v>
      </c>
      <c r="D52" s="121">
        <v>2636</v>
      </c>
      <c r="E52" s="121">
        <v>5361</v>
      </c>
      <c r="F52" s="29"/>
    </row>
    <row r="53" spans="2:6" ht="15" customHeight="1">
      <c r="B53" s="82" t="s">
        <v>18</v>
      </c>
      <c r="C53" s="121">
        <v>314</v>
      </c>
      <c r="D53" s="121">
        <v>334</v>
      </c>
      <c r="E53" s="121">
        <v>648</v>
      </c>
      <c r="F53" s="29"/>
    </row>
    <row r="54" spans="2:6" ht="15" customHeight="1">
      <c r="B54" s="82" t="s">
        <v>31</v>
      </c>
      <c r="C54" s="121">
        <v>3</v>
      </c>
      <c r="D54" s="121">
        <v>2</v>
      </c>
      <c r="E54" s="121">
        <v>5</v>
      </c>
      <c r="F54" s="29"/>
    </row>
    <row r="55" spans="2:6" ht="15" customHeight="1">
      <c r="B55" s="80" t="s">
        <v>31</v>
      </c>
      <c r="C55" s="80">
        <v>27</v>
      </c>
      <c r="D55" s="80">
        <v>27</v>
      </c>
      <c r="E55" s="80">
        <v>54</v>
      </c>
      <c r="F55" s="29"/>
    </row>
    <row r="56" spans="2:6" ht="15" customHeight="1">
      <c r="B56" s="82" t="s">
        <v>19</v>
      </c>
      <c r="C56" s="121">
        <v>15</v>
      </c>
      <c r="D56" s="121">
        <v>12</v>
      </c>
      <c r="E56" s="121">
        <v>27</v>
      </c>
      <c r="F56" s="29"/>
    </row>
    <row r="57" spans="2:6" ht="15" customHeight="1">
      <c r="B57" s="82" t="s">
        <v>20</v>
      </c>
      <c r="C57" s="121">
        <v>10</v>
      </c>
      <c r="D57" s="121">
        <v>12</v>
      </c>
      <c r="E57" s="121">
        <v>22</v>
      </c>
      <c r="F57" s="29"/>
    </row>
    <row r="58" spans="2:6" ht="15" customHeight="1">
      <c r="B58" s="82" t="s">
        <v>18</v>
      </c>
      <c r="C58" s="121">
        <v>0</v>
      </c>
      <c r="D58" s="121">
        <v>1</v>
      </c>
      <c r="E58" s="121">
        <v>1</v>
      </c>
      <c r="F58" s="29"/>
    </row>
    <row r="59" spans="2:6" ht="15" customHeight="1">
      <c r="B59" s="82" t="s">
        <v>31</v>
      </c>
      <c r="C59" s="121">
        <v>2</v>
      </c>
      <c r="D59" s="121">
        <v>2</v>
      </c>
      <c r="E59" s="121">
        <v>4</v>
      </c>
      <c r="F59" s="29"/>
    </row>
    <row r="60" spans="2:6" ht="15" customHeight="1">
      <c r="B60" s="6" t="s">
        <v>124</v>
      </c>
      <c r="C60" s="29"/>
      <c r="D60" s="29"/>
      <c r="E60" s="29"/>
      <c r="F60" s="29"/>
    </row>
    <row r="61" spans="2:6" ht="15" customHeight="1">
      <c r="B61" s="164" t="s">
        <v>244</v>
      </c>
      <c r="C61" s="122"/>
      <c r="D61" s="122"/>
      <c r="E61" s="122"/>
      <c r="F61" s="122"/>
    </row>
    <row r="62" spans="2:6" ht="15" customHeight="1">
      <c r="B62" s="164"/>
      <c r="C62" s="122"/>
      <c r="D62" s="122"/>
      <c r="E62" s="122"/>
      <c r="F62" s="122"/>
    </row>
    <row r="63" spans="2:6" ht="15" customHeight="1">
      <c r="B63" s="2110" t="s">
        <v>189</v>
      </c>
      <c r="C63" s="2110"/>
      <c r="D63" s="2110"/>
      <c r="E63" s="2110"/>
      <c r="F63" s="2110"/>
    </row>
    <row r="64" spans="2:6" ht="15" customHeight="1">
      <c r="B64" s="159" t="s">
        <v>208</v>
      </c>
      <c r="C64" s="463"/>
      <c r="D64" s="463"/>
      <c r="E64" s="463"/>
      <c r="F64" s="463"/>
    </row>
    <row r="65" spans="2:6" ht="15" customHeight="1">
      <c r="B65" s="88" t="s">
        <v>120</v>
      </c>
      <c r="C65" s="34">
        <v>2005</v>
      </c>
      <c r="D65" s="34">
        <v>2010</v>
      </c>
      <c r="E65" s="34">
        <v>2011</v>
      </c>
      <c r="F65" s="34" t="s">
        <v>237</v>
      </c>
    </row>
    <row r="66" spans="2:6" ht="15" customHeight="1">
      <c r="B66" s="80" t="s">
        <v>0</v>
      </c>
      <c r="C66" s="81">
        <v>19.730455364977804</v>
      </c>
      <c r="D66" s="81">
        <v>15</v>
      </c>
      <c r="E66" s="81">
        <v>14.842578641286925</v>
      </c>
      <c r="F66" s="81">
        <v>14.607873079458555</v>
      </c>
    </row>
    <row r="67" spans="2:6" ht="15" customHeight="1">
      <c r="B67" s="82" t="s">
        <v>16</v>
      </c>
      <c r="C67" s="469">
        <v>35.710844195166395</v>
      </c>
      <c r="D67" s="469">
        <v>31.116607890319447</v>
      </c>
      <c r="E67" s="469">
        <v>32.162438332985396</v>
      </c>
      <c r="F67" s="469">
        <v>31.517320367006349</v>
      </c>
    </row>
    <row r="68" spans="2:6" ht="15" customHeight="1">
      <c r="B68" s="82" t="s">
        <v>17</v>
      </c>
      <c r="C68" s="469">
        <v>14.386968719249918</v>
      </c>
      <c r="D68" s="469">
        <v>10.313772733585388</v>
      </c>
      <c r="E68" s="469">
        <v>10.194813641994335</v>
      </c>
      <c r="F68" s="469">
        <v>10.239842914436704</v>
      </c>
    </row>
    <row r="69" spans="2:6" ht="15" customHeight="1">
      <c r="B69" s="6" t="s">
        <v>113</v>
      </c>
    </row>
    <row r="70" spans="2:6" ht="15" customHeight="1">
      <c r="B70" s="164" t="s">
        <v>245</v>
      </c>
    </row>
    <row r="71" spans="2:6" ht="15" customHeight="1">
      <c r="B71" s="6"/>
      <c r="C71" s="9"/>
      <c r="D71" s="9"/>
      <c r="E71" s="120"/>
      <c r="F71" s="120"/>
    </row>
    <row r="72" spans="2:6" ht="15" customHeight="1">
      <c r="B72" s="2110" t="s">
        <v>190</v>
      </c>
      <c r="C72" s="2110"/>
      <c r="D72" s="2110"/>
      <c r="E72" s="2110"/>
      <c r="F72" s="2110"/>
    </row>
    <row r="73" spans="2:6" ht="15" customHeight="1">
      <c r="B73" s="159" t="s">
        <v>209</v>
      </c>
      <c r="C73" s="463"/>
      <c r="D73" s="463"/>
      <c r="E73" s="463"/>
      <c r="F73" s="463"/>
    </row>
    <row r="74" spans="2:6" ht="22.5" customHeight="1">
      <c r="B74" s="88" t="s">
        <v>112</v>
      </c>
      <c r="C74" s="91" t="s">
        <v>19</v>
      </c>
      <c r="D74" s="75" t="s">
        <v>20</v>
      </c>
      <c r="E74" s="91" t="s">
        <v>18</v>
      </c>
      <c r="F74" s="91" t="s">
        <v>5</v>
      </c>
    </row>
    <row r="75" spans="2:6" ht="15" customHeight="1">
      <c r="B75" s="80" t="s">
        <v>0</v>
      </c>
      <c r="C75" s="81">
        <v>14.721457169006955</v>
      </c>
      <c r="D75" s="81">
        <v>18.744700913621919</v>
      </c>
      <c r="E75" s="81">
        <v>4.1351855226453971</v>
      </c>
      <c r="F75" s="81">
        <v>14.607873079458555</v>
      </c>
    </row>
    <row r="76" spans="2:6" ht="15" customHeight="1">
      <c r="B76" s="82" t="s">
        <v>16</v>
      </c>
      <c r="C76" s="32">
        <v>30.901710412232994</v>
      </c>
      <c r="D76" s="123">
        <v>33.194614695248198</v>
      </c>
      <c r="E76" s="123">
        <v>18.422148209825146</v>
      </c>
      <c r="F76" s="123">
        <v>31.517320367006349</v>
      </c>
    </row>
    <row r="77" spans="2:6" ht="15" customHeight="1">
      <c r="B77" s="82" t="s">
        <v>17</v>
      </c>
      <c r="C77" s="32">
        <v>11.17254148267612</v>
      </c>
      <c r="D77" s="123">
        <v>12.272031168807386</v>
      </c>
      <c r="E77" s="123">
        <v>2.5260006548890588</v>
      </c>
      <c r="F77" s="123">
        <v>10.239842914436704</v>
      </c>
    </row>
    <row r="78" spans="2:6" ht="15" customHeight="1">
      <c r="B78" s="6" t="s">
        <v>125</v>
      </c>
      <c r="C78" s="9"/>
      <c r="D78" s="9"/>
      <c r="E78" s="120"/>
      <c r="F78" s="120"/>
    </row>
    <row r="79" spans="2:6" ht="15" customHeight="1">
      <c r="B79" s="164" t="s">
        <v>244</v>
      </c>
      <c r="C79" s="9"/>
      <c r="D79" s="9"/>
      <c r="E79" s="120"/>
      <c r="F79" s="120"/>
    </row>
    <row r="80" spans="2:6" ht="15" customHeight="1">
      <c r="B80" s="6"/>
    </row>
    <row r="81" spans="2:43" ht="15" customHeight="1">
      <c r="B81" s="2110" t="s">
        <v>191</v>
      </c>
      <c r="C81" s="2110"/>
      <c r="D81" s="2110"/>
      <c r="E81" s="2110"/>
      <c r="F81" s="43"/>
    </row>
    <row r="82" spans="2:43" ht="15" customHeight="1">
      <c r="B82" s="159" t="s">
        <v>210</v>
      </c>
      <c r="C82" s="463"/>
      <c r="D82" s="463"/>
      <c r="E82" s="463"/>
      <c r="F82" s="463"/>
    </row>
    <row r="83" spans="2:43" s="7" customFormat="1" ht="21.75" customHeight="1">
      <c r="B83" s="88" t="s">
        <v>112</v>
      </c>
      <c r="C83" s="91" t="s">
        <v>19</v>
      </c>
      <c r="D83" s="75" t="s">
        <v>20</v>
      </c>
      <c r="E83" s="91" t="s">
        <v>18</v>
      </c>
      <c r="F83" s="91" t="s">
        <v>5</v>
      </c>
      <c r="G83" s="2571"/>
      <c r="H83" s="2571"/>
      <c r="I83" s="2571"/>
      <c r="J83" s="2571"/>
      <c r="K83" s="2571"/>
      <c r="L83" s="2571"/>
      <c r="M83" s="2571"/>
      <c r="N83" s="2571"/>
      <c r="O83" s="2571"/>
      <c r="P83" s="2571"/>
      <c r="Q83" s="2571"/>
      <c r="R83" s="2571"/>
      <c r="S83" s="2571"/>
      <c r="T83" s="2571"/>
      <c r="U83" s="2571"/>
      <c r="V83" s="2571"/>
      <c r="W83" s="2571"/>
      <c r="X83" s="2571"/>
      <c r="Y83" s="2571"/>
      <c r="Z83" s="2571"/>
      <c r="AA83" s="2571"/>
      <c r="AB83" s="2571"/>
      <c r="AC83" s="2571"/>
      <c r="AD83" s="2571"/>
      <c r="AE83" s="2571"/>
      <c r="AF83" s="2571"/>
      <c r="AG83" s="2571"/>
      <c r="AH83" s="2571"/>
      <c r="AI83" s="2571"/>
      <c r="AJ83" s="2571"/>
      <c r="AK83" s="2571"/>
      <c r="AL83" s="2571"/>
      <c r="AM83" s="2571"/>
      <c r="AN83" s="2571"/>
      <c r="AO83" s="2571"/>
      <c r="AP83" s="2571"/>
      <c r="AQ83" s="2571"/>
    </row>
    <row r="84" spans="2:43" ht="15" customHeight="1">
      <c r="B84" s="80" t="s">
        <v>110</v>
      </c>
      <c r="C84" s="81">
        <v>76.388329906261674</v>
      </c>
      <c r="D84" s="81">
        <v>84.097663637785644</v>
      </c>
      <c r="E84" s="81">
        <v>62.503310556703219</v>
      </c>
      <c r="F84" s="81">
        <v>78.789110962736714</v>
      </c>
    </row>
    <row r="85" spans="2:43" ht="15" customHeight="1">
      <c r="B85" s="38" t="s">
        <v>16</v>
      </c>
      <c r="C85" s="469">
        <v>116.67286660218734</v>
      </c>
      <c r="D85" s="469">
        <v>128.77894778907827</v>
      </c>
      <c r="E85" s="469">
        <v>88.162045492279603</v>
      </c>
      <c r="F85" s="469">
        <v>121.88197120259582</v>
      </c>
    </row>
    <row r="86" spans="2:43" ht="15" customHeight="1">
      <c r="B86" s="38" t="s">
        <v>145</v>
      </c>
      <c r="C86" s="469">
        <v>63.121940332542493</v>
      </c>
      <c r="D86" s="469">
        <v>59.172838552301904</v>
      </c>
      <c r="E86" s="469">
        <v>50.404480398257625</v>
      </c>
      <c r="F86" s="469">
        <v>61.454174257988655</v>
      </c>
    </row>
    <row r="87" spans="2:43" ht="15" customHeight="1">
      <c r="B87" s="6" t="s">
        <v>125</v>
      </c>
    </row>
    <row r="88" spans="2:43" ht="15" customHeight="1">
      <c r="B88" s="164" t="s">
        <v>244</v>
      </c>
    </row>
    <row r="89" spans="2:43" ht="15" customHeight="1">
      <c r="B89" s="164"/>
    </row>
    <row r="90" spans="2:43" ht="15" customHeight="1">
      <c r="B90" s="2110" t="s">
        <v>167</v>
      </c>
      <c r="C90" s="2110"/>
      <c r="D90" s="2110"/>
      <c r="E90" s="2110"/>
      <c r="F90" s="43"/>
    </row>
    <row r="91" spans="2:43" ht="15" customHeight="1">
      <c r="B91" s="159" t="s">
        <v>231</v>
      </c>
      <c r="C91" s="463"/>
      <c r="D91" s="463"/>
      <c r="E91" s="463"/>
      <c r="F91" s="463"/>
    </row>
    <row r="92" spans="2:43" s="7" customFormat="1" ht="21.75" customHeight="1">
      <c r="B92" s="88" t="s">
        <v>112</v>
      </c>
      <c r="C92" s="91" t="s">
        <v>19</v>
      </c>
      <c r="D92" s="75" t="s">
        <v>20</v>
      </c>
      <c r="E92" s="91" t="s">
        <v>18</v>
      </c>
      <c r="F92" s="91" t="s">
        <v>5</v>
      </c>
      <c r="G92" s="2571"/>
      <c r="H92" s="2571"/>
      <c r="I92" s="2571"/>
      <c r="J92" s="2571"/>
      <c r="K92" s="2571"/>
      <c r="L92" s="2571"/>
      <c r="M92" s="2571"/>
      <c r="N92" s="2571"/>
      <c r="O92" s="2571"/>
      <c r="P92" s="2571"/>
      <c r="Q92" s="2571"/>
      <c r="R92" s="2571"/>
      <c r="S92" s="2571"/>
      <c r="T92" s="2571"/>
      <c r="U92" s="2571"/>
      <c r="V92" s="2571"/>
      <c r="W92" s="2571"/>
      <c r="X92" s="2571"/>
      <c r="Y92" s="2571"/>
      <c r="Z92" s="2571"/>
      <c r="AA92" s="2571"/>
      <c r="AB92" s="2571"/>
      <c r="AC92" s="2571"/>
      <c r="AD92" s="2571"/>
      <c r="AE92" s="2571"/>
      <c r="AF92" s="2571"/>
      <c r="AG92" s="2571"/>
      <c r="AH92" s="2571"/>
      <c r="AI92" s="2571"/>
      <c r="AJ92" s="2571"/>
      <c r="AK92" s="2571"/>
      <c r="AL92" s="2571"/>
      <c r="AM92" s="2571"/>
      <c r="AN92" s="2571"/>
      <c r="AO92" s="2571"/>
      <c r="AP92" s="2571"/>
      <c r="AQ92" s="2571"/>
    </row>
    <row r="93" spans="2:43" ht="15" customHeight="1">
      <c r="B93" s="80" t="s">
        <v>110</v>
      </c>
      <c r="C93" s="81">
        <v>2.1565031821509164</v>
      </c>
      <c r="D93" s="81">
        <v>2.4333006661318231</v>
      </c>
      <c r="E93" s="81">
        <v>1.8195886368896359</v>
      </c>
      <c r="F93" s="81">
        <v>2.2435653980189625</v>
      </c>
    </row>
    <row r="94" spans="2:43" ht="15" customHeight="1">
      <c r="B94" s="38" t="s">
        <v>16</v>
      </c>
      <c r="C94" s="469">
        <v>3.6257973156432923</v>
      </c>
      <c r="D94" s="469">
        <v>3.9467777045975998</v>
      </c>
      <c r="E94" s="469">
        <v>2.7763449052690543</v>
      </c>
      <c r="F94" s="469">
        <v>3.7723227788095888</v>
      </c>
    </row>
    <row r="95" spans="2:43" ht="15" customHeight="1">
      <c r="B95" s="38" t="s">
        <v>145</v>
      </c>
      <c r="C95" s="469">
        <v>1.7278279569212218</v>
      </c>
      <c r="D95" s="469">
        <v>1.6804615762096089</v>
      </c>
      <c r="E95" s="469">
        <v>1.4142192324698344</v>
      </c>
      <c r="F95" s="469">
        <v>1.6946562140726633</v>
      </c>
    </row>
    <row r="96" spans="2:43" ht="15" customHeight="1">
      <c r="B96" s="6" t="s">
        <v>113</v>
      </c>
      <c r="C96" s="144"/>
      <c r="D96" s="144"/>
      <c r="E96" s="145"/>
      <c r="F96" s="145"/>
    </row>
    <row r="97" spans="2:43" ht="15" customHeight="1">
      <c r="B97" s="164" t="s">
        <v>244</v>
      </c>
      <c r="C97" s="144"/>
      <c r="D97" s="144"/>
      <c r="E97" s="145"/>
      <c r="F97" s="145"/>
    </row>
    <row r="98" spans="2:43" ht="15" customHeight="1">
      <c r="B98" s="164"/>
      <c r="C98" s="144"/>
      <c r="D98" s="144"/>
      <c r="E98" s="145"/>
      <c r="F98" s="145"/>
    </row>
    <row r="99" spans="2:43" ht="15" customHeight="1">
      <c r="B99" s="2116" t="s">
        <v>192</v>
      </c>
      <c r="C99" s="2116"/>
      <c r="D99" s="2116"/>
      <c r="E99" s="2116"/>
      <c r="F99" s="472"/>
    </row>
    <row r="100" spans="2:43" ht="15" customHeight="1">
      <c r="B100" s="159" t="s">
        <v>232</v>
      </c>
      <c r="C100" s="465"/>
      <c r="D100" s="465"/>
      <c r="E100" s="465"/>
      <c r="F100" s="465"/>
    </row>
    <row r="101" spans="2:43" s="7" customFormat="1" ht="23.25" customHeight="1">
      <c r="B101" s="88" t="s">
        <v>67</v>
      </c>
      <c r="C101" s="91" t="s">
        <v>19</v>
      </c>
      <c r="D101" s="75" t="s">
        <v>20</v>
      </c>
      <c r="E101" s="91" t="s">
        <v>18</v>
      </c>
      <c r="F101" s="91" t="s">
        <v>5</v>
      </c>
      <c r="G101" s="2571"/>
      <c r="H101" s="2571"/>
      <c r="I101" s="2571"/>
      <c r="J101" s="2571"/>
      <c r="K101" s="2571"/>
      <c r="L101" s="2571"/>
      <c r="M101" s="2571"/>
      <c r="N101" s="2571"/>
      <c r="O101" s="2571"/>
      <c r="P101" s="2571"/>
      <c r="Q101" s="2571"/>
      <c r="R101" s="2571"/>
      <c r="S101" s="2571"/>
      <c r="T101" s="2571"/>
      <c r="U101" s="2571"/>
      <c r="V101" s="2571"/>
      <c r="W101" s="2571"/>
      <c r="X101" s="2571"/>
      <c r="Y101" s="2571"/>
      <c r="Z101" s="2571"/>
      <c r="AA101" s="2571"/>
      <c r="AB101" s="2571"/>
      <c r="AC101" s="2571"/>
      <c r="AD101" s="2571"/>
      <c r="AE101" s="2571"/>
      <c r="AF101" s="2571"/>
      <c r="AG101" s="2571"/>
      <c r="AH101" s="2571"/>
      <c r="AI101" s="2571"/>
      <c r="AJ101" s="2571"/>
      <c r="AK101" s="2571"/>
      <c r="AL101" s="2571"/>
      <c r="AM101" s="2571"/>
      <c r="AN101" s="2571"/>
      <c r="AO101" s="2571"/>
      <c r="AP101" s="2571"/>
      <c r="AQ101" s="2571"/>
    </row>
    <row r="102" spans="2:43" ht="15" customHeight="1">
      <c r="B102" s="38" t="s">
        <v>89</v>
      </c>
      <c r="C102" s="469">
        <v>14.659757261693713</v>
      </c>
      <c r="D102" s="469">
        <v>17.662820582927765</v>
      </c>
      <c r="E102" s="469">
        <v>14.564967420467612</v>
      </c>
      <c r="F102" s="469">
        <v>15.847734331448592</v>
      </c>
    </row>
    <row r="103" spans="2:43" ht="15" customHeight="1">
      <c r="B103" s="38" t="s">
        <v>90</v>
      </c>
      <c r="C103" s="469">
        <v>80.458992740881015</v>
      </c>
      <c r="D103" s="469">
        <v>86.529655273473267</v>
      </c>
      <c r="E103" s="469">
        <v>73.418456181079506</v>
      </c>
      <c r="F103" s="469">
        <v>82.954953995286346</v>
      </c>
    </row>
    <row r="104" spans="2:43" ht="15" customHeight="1">
      <c r="B104" s="38" t="s">
        <v>91</v>
      </c>
      <c r="C104" s="469">
        <v>118.81171714494003</v>
      </c>
      <c r="D104" s="469">
        <v>117.76681061073411</v>
      </c>
      <c r="E104" s="469">
        <v>93.596059113300484</v>
      </c>
      <c r="F104" s="469">
        <v>117.97265479780248</v>
      </c>
    </row>
    <row r="105" spans="2:43" ht="15" customHeight="1">
      <c r="B105" s="38" t="s">
        <v>92</v>
      </c>
      <c r="C105" s="469">
        <v>113.55491932272804</v>
      </c>
      <c r="D105" s="469">
        <v>127.33514290276227</v>
      </c>
      <c r="E105" s="469">
        <v>93.292682926829272</v>
      </c>
      <c r="F105" s="469">
        <v>117.63472426085134</v>
      </c>
    </row>
    <row r="106" spans="2:43" ht="15" customHeight="1">
      <c r="B106" s="38" t="s">
        <v>93</v>
      </c>
      <c r="C106" s="469">
        <v>74.011370814908403</v>
      </c>
      <c r="D106" s="469">
        <v>93.994182398904925</v>
      </c>
      <c r="E106" s="469">
        <v>57.319907048799379</v>
      </c>
      <c r="F106" s="469">
        <v>79.611325180097168</v>
      </c>
    </row>
    <row r="107" spans="2:43" ht="15" customHeight="1">
      <c r="B107" s="38" t="s">
        <v>94</v>
      </c>
      <c r="C107" s="469">
        <v>26.186221233451256</v>
      </c>
      <c r="D107" s="469">
        <v>35.111297774044523</v>
      </c>
      <c r="E107" s="469">
        <v>29.960429621254946</v>
      </c>
      <c r="F107" s="469">
        <v>29.396734236974666</v>
      </c>
    </row>
    <row r="108" spans="2:43" ht="15" customHeight="1">
      <c r="B108" s="38" t="s">
        <v>95</v>
      </c>
      <c r="C108" s="469">
        <v>3.0205293605692929</v>
      </c>
      <c r="D108" s="469">
        <v>7.2374877330716387</v>
      </c>
      <c r="E108" s="469">
        <v>1.7652250661959401</v>
      </c>
      <c r="F108" s="469">
        <v>4.4416684016933861</v>
      </c>
    </row>
    <row r="109" spans="2:43" ht="15" customHeight="1">
      <c r="B109" s="6" t="s">
        <v>113</v>
      </c>
      <c r="C109" s="29"/>
      <c r="D109" s="29"/>
      <c r="E109" s="29"/>
      <c r="F109" s="29"/>
    </row>
    <row r="110" spans="2:43" ht="15" customHeight="1">
      <c r="B110" s="164" t="s">
        <v>244</v>
      </c>
      <c r="C110" s="124"/>
      <c r="D110" s="124"/>
      <c r="E110" s="124"/>
      <c r="F110" s="124"/>
    </row>
    <row r="111" spans="2:43" ht="15" customHeight="1">
      <c r="B111" s="164"/>
      <c r="C111" s="124"/>
      <c r="D111" s="124"/>
      <c r="E111" s="124"/>
      <c r="F111" s="124"/>
    </row>
    <row r="112" spans="2:43" ht="15" customHeight="1">
      <c r="B112" s="13" t="s">
        <v>168</v>
      </c>
      <c r="C112" s="124"/>
      <c r="D112" s="124"/>
      <c r="E112" s="124"/>
      <c r="F112" s="124"/>
    </row>
    <row r="113" spans="2:6" ht="15" customHeight="1">
      <c r="B113" s="159" t="s">
        <v>233</v>
      </c>
      <c r="C113" s="465"/>
      <c r="D113" s="465"/>
      <c r="E113" s="465"/>
      <c r="F113" s="465"/>
    </row>
    <row r="114" spans="2:6" ht="15" customHeight="1">
      <c r="B114" s="88" t="s">
        <v>15</v>
      </c>
      <c r="C114" s="34" t="s">
        <v>7</v>
      </c>
      <c r="D114" s="85" t="s">
        <v>8</v>
      </c>
      <c r="E114" s="34" t="s">
        <v>31</v>
      </c>
      <c r="F114" s="34" t="s">
        <v>0</v>
      </c>
    </row>
    <row r="115" spans="2:6" ht="15" customHeight="1">
      <c r="B115" s="80" t="s">
        <v>22</v>
      </c>
      <c r="C115" s="101">
        <v>2052</v>
      </c>
      <c r="D115" s="101">
        <v>862</v>
      </c>
      <c r="E115" s="80">
        <v>9</v>
      </c>
      <c r="F115" s="101">
        <v>2923</v>
      </c>
    </row>
    <row r="116" spans="2:6" ht="15" customHeight="1">
      <c r="B116" s="82" t="s">
        <v>19</v>
      </c>
      <c r="C116" s="125">
        <v>1182</v>
      </c>
      <c r="D116" s="24">
        <v>478</v>
      </c>
      <c r="E116" s="121">
        <v>4</v>
      </c>
      <c r="F116" s="121">
        <v>1664</v>
      </c>
    </row>
    <row r="117" spans="2:6" ht="15" customHeight="1">
      <c r="B117" s="82" t="s">
        <v>20</v>
      </c>
      <c r="C117" s="121">
        <v>586</v>
      </c>
      <c r="D117" s="126">
        <v>312</v>
      </c>
      <c r="E117" s="121">
        <v>3</v>
      </c>
      <c r="F117" s="121">
        <v>901</v>
      </c>
    </row>
    <row r="118" spans="2:6" ht="15" customHeight="1">
      <c r="B118" s="82" t="s">
        <v>18</v>
      </c>
      <c r="C118" s="121">
        <v>176</v>
      </c>
      <c r="D118" s="126">
        <v>23</v>
      </c>
      <c r="E118" s="121">
        <v>1</v>
      </c>
      <c r="F118" s="121">
        <v>200</v>
      </c>
    </row>
    <row r="119" spans="2:6" ht="15" customHeight="1">
      <c r="B119" s="82" t="s">
        <v>31</v>
      </c>
      <c r="C119" s="121">
        <v>108</v>
      </c>
      <c r="D119" s="126">
        <v>49</v>
      </c>
      <c r="E119" s="121">
        <v>1</v>
      </c>
      <c r="F119" s="121">
        <v>158</v>
      </c>
    </row>
    <row r="120" spans="2:6" ht="15" customHeight="1">
      <c r="B120" s="80" t="s">
        <v>16</v>
      </c>
      <c r="C120" s="80">
        <v>618</v>
      </c>
      <c r="D120" s="80">
        <v>352</v>
      </c>
      <c r="E120" s="80">
        <v>6</v>
      </c>
      <c r="F120" s="80">
        <v>976</v>
      </c>
    </row>
    <row r="121" spans="2:6" ht="15" customHeight="1">
      <c r="B121" s="82" t="s">
        <v>19</v>
      </c>
      <c r="C121" s="121">
        <v>304</v>
      </c>
      <c r="D121" s="126">
        <v>189</v>
      </c>
      <c r="E121" s="121">
        <v>2</v>
      </c>
      <c r="F121" s="121">
        <v>495</v>
      </c>
    </row>
    <row r="122" spans="2:6" ht="15" customHeight="1">
      <c r="B122" s="82" t="s">
        <v>20</v>
      </c>
      <c r="C122" s="121">
        <v>190</v>
      </c>
      <c r="D122" s="126">
        <v>105</v>
      </c>
      <c r="E122" s="121">
        <v>3</v>
      </c>
      <c r="F122" s="121">
        <v>298</v>
      </c>
    </row>
    <row r="123" spans="2:6" ht="15" customHeight="1">
      <c r="B123" s="82" t="s">
        <v>18</v>
      </c>
      <c r="C123" s="121">
        <v>21</v>
      </c>
      <c r="D123" s="126">
        <v>9</v>
      </c>
      <c r="E123" s="121">
        <v>1</v>
      </c>
      <c r="F123" s="121">
        <v>31</v>
      </c>
    </row>
    <row r="124" spans="2:6" ht="15" customHeight="1">
      <c r="B124" s="82" t="s">
        <v>31</v>
      </c>
      <c r="C124" s="121">
        <v>103</v>
      </c>
      <c r="D124" s="126">
        <v>49</v>
      </c>
      <c r="E124" s="121" t="s">
        <v>126</v>
      </c>
      <c r="F124" s="121">
        <v>152</v>
      </c>
    </row>
    <row r="125" spans="2:6" ht="15" customHeight="1">
      <c r="B125" s="80" t="s">
        <v>17</v>
      </c>
      <c r="C125" s="101">
        <v>1434</v>
      </c>
      <c r="D125" s="101">
        <v>508</v>
      </c>
      <c r="E125" s="80">
        <v>3</v>
      </c>
      <c r="F125" s="101">
        <v>1945</v>
      </c>
    </row>
    <row r="126" spans="2:6" ht="15" customHeight="1">
      <c r="B126" s="82" t="s">
        <v>19</v>
      </c>
      <c r="C126" s="121">
        <v>878</v>
      </c>
      <c r="D126" s="126">
        <v>288</v>
      </c>
      <c r="E126" s="121">
        <v>2</v>
      </c>
      <c r="F126" s="121">
        <v>1168</v>
      </c>
    </row>
    <row r="127" spans="2:6" ht="15" customHeight="1">
      <c r="B127" s="82" t="s">
        <v>20</v>
      </c>
      <c r="C127" s="121">
        <v>396</v>
      </c>
      <c r="D127" s="126">
        <v>207</v>
      </c>
      <c r="E127" s="121" t="s">
        <v>126</v>
      </c>
      <c r="F127" s="121">
        <v>603</v>
      </c>
    </row>
    <row r="128" spans="2:6" ht="15" customHeight="1">
      <c r="B128" s="82" t="s">
        <v>18</v>
      </c>
      <c r="C128" s="121">
        <v>155</v>
      </c>
      <c r="D128" s="126">
        <v>13</v>
      </c>
      <c r="E128" s="121" t="s">
        <v>126</v>
      </c>
      <c r="F128" s="121">
        <v>168</v>
      </c>
    </row>
    <row r="129" spans="2:6" ht="15" customHeight="1">
      <c r="B129" s="82" t="s">
        <v>31</v>
      </c>
      <c r="C129" s="121">
        <v>5</v>
      </c>
      <c r="D129" s="126" t="s">
        <v>126</v>
      </c>
      <c r="E129" s="121">
        <v>1</v>
      </c>
      <c r="F129" s="121">
        <v>6</v>
      </c>
    </row>
    <row r="130" spans="2:6" ht="15" customHeight="1">
      <c r="B130" s="80" t="s">
        <v>31</v>
      </c>
      <c r="C130" s="127" t="s">
        <v>127</v>
      </c>
      <c r="D130" s="80">
        <v>2</v>
      </c>
      <c r="E130" s="127" t="s">
        <v>126</v>
      </c>
      <c r="F130" s="80">
        <v>2</v>
      </c>
    </row>
    <row r="131" spans="2:6" ht="15" customHeight="1">
      <c r="B131" s="82" t="s">
        <v>19</v>
      </c>
      <c r="C131" s="126" t="s">
        <v>127</v>
      </c>
      <c r="D131" s="126">
        <v>1</v>
      </c>
      <c r="E131" s="121" t="s">
        <v>126</v>
      </c>
      <c r="F131" s="121">
        <v>1</v>
      </c>
    </row>
    <row r="132" spans="2:6" ht="15" customHeight="1">
      <c r="B132" s="82" t="s">
        <v>20</v>
      </c>
      <c r="C132" s="126" t="s">
        <v>127</v>
      </c>
      <c r="D132" s="126" t="s">
        <v>127</v>
      </c>
      <c r="E132" s="126"/>
      <c r="F132" s="126" t="s">
        <v>127</v>
      </c>
    </row>
    <row r="133" spans="2:6" ht="15" customHeight="1">
      <c r="B133" s="82" t="s">
        <v>18</v>
      </c>
      <c r="C133" s="126" t="s">
        <v>127</v>
      </c>
      <c r="D133" s="126">
        <v>1</v>
      </c>
      <c r="E133" s="126" t="s">
        <v>127</v>
      </c>
      <c r="F133" s="121">
        <v>1</v>
      </c>
    </row>
    <row r="134" spans="2:6" ht="15" customHeight="1">
      <c r="B134" s="82" t="s">
        <v>31</v>
      </c>
      <c r="C134" s="126" t="s">
        <v>127</v>
      </c>
      <c r="D134" s="126" t="s">
        <v>127</v>
      </c>
      <c r="E134" s="126" t="s">
        <v>127</v>
      </c>
      <c r="F134" s="126" t="s">
        <v>127</v>
      </c>
    </row>
    <row r="135" spans="2:6" ht="15" customHeight="1">
      <c r="B135" s="6" t="s">
        <v>124</v>
      </c>
      <c r="C135" s="124"/>
      <c r="D135" s="124"/>
      <c r="E135" s="124"/>
      <c r="F135" s="124"/>
    </row>
    <row r="136" spans="2:6" ht="15" customHeight="1">
      <c r="B136" s="164" t="s">
        <v>244</v>
      </c>
      <c r="C136" s="124"/>
      <c r="D136" s="124"/>
      <c r="E136" s="124"/>
      <c r="F136" s="124"/>
    </row>
    <row r="137" spans="2:6" ht="15" customHeight="1">
      <c r="B137" s="164"/>
      <c r="C137" s="124"/>
      <c r="D137" s="124"/>
      <c r="E137" s="124"/>
      <c r="F137" s="124"/>
    </row>
    <row r="138" spans="2:6" ht="15" customHeight="1">
      <c r="B138" s="2110" t="s">
        <v>193</v>
      </c>
      <c r="C138" s="2110"/>
      <c r="D138" s="2110"/>
      <c r="E138" s="2110"/>
      <c r="F138" s="2110"/>
    </row>
    <row r="139" spans="2:6" ht="15" customHeight="1">
      <c r="B139" s="159" t="s">
        <v>211</v>
      </c>
      <c r="C139" s="463"/>
      <c r="D139" s="463"/>
      <c r="E139" s="463"/>
      <c r="F139" s="463"/>
    </row>
    <row r="140" spans="2:6" ht="15" customHeight="1">
      <c r="B140" s="88" t="s">
        <v>15</v>
      </c>
      <c r="C140" s="34">
        <v>2005</v>
      </c>
      <c r="D140" s="34">
        <v>2010</v>
      </c>
      <c r="E140" s="34">
        <v>2011</v>
      </c>
      <c r="F140" s="34" t="s">
        <v>32</v>
      </c>
    </row>
    <row r="141" spans="2:6" ht="15" customHeight="1">
      <c r="B141" s="80" t="s">
        <v>22</v>
      </c>
      <c r="C141" s="81">
        <v>1.7778004077984999</v>
      </c>
      <c r="D141" s="81">
        <v>1.4631600708510153</v>
      </c>
      <c r="E141" s="81">
        <v>1.3425122558600753</v>
      </c>
      <c r="F141" s="81">
        <v>1.2520544530175455</v>
      </c>
    </row>
    <row r="142" spans="2:6" ht="15" customHeight="1">
      <c r="B142" s="82" t="s">
        <v>7</v>
      </c>
      <c r="C142" s="469">
        <v>1.9048884251294289</v>
      </c>
      <c r="D142" s="469">
        <v>1.4866434416808023</v>
      </c>
      <c r="E142" s="469">
        <v>1.3612939837366373</v>
      </c>
      <c r="F142" s="123">
        <v>1.2346191542858793</v>
      </c>
    </row>
    <row r="143" spans="2:6" ht="15" customHeight="1">
      <c r="B143" s="82" t="s">
        <v>8</v>
      </c>
      <c r="C143" s="469">
        <v>1.5271284529673004</v>
      </c>
      <c r="D143" s="469">
        <v>1.4046640110227595</v>
      </c>
      <c r="E143" s="469">
        <v>1.2928856768978274</v>
      </c>
      <c r="F143" s="123">
        <v>1.281761515036163</v>
      </c>
    </row>
    <row r="144" spans="2:6" ht="15" customHeight="1">
      <c r="B144" s="80" t="s">
        <v>16</v>
      </c>
      <c r="C144" s="81">
        <v>2.3783997231716092</v>
      </c>
      <c r="D144" s="81">
        <v>2.2292013505659289</v>
      </c>
      <c r="E144" s="81">
        <v>2.0656389746519728</v>
      </c>
      <c r="F144" s="81">
        <v>2.0473147872344888</v>
      </c>
    </row>
    <row r="145" spans="2:6" ht="15" customHeight="1">
      <c r="B145" s="82" t="s">
        <v>7</v>
      </c>
      <c r="C145" s="469">
        <v>2.8413661825787755</v>
      </c>
      <c r="D145" s="469">
        <v>2.6257936305858389</v>
      </c>
      <c r="E145" s="469">
        <v>2.4358613393398008</v>
      </c>
      <c r="F145" s="123">
        <v>2.5082492176941154</v>
      </c>
    </row>
    <row r="146" spans="2:6" ht="15" customHeight="1">
      <c r="B146" s="82" t="s">
        <v>8</v>
      </c>
      <c r="C146" s="469">
        <v>1.9062796017420029</v>
      </c>
      <c r="D146" s="469">
        <v>1.8198763138665606</v>
      </c>
      <c r="E146" s="469">
        <v>1.6677921242142568</v>
      </c>
      <c r="F146" s="123">
        <v>1.5282089131048255</v>
      </c>
    </row>
    <row r="147" spans="2:6" ht="15" customHeight="1">
      <c r="B147" s="80" t="s">
        <v>17</v>
      </c>
      <c r="C147" s="81">
        <v>1.5769733531359251</v>
      </c>
      <c r="D147" s="81">
        <v>1.2308724981674595</v>
      </c>
      <c r="E147" s="81">
        <v>1.1473413674574611</v>
      </c>
      <c r="F147" s="81">
        <v>1.0469141331254936</v>
      </c>
    </row>
    <row r="148" spans="2:6" ht="15" customHeight="1">
      <c r="B148" s="82" t="s">
        <v>7</v>
      </c>
      <c r="C148" s="469">
        <v>1.6842717908599605</v>
      </c>
      <c r="D148" s="469">
        <v>1.2584148274370583</v>
      </c>
      <c r="E148" s="469">
        <v>1.1644575310244203</v>
      </c>
      <c r="F148" s="123">
        <v>1.0129522259519208</v>
      </c>
    </row>
    <row r="149" spans="2:6" ht="15" customHeight="1">
      <c r="B149" s="82" t="s">
        <v>8</v>
      </c>
      <c r="C149" s="469">
        <v>1.3056153554846286</v>
      </c>
      <c r="D149" s="469">
        <v>1.1448774186806283</v>
      </c>
      <c r="E149" s="469">
        <v>1.0895572893542573</v>
      </c>
      <c r="F149" s="123">
        <v>1.1488612026405716</v>
      </c>
    </row>
    <row r="150" spans="2:6" ht="15" customHeight="1">
      <c r="B150" s="6" t="s">
        <v>125</v>
      </c>
    </row>
    <row r="151" spans="2:6" ht="15" customHeight="1">
      <c r="B151" s="164" t="s">
        <v>245</v>
      </c>
    </row>
    <row r="152" spans="2:6" ht="15" customHeight="1">
      <c r="B152" s="164"/>
    </row>
    <row r="153" spans="2:6" ht="15">
      <c r="B153" s="2110" t="s">
        <v>194</v>
      </c>
      <c r="C153" s="2110"/>
      <c r="D153" s="2110"/>
      <c r="E153" s="2110"/>
      <c r="F153" s="2110"/>
    </row>
    <row r="154" spans="2:6" ht="14.25" customHeight="1">
      <c r="B154" s="159" t="s">
        <v>211</v>
      </c>
      <c r="C154" s="463"/>
      <c r="D154" s="463"/>
      <c r="E154" s="463"/>
      <c r="F154" s="463"/>
    </row>
    <row r="155" spans="2:6" ht="22.5" customHeight="1">
      <c r="B155" s="88" t="s">
        <v>15</v>
      </c>
      <c r="C155" s="91" t="s">
        <v>19</v>
      </c>
      <c r="D155" s="91" t="s">
        <v>20</v>
      </c>
      <c r="E155" s="91" t="s">
        <v>18</v>
      </c>
      <c r="F155" s="91" t="s">
        <v>5</v>
      </c>
    </row>
    <row r="156" spans="2:6" ht="15" customHeight="1">
      <c r="B156" s="80" t="s">
        <v>22</v>
      </c>
      <c r="C156" s="81">
        <v>1.1733166361350498</v>
      </c>
      <c r="D156" s="81">
        <v>1.427880920119492</v>
      </c>
      <c r="E156" s="81">
        <v>0.70087890214328763</v>
      </c>
      <c r="F156" s="81">
        <v>1.2520544530175499</v>
      </c>
    </row>
    <row r="157" spans="2:6" ht="15" customHeight="1">
      <c r="B157" s="82" t="s">
        <v>7</v>
      </c>
      <c r="C157" s="32">
        <v>1.1838752584093204</v>
      </c>
      <c r="D157" s="123">
        <v>1.4312441077194371</v>
      </c>
      <c r="E157" s="123">
        <v>0.69236549030098238</v>
      </c>
      <c r="F157" s="123">
        <v>1.2346191542858793</v>
      </c>
    </row>
    <row r="158" spans="2:6" ht="15" customHeight="1">
      <c r="B158" s="82" t="s">
        <v>8</v>
      </c>
      <c r="C158" s="32">
        <v>1.1386754203332174</v>
      </c>
      <c r="D158" s="123">
        <v>1.4081265147514792</v>
      </c>
      <c r="E158" s="123">
        <v>0.73824426255817688</v>
      </c>
      <c r="F158" s="123">
        <v>1.281761515036163</v>
      </c>
    </row>
    <row r="159" spans="2:6" ht="15" customHeight="1">
      <c r="B159" s="80" t="s">
        <v>16</v>
      </c>
      <c r="C159" s="81">
        <v>1.9508157956963821</v>
      </c>
      <c r="D159" s="81">
        <v>1.5348324560409563</v>
      </c>
      <c r="E159" s="81">
        <v>1.0754926450180404</v>
      </c>
      <c r="F159" s="81">
        <v>2.0473147872344901</v>
      </c>
    </row>
    <row r="160" spans="2:6" ht="15" customHeight="1">
      <c r="B160" s="82" t="s">
        <v>7</v>
      </c>
      <c r="C160" s="32">
        <v>2.329394817096532</v>
      </c>
      <c r="D160" s="123">
        <v>1.9252984212552946</v>
      </c>
      <c r="E160" s="123">
        <v>1.2212852573422508</v>
      </c>
      <c r="F160" s="123">
        <v>2.5082492176941154</v>
      </c>
    </row>
    <row r="161" spans="2:6" ht="15" customHeight="1">
      <c r="B161" s="82" t="s">
        <v>8</v>
      </c>
      <c r="C161" s="32">
        <v>1.5336676566531964</v>
      </c>
      <c r="D161" s="123">
        <v>1.0997988939165411</v>
      </c>
      <c r="E161" s="123">
        <v>0.77392725083842118</v>
      </c>
      <c r="F161" s="123">
        <v>1.5282089131048255</v>
      </c>
    </row>
    <row r="162" spans="2:6" ht="15" customHeight="1">
      <c r="B162" s="80" t="s">
        <v>17</v>
      </c>
      <c r="C162" s="81">
        <v>1.0030383129719991</v>
      </c>
      <c r="D162" s="81">
        <v>1.3803459792558952</v>
      </c>
      <c r="E162" s="81">
        <v>0.65488905867494118</v>
      </c>
      <c r="F162" s="81">
        <v>1.0469141331254901</v>
      </c>
    </row>
    <row r="163" spans="2:6" ht="15" customHeight="1">
      <c r="B163" s="82" t="s">
        <v>7</v>
      </c>
      <c r="C163" s="32">
        <v>1.0116256293855355</v>
      </c>
      <c r="D163" s="123">
        <v>1.274344484920257</v>
      </c>
      <c r="E163" s="123">
        <v>0.65399188206205749</v>
      </c>
      <c r="F163" s="123">
        <v>1.0129522259519208</v>
      </c>
    </row>
    <row r="164" spans="2:6" ht="15" customHeight="1">
      <c r="B164" s="82" t="s">
        <v>8</v>
      </c>
      <c r="C164" s="32">
        <v>0.97116188729126762</v>
      </c>
      <c r="D164" s="123">
        <v>1.6415673399471844</v>
      </c>
      <c r="E164" s="123">
        <v>0.66577896138482029</v>
      </c>
      <c r="F164" s="123">
        <v>1.1488612026405716</v>
      </c>
    </row>
    <row r="165" spans="2:6" ht="15" customHeight="1">
      <c r="B165" s="6" t="s">
        <v>113</v>
      </c>
      <c r="C165" s="9"/>
      <c r="D165" s="9"/>
      <c r="E165" s="9"/>
      <c r="F165" s="120"/>
    </row>
    <row r="166" spans="2:6" ht="15" customHeight="1">
      <c r="B166" s="164" t="s">
        <v>244</v>
      </c>
      <c r="C166" s="9"/>
      <c r="D166" s="9"/>
      <c r="E166" s="9"/>
      <c r="F166" s="120"/>
    </row>
    <row r="167" spans="2:6" ht="15" customHeight="1">
      <c r="B167" s="6"/>
    </row>
    <row r="168" spans="2:6" ht="15" customHeight="1">
      <c r="B168" s="128" t="s">
        <v>195</v>
      </c>
      <c r="C168" s="17"/>
      <c r="D168" s="17"/>
      <c r="E168" s="17"/>
      <c r="F168" s="5"/>
    </row>
    <row r="169" spans="2:6" ht="15" customHeight="1">
      <c r="B169" s="159" t="s">
        <v>211</v>
      </c>
      <c r="C169" s="17"/>
      <c r="D169" s="17"/>
      <c r="E169" s="17"/>
      <c r="F169" s="5"/>
    </row>
    <row r="170" spans="2:6" ht="15" customHeight="1">
      <c r="B170" s="88" t="s">
        <v>67</v>
      </c>
      <c r="C170" s="34" t="s">
        <v>7</v>
      </c>
      <c r="D170" s="34" t="s">
        <v>8</v>
      </c>
      <c r="E170" s="34" t="s">
        <v>0</v>
      </c>
      <c r="F170" s="129"/>
    </row>
    <row r="171" spans="2:6" ht="15" customHeight="1">
      <c r="B171" s="80" t="s">
        <v>0</v>
      </c>
      <c r="C171" s="81">
        <v>1.2346191542858793</v>
      </c>
      <c r="D171" s="81">
        <v>1.281761515036163</v>
      </c>
      <c r="E171" s="81">
        <v>1.2520544530175455</v>
      </c>
      <c r="F171" s="130"/>
    </row>
    <row r="172" spans="2:6" ht="15" customHeight="1">
      <c r="B172" s="131" t="s">
        <v>86</v>
      </c>
      <c r="C172" s="44">
        <v>2.0283473915947265</v>
      </c>
      <c r="D172" s="44">
        <v>1.4830704855731669</v>
      </c>
      <c r="E172" s="44">
        <v>1.7969854130828213</v>
      </c>
      <c r="F172" s="130"/>
    </row>
    <row r="173" spans="2:6" ht="15" customHeight="1">
      <c r="B173" s="131" t="s">
        <v>87</v>
      </c>
      <c r="C173" s="44">
        <v>0.29033054132129432</v>
      </c>
      <c r="D173" s="44">
        <v>0.2039151712887439</v>
      </c>
      <c r="E173" s="44">
        <v>0.24879560310315971</v>
      </c>
      <c r="F173" s="130"/>
    </row>
    <row r="174" spans="2:6" ht="15" customHeight="1">
      <c r="B174" s="131" t="s">
        <v>88</v>
      </c>
      <c r="C174" s="44">
        <v>0.32018784353487378</v>
      </c>
      <c r="D174" s="44">
        <v>0.15540317410983118</v>
      </c>
      <c r="E174" s="44">
        <v>0.24142029416134306</v>
      </c>
      <c r="F174" s="130"/>
    </row>
    <row r="175" spans="2:6" ht="15" customHeight="1">
      <c r="B175" s="131" t="s">
        <v>89</v>
      </c>
      <c r="C175" s="44">
        <v>0.67897881586094511</v>
      </c>
      <c r="D175" s="44">
        <v>0.19909213984231905</v>
      </c>
      <c r="E175" s="44">
        <v>0.46728971962616822</v>
      </c>
      <c r="F175" s="130"/>
    </row>
    <row r="176" spans="2:6" ht="15" customHeight="1">
      <c r="B176" s="131" t="s">
        <v>90</v>
      </c>
      <c r="C176" s="44">
        <v>0.50794030207508556</v>
      </c>
      <c r="D176" s="44">
        <v>0.3195696462097708</v>
      </c>
      <c r="E176" s="44">
        <v>0.45666734321087882</v>
      </c>
      <c r="F176" s="130"/>
    </row>
    <row r="177" spans="2:6" ht="15" customHeight="1">
      <c r="B177" s="131" t="s">
        <v>91</v>
      </c>
      <c r="C177" s="44">
        <v>0.47755077232984</v>
      </c>
      <c r="D177" s="44">
        <v>0.30980213970011156</v>
      </c>
      <c r="E177" s="44">
        <v>0.44082839567852533</v>
      </c>
      <c r="F177" s="130"/>
    </row>
    <row r="178" spans="2:6" ht="15" customHeight="1">
      <c r="B178" s="131" t="s">
        <v>92</v>
      </c>
      <c r="C178" s="44">
        <v>0.54429609707680982</v>
      </c>
      <c r="D178" s="44">
        <v>0.27136037891776549</v>
      </c>
      <c r="E178" s="44">
        <v>0.48319849794295494</v>
      </c>
      <c r="F178" s="130"/>
    </row>
    <row r="179" spans="2:6" ht="15" customHeight="1">
      <c r="B179" s="131" t="s">
        <v>93</v>
      </c>
      <c r="C179" s="44">
        <v>0.66644783304984434</v>
      </c>
      <c r="D179" s="44">
        <v>0.33506449991623388</v>
      </c>
      <c r="E179" s="44">
        <v>0.59059043703692338</v>
      </c>
      <c r="F179" s="130"/>
    </row>
    <row r="180" spans="2:6" ht="15" customHeight="1">
      <c r="B180" s="131" t="s">
        <v>94</v>
      </c>
      <c r="C180" s="44">
        <v>1.1470160513972432</v>
      </c>
      <c r="D180" s="44">
        <v>0.63271116735210375</v>
      </c>
      <c r="E180" s="44">
        <v>1.034335679249307</v>
      </c>
      <c r="F180" s="130"/>
    </row>
    <row r="181" spans="2:6" ht="15" customHeight="1">
      <c r="B181" s="131" t="s">
        <v>95</v>
      </c>
      <c r="C181" s="44">
        <v>1.9700336000175114</v>
      </c>
      <c r="D181" s="44">
        <v>1.2839197723644944</v>
      </c>
      <c r="E181" s="44">
        <v>1.8055197317513543</v>
      </c>
      <c r="F181" s="130"/>
    </row>
    <row r="182" spans="2:6" ht="15" customHeight="1">
      <c r="B182" s="131" t="s">
        <v>96</v>
      </c>
      <c r="C182" s="44">
        <v>2.6459168336673349</v>
      </c>
      <c r="D182" s="44">
        <v>3.235769966171496</v>
      </c>
      <c r="E182" s="44">
        <v>2.7886886043503543</v>
      </c>
      <c r="F182" s="130"/>
    </row>
    <row r="183" spans="2:6" ht="15" customHeight="1">
      <c r="B183" s="131" t="s">
        <v>97</v>
      </c>
      <c r="C183" s="44">
        <v>5.0330707001502013</v>
      </c>
      <c r="D183" s="44">
        <v>3.8619167717528375</v>
      </c>
      <c r="E183" s="44">
        <v>4.7396172759049708</v>
      </c>
      <c r="F183" s="130"/>
    </row>
    <row r="184" spans="2:6" ht="15" customHeight="1">
      <c r="B184" s="131" t="s">
        <v>98</v>
      </c>
      <c r="C184" s="44">
        <v>7.6824583866837388</v>
      </c>
      <c r="D184" s="44">
        <v>9.5032397408207352</v>
      </c>
      <c r="E184" s="44">
        <v>8.2241069133898748</v>
      </c>
      <c r="F184" s="130"/>
    </row>
    <row r="185" spans="2:6" ht="15" customHeight="1">
      <c r="B185" s="131" t="s">
        <v>99</v>
      </c>
      <c r="C185" s="44">
        <v>17.927970807551961</v>
      </c>
      <c r="D185" s="44">
        <v>14.897074756229687</v>
      </c>
      <c r="E185" s="44">
        <v>16.808404202101052</v>
      </c>
      <c r="F185" s="130"/>
    </row>
    <row r="186" spans="2:6" ht="15" customHeight="1">
      <c r="B186" s="131" t="s">
        <v>100</v>
      </c>
      <c r="C186" s="44">
        <v>31.886625332152349</v>
      </c>
      <c r="D186" s="44">
        <v>31.746031746031743</v>
      </c>
      <c r="E186" s="44">
        <v>32.165227695953952</v>
      </c>
      <c r="F186" s="130"/>
    </row>
    <row r="187" spans="2:6" ht="15" customHeight="1">
      <c r="B187" s="131" t="s">
        <v>101</v>
      </c>
      <c r="C187" s="44">
        <v>44.631306597671411</v>
      </c>
      <c r="D187" s="44">
        <v>53.333333333333336</v>
      </c>
      <c r="E187" s="44">
        <v>48.564338886919529</v>
      </c>
      <c r="F187" s="130"/>
    </row>
    <row r="188" spans="2:6" ht="15" customHeight="1">
      <c r="B188" s="131" t="s">
        <v>102</v>
      </c>
      <c r="C188" s="32">
        <v>94.285714285714292</v>
      </c>
      <c r="D188" s="32">
        <v>125.1778093883357</v>
      </c>
      <c r="E188" s="32">
        <v>110.12116892373486</v>
      </c>
      <c r="F188" s="130"/>
    </row>
    <row r="189" spans="2:6" ht="15" customHeight="1">
      <c r="B189" s="6" t="s">
        <v>121</v>
      </c>
      <c r="C189" s="10"/>
      <c r="D189" s="10"/>
      <c r="E189" s="10"/>
    </row>
    <row r="190" spans="2:6">
      <c r="B190" s="164" t="s">
        <v>244</v>
      </c>
    </row>
    <row r="191" spans="2:6" ht="15">
      <c r="B191" s="3" t="s">
        <v>128</v>
      </c>
    </row>
    <row r="192" spans="2:6">
      <c r="B192" s="2116" t="s">
        <v>212</v>
      </c>
      <c r="C192" s="2116"/>
      <c r="D192" s="2116"/>
      <c r="E192" s="2116"/>
    </row>
    <row r="193" spans="2:5">
      <c r="B193" s="2116"/>
      <c r="C193" s="2116"/>
      <c r="D193" s="2116"/>
      <c r="E193" s="2116"/>
    </row>
    <row r="194" spans="2:5">
      <c r="B194" s="6"/>
    </row>
    <row r="195" spans="2:5">
      <c r="B195" s="6"/>
    </row>
    <row r="196" spans="2:5">
      <c r="B196" s="6"/>
    </row>
    <row r="197" spans="2:5">
      <c r="B197" s="6"/>
    </row>
    <row r="198" spans="2:5">
      <c r="B198" s="6"/>
    </row>
    <row r="199" spans="2:5">
      <c r="B199" s="6"/>
    </row>
    <row r="200" spans="2:5">
      <c r="B200" s="6"/>
    </row>
    <row r="201" spans="2:5">
      <c r="B201" s="6"/>
    </row>
    <row r="202" spans="2:5">
      <c r="B202" s="6"/>
    </row>
    <row r="203" spans="2:5">
      <c r="B203" s="6"/>
    </row>
    <row r="204" spans="2:5">
      <c r="B204" s="6"/>
    </row>
    <row r="205" spans="2:5">
      <c r="B205" s="6"/>
    </row>
    <row r="206" spans="2:5">
      <c r="B206" s="6"/>
    </row>
    <row r="207" spans="2:5">
      <c r="B207" s="6"/>
    </row>
    <row r="208" spans="2:5">
      <c r="B208" s="6"/>
    </row>
    <row r="209" spans="2:6">
      <c r="B209" s="6" t="s">
        <v>121</v>
      </c>
    </row>
    <row r="210" spans="2:6">
      <c r="B210" s="1" t="s">
        <v>129</v>
      </c>
    </row>
    <row r="211" spans="2:6">
      <c r="B211" s="164" t="s">
        <v>244</v>
      </c>
    </row>
    <row r="212" spans="2:6">
      <c r="B212" s="164"/>
    </row>
    <row r="213" spans="2:6" ht="15">
      <c r="B213" s="3" t="s">
        <v>130</v>
      </c>
    </row>
    <row r="214" spans="2:6" ht="15" customHeight="1">
      <c r="B214" s="2116" t="s">
        <v>213</v>
      </c>
      <c r="C214" s="2116"/>
      <c r="D214" s="2116"/>
      <c r="E214" s="2116"/>
      <c r="F214" s="472"/>
    </row>
    <row r="215" spans="2:6" ht="14.25" customHeight="1">
      <c r="B215" s="2116"/>
      <c r="C215" s="2116"/>
      <c r="D215" s="2116"/>
      <c r="E215" s="2116"/>
      <c r="F215" s="472"/>
    </row>
    <row r="216" spans="2:6">
      <c r="B216" s="6"/>
    </row>
    <row r="217" spans="2:6">
      <c r="B217" s="6"/>
    </row>
    <row r="218" spans="2:6">
      <c r="B218" s="6"/>
    </row>
    <row r="219" spans="2:6">
      <c r="B219" s="6"/>
    </row>
    <row r="220" spans="2:6">
      <c r="B220" s="6"/>
    </row>
    <row r="221" spans="2:6">
      <c r="B221" s="6"/>
    </row>
    <row r="222" spans="2:6">
      <c r="B222" s="6"/>
    </row>
    <row r="223" spans="2:6">
      <c r="B223" s="6"/>
    </row>
    <row r="224" spans="2:6">
      <c r="B224" s="6"/>
    </row>
    <row r="225" spans="2:43">
      <c r="B225" s="6"/>
    </row>
    <row r="226" spans="2:43">
      <c r="B226" s="6"/>
    </row>
    <row r="227" spans="2:43">
      <c r="B227" s="6"/>
    </row>
    <row r="228" spans="2:43">
      <c r="B228" s="6"/>
    </row>
    <row r="229" spans="2:43">
      <c r="B229" s="6"/>
    </row>
    <row r="230" spans="2:43">
      <c r="B230" s="6"/>
    </row>
    <row r="231" spans="2:43">
      <c r="B231" s="6" t="s">
        <v>113</v>
      </c>
    </row>
    <row r="232" spans="2:43">
      <c r="B232" s="1" t="s">
        <v>129</v>
      </c>
    </row>
    <row r="233" spans="2:43">
      <c r="B233" s="164" t="s">
        <v>244</v>
      </c>
    </row>
    <row r="234" spans="2:43">
      <c r="B234" s="164"/>
    </row>
    <row r="235" spans="2:43" s="29" customFormat="1" ht="15" customHeight="1">
      <c r="B235" s="13" t="s">
        <v>169</v>
      </c>
      <c r="C235" s="13"/>
      <c r="D235" s="13"/>
      <c r="E235" s="13"/>
      <c r="F235" s="13"/>
      <c r="G235" s="2274"/>
      <c r="H235" s="2274"/>
      <c r="I235" s="2274"/>
      <c r="J235" s="2274"/>
      <c r="K235" s="2274"/>
      <c r="L235" s="2274"/>
      <c r="M235" s="2274"/>
      <c r="N235" s="2274"/>
      <c r="O235" s="2274"/>
      <c r="P235" s="2274"/>
      <c r="Q235" s="2274"/>
      <c r="R235" s="2274"/>
      <c r="S235" s="2274"/>
      <c r="T235" s="2274"/>
      <c r="U235" s="2274"/>
      <c r="V235" s="2274"/>
      <c r="W235" s="2274"/>
      <c r="X235" s="2274"/>
      <c r="Y235" s="2274"/>
      <c r="Z235" s="2274"/>
      <c r="AA235" s="2274"/>
      <c r="AB235" s="2274"/>
      <c r="AC235" s="2274"/>
      <c r="AD235" s="2274"/>
      <c r="AE235" s="2274"/>
      <c r="AF235" s="2274"/>
      <c r="AG235" s="2274"/>
      <c r="AH235" s="2274"/>
      <c r="AI235" s="2274"/>
      <c r="AJ235" s="2274"/>
      <c r="AK235" s="2274"/>
      <c r="AL235" s="2274"/>
      <c r="AM235" s="2274"/>
      <c r="AN235" s="2274"/>
      <c r="AO235" s="2274"/>
      <c r="AP235" s="2274"/>
      <c r="AQ235" s="2274"/>
    </row>
    <row r="236" spans="2:43" ht="15" customHeight="1">
      <c r="B236" s="159" t="s">
        <v>233</v>
      </c>
      <c r="C236" s="465"/>
      <c r="D236" s="465"/>
      <c r="E236" s="465"/>
      <c r="F236" s="465"/>
    </row>
    <row r="237" spans="2:43" s="29" customFormat="1" ht="15" customHeight="1">
      <c r="B237" s="132" t="s">
        <v>21</v>
      </c>
      <c r="C237" s="133" t="s">
        <v>131</v>
      </c>
      <c r="D237" s="134" t="s">
        <v>132</v>
      </c>
      <c r="E237" s="135" t="s">
        <v>133</v>
      </c>
      <c r="F237" s="135" t="s">
        <v>134</v>
      </c>
      <c r="G237" s="2274"/>
      <c r="H237" s="2274"/>
      <c r="I237" s="2274"/>
      <c r="J237" s="2274"/>
      <c r="K237" s="2274"/>
      <c r="L237" s="2274"/>
      <c r="M237" s="2274"/>
      <c r="N237" s="2274"/>
      <c r="O237" s="2274"/>
      <c r="P237" s="2274"/>
      <c r="Q237" s="2274"/>
      <c r="R237" s="2274"/>
      <c r="S237" s="2274"/>
      <c r="T237" s="2274"/>
      <c r="U237" s="2274"/>
      <c r="V237" s="2274"/>
      <c r="W237" s="2274"/>
      <c r="X237" s="2274"/>
      <c r="Y237" s="2274"/>
      <c r="Z237" s="2274"/>
      <c r="AA237" s="2274"/>
      <c r="AB237" s="2274"/>
      <c r="AC237" s="2274"/>
      <c r="AD237" s="2274"/>
      <c r="AE237" s="2274"/>
      <c r="AF237" s="2274"/>
      <c r="AG237" s="2274"/>
      <c r="AH237" s="2274"/>
      <c r="AI237" s="2274"/>
      <c r="AJ237" s="2274"/>
      <c r="AK237" s="2274"/>
      <c r="AL237" s="2274"/>
      <c r="AM237" s="2274"/>
      <c r="AN237" s="2274"/>
      <c r="AO237" s="2274"/>
      <c r="AP237" s="2274"/>
      <c r="AQ237" s="2274"/>
    </row>
    <row r="238" spans="2:43" s="29" customFormat="1" ht="15" customHeight="1">
      <c r="B238" s="132"/>
      <c r="C238" s="136" t="s">
        <v>135</v>
      </c>
      <c r="D238" s="137" t="s">
        <v>136</v>
      </c>
      <c r="E238" s="138" t="s">
        <v>137</v>
      </c>
      <c r="F238" s="139" t="s">
        <v>138</v>
      </c>
      <c r="G238" s="2274"/>
      <c r="H238" s="2274"/>
      <c r="I238" s="2274"/>
      <c r="J238" s="2274"/>
      <c r="K238" s="2274"/>
      <c r="L238" s="2274"/>
      <c r="M238" s="2274"/>
      <c r="N238" s="2274"/>
      <c r="O238" s="2274"/>
      <c r="P238" s="2274"/>
      <c r="Q238" s="2274"/>
      <c r="R238" s="2274"/>
      <c r="S238" s="2274"/>
      <c r="T238" s="2274"/>
      <c r="U238" s="2274"/>
      <c r="V238" s="2274"/>
      <c r="W238" s="2274"/>
      <c r="X238" s="2274"/>
      <c r="Y238" s="2274"/>
      <c r="Z238" s="2274"/>
      <c r="AA238" s="2274"/>
      <c r="AB238" s="2274"/>
      <c r="AC238" s="2274"/>
      <c r="AD238" s="2274"/>
      <c r="AE238" s="2274"/>
      <c r="AF238" s="2274"/>
      <c r="AG238" s="2274"/>
      <c r="AH238" s="2274"/>
      <c r="AI238" s="2274"/>
      <c r="AJ238" s="2274"/>
      <c r="AK238" s="2274"/>
      <c r="AL238" s="2274"/>
      <c r="AM238" s="2274"/>
      <c r="AN238" s="2274"/>
      <c r="AO238" s="2274"/>
      <c r="AP238" s="2274"/>
      <c r="AQ238" s="2274"/>
    </row>
    <row r="239" spans="2:43" s="29" customFormat="1" ht="15" customHeight="1">
      <c r="B239" s="80" t="s">
        <v>5</v>
      </c>
      <c r="C239" s="101">
        <v>2923</v>
      </c>
      <c r="D239" s="80">
        <v>135</v>
      </c>
      <c r="E239" s="80">
        <v>217</v>
      </c>
      <c r="F239" s="80">
        <v>64</v>
      </c>
      <c r="G239" s="2274"/>
      <c r="H239" s="2274"/>
      <c r="I239" s="2274"/>
      <c r="J239" s="2274"/>
      <c r="K239" s="2274"/>
      <c r="L239" s="2274"/>
      <c r="M239" s="2274"/>
      <c r="N239" s="2274"/>
      <c r="O239" s="2274"/>
      <c r="P239" s="2274"/>
      <c r="Q239" s="2274"/>
      <c r="R239" s="2274"/>
      <c r="S239" s="2274"/>
      <c r="T239" s="2274"/>
      <c r="U239" s="2274"/>
      <c r="V239" s="2274"/>
      <c r="W239" s="2274"/>
      <c r="X239" s="2274"/>
      <c r="Y239" s="2274"/>
      <c r="Z239" s="2274"/>
      <c r="AA239" s="2274"/>
      <c r="AB239" s="2274"/>
      <c r="AC239" s="2274"/>
      <c r="AD239" s="2274"/>
      <c r="AE239" s="2274"/>
      <c r="AF239" s="2274"/>
      <c r="AG239" s="2274"/>
      <c r="AH239" s="2274"/>
      <c r="AI239" s="2274"/>
      <c r="AJ239" s="2274"/>
      <c r="AK239" s="2274"/>
      <c r="AL239" s="2274"/>
      <c r="AM239" s="2274"/>
      <c r="AN239" s="2274"/>
      <c r="AO239" s="2274"/>
      <c r="AP239" s="2274"/>
      <c r="AQ239" s="2274"/>
    </row>
    <row r="240" spans="2:43" s="29" customFormat="1" ht="15" customHeight="1">
      <c r="B240" s="82" t="s">
        <v>19</v>
      </c>
      <c r="C240" s="126">
        <v>1664</v>
      </c>
      <c r="D240" s="126">
        <v>101</v>
      </c>
      <c r="E240" s="126">
        <v>147</v>
      </c>
      <c r="F240" s="126">
        <v>30</v>
      </c>
      <c r="G240" s="2274"/>
      <c r="H240" s="2274"/>
      <c r="I240" s="2274"/>
      <c r="J240" s="2274"/>
      <c r="K240" s="2274"/>
      <c r="L240" s="2274"/>
      <c r="M240" s="2274"/>
      <c r="N240" s="2274"/>
      <c r="O240" s="2274"/>
      <c r="P240" s="2274"/>
      <c r="Q240" s="2274"/>
      <c r="R240" s="2274"/>
      <c r="S240" s="2274"/>
      <c r="T240" s="2274"/>
      <c r="U240" s="2274"/>
      <c r="V240" s="2274"/>
      <c r="W240" s="2274"/>
      <c r="X240" s="2274"/>
      <c r="Y240" s="2274"/>
      <c r="Z240" s="2274"/>
      <c r="AA240" s="2274"/>
      <c r="AB240" s="2274"/>
      <c r="AC240" s="2274"/>
      <c r="AD240" s="2274"/>
      <c r="AE240" s="2274"/>
      <c r="AF240" s="2274"/>
      <c r="AG240" s="2274"/>
      <c r="AH240" s="2274"/>
      <c r="AI240" s="2274"/>
      <c r="AJ240" s="2274"/>
      <c r="AK240" s="2274"/>
      <c r="AL240" s="2274"/>
      <c r="AM240" s="2274"/>
      <c r="AN240" s="2274"/>
      <c r="AO240" s="2274"/>
      <c r="AP240" s="2274"/>
      <c r="AQ240" s="2274"/>
    </row>
    <row r="241" spans="2:43" s="29" customFormat="1" ht="15" customHeight="1">
      <c r="B241" s="82" t="s">
        <v>20</v>
      </c>
      <c r="C241" s="126">
        <v>901</v>
      </c>
      <c r="D241" s="126">
        <v>27</v>
      </c>
      <c r="E241" s="126">
        <v>59</v>
      </c>
      <c r="F241" s="126">
        <v>23</v>
      </c>
      <c r="G241" s="2274"/>
      <c r="H241" s="2274"/>
      <c r="I241" s="2274"/>
      <c r="J241" s="2274"/>
      <c r="K241" s="2274"/>
      <c r="L241" s="2274"/>
      <c r="M241" s="2274"/>
      <c r="N241" s="2274"/>
      <c r="O241" s="2274"/>
      <c r="P241" s="2274"/>
      <c r="Q241" s="2274"/>
      <c r="R241" s="2274"/>
      <c r="S241" s="2274"/>
      <c r="T241" s="2274"/>
      <c r="U241" s="2274"/>
      <c r="V241" s="2274"/>
      <c r="W241" s="2274"/>
      <c r="X241" s="2274"/>
      <c r="Y241" s="2274"/>
      <c r="Z241" s="2274"/>
      <c r="AA241" s="2274"/>
      <c r="AB241" s="2274"/>
      <c r="AC241" s="2274"/>
      <c r="AD241" s="2274"/>
      <c r="AE241" s="2274"/>
      <c r="AF241" s="2274"/>
      <c r="AG241" s="2274"/>
      <c r="AH241" s="2274"/>
      <c r="AI241" s="2274"/>
      <c r="AJ241" s="2274"/>
      <c r="AK241" s="2274"/>
      <c r="AL241" s="2274"/>
      <c r="AM241" s="2274"/>
      <c r="AN241" s="2274"/>
      <c r="AO241" s="2274"/>
      <c r="AP241" s="2274"/>
      <c r="AQ241" s="2274"/>
    </row>
    <row r="242" spans="2:43" s="29" customFormat="1" ht="15" customHeight="1">
      <c r="B242" s="82" t="s">
        <v>139</v>
      </c>
      <c r="C242" s="126">
        <v>200</v>
      </c>
      <c r="D242" s="126">
        <v>5</v>
      </c>
      <c r="E242" s="126">
        <v>6</v>
      </c>
      <c r="F242" s="126">
        <v>2</v>
      </c>
      <c r="G242" s="2274"/>
      <c r="H242" s="2274"/>
      <c r="I242" s="2274"/>
      <c r="J242" s="2274"/>
      <c r="K242" s="2274"/>
      <c r="L242" s="2274"/>
      <c r="M242" s="2274"/>
      <c r="N242" s="2274"/>
      <c r="O242" s="2274"/>
      <c r="P242" s="2274"/>
      <c r="Q242" s="2274"/>
      <c r="R242" s="2274"/>
      <c r="S242" s="2274"/>
      <c r="T242" s="2274"/>
      <c r="U242" s="2274"/>
      <c r="V242" s="2274"/>
      <c r="W242" s="2274"/>
      <c r="X242" s="2274"/>
      <c r="Y242" s="2274"/>
      <c r="Z242" s="2274"/>
      <c r="AA242" s="2274"/>
      <c r="AB242" s="2274"/>
      <c r="AC242" s="2274"/>
      <c r="AD242" s="2274"/>
      <c r="AE242" s="2274"/>
      <c r="AF242" s="2274"/>
      <c r="AG242" s="2274"/>
      <c r="AH242" s="2274"/>
      <c r="AI242" s="2274"/>
      <c r="AJ242" s="2274"/>
      <c r="AK242" s="2274"/>
      <c r="AL242" s="2274"/>
      <c r="AM242" s="2274"/>
      <c r="AN242" s="2274"/>
      <c r="AO242" s="2274"/>
      <c r="AP242" s="2274"/>
      <c r="AQ242" s="2274"/>
    </row>
    <row r="243" spans="2:43" s="29" customFormat="1" ht="15" customHeight="1">
      <c r="B243" s="82" t="s">
        <v>31</v>
      </c>
      <c r="C243" s="126">
        <v>158</v>
      </c>
      <c r="D243" s="126">
        <v>2</v>
      </c>
      <c r="E243" s="126">
        <v>5</v>
      </c>
      <c r="F243" s="126">
        <v>9</v>
      </c>
      <c r="G243" s="2274"/>
      <c r="H243" s="2274"/>
      <c r="I243" s="2274"/>
      <c r="J243" s="2274"/>
      <c r="K243" s="2274"/>
      <c r="L243" s="2274"/>
      <c r="M243" s="2274"/>
      <c r="N243" s="2274"/>
      <c r="O243" s="2274"/>
      <c r="P243" s="2274"/>
      <c r="Q243" s="2274"/>
      <c r="R243" s="2274"/>
      <c r="S243" s="2274"/>
      <c r="T243" s="2274"/>
      <c r="U243" s="2274"/>
      <c r="V243" s="2274"/>
      <c r="W243" s="2274"/>
      <c r="X243" s="2274"/>
      <c r="Y243" s="2274"/>
      <c r="Z243" s="2274"/>
      <c r="AA243" s="2274"/>
      <c r="AB243" s="2274"/>
      <c r="AC243" s="2274"/>
      <c r="AD243" s="2274"/>
      <c r="AE243" s="2274"/>
      <c r="AF243" s="2274"/>
      <c r="AG243" s="2274"/>
      <c r="AH243" s="2274"/>
      <c r="AI243" s="2274"/>
      <c r="AJ243" s="2274"/>
      <c r="AK243" s="2274"/>
      <c r="AL243" s="2274"/>
      <c r="AM243" s="2274"/>
      <c r="AN243" s="2274"/>
      <c r="AO243" s="2274"/>
      <c r="AP243" s="2274"/>
      <c r="AQ243" s="2274"/>
    </row>
    <row r="244" spans="2:43" s="29" customFormat="1" ht="15" customHeight="1">
      <c r="B244" s="80" t="s">
        <v>112</v>
      </c>
      <c r="C244" s="90"/>
      <c r="D244" s="90"/>
      <c r="E244" s="90"/>
      <c r="F244" s="80"/>
      <c r="G244" s="2274"/>
      <c r="H244" s="2274"/>
      <c r="I244" s="2274"/>
      <c r="J244" s="2274"/>
      <c r="K244" s="2274"/>
      <c r="L244" s="2274"/>
      <c r="M244" s="2274"/>
      <c r="N244" s="2274"/>
      <c r="O244" s="2274"/>
      <c r="P244" s="2274"/>
      <c r="Q244" s="2274"/>
      <c r="R244" s="2274"/>
      <c r="S244" s="2274"/>
      <c r="T244" s="2274"/>
      <c r="U244" s="2274"/>
      <c r="V244" s="2274"/>
      <c r="W244" s="2274"/>
      <c r="X244" s="2274"/>
      <c r="Y244" s="2274"/>
      <c r="Z244" s="2274"/>
      <c r="AA244" s="2274"/>
      <c r="AB244" s="2274"/>
      <c r="AC244" s="2274"/>
      <c r="AD244" s="2274"/>
      <c r="AE244" s="2274"/>
      <c r="AF244" s="2274"/>
      <c r="AG244" s="2274"/>
      <c r="AH244" s="2274"/>
      <c r="AI244" s="2274"/>
      <c r="AJ244" s="2274"/>
      <c r="AK244" s="2274"/>
      <c r="AL244" s="2274"/>
      <c r="AM244" s="2274"/>
      <c r="AN244" s="2274"/>
      <c r="AO244" s="2274"/>
      <c r="AP244" s="2274"/>
      <c r="AQ244" s="2274"/>
    </row>
    <row r="245" spans="2:43" s="29" customFormat="1" ht="15" customHeight="1">
      <c r="B245" s="82" t="s">
        <v>16</v>
      </c>
      <c r="C245" s="126">
        <v>976</v>
      </c>
      <c r="D245" s="126">
        <v>72</v>
      </c>
      <c r="E245" s="126">
        <v>105</v>
      </c>
      <c r="F245" s="126">
        <v>34</v>
      </c>
      <c r="G245" s="2274"/>
      <c r="H245" s="2274"/>
      <c r="I245" s="2274"/>
      <c r="J245" s="2274"/>
      <c r="K245" s="2274"/>
      <c r="L245" s="2274"/>
      <c r="M245" s="2274"/>
      <c r="N245" s="2274"/>
      <c r="O245" s="2274"/>
      <c r="P245" s="2274"/>
      <c r="Q245" s="2274"/>
      <c r="R245" s="2274"/>
      <c r="S245" s="2274"/>
      <c r="T245" s="2274"/>
      <c r="U245" s="2274"/>
      <c r="V245" s="2274"/>
      <c r="W245" s="2274"/>
      <c r="X245" s="2274"/>
      <c r="Y245" s="2274"/>
      <c r="Z245" s="2274"/>
      <c r="AA245" s="2274"/>
      <c r="AB245" s="2274"/>
      <c r="AC245" s="2274"/>
      <c r="AD245" s="2274"/>
      <c r="AE245" s="2274"/>
      <c r="AF245" s="2274"/>
      <c r="AG245" s="2274"/>
      <c r="AH245" s="2274"/>
      <c r="AI245" s="2274"/>
      <c r="AJ245" s="2274"/>
      <c r="AK245" s="2274"/>
      <c r="AL245" s="2274"/>
      <c r="AM245" s="2274"/>
      <c r="AN245" s="2274"/>
      <c r="AO245" s="2274"/>
      <c r="AP245" s="2274"/>
      <c r="AQ245" s="2274"/>
    </row>
    <row r="246" spans="2:43" s="29" customFormat="1" ht="15" customHeight="1">
      <c r="B246" s="82" t="s">
        <v>17</v>
      </c>
      <c r="C246" s="126">
        <v>1945</v>
      </c>
      <c r="D246" s="126">
        <v>62</v>
      </c>
      <c r="E246" s="126">
        <v>111</v>
      </c>
      <c r="F246" s="126">
        <v>30</v>
      </c>
      <c r="G246" s="2274"/>
      <c r="H246" s="2274"/>
      <c r="I246" s="2274"/>
      <c r="J246" s="2274"/>
      <c r="K246" s="2274"/>
      <c r="L246" s="2274"/>
      <c r="M246" s="2274"/>
      <c r="N246" s="2274"/>
      <c r="O246" s="2274"/>
      <c r="P246" s="2274"/>
      <c r="Q246" s="2274"/>
      <c r="R246" s="2274"/>
      <c r="S246" s="2274"/>
      <c r="T246" s="2274"/>
      <c r="U246" s="2274"/>
      <c r="V246" s="2274"/>
      <c r="W246" s="2274"/>
      <c r="X246" s="2274"/>
      <c r="Y246" s="2274"/>
      <c r="Z246" s="2274"/>
      <c r="AA246" s="2274"/>
      <c r="AB246" s="2274"/>
      <c r="AC246" s="2274"/>
      <c r="AD246" s="2274"/>
      <c r="AE246" s="2274"/>
      <c r="AF246" s="2274"/>
      <c r="AG246" s="2274"/>
      <c r="AH246" s="2274"/>
      <c r="AI246" s="2274"/>
      <c r="AJ246" s="2274"/>
      <c r="AK246" s="2274"/>
      <c r="AL246" s="2274"/>
      <c r="AM246" s="2274"/>
      <c r="AN246" s="2274"/>
      <c r="AO246" s="2274"/>
      <c r="AP246" s="2274"/>
      <c r="AQ246" s="2274"/>
    </row>
    <row r="247" spans="2:43" s="29" customFormat="1" ht="15" customHeight="1">
      <c r="B247" s="82" t="s">
        <v>31</v>
      </c>
      <c r="C247" s="126">
        <v>2</v>
      </c>
      <c r="D247" s="126">
        <v>1</v>
      </c>
      <c r="E247" s="126">
        <v>1</v>
      </c>
      <c r="F247" s="126">
        <v>0</v>
      </c>
      <c r="G247" s="2274"/>
      <c r="H247" s="2274"/>
      <c r="I247" s="2274"/>
      <c r="J247" s="2274"/>
      <c r="K247" s="2274"/>
      <c r="L247" s="2274"/>
      <c r="M247" s="2274"/>
      <c r="N247" s="2274"/>
      <c r="O247" s="2274"/>
      <c r="P247" s="2274"/>
      <c r="Q247" s="2274"/>
      <c r="R247" s="2274"/>
      <c r="S247" s="2274"/>
      <c r="T247" s="2274"/>
      <c r="U247" s="2274"/>
      <c r="V247" s="2274"/>
      <c r="W247" s="2274"/>
      <c r="X247" s="2274"/>
      <c r="Y247" s="2274"/>
      <c r="Z247" s="2274"/>
      <c r="AA247" s="2274"/>
      <c r="AB247" s="2274"/>
      <c r="AC247" s="2274"/>
      <c r="AD247" s="2274"/>
      <c r="AE247" s="2274"/>
      <c r="AF247" s="2274"/>
      <c r="AG247" s="2274"/>
      <c r="AH247" s="2274"/>
      <c r="AI247" s="2274"/>
      <c r="AJ247" s="2274"/>
      <c r="AK247" s="2274"/>
      <c r="AL247" s="2274"/>
      <c r="AM247" s="2274"/>
      <c r="AN247" s="2274"/>
      <c r="AO247" s="2274"/>
      <c r="AP247" s="2274"/>
      <c r="AQ247" s="2274"/>
    </row>
    <row r="248" spans="2:43" s="29" customFormat="1" ht="15" customHeight="1">
      <c r="B248" s="80" t="s">
        <v>140</v>
      </c>
      <c r="C248" s="90"/>
      <c r="D248" s="90"/>
      <c r="E248" s="90"/>
      <c r="F248" s="80"/>
      <c r="G248" s="2274"/>
      <c r="H248" s="2274"/>
      <c r="I248" s="2274"/>
      <c r="J248" s="2274"/>
      <c r="K248" s="2274"/>
      <c r="L248" s="2274"/>
      <c r="M248" s="2274"/>
      <c r="N248" s="2274"/>
      <c r="O248" s="2274"/>
      <c r="P248" s="2274"/>
      <c r="Q248" s="2274"/>
      <c r="R248" s="2274"/>
      <c r="S248" s="2274"/>
      <c r="T248" s="2274"/>
      <c r="U248" s="2274"/>
      <c r="V248" s="2274"/>
      <c r="W248" s="2274"/>
      <c r="X248" s="2274"/>
      <c r="Y248" s="2274"/>
      <c r="Z248" s="2274"/>
      <c r="AA248" s="2274"/>
      <c r="AB248" s="2274"/>
      <c r="AC248" s="2274"/>
      <c r="AD248" s="2274"/>
      <c r="AE248" s="2274"/>
      <c r="AF248" s="2274"/>
      <c r="AG248" s="2274"/>
      <c r="AH248" s="2274"/>
      <c r="AI248" s="2274"/>
      <c r="AJ248" s="2274"/>
      <c r="AK248" s="2274"/>
      <c r="AL248" s="2274"/>
      <c r="AM248" s="2274"/>
      <c r="AN248" s="2274"/>
      <c r="AO248" s="2274"/>
      <c r="AP248" s="2274"/>
      <c r="AQ248" s="2274"/>
    </row>
    <row r="249" spans="2:43" s="29" customFormat="1" ht="15" customHeight="1">
      <c r="B249" s="82" t="s">
        <v>7</v>
      </c>
      <c r="C249" s="126">
        <v>2052</v>
      </c>
      <c r="D249" s="126">
        <v>75</v>
      </c>
      <c r="E249" s="126">
        <v>126</v>
      </c>
      <c r="F249" s="126">
        <v>38</v>
      </c>
      <c r="G249" s="2274"/>
      <c r="H249" s="2274"/>
      <c r="I249" s="2274"/>
      <c r="J249" s="2274"/>
      <c r="K249" s="2274"/>
      <c r="L249" s="2274"/>
      <c r="M249" s="2274"/>
      <c r="N249" s="2274"/>
      <c r="O249" s="2274"/>
      <c r="P249" s="2274"/>
      <c r="Q249" s="2274"/>
      <c r="R249" s="2274"/>
      <c r="S249" s="2274"/>
      <c r="T249" s="2274"/>
      <c r="U249" s="2274"/>
      <c r="V249" s="2274"/>
      <c r="W249" s="2274"/>
      <c r="X249" s="2274"/>
      <c r="Y249" s="2274"/>
      <c r="Z249" s="2274"/>
      <c r="AA249" s="2274"/>
      <c r="AB249" s="2274"/>
      <c r="AC249" s="2274"/>
      <c r="AD249" s="2274"/>
      <c r="AE249" s="2274"/>
      <c r="AF249" s="2274"/>
      <c r="AG249" s="2274"/>
      <c r="AH249" s="2274"/>
      <c r="AI249" s="2274"/>
      <c r="AJ249" s="2274"/>
      <c r="AK249" s="2274"/>
      <c r="AL249" s="2274"/>
      <c r="AM249" s="2274"/>
      <c r="AN249" s="2274"/>
      <c r="AO249" s="2274"/>
      <c r="AP249" s="2274"/>
      <c r="AQ249" s="2274"/>
    </row>
    <row r="250" spans="2:43" s="29" customFormat="1" ht="15" customHeight="1">
      <c r="B250" s="82" t="s">
        <v>8</v>
      </c>
      <c r="C250" s="126">
        <v>862</v>
      </c>
      <c r="D250" s="126">
        <v>56</v>
      </c>
      <c r="E250" s="126">
        <v>87</v>
      </c>
      <c r="F250" s="126">
        <v>25</v>
      </c>
      <c r="G250" s="2274"/>
      <c r="H250" s="2274"/>
      <c r="I250" s="2274"/>
      <c r="J250" s="2274"/>
      <c r="K250" s="2274"/>
      <c r="L250" s="2274"/>
      <c r="M250" s="2274"/>
      <c r="N250" s="2274"/>
      <c r="O250" s="2274"/>
      <c r="P250" s="2274"/>
      <c r="Q250" s="2274"/>
      <c r="R250" s="2274"/>
      <c r="S250" s="2274"/>
      <c r="T250" s="2274"/>
      <c r="U250" s="2274"/>
      <c r="V250" s="2274"/>
      <c r="W250" s="2274"/>
      <c r="X250" s="2274"/>
      <c r="Y250" s="2274"/>
      <c r="Z250" s="2274"/>
      <c r="AA250" s="2274"/>
      <c r="AB250" s="2274"/>
      <c r="AC250" s="2274"/>
      <c r="AD250" s="2274"/>
      <c r="AE250" s="2274"/>
      <c r="AF250" s="2274"/>
      <c r="AG250" s="2274"/>
      <c r="AH250" s="2274"/>
      <c r="AI250" s="2274"/>
      <c r="AJ250" s="2274"/>
      <c r="AK250" s="2274"/>
      <c r="AL250" s="2274"/>
      <c r="AM250" s="2274"/>
      <c r="AN250" s="2274"/>
      <c r="AO250" s="2274"/>
      <c r="AP250" s="2274"/>
      <c r="AQ250" s="2274"/>
    </row>
    <row r="251" spans="2:43" s="29" customFormat="1" ht="15" customHeight="1">
      <c r="B251" s="82" t="s">
        <v>31</v>
      </c>
      <c r="C251" s="126">
        <v>9</v>
      </c>
      <c r="D251" s="126">
        <v>4</v>
      </c>
      <c r="E251" s="126">
        <v>4</v>
      </c>
      <c r="F251" s="126">
        <v>1</v>
      </c>
      <c r="G251" s="2274"/>
      <c r="H251" s="2274"/>
      <c r="I251" s="2274"/>
      <c r="J251" s="2274"/>
      <c r="K251" s="2274"/>
      <c r="L251" s="2274"/>
      <c r="M251" s="2274"/>
      <c r="N251" s="2274"/>
      <c r="O251" s="2274"/>
      <c r="P251" s="2274"/>
      <c r="Q251" s="2274"/>
      <c r="R251" s="2274"/>
      <c r="S251" s="2274"/>
      <c r="T251" s="2274"/>
      <c r="U251" s="2274"/>
      <c r="V251" s="2274"/>
      <c r="W251" s="2274"/>
      <c r="X251" s="2274"/>
      <c r="Y251" s="2274"/>
      <c r="Z251" s="2274"/>
      <c r="AA251" s="2274"/>
      <c r="AB251" s="2274"/>
      <c r="AC251" s="2274"/>
      <c r="AD251" s="2274"/>
      <c r="AE251" s="2274"/>
      <c r="AF251" s="2274"/>
      <c r="AG251" s="2274"/>
      <c r="AH251" s="2274"/>
      <c r="AI251" s="2274"/>
      <c r="AJ251" s="2274"/>
      <c r="AK251" s="2274"/>
      <c r="AL251" s="2274"/>
      <c r="AM251" s="2274"/>
      <c r="AN251" s="2274"/>
      <c r="AO251" s="2274"/>
      <c r="AP251" s="2274"/>
      <c r="AQ251" s="2274"/>
    </row>
    <row r="252" spans="2:43" s="29" customFormat="1" ht="15" customHeight="1">
      <c r="B252" s="6" t="s">
        <v>124</v>
      </c>
      <c r="C252" s="140"/>
      <c r="D252" s="140"/>
      <c r="E252" s="140"/>
      <c r="F252" s="9"/>
      <c r="G252" s="2274"/>
      <c r="H252" s="2274"/>
      <c r="I252" s="2274"/>
      <c r="J252" s="2274"/>
      <c r="K252" s="2274"/>
      <c r="L252" s="2274"/>
      <c r="M252" s="2274"/>
      <c r="N252" s="2274"/>
      <c r="O252" s="2274"/>
      <c r="P252" s="2274"/>
      <c r="Q252" s="2274"/>
      <c r="R252" s="2274"/>
      <c r="S252" s="2274"/>
      <c r="T252" s="2274"/>
      <c r="U252" s="2274"/>
      <c r="V252" s="2274"/>
      <c r="W252" s="2274"/>
      <c r="X252" s="2274"/>
      <c r="Y252" s="2274"/>
      <c r="Z252" s="2274"/>
      <c r="AA252" s="2274"/>
      <c r="AB252" s="2274"/>
      <c r="AC252" s="2274"/>
      <c r="AD252" s="2274"/>
      <c r="AE252" s="2274"/>
      <c r="AF252" s="2274"/>
      <c r="AG252" s="2274"/>
      <c r="AH252" s="2274"/>
      <c r="AI252" s="2274"/>
      <c r="AJ252" s="2274"/>
      <c r="AK252" s="2274"/>
      <c r="AL252" s="2274"/>
      <c r="AM252" s="2274"/>
      <c r="AN252" s="2274"/>
      <c r="AO252" s="2274"/>
      <c r="AP252" s="2274"/>
      <c r="AQ252" s="2274"/>
    </row>
    <row r="253" spans="2:43" s="29" customFormat="1" ht="15" customHeight="1">
      <c r="B253" s="164" t="s">
        <v>244</v>
      </c>
      <c r="C253" s="140"/>
      <c r="D253" s="140"/>
      <c r="E253" s="140"/>
      <c r="F253" s="9"/>
      <c r="G253" s="2274"/>
      <c r="H253" s="2274"/>
      <c r="I253" s="2274"/>
      <c r="J253" s="2274"/>
      <c r="K253" s="2274"/>
      <c r="L253" s="2274"/>
      <c r="M253" s="2274"/>
      <c r="N253" s="2274"/>
      <c r="O253" s="2274"/>
      <c r="P253" s="2274"/>
      <c r="Q253" s="2274"/>
      <c r="R253" s="2274"/>
      <c r="S253" s="2274"/>
      <c r="T253" s="2274"/>
      <c r="U253" s="2274"/>
      <c r="V253" s="2274"/>
      <c r="W253" s="2274"/>
      <c r="X253" s="2274"/>
      <c r="Y253" s="2274"/>
      <c r="Z253" s="2274"/>
      <c r="AA253" s="2274"/>
      <c r="AB253" s="2274"/>
      <c r="AC253" s="2274"/>
      <c r="AD253" s="2274"/>
      <c r="AE253" s="2274"/>
      <c r="AF253" s="2274"/>
      <c r="AG253" s="2274"/>
      <c r="AH253" s="2274"/>
      <c r="AI253" s="2274"/>
      <c r="AJ253" s="2274"/>
      <c r="AK253" s="2274"/>
      <c r="AL253" s="2274"/>
      <c r="AM253" s="2274"/>
      <c r="AN253" s="2274"/>
      <c r="AO253" s="2274"/>
      <c r="AP253" s="2274"/>
      <c r="AQ253" s="2274"/>
    </row>
    <row r="254" spans="2:43" s="29" customFormat="1" ht="15" customHeight="1">
      <c r="B254" s="164"/>
      <c r="C254" s="140"/>
      <c r="D254" s="140"/>
      <c r="E254" s="140"/>
      <c r="F254" s="9"/>
      <c r="G254" s="2274"/>
      <c r="H254" s="2274"/>
      <c r="I254" s="2274"/>
      <c r="J254" s="2274"/>
      <c r="K254" s="2274"/>
      <c r="L254" s="2274"/>
      <c r="M254" s="2274"/>
      <c r="N254" s="2274"/>
      <c r="O254" s="2274"/>
      <c r="P254" s="2274"/>
      <c r="Q254" s="2274"/>
      <c r="R254" s="2274"/>
      <c r="S254" s="2274"/>
      <c r="T254" s="2274"/>
      <c r="U254" s="2274"/>
      <c r="V254" s="2274"/>
      <c r="W254" s="2274"/>
      <c r="X254" s="2274"/>
      <c r="Y254" s="2274"/>
      <c r="Z254" s="2274"/>
      <c r="AA254" s="2274"/>
      <c r="AB254" s="2274"/>
      <c r="AC254" s="2274"/>
      <c r="AD254" s="2274"/>
      <c r="AE254" s="2274"/>
      <c r="AF254" s="2274"/>
      <c r="AG254" s="2274"/>
      <c r="AH254" s="2274"/>
      <c r="AI254" s="2274"/>
      <c r="AJ254" s="2274"/>
      <c r="AK254" s="2274"/>
      <c r="AL254" s="2274"/>
      <c r="AM254" s="2274"/>
      <c r="AN254" s="2274"/>
      <c r="AO254" s="2274"/>
      <c r="AP254" s="2274"/>
      <c r="AQ254" s="2274"/>
    </row>
    <row r="255" spans="2:43" ht="15" customHeight="1">
      <c r="B255" s="2110" t="s">
        <v>242</v>
      </c>
      <c r="C255" s="2110"/>
      <c r="D255" s="2110"/>
      <c r="E255" s="2110"/>
      <c r="F255" s="2110"/>
    </row>
    <row r="256" spans="2:43" ht="15" customHeight="1">
      <c r="B256" s="159" t="s">
        <v>214</v>
      </c>
      <c r="C256" s="463"/>
      <c r="D256" s="463"/>
      <c r="E256" s="463"/>
      <c r="F256" s="463"/>
    </row>
    <row r="257" spans="2:43" s="7" customFormat="1" ht="23.25" customHeight="1">
      <c r="B257" s="88" t="s">
        <v>15</v>
      </c>
      <c r="C257" s="91" t="s">
        <v>19</v>
      </c>
      <c r="D257" s="75" t="s">
        <v>20</v>
      </c>
      <c r="E257" s="91" t="s">
        <v>141</v>
      </c>
      <c r="F257" s="91" t="s">
        <v>5</v>
      </c>
      <c r="G257" s="2571"/>
      <c r="H257" s="2571"/>
      <c r="I257" s="2571"/>
      <c r="J257" s="2571"/>
      <c r="K257" s="2571"/>
      <c r="L257" s="2571"/>
      <c r="M257" s="2571"/>
      <c r="N257" s="2571"/>
      <c r="O257" s="2571"/>
      <c r="P257" s="2571"/>
      <c r="Q257" s="2571"/>
      <c r="R257" s="2571"/>
      <c r="S257" s="2571"/>
      <c r="T257" s="2571"/>
      <c r="U257" s="2571"/>
      <c r="V257" s="2571"/>
      <c r="W257" s="2571"/>
      <c r="X257" s="2571"/>
      <c r="Y257" s="2571"/>
      <c r="Z257" s="2571"/>
      <c r="AA257" s="2571"/>
      <c r="AB257" s="2571"/>
      <c r="AC257" s="2571"/>
      <c r="AD257" s="2571"/>
      <c r="AE257" s="2571"/>
      <c r="AF257" s="2571"/>
      <c r="AG257" s="2571"/>
      <c r="AH257" s="2571"/>
      <c r="AI257" s="2571"/>
      <c r="AJ257" s="2571"/>
      <c r="AK257" s="2571"/>
      <c r="AL257" s="2571"/>
      <c r="AM257" s="2571"/>
      <c r="AN257" s="2571"/>
      <c r="AO257" s="2571"/>
      <c r="AP257" s="2571"/>
      <c r="AQ257" s="2571"/>
    </row>
    <row r="258" spans="2:43" ht="15" customHeight="1">
      <c r="B258" s="80" t="s">
        <v>22</v>
      </c>
      <c r="C258" s="81">
        <v>7.0409043011782737</v>
      </c>
      <c r="D258" s="81">
        <v>4.9881636794048019</v>
      </c>
      <c r="E258" s="127" t="s">
        <v>127</v>
      </c>
      <c r="F258" s="81">
        <v>6.3630765621792804</v>
      </c>
    </row>
    <row r="259" spans="2:43" ht="15" customHeight="1">
      <c r="B259" s="82" t="s">
        <v>7</v>
      </c>
      <c r="C259" s="32">
        <v>7.6988076236973058</v>
      </c>
      <c r="D259" s="123">
        <v>6.6611157368859288</v>
      </c>
      <c r="E259" s="126" t="s">
        <v>127</v>
      </c>
      <c r="F259" s="123">
        <v>7.2609923356192017</v>
      </c>
    </row>
    <row r="260" spans="2:43" ht="15" customHeight="1">
      <c r="B260" s="82" t="s">
        <v>8</v>
      </c>
      <c r="C260" s="32">
        <v>6.1601642710472282</v>
      </c>
      <c r="D260" s="123">
        <v>3.0911901081916535</v>
      </c>
      <c r="E260" s="126" t="s">
        <v>127</v>
      </c>
      <c r="F260" s="123">
        <v>5.1940298507462686</v>
      </c>
    </row>
    <row r="261" spans="2:43" ht="15" customHeight="1">
      <c r="B261" s="80" t="s">
        <v>16</v>
      </c>
      <c r="C261" s="81">
        <v>8.7998979721974244</v>
      </c>
      <c r="D261" s="81">
        <v>4.9650892164468576</v>
      </c>
      <c r="E261" s="127" t="s">
        <v>127</v>
      </c>
      <c r="F261" s="81">
        <v>6.9883527454242929</v>
      </c>
    </row>
    <row r="262" spans="2:43" ht="15" customHeight="1">
      <c r="B262" s="82" t="s">
        <v>7</v>
      </c>
      <c r="C262" s="32">
        <v>9.7402597402597397</v>
      </c>
      <c r="D262" s="123">
        <v>7.0336391437308867</v>
      </c>
      <c r="E262" s="126" t="s">
        <v>127</v>
      </c>
      <c r="F262" s="123">
        <v>8.4945112388917927</v>
      </c>
    </row>
    <row r="263" spans="2:43" ht="15" customHeight="1">
      <c r="B263" s="82" t="s">
        <v>8</v>
      </c>
      <c r="C263" s="32">
        <v>7.5579880114672919</v>
      </c>
      <c r="D263" s="123">
        <v>2.5196850393700787</v>
      </c>
      <c r="E263" s="126" t="s">
        <v>127</v>
      </c>
      <c r="F263" s="123">
        <v>5.1539400515394007</v>
      </c>
    </row>
    <row r="264" spans="2:43" ht="15" customHeight="1">
      <c r="B264" s="80" t="s">
        <v>142</v>
      </c>
      <c r="C264" s="81">
        <v>5.9953881629515759</v>
      </c>
      <c r="D264" s="81">
        <v>5.0363738108561833</v>
      </c>
      <c r="E264" s="127" t="s">
        <v>127</v>
      </c>
      <c r="F264" s="81">
        <v>5.8347350714886463</v>
      </c>
    </row>
    <row r="265" spans="2:43" ht="15" customHeight="1">
      <c r="B265" s="82" t="s">
        <v>7</v>
      </c>
      <c r="C265" s="32">
        <v>6.4837153196622435</v>
      </c>
      <c r="D265" s="123">
        <v>6.238532110091743</v>
      </c>
      <c r="E265" s="126" t="s">
        <v>127</v>
      </c>
      <c r="F265" s="123">
        <v>6.3055612983254079</v>
      </c>
    </row>
    <row r="266" spans="2:43" ht="15" customHeight="1">
      <c r="B266" s="82" t="s">
        <v>8</v>
      </c>
      <c r="C266" s="32">
        <v>5.33082470994042</v>
      </c>
      <c r="D266" s="123">
        <v>3.7936267071320184</v>
      </c>
      <c r="E266" s="126" t="s">
        <v>127</v>
      </c>
      <c r="F266" s="123">
        <v>5.1336898395721926</v>
      </c>
    </row>
    <row r="267" spans="2:43" ht="15" customHeight="1">
      <c r="B267" s="6" t="s">
        <v>143</v>
      </c>
      <c r="C267" s="9"/>
      <c r="D267" s="9"/>
      <c r="E267" s="9"/>
      <c r="F267" s="120"/>
    </row>
    <row r="268" spans="2:43" ht="15" customHeight="1">
      <c r="B268" s="42" t="s">
        <v>144</v>
      </c>
      <c r="C268" s="142"/>
      <c r="D268" s="142"/>
    </row>
    <row r="269" spans="2:43" ht="15" customHeight="1">
      <c r="B269" s="164" t="s">
        <v>244</v>
      </c>
      <c r="C269" s="142"/>
      <c r="D269" s="142"/>
    </row>
    <row r="270" spans="2:43" ht="15" customHeight="1">
      <c r="B270" s="6"/>
    </row>
    <row r="271" spans="2:43" ht="15" customHeight="1">
      <c r="B271" s="2110" t="s">
        <v>243</v>
      </c>
      <c r="C271" s="2110"/>
      <c r="D271" s="2110"/>
      <c r="E271" s="2110"/>
      <c r="F271" s="2110"/>
    </row>
    <row r="272" spans="2:43" ht="15" customHeight="1">
      <c r="B272" s="159" t="s">
        <v>211</v>
      </c>
      <c r="C272" s="463"/>
      <c r="D272" s="463"/>
      <c r="E272" s="463"/>
      <c r="F272" s="463"/>
    </row>
    <row r="273" spans="2:43" s="7" customFormat="1" ht="22.5" customHeight="1">
      <c r="B273" s="88" t="s">
        <v>15</v>
      </c>
      <c r="C273" s="91" t="s">
        <v>19</v>
      </c>
      <c r="D273" s="75" t="s">
        <v>20</v>
      </c>
      <c r="E273" s="91" t="s">
        <v>141</v>
      </c>
      <c r="F273" s="91" t="s">
        <v>5</v>
      </c>
      <c r="G273" s="2571"/>
      <c r="H273" s="2571"/>
      <c r="I273" s="2571"/>
      <c r="J273" s="2571"/>
      <c r="K273" s="2571"/>
      <c r="L273" s="2571"/>
      <c r="M273" s="2571"/>
      <c r="N273" s="2571"/>
      <c r="O273" s="2571"/>
      <c r="P273" s="2571"/>
      <c r="Q273" s="2571"/>
      <c r="R273" s="2571"/>
      <c r="S273" s="2571"/>
      <c r="T273" s="2571"/>
      <c r="U273" s="2571"/>
      <c r="V273" s="2571"/>
      <c r="W273" s="2571"/>
      <c r="X273" s="2571"/>
      <c r="Y273" s="2571"/>
      <c r="Z273" s="2571"/>
      <c r="AA273" s="2571"/>
      <c r="AB273" s="2571"/>
      <c r="AC273" s="2571"/>
      <c r="AD273" s="2571"/>
      <c r="AE273" s="2571"/>
      <c r="AF273" s="2571"/>
      <c r="AG273" s="2571"/>
      <c r="AH273" s="2571"/>
      <c r="AI273" s="2571"/>
      <c r="AJ273" s="2571"/>
      <c r="AK273" s="2571"/>
      <c r="AL273" s="2571"/>
      <c r="AM273" s="2571"/>
      <c r="AN273" s="2571"/>
      <c r="AO273" s="2571"/>
      <c r="AP273" s="2571"/>
      <c r="AQ273" s="2571"/>
    </row>
    <row r="274" spans="2:43" ht="15" customHeight="1">
      <c r="B274" s="80" t="s">
        <v>22</v>
      </c>
      <c r="C274" s="81">
        <v>8.4778235463166975</v>
      </c>
      <c r="D274" s="81">
        <v>6.9327020629015887</v>
      </c>
      <c r="E274" s="127" t="s">
        <v>127</v>
      </c>
      <c r="F274" s="81">
        <v>8.2397443040201743</v>
      </c>
    </row>
    <row r="275" spans="2:43" ht="15" customHeight="1">
      <c r="B275" s="82" t="s">
        <v>7</v>
      </c>
      <c r="C275" s="143">
        <v>9.3887897849967139</v>
      </c>
      <c r="D275" s="143">
        <v>9.1590341382181517</v>
      </c>
      <c r="E275" s="126" t="s">
        <v>127</v>
      </c>
      <c r="F275" s="143">
        <v>9.4508154209646733</v>
      </c>
    </row>
    <row r="276" spans="2:43" ht="15" customHeight="1">
      <c r="B276" s="82" t="s">
        <v>8</v>
      </c>
      <c r="C276" s="143">
        <v>7.3335288941038428</v>
      </c>
      <c r="D276" s="469">
        <v>4.4650523784990552</v>
      </c>
      <c r="E276" s="126" t="s">
        <v>127</v>
      </c>
      <c r="F276" s="143">
        <v>6.6865671641791042</v>
      </c>
    </row>
    <row r="277" spans="2:43" ht="15" customHeight="1">
      <c r="B277" s="80" t="s">
        <v>16</v>
      </c>
      <c r="C277" s="81">
        <v>10.712919270501212</v>
      </c>
      <c r="D277" s="81">
        <v>6.2063615205585725</v>
      </c>
      <c r="E277" s="127" t="s">
        <v>127</v>
      </c>
      <c r="F277" s="81">
        <v>9.2512479201331104</v>
      </c>
    </row>
    <row r="278" spans="2:43" ht="15" customHeight="1">
      <c r="B278" s="82" t="s">
        <v>7</v>
      </c>
      <c r="C278" s="143">
        <v>12.237762237762238</v>
      </c>
      <c r="D278" s="469">
        <v>8.8685015290519864</v>
      </c>
      <c r="E278" s="126" t="s">
        <v>127</v>
      </c>
      <c r="F278" s="143">
        <v>11.238891792995295</v>
      </c>
    </row>
    <row r="279" spans="2:43" ht="15" customHeight="1">
      <c r="B279" s="82" t="s">
        <v>8</v>
      </c>
      <c r="C279" s="143">
        <v>8.8610893927547565</v>
      </c>
      <c r="D279" s="469">
        <v>3.1496062992125982</v>
      </c>
      <c r="E279" s="126" t="s">
        <v>127</v>
      </c>
      <c r="F279" s="143">
        <v>6.7815000678150001</v>
      </c>
    </row>
    <row r="280" spans="2:43" ht="15" customHeight="1">
      <c r="B280" s="80" t="s">
        <v>17</v>
      </c>
      <c r="C280" s="81">
        <v>7.148347425057648</v>
      </c>
      <c r="D280" s="81">
        <v>7.8343592613318407</v>
      </c>
      <c r="E280" s="127" t="s">
        <v>127</v>
      </c>
      <c r="F280" s="81">
        <v>7.4116904962153072</v>
      </c>
    </row>
    <row r="281" spans="2:43" ht="15" customHeight="1">
      <c r="B281" s="82" t="s">
        <v>7</v>
      </c>
      <c r="C281" s="143">
        <v>7.6899879372738242</v>
      </c>
      <c r="D281" s="469">
        <v>9.5412844036697244</v>
      </c>
      <c r="E281" s="126" t="s">
        <v>127</v>
      </c>
      <c r="F281" s="143">
        <v>8.062848873268555</v>
      </c>
    </row>
    <row r="282" spans="2:43" ht="15" customHeight="1">
      <c r="B282" s="82" t="s">
        <v>8</v>
      </c>
      <c r="C282" s="143">
        <v>6.4283474443399182</v>
      </c>
      <c r="D282" s="143">
        <v>6.0698027314112295</v>
      </c>
      <c r="E282" s="126" t="s">
        <v>127</v>
      </c>
      <c r="F282" s="143">
        <v>6.524064171122995</v>
      </c>
    </row>
    <row r="283" spans="2:43" ht="15" customHeight="1">
      <c r="B283" s="6" t="s">
        <v>125</v>
      </c>
      <c r="C283" s="27"/>
      <c r="D283" s="27"/>
      <c r="E283" s="27"/>
      <c r="F283" s="27"/>
    </row>
    <row r="284" spans="2:43">
      <c r="B284" s="42" t="s">
        <v>144</v>
      </c>
    </row>
    <row r="285" spans="2:43">
      <c r="B285" s="164" t="s">
        <v>244</v>
      </c>
    </row>
    <row r="286" spans="2:43">
      <c r="B286" s="164"/>
    </row>
    <row r="287" spans="2:43" ht="15" customHeight="1">
      <c r="B287" s="2110" t="s">
        <v>196</v>
      </c>
      <c r="C287" s="2110"/>
      <c r="D287" s="2110"/>
      <c r="E287" s="2110"/>
      <c r="F287" s="2110"/>
    </row>
    <row r="288" spans="2:43" ht="15" customHeight="1">
      <c r="B288" s="159" t="s">
        <v>204</v>
      </c>
      <c r="C288" s="463"/>
      <c r="D288" s="463"/>
      <c r="E288" s="463"/>
      <c r="F288" s="463"/>
    </row>
    <row r="289" spans="2:43" s="7" customFormat="1" ht="21.75" customHeight="1">
      <c r="B289" s="88" t="s">
        <v>112</v>
      </c>
      <c r="C289" s="91" t="s">
        <v>19</v>
      </c>
      <c r="D289" s="75" t="s">
        <v>20</v>
      </c>
      <c r="E289" s="91" t="s">
        <v>18</v>
      </c>
      <c r="F289" s="91" t="s">
        <v>5</v>
      </c>
      <c r="G289" s="2571"/>
      <c r="H289" s="2571"/>
      <c r="I289" s="2571"/>
      <c r="J289" s="2571"/>
      <c r="K289" s="2571"/>
      <c r="L289" s="2571"/>
      <c r="M289" s="2571"/>
      <c r="N289" s="2571"/>
      <c r="O289" s="2571"/>
      <c r="P289" s="2571"/>
      <c r="Q289" s="2571"/>
      <c r="R289" s="2571"/>
      <c r="S289" s="2571"/>
      <c r="T289" s="2571"/>
      <c r="U289" s="2571"/>
      <c r="V289" s="2571"/>
      <c r="W289" s="2571"/>
      <c r="X289" s="2571"/>
      <c r="Y289" s="2571"/>
      <c r="Z289" s="2571"/>
      <c r="AA289" s="2571"/>
      <c r="AB289" s="2571"/>
      <c r="AC289" s="2571"/>
      <c r="AD289" s="2571"/>
      <c r="AE289" s="2571"/>
      <c r="AF289" s="2571"/>
      <c r="AG289" s="2571"/>
      <c r="AH289" s="2571"/>
      <c r="AI289" s="2571"/>
      <c r="AJ289" s="2571"/>
      <c r="AK289" s="2571"/>
      <c r="AL289" s="2571"/>
      <c r="AM289" s="2571"/>
      <c r="AN289" s="2571"/>
      <c r="AO289" s="2571"/>
      <c r="AP289" s="2571"/>
      <c r="AQ289" s="2571"/>
    </row>
    <row r="290" spans="2:43" ht="15" customHeight="1">
      <c r="B290" s="80" t="s">
        <v>0</v>
      </c>
      <c r="C290" s="81">
        <v>1.3548140532871904</v>
      </c>
      <c r="D290" s="81">
        <v>1.731681999350243</v>
      </c>
      <c r="E290" s="81">
        <v>0.34343066205021094</v>
      </c>
      <c r="F290" s="81">
        <v>1.3355818626441009</v>
      </c>
    </row>
    <row r="291" spans="2:43" ht="15" customHeight="1">
      <c r="B291" s="82" t="s">
        <v>16</v>
      </c>
      <c r="C291" s="469">
        <v>2.8950894616536611</v>
      </c>
      <c r="D291" s="469">
        <v>3.1659782239207241</v>
      </c>
      <c r="E291" s="469">
        <v>1.7346655564807105</v>
      </c>
      <c r="F291" s="469">
        <v>2.9470005579771859</v>
      </c>
    </row>
    <row r="292" spans="2:43" ht="15" customHeight="1">
      <c r="B292" s="82" t="s">
        <v>17</v>
      </c>
      <c r="C292" s="469">
        <v>1.0169503169704119</v>
      </c>
      <c r="D292" s="469">
        <v>1.089168518955149</v>
      </c>
      <c r="E292" s="469">
        <v>0.18711115962141175</v>
      </c>
      <c r="F292" s="469">
        <v>0.91929287813112093</v>
      </c>
    </row>
    <row r="293" spans="2:43" ht="15" customHeight="1">
      <c r="B293" s="6" t="s">
        <v>143</v>
      </c>
    </row>
    <row r="294" spans="2:43" ht="15" customHeight="1">
      <c r="B294" s="164" t="s">
        <v>244</v>
      </c>
      <c r="C294" s="144"/>
      <c r="D294" s="144"/>
      <c r="E294" s="145"/>
      <c r="F294" s="145"/>
    </row>
    <row r="295" spans="2:43" ht="15" customHeight="1">
      <c r="B295" s="146"/>
    </row>
    <row r="296" spans="2:43" ht="15" customHeight="1">
      <c r="B296" s="13" t="s">
        <v>197</v>
      </c>
      <c r="C296" s="13"/>
      <c r="D296" s="13"/>
      <c r="E296" s="13"/>
      <c r="F296" s="13"/>
    </row>
    <row r="297" spans="2:43" ht="15" customHeight="1">
      <c r="B297" s="159" t="s">
        <v>203</v>
      </c>
      <c r="C297" s="13"/>
      <c r="D297" s="13"/>
      <c r="E297" s="13"/>
      <c r="F297" s="13"/>
    </row>
    <row r="298" spans="2:43" s="7" customFormat="1" ht="15" customHeight="1">
      <c r="B298" s="75" t="s">
        <v>2</v>
      </c>
      <c r="C298" s="85" t="s">
        <v>7</v>
      </c>
      <c r="D298" s="85" t="s">
        <v>8</v>
      </c>
      <c r="E298" s="85" t="s">
        <v>0</v>
      </c>
      <c r="G298" s="2571"/>
      <c r="H298" s="2571"/>
      <c r="I298" s="2571"/>
      <c r="J298" s="2571"/>
      <c r="K298" s="2571"/>
      <c r="L298" s="2571"/>
      <c r="M298" s="2571"/>
      <c r="N298" s="2571"/>
      <c r="O298" s="2571"/>
      <c r="P298" s="2571"/>
      <c r="Q298" s="2571"/>
      <c r="R298" s="2571"/>
      <c r="S298" s="2571"/>
      <c r="T298" s="2571"/>
      <c r="U298" s="2571"/>
      <c r="V298" s="2571"/>
      <c r="W298" s="2571"/>
      <c r="X298" s="2571"/>
      <c r="Y298" s="2571"/>
      <c r="Z298" s="2571"/>
      <c r="AA298" s="2571"/>
      <c r="AB298" s="2571"/>
      <c r="AC298" s="2571"/>
      <c r="AD298" s="2571"/>
      <c r="AE298" s="2571"/>
      <c r="AF298" s="2571"/>
      <c r="AG298" s="2571"/>
      <c r="AH298" s="2571"/>
      <c r="AI298" s="2571"/>
      <c r="AJ298" s="2571"/>
      <c r="AK298" s="2571"/>
      <c r="AL298" s="2571"/>
      <c r="AM298" s="2571"/>
      <c r="AN298" s="2571"/>
      <c r="AO298" s="2571"/>
      <c r="AP298" s="2571"/>
      <c r="AQ298" s="2571"/>
    </row>
    <row r="299" spans="2:43" ht="15" customHeight="1">
      <c r="B299" s="80" t="s">
        <v>5</v>
      </c>
      <c r="C299" s="160">
        <v>75.160929656257096</v>
      </c>
      <c r="D299" s="160">
        <v>78.666632639761303</v>
      </c>
      <c r="E299" s="160">
        <v>76.871028672600602</v>
      </c>
    </row>
    <row r="300" spans="2:43" ht="15" customHeight="1">
      <c r="B300" s="38" t="s">
        <v>19</v>
      </c>
      <c r="C300" s="469">
        <v>75.371430282071898</v>
      </c>
      <c r="D300" s="32">
        <v>77.869537250260393</v>
      </c>
      <c r="E300" s="32">
        <f t="shared" ref="E300:E302" si="0">((105/205)*C300)+((100/205)*D300)</f>
        <v>76.590019047041892</v>
      </c>
    </row>
    <row r="301" spans="2:43" ht="15" customHeight="1">
      <c r="B301" s="38" t="s">
        <v>20</v>
      </c>
      <c r="C301" s="469">
        <v>78.417710030547099</v>
      </c>
      <c r="D301" s="32">
        <v>81.462701829280306</v>
      </c>
      <c r="E301" s="32">
        <f t="shared" si="0"/>
        <v>79.903071883587685</v>
      </c>
    </row>
    <row r="302" spans="2:43" ht="15" customHeight="1">
      <c r="B302" s="38" t="s">
        <v>139</v>
      </c>
      <c r="C302" s="469">
        <v>80.708800386284906</v>
      </c>
      <c r="D302" s="32">
        <v>79.753702673472503</v>
      </c>
      <c r="E302" s="32">
        <f t="shared" si="0"/>
        <v>80.242899062961783</v>
      </c>
    </row>
    <row r="303" spans="2:43" ht="15" customHeight="1">
      <c r="B303" s="6" t="s">
        <v>113</v>
      </c>
    </row>
    <row r="304" spans="2:43" ht="15" customHeight="1">
      <c r="B304" s="164" t="s">
        <v>244</v>
      </c>
    </row>
    <row r="305" spans="2:6" ht="15" customHeight="1">
      <c r="B305" s="164"/>
    </row>
    <row r="306" spans="2:6" ht="15" customHeight="1">
      <c r="B306" s="2116" t="s">
        <v>146</v>
      </c>
      <c r="C306" s="2116"/>
      <c r="D306" s="2116"/>
      <c r="E306" s="2116"/>
      <c r="F306" s="2116"/>
    </row>
    <row r="307" spans="2:6" ht="15" customHeight="1">
      <c r="B307" s="159" t="s">
        <v>23</v>
      </c>
      <c r="C307" s="465"/>
      <c r="D307" s="465"/>
      <c r="E307" s="465"/>
      <c r="F307" s="465"/>
    </row>
    <row r="308" spans="2:6" ht="15" customHeight="1">
      <c r="B308" s="75" t="s">
        <v>147</v>
      </c>
      <c r="C308" s="85" t="s">
        <v>7</v>
      </c>
      <c r="D308" s="85" t="s">
        <v>8</v>
      </c>
      <c r="E308" s="85" t="s">
        <v>0</v>
      </c>
      <c r="F308" s="7"/>
    </row>
    <row r="309" spans="2:6" ht="15" customHeight="1">
      <c r="B309" s="80" t="s">
        <v>5</v>
      </c>
      <c r="C309" s="160">
        <v>88.499712460985108</v>
      </c>
      <c r="D309" s="160">
        <v>92.879543251773896</v>
      </c>
      <c r="E309" s="160">
        <v>90.63621528576013</v>
      </c>
      <c r="F309" s="22"/>
    </row>
    <row r="310" spans="2:6" ht="15" customHeight="1">
      <c r="B310" s="38" t="s">
        <v>19</v>
      </c>
      <c r="C310" s="469">
        <v>89.55892967654799</v>
      </c>
      <c r="D310" s="32">
        <v>93.8669808183176</v>
      </c>
      <c r="E310" s="32">
        <f t="shared" ref="E310:E312" si="1">((105/205)*C310)+((100/205)*D310)</f>
        <v>91.660418038386823</v>
      </c>
      <c r="F310" s="22"/>
    </row>
    <row r="311" spans="2:6" ht="15" customHeight="1">
      <c r="B311" s="38" t="s">
        <v>20</v>
      </c>
      <c r="C311" s="469">
        <v>93.181916652040911</v>
      </c>
      <c r="D311" s="32">
        <v>95.227191595526492</v>
      </c>
      <c r="E311" s="32">
        <f t="shared" si="1"/>
        <v>94.179611746424115</v>
      </c>
      <c r="F311" s="22"/>
    </row>
    <row r="312" spans="2:6" ht="15" customHeight="1">
      <c r="B312" s="38" t="s">
        <v>139</v>
      </c>
      <c r="C312" s="469">
        <v>91.573019246312001</v>
      </c>
      <c r="D312" s="32">
        <v>90.085879462583492</v>
      </c>
      <c r="E312" s="32">
        <f t="shared" si="1"/>
        <v>90.847585205468818</v>
      </c>
      <c r="F312" s="22"/>
    </row>
    <row r="313" spans="2:6" ht="15" customHeight="1">
      <c r="B313" s="6" t="s">
        <v>113</v>
      </c>
    </row>
    <row r="314" spans="2:6" ht="15" customHeight="1">
      <c r="B314" s="164" t="s">
        <v>244</v>
      </c>
    </row>
    <row r="315" spans="2:6" ht="15" customHeight="1">
      <c r="B315" s="164"/>
    </row>
    <row r="316" spans="2:6" ht="15" customHeight="1">
      <c r="B316" s="2116" t="s">
        <v>148</v>
      </c>
      <c r="C316" s="2116"/>
      <c r="D316" s="2116"/>
      <c r="E316" s="2116"/>
      <c r="F316" s="2116"/>
    </row>
    <row r="317" spans="2:6" ht="15" customHeight="1">
      <c r="B317" s="2116"/>
      <c r="C317" s="2116"/>
      <c r="D317" s="2116"/>
      <c r="E317" s="2116"/>
      <c r="F317" s="2116"/>
    </row>
    <row r="318" spans="2:6" ht="15" customHeight="1">
      <c r="B318" s="159" t="s">
        <v>23</v>
      </c>
      <c r="C318" s="465"/>
      <c r="D318" s="465"/>
      <c r="E318" s="465"/>
      <c r="F318" s="465"/>
    </row>
    <row r="319" spans="2:6" ht="15" customHeight="1">
      <c r="B319" s="75" t="s">
        <v>2</v>
      </c>
      <c r="C319" s="85" t="s">
        <v>7</v>
      </c>
      <c r="D319" s="85" t="s">
        <v>8</v>
      </c>
      <c r="E319" s="85" t="s">
        <v>0</v>
      </c>
      <c r="F319" s="7"/>
    </row>
    <row r="320" spans="2:6" ht="15" customHeight="1">
      <c r="B320" s="80" t="s">
        <v>5</v>
      </c>
      <c r="C320" s="160">
        <v>92.85459869603072</v>
      </c>
      <c r="D320" s="160">
        <v>96.542444915924321</v>
      </c>
      <c r="E320" s="160">
        <v>94.653548071588574</v>
      </c>
    </row>
    <row r="321" spans="2:43" ht="15" customHeight="1">
      <c r="B321" s="38" t="s">
        <v>19</v>
      </c>
      <c r="C321" s="469">
        <v>90.857131373808343</v>
      </c>
      <c r="D321" s="32">
        <v>94.784345649901596</v>
      </c>
      <c r="E321" s="32">
        <f t="shared" ref="E321:E323" si="2">((105/205)*C321)+((100/205)*D321)</f>
        <v>92.772845654829439</v>
      </c>
    </row>
    <row r="322" spans="2:43" s="7" customFormat="1" ht="15" customHeight="1">
      <c r="B322" s="38" t="s">
        <v>20</v>
      </c>
      <c r="C322" s="469">
        <v>94.229743284203252</v>
      </c>
      <c r="D322" s="32">
        <v>95.773029003773374</v>
      </c>
      <c r="E322" s="32">
        <f t="shared" si="2"/>
        <v>94.982565586432571</v>
      </c>
      <c r="F322" s="2"/>
      <c r="G322" s="2571"/>
      <c r="H322" s="2571"/>
      <c r="I322" s="2571"/>
      <c r="J322" s="2571"/>
      <c r="K322" s="2571"/>
      <c r="L322" s="2571"/>
      <c r="M322" s="2571"/>
      <c r="N322" s="2571"/>
      <c r="O322" s="2571"/>
      <c r="P322" s="2571"/>
      <c r="Q322" s="2571"/>
      <c r="R322" s="2571"/>
      <c r="S322" s="2571"/>
      <c r="T322" s="2571"/>
      <c r="U322" s="2571"/>
      <c r="V322" s="2571"/>
      <c r="W322" s="2571"/>
      <c r="X322" s="2571"/>
      <c r="Y322" s="2571"/>
      <c r="Z322" s="2571"/>
      <c r="AA322" s="2571"/>
      <c r="AB322" s="2571"/>
      <c r="AC322" s="2571"/>
      <c r="AD322" s="2571"/>
      <c r="AE322" s="2571"/>
      <c r="AF322" s="2571"/>
      <c r="AG322" s="2571"/>
      <c r="AH322" s="2571"/>
      <c r="AI322" s="2571"/>
      <c r="AJ322" s="2571"/>
      <c r="AK322" s="2571"/>
      <c r="AL322" s="2571"/>
      <c r="AM322" s="2571"/>
      <c r="AN322" s="2571"/>
      <c r="AO322" s="2571"/>
      <c r="AP322" s="2571"/>
      <c r="AQ322" s="2571"/>
    </row>
    <row r="323" spans="2:43" s="7" customFormat="1" ht="15" customHeight="1">
      <c r="B323" s="38" t="s">
        <v>139</v>
      </c>
      <c r="C323" s="469">
        <v>93.262410929956303</v>
      </c>
      <c r="D323" s="32">
        <v>91.20498449557229</v>
      </c>
      <c r="E323" s="32">
        <f t="shared" si="2"/>
        <v>92.258788279037276</v>
      </c>
      <c r="F323" s="2"/>
      <c r="G323" s="2571"/>
      <c r="H323" s="2571"/>
      <c r="I323" s="2571"/>
      <c r="J323" s="2571"/>
      <c r="K323" s="2571"/>
      <c r="L323" s="2571"/>
      <c r="M323" s="2571"/>
      <c r="N323" s="2571"/>
      <c r="O323" s="2571"/>
      <c r="P323" s="2571"/>
      <c r="Q323" s="2571"/>
      <c r="R323" s="2571"/>
      <c r="S323" s="2571"/>
      <c r="T323" s="2571"/>
      <c r="U323" s="2571"/>
      <c r="V323" s="2571"/>
      <c r="W323" s="2571"/>
      <c r="X323" s="2571"/>
      <c r="Y323" s="2571"/>
      <c r="Z323" s="2571"/>
      <c r="AA323" s="2571"/>
      <c r="AB323" s="2571"/>
      <c r="AC323" s="2571"/>
      <c r="AD323" s="2571"/>
      <c r="AE323" s="2571"/>
      <c r="AF323" s="2571"/>
      <c r="AG323" s="2571"/>
      <c r="AH323" s="2571"/>
      <c r="AI323" s="2571"/>
      <c r="AJ323" s="2571"/>
      <c r="AK323" s="2571"/>
      <c r="AL323" s="2571"/>
      <c r="AM323" s="2571"/>
      <c r="AN323" s="2571"/>
      <c r="AO323" s="2571"/>
      <c r="AP323" s="2571"/>
      <c r="AQ323" s="2571"/>
    </row>
    <row r="324" spans="2:43" ht="15" customHeight="1">
      <c r="B324" s="6" t="s">
        <v>113</v>
      </c>
    </row>
    <row r="325" spans="2:43">
      <c r="B325" s="164" t="s">
        <v>244</v>
      </c>
    </row>
  </sheetData>
  <protectedRanges>
    <protectedRange sqref="C241:F244 D249:F251 C248:F248 D245:F247" name="All_6_3_1_1_1"/>
  </protectedRanges>
  <mergeCells count="17">
    <mergeCell ref="B255:F255"/>
    <mergeCell ref="B271:F271"/>
    <mergeCell ref="B287:F287"/>
    <mergeCell ref="B306:F306"/>
    <mergeCell ref="B316:F317"/>
    <mergeCell ref="B214:E215"/>
    <mergeCell ref="B2:F3"/>
    <mergeCell ref="B19:F19"/>
    <mergeCell ref="B28:F28"/>
    <mergeCell ref="B63:F63"/>
    <mergeCell ref="B72:F72"/>
    <mergeCell ref="B81:E81"/>
    <mergeCell ref="B90:E90"/>
    <mergeCell ref="B99:E99"/>
    <mergeCell ref="B138:F138"/>
    <mergeCell ref="B153:F153"/>
    <mergeCell ref="B192:E193"/>
  </mergeCells>
  <pageMargins left="0.21" right="0.35" top="0.75" bottom="0.56999999999999995" header="0.3" footer="0.3"/>
  <pageSetup paperSize="9" scale="97" orientation="portrait" r:id="rId1"/>
  <headerFooter>
    <oddFooter>&amp;C&amp;P</oddFooter>
  </headerFooter>
  <rowBreaks count="9" manualBreakCount="9">
    <brk id="18" max="5" man="1"/>
    <brk id="62" max="5" man="1"/>
    <brk id="137" max="5" man="1"/>
    <brk id="167" max="5" man="1"/>
    <brk id="190" max="5" man="1"/>
    <brk id="234" max="5" man="1"/>
    <brk id="269" max="5" man="1"/>
    <brk id="79" max="5" man="1"/>
    <brk id="295" max="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R163"/>
  <sheetViews>
    <sheetView view="pageBreakPreview" topLeftCell="A46" zoomScaleSheetLayoutView="100" workbookViewId="0">
      <selection activeCell="G1" sqref="G1:Q1048576"/>
    </sheetView>
  </sheetViews>
  <sheetFormatPr defaultColWidth="9.140625" defaultRowHeight="14.25"/>
  <cols>
    <col min="1" max="1" width="1.85546875" style="2" customWidth="1"/>
    <col min="2" max="2" width="32.28515625" style="2" customWidth="1"/>
    <col min="3" max="3" width="12" style="2" customWidth="1"/>
    <col min="4" max="4" width="15.5703125" style="2" customWidth="1"/>
    <col min="5" max="5" width="12.5703125" style="2" customWidth="1"/>
    <col min="6" max="6" width="14.28515625" style="2" customWidth="1"/>
    <col min="7" max="18" width="9.140625" style="2560"/>
    <col min="19" max="16384" width="9.140625" style="2"/>
  </cols>
  <sheetData>
    <row r="1" spans="2:6" ht="27.75" customHeight="1">
      <c r="B1" s="147" t="s">
        <v>149</v>
      </c>
      <c r="F1" s="20"/>
    </row>
    <row r="2" spans="2:6" ht="213.75" customHeight="1">
      <c r="B2" s="2117" t="s">
        <v>150</v>
      </c>
      <c r="C2" s="2117"/>
      <c r="D2" s="2117"/>
      <c r="E2" s="2117"/>
      <c r="F2" s="2117"/>
    </row>
    <row r="3" spans="2:6" ht="15" customHeight="1">
      <c r="B3" s="3" t="s">
        <v>151</v>
      </c>
      <c r="C3" s="148"/>
      <c r="D3" s="148"/>
      <c r="E3" s="148"/>
      <c r="F3" s="148"/>
    </row>
    <row r="4" spans="2:6" ht="15" customHeight="1">
      <c r="B4" s="13" t="s">
        <v>152</v>
      </c>
      <c r="C4" s="148"/>
      <c r="D4" s="148"/>
      <c r="E4" s="148"/>
      <c r="F4" s="148"/>
    </row>
    <row r="5" spans="2:6" ht="15" customHeight="1">
      <c r="B5" s="3"/>
      <c r="C5" s="148"/>
      <c r="D5" s="148"/>
      <c r="E5" s="148"/>
      <c r="F5" s="148"/>
    </row>
    <row r="6" spans="2:6" ht="15" customHeight="1">
      <c r="B6" s="3"/>
      <c r="C6" s="148"/>
      <c r="D6" s="148"/>
      <c r="E6" s="148"/>
      <c r="F6" s="148"/>
    </row>
    <row r="7" spans="2:6" ht="15" customHeight="1">
      <c r="B7" s="3"/>
      <c r="C7" s="148"/>
      <c r="D7" s="148"/>
      <c r="E7" s="148"/>
      <c r="F7" s="148"/>
    </row>
    <row r="8" spans="2:6" ht="15" customHeight="1">
      <c r="B8" s="3"/>
      <c r="C8" s="148"/>
      <c r="D8" s="148"/>
      <c r="E8" s="148"/>
      <c r="F8" s="148"/>
    </row>
    <row r="9" spans="2:6" ht="15" customHeight="1">
      <c r="B9" s="3"/>
      <c r="C9" s="148"/>
      <c r="D9" s="148"/>
      <c r="E9" s="148"/>
      <c r="F9" s="148"/>
    </row>
    <row r="10" spans="2:6" ht="15" customHeight="1">
      <c r="B10" s="3"/>
      <c r="C10" s="148"/>
      <c r="D10" s="148"/>
      <c r="E10" s="148"/>
      <c r="F10" s="148"/>
    </row>
    <row r="11" spans="2:6" ht="15" customHeight="1">
      <c r="B11" s="3"/>
      <c r="C11" s="148"/>
      <c r="D11" s="148"/>
      <c r="E11" s="148"/>
      <c r="F11" s="148"/>
    </row>
    <row r="12" spans="2:6" ht="15" customHeight="1">
      <c r="B12" s="3"/>
      <c r="C12" s="148"/>
      <c r="D12" s="148"/>
      <c r="E12" s="148"/>
      <c r="F12" s="148"/>
    </row>
    <row r="13" spans="2:6" ht="15" customHeight="1">
      <c r="B13" s="3"/>
      <c r="C13" s="148"/>
      <c r="D13" s="148"/>
      <c r="E13" s="148"/>
      <c r="F13" s="148"/>
    </row>
    <row r="14" spans="2:6" ht="15" customHeight="1">
      <c r="B14" s="3"/>
      <c r="C14" s="148"/>
      <c r="D14" s="148"/>
      <c r="E14" s="148"/>
      <c r="F14" s="148"/>
    </row>
    <row r="15" spans="2:6" ht="15" customHeight="1">
      <c r="B15" s="3"/>
      <c r="C15" s="148"/>
      <c r="D15" s="148"/>
      <c r="E15" s="148"/>
      <c r="F15" s="148"/>
    </row>
    <row r="16" spans="2:6" ht="15" customHeight="1">
      <c r="B16" s="3"/>
      <c r="C16" s="148"/>
      <c r="D16" s="148"/>
      <c r="E16" s="148"/>
      <c r="F16" s="148"/>
    </row>
    <row r="17" spans="2:18" ht="15" customHeight="1">
      <c r="B17" s="3"/>
      <c r="C17" s="148"/>
      <c r="D17" s="148"/>
      <c r="E17" s="148"/>
      <c r="F17" s="148"/>
    </row>
    <row r="18" spans="2:18" ht="15" customHeight="1">
      <c r="B18" s="3"/>
      <c r="C18" s="148"/>
      <c r="D18" s="148"/>
      <c r="E18" s="148"/>
      <c r="F18" s="148"/>
    </row>
    <row r="19" spans="2:18" ht="15" customHeight="1">
      <c r="B19" s="3"/>
      <c r="C19" s="148"/>
      <c r="D19" s="148"/>
      <c r="E19" s="148"/>
      <c r="F19" s="148"/>
    </row>
    <row r="20" spans="2:18" ht="15" customHeight="1">
      <c r="B20" s="6" t="s">
        <v>113</v>
      </c>
      <c r="C20" s="148"/>
      <c r="D20" s="148"/>
      <c r="E20" s="148"/>
      <c r="F20" s="148"/>
    </row>
    <row r="21" spans="2:18" ht="15" customHeight="1">
      <c r="B21" s="3"/>
      <c r="C21" s="148"/>
      <c r="D21" s="148"/>
      <c r="E21" s="148"/>
      <c r="F21" s="148"/>
    </row>
    <row r="22" spans="2:18" ht="15" customHeight="1">
      <c r="B22" s="2115" t="s">
        <v>153</v>
      </c>
      <c r="C22" s="2115"/>
      <c r="D22" s="2115"/>
      <c r="E22" s="2115"/>
      <c r="F22" s="2115"/>
    </row>
    <row r="23" spans="2:18" ht="15" customHeight="1">
      <c r="B23" s="159" t="s">
        <v>234</v>
      </c>
      <c r="C23" s="5"/>
      <c r="D23" s="5"/>
      <c r="E23" s="5"/>
      <c r="F23" s="17"/>
    </row>
    <row r="24" spans="2:18" s="7" customFormat="1" ht="15" customHeight="1">
      <c r="B24" s="88" t="s">
        <v>21</v>
      </c>
      <c r="C24" s="85">
        <v>2005</v>
      </c>
      <c r="D24" s="85">
        <v>2010</v>
      </c>
      <c r="E24" s="88">
        <v>2011</v>
      </c>
      <c r="F24" s="88">
        <v>2012</v>
      </c>
      <c r="G24" s="2571"/>
      <c r="H24" s="2571"/>
      <c r="I24" s="2571"/>
      <c r="J24" s="2571"/>
      <c r="K24" s="2571"/>
      <c r="L24" s="2571"/>
      <c r="M24" s="2571"/>
      <c r="N24" s="2571"/>
      <c r="O24" s="2571"/>
      <c r="P24" s="2571"/>
      <c r="Q24" s="2571"/>
      <c r="R24" s="2571"/>
    </row>
    <row r="25" spans="2:18" ht="15" customHeight="1">
      <c r="B25" s="80" t="s">
        <v>5</v>
      </c>
      <c r="C25" s="101">
        <v>5552</v>
      </c>
      <c r="D25" s="101">
        <v>5848</v>
      </c>
      <c r="E25" s="101">
        <v>5708</v>
      </c>
      <c r="F25" s="101">
        <v>5570</v>
      </c>
    </row>
    <row r="26" spans="2:18" ht="15" customHeight="1">
      <c r="B26" s="39" t="s">
        <v>16</v>
      </c>
      <c r="C26" s="149"/>
      <c r="D26" s="149"/>
      <c r="E26" s="150"/>
      <c r="F26" s="150"/>
    </row>
    <row r="27" spans="2:18" ht="15" customHeight="1">
      <c r="B27" s="82" t="s">
        <v>7</v>
      </c>
      <c r="C27" s="151">
        <v>3353</v>
      </c>
      <c r="D27" s="151">
        <v>3642</v>
      </c>
      <c r="E27" s="151">
        <v>3521</v>
      </c>
      <c r="F27" s="151">
        <v>3439</v>
      </c>
    </row>
    <row r="28" spans="2:18" ht="15" customHeight="1">
      <c r="B28" s="82" t="s">
        <v>8</v>
      </c>
      <c r="C28" s="151">
        <v>3059</v>
      </c>
      <c r="D28" s="151">
        <v>3242</v>
      </c>
      <c r="E28" s="151">
        <v>3145</v>
      </c>
      <c r="F28" s="151">
        <v>3157</v>
      </c>
    </row>
    <row r="29" spans="2:18" ht="15" customHeight="1">
      <c r="B29" s="39" t="s">
        <v>17</v>
      </c>
      <c r="C29" s="151"/>
      <c r="D29" s="151"/>
      <c r="E29" s="151"/>
      <c r="F29" s="151"/>
    </row>
    <row r="30" spans="2:18" ht="15" customHeight="1">
      <c r="B30" s="82" t="s">
        <v>7</v>
      </c>
      <c r="C30" s="151">
        <v>2199</v>
      </c>
      <c r="D30" s="151">
        <v>2206</v>
      </c>
      <c r="E30" s="151">
        <v>2187</v>
      </c>
      <c r="F30" s="151">
        <v>2131</v>
      </c>
    </row>
    <row r="31" spans="2:18" ht="15" customHeight="1">
      <c r="B31" s="82" t="s">
        <v>8</v>
      </c>
      <c r="C31" s="151">
        <v>2493</v>
      </c>
      <c r="D31" s="151">
        <v>2606</v>
      </c>
      <c r="E31" s="151">
        <v>2563</v>
      </c>
      <c r="F31" s="151">
        <v>2413</v>
      </c>
    </row>
    <row r="32" spans="2:18" ht="15" customHeight="1">
      <c r="B32" s="82"/>
      <c r="C32" s="151"/>
      <c r="D32" s="151"/>
      <c r="E32" s="151"/>
      <c r="F32" s="151"/>
    </row>
    <row r="33" spans="2:6" ht="15" customHeight="1">
      <c r="B33" s="80" t="s">
        <v>19</v>
      </c>
      <c r="C33" s="101">
        <v>3318</v>
      </c>
      <c r="D33" s="101">
        <v>3347</v>
      </c>
      <c r="E33" s="101">
        <v>3226</v>
      </c>
      <c r="F33" s="101">
        <v>3167</v>
      </c>
    </row>
    <row r="34" spans="2:6" ht="15" customHeight="1">
      <c r="B34" s="39" t="s">
        <v>16</v>
      </c>
      <c r="C34" s="151"/>
      <c r="D34" s="151"/>
      <c r="E34" s="151"/>
      <c r="F34" s="151"/>
    </row>
    <row r="35" spans="2:6" ht="15" customHeight="1">
      <c r="B35" s="82" t="s">
        <v>7</v>
      </c>
      <c r="C35" s="151">
        <v>1725</v>
      </c>
      <c r="D35" s="151">
        <v>1818</v>
      </c>
      <c r="E35" s="151">
        <v>1741</v>
      </c>
      <c r="F35" s="151">
        <v>1708</v>
      </c>
    </row>
    <row r="36" spans="2:6" ht="15" customHeight="1">
      <c r="B36" s="82" t="s">
        <v>8</v>
      </c>
      <c r="C36" s="151">
        <v>1483</v>
      </c>
      <c r="D36" s="151">
        <v>1603</v>
      </c>
      <c r="E36" s="151">
        <v>1517</v>
      </c>
      <c r="F36" s="151">
        <v>1553</v>
      </c>
    </row>
    <row r="37" spans="2:6" ht="15" customHeight="1">
      <c r="B37" s="39" t="s">
        <v>17</v>
      </c>
      <c r="C37" s="151"/>
      <c r="D37" s="151"/>
      <c r="E37" s="151"/>
      <c r="F37" s="151"/>
    </row>
    <row r="38" spans="2:6" ht="15" customHeight="1">
      <c r="B38" s="82" t="s">
        <v>7</v>
      </c>
      <c r="C38" s="151">
        <v>1593</v>
      </c>
      <c r="D38" s="151">
        <v>1529</v>
      </c>
      <c r="E38" s="151">
        <v>1485</v>
      </c>
      <c r="F38" s="151">
        <v>1459</v>
      </c>
    </row>
    <row r="39" spans="2:6" ht="15" customHeight="1">
      <c r="B39" s="82" t="s">
        <v>8</v>
      </c>
      <c r="C39" s="151">
        <v>1835</v>
      </c>
      <c r="D39" s="151">
        <v>1744</v>
      </c>
      <c r="E39" s="151">
        <v>1709</v>
      </c>
      <c r="F39" s="151">
        <v>1614</v>
      </c>
    </row>
    <row r="40" spans="2:6" ht="15" customHeight="1">
      <c r="B40" s="82"/>
      <c r="C40" s="151"/>
      <c r="D40" s="151"/>
      <c r="E40" s="151"/>
      <c r="F40" s="151"/>
    </row>
    <row r="41" spans="2:6" ht="15" customHeight="1">
      <c r="B41" s="80" t="s">
        <v>20</v>
      </c>
      <c r="C41" s="101">
        <v>2021</v>
      </c>
      <c r="D41" s="101">
        <v>2250</v>
      </c>
      <c r="E41" s="101">
        <v>2224</v>
      </c>
      <c r="F41" s="101">
        <v>2167</v>
      </c>
    </row>
    <row r="42" spans="2:6" ht="15" customHeight="1">
      <c r="B42" s="39" t="s">
        <v>16</v>
      </c>
      <c r="C42" s="151"/>
      <c r="D42" s="151"/>
      <c r="E42" s="151"/>
      <c r="F42" s="151"/>
    </row>
    <row r="43" spans="2:6" ht="15" customHeight="1">
      <c r="B43" s="82" t="s">
        <v>7</v>
      </c>
      <c r="C43" s="151">
        <v>1453</v>
      </c>
      <c r="D43" s="151">
        <v>1614</v>
      </c>
      <c r="E43" s="151">
        <v>1578</v>
      </c>
      <c r="F43" s="151">
        <v>1536</v>
      </c>
    </row>
    <row r="44" spans="2:6" ht="15" customHeight="1">
      <c r="B44" s="82" t="s">
        <v>8</v>
      </c>
      <c r="C44" s="151">
        <v>1412</v>
      </c>
      <c r="D44" s="151">
        <v>1441</v>
      </c>
      <c r="E44" s="151">
        <v>1430</v>
      </c>
      <c r="F44" s="151">
        <v>1424</v>
      </c>
    </row>
    <row r="45" spans="2:6" ht="15" customHeight="1">
      <c r="B45" s="39" t="s">
        <v>17</v>
      </c>
      <c r="C45" s="8"/>
      <c r="D45" s="8"/>
      <c r="E45" s="8"/>
      <c r="F45" s="8"/>
    </row>
    <row r="46" spans="2:6" ht="15" customHeight="1">
      <c r="B46" s="82" t="s">
        <v>7</v>
      </c>
      <c r="C46" s="8">
        <v>568</v>
      </c>
      <c r="D46" s="8">
        <v>636</v>
      </c>
      <c r="E46" s="8">
        <v>646</v>
      </c>
      <c r="F46" s="8">
        <v>631</v>
      </c>
    </row>
    <row r="47" spans="2:6" ht="15" customHeight="1">
      <c r="B47" s="82" t="s">
        <v>8</v>
      </c>
      <c r="C47" s="8">
        <v>609</v>
      </c>
      <c r="D47" s="8">
        <v>809</v>
      </c>
      <c r="E47" s="8">
        <v>794</v>
      </c>
      <c r="F47" s="8">
        <v>743</v>
      </c>
    </row>
    <row r="48" spans="2:6" ht="15" customHeight="1">
      <c r="B48" s="82"/>
      <c r="C48" s="8"/>
      <c r="D48" s="8"/>
      <c r="E48" s="8"/>
      <c r="F48" s="8"/>
    </row>
    <row r="49" spans="2:18" ht="15" customHeight="1">
      <c r="B49" s="80" t="s">
        <v>18</v>
      </c>
      <c r="C49" s="80">
        <v>213</v>
      </c>
      <c r="D49" s="80">
        <v>251</v>
      </c>
      <c r="E49" s="80">
        <v>258</v>
      </c>
      <c r="F49" s="127" t="s">
        <v>154</v>
      </c>
    </row>
    <row r="50" spans="2:18" ht="15" customHeight="1">
      <c r="B50" s="39" t="s">
        <v>16</v>
      </c>
      <c r="C50" s="8"/>
      <c r="D50" s="8"/>
      <c r="E50" s="8"/>
      <c r="F50" s="8"/>
    </row>
    <row r="51" spans="2:18" ht="15" customHeight="1">
      <c r="B51" s="82" t="s">
        <v>7</v>
      </c>
      <c r="C51" s="8">
        <v>175</v>
      </c>
      <c r="D51" s="8">
        <v>210</v>
      </c>
      <c r="E51" s="8">
        <v>202</v>
      </c>
      <c r="F51" s="8">
        <v>195</v>
      </c>
    </row>
    <row r="52" spans="2:18" ht="15" customHeight="1">
      <c r="B52" s="82" t="s">
        <v>8</v>
      </c>
      <c r="C52" s="8">
        <v>164</v>
      </c>
      <c r="D52" s="8">
        <v>198</v>
      </c>
      <c r="E52" s="8">
        <v>198</v>
      </c>
      <c r="F52" s="8">
        <v>180</v>
      </c>
    </row>
    <row r="53" spans="2:18" ht="15" customHeight="1">
      <c r="B53" s="39" t="s">
        <v>17</v>
      </c>
      <c r="C53" s="8"/>
      <c r="D53" s="8"/>
      <c r="E53" s="8"/>
      <c r="F53" s="8"/>
    </row>
    <row r="54" spans="2:18" ht="15" customHeight="1">
      <c r="B54" s="82" t="s">
        <v>7</v>
      </c>
      <c r="C54" s="8">
        <v>38</v>
      </c>
      <c r="D54" s="8">
        <v>41</v>
      </c>
      <c r="E54" s="8">
        <v>56</v>
      </c>
      <c r="F54" s="8">
        <v>41</v>
      </c>
    </row>
    <row r="55" spans="2:18" ht="15" customHeight="1">
      <c r="B55" s="82" t="s">
        <v>8</v>
      </c>
      <c r="C55" s="8">
        <v>49</v>
      </c>
      <c r="D55" s="8">
        <v>53</v>
      </c>
      <c r="E55" s="8">
        <v>60</v>
      </c>
      <c r="F55" s="8">
        <v>56</v>
      </c>
    </row>
    <row r="56" spans="2:18" ht="15" customHeight="1">
      <c r="B56" s="6" t="s">
        <v>155</v>
      </c>
      <c r="C56" s="9"/>
      <c r="D56" s="113"/>
      <c r="E56" s="113"/>
      <c r="F56" s="20"/>
    </row>
    <row r="57" spans="2:18" ht="15" customHeight="1">
      <c r="B57" s="28"/>
      <c r="C57" s="113"/>
      <c r="D57" s="113"/>
      <c r="E57" s="113"/>
      <c r="F57" s="20"/>
    </row>
    <row r="58" spans="2:18" ht="15" customHeight="1">
      <c r="B58" s="13" t="s">
        <v>170</v>
      </c>
      <c r="C58" s="5"/>
      <c r="D58" s="5"/>
      <c r="E58" s="5"/>
      <c r="F58" s="17"/>
    </row>
    <row r="59" spans="2:18" ht="15" customHeight="1">
      <c r="B59" s="159" t="s">
        <v>203</v>
      </c>
      <c r="C59" s="5"/>
      <c r="D59" s="5"/>
      <c r="E59" s="5"/>
      <c r="F59" s="17"/>
    </row>
    <row r="60" spans="2:18" s="7" customFormat="1" ht="15" customHeight="1">
      <c r="B60" s="152" t="s">
        <v>15</v>
      </c>
      <c r="C60" s="153">
        <v>1995</v>
      </c>
      <c r="D60" s="153">
        <v>2001</v>
      </c>
      <c r="E60" s="153">
        <v>2005</v>
      </c>
      <c r="F60" s="153">
        <v>2012</v>
      </c>
      <c r="G60" s="2571"/>
      <c r="H60" s="2571"/>
      <c r="I60" s="2571"/>
      <c r="J60" s="2571"/>
      <c r="K60" s="2571"/>
      <c r="L60" s="2571"/>
      <c r="M60" s="2571"/>
      <c r="N60" s="2571"/>
      <c r="O60" s="2571"/>
      <c r="P60" s="2571"/>
      <c r="Q60" s="2571"/>
      <c r="R60" s="2571"/>
    </row>
    <row r="61" spans="2:18" ht="15" customHeight="1">
      <c r="B61" s="80" t="s">
        <v>22</v>
      </c>
      <c r="C61" s="80"/>
      <c r="D61" s="80"/>
      <c r="E61" s="80"/>
      <c r="F61" s="80"/>
    </row>
    <row r="62" spans="2:18" ht="15" customHeight="1">
      <c r="B62" s="82" t="s">
        <v>7</v>
      </c>
      <c r="C62" s="469">
        <v>27</v>
      </c>
      <c r="D62" s="469">
        <v>27.3</v>
      </c>
      <c r="E62" s="469">
        <v>26.7</v>
      </c>
      <c r="F62" s="469">
        <v>27.948792684999407</v>
      </c>
    </row>
    <row r="63" spans="2:18" ht="15" customHeight="1">
      <c r="B63" s="82" t="s">
        <v>8</v>
      </c>
      <c r="C63" s="469">
        <v>24.43</v>
      </c>
      <c r="D63" s="469">
        <v>25.2</v>
      </c>
      <c r="E63" s="469">
        <v>25.1</v>
      </c>
      <c r="F63" s="469">
        <v>26.81988453194446</v>
      </c>
    </row>
    <row r="64" spans="2:18" ht="15" customHeight="1">
      <c r="B64" s="80" t="s">
        <v>16</v>
      </c>
      <c r="C64" s="80"/>
      <c r="D64" s="80"/>
      <c r="E64" s="80"/>
      <c r="F64" s="80"/>
    </row>
    <row r="65" spans="2:6" ht="15" customHeight="1">
      <c r="B65" s="82" t="s">
        <v>7</v>
      </c>
      <c r="C65" s="469">
        <v>25.292225434423901</v>
      </c>
      <c r="D65" s="469">
        <v>25.943443690395949</v>
      </c>
      <c r="E65" s="469">
        <v>26.12103946905648</v>
      </c>
      <c r="F65" s="469">
        <v>26.785085776438727</v>
      </c>
    </row>
    <row r="66" spans="2:6" ht="15" customHeight="1">
      <c r="B66" s="82" t="s">
        <v>8</v>
      </c>
      <c r="C66" s="469">
        <v>23.706246469858943</v>
      </c>
      <c r="D66" s="469">
        <v>24.629873368384491</v>
      </c>
      <c r="E66" s="469">
        <v>25.175383910643774</v>
      </c>
      <c r="F66" s="469">
        <v>25.865933762969441</v>
      </c>
    </row>
    <row r="67" spans="2:6" ht="15" customHeight="1">
      <c r="B67" s="80" t="s">
        <v>17</v>
      </c>
      <c r="C67" s="80"/>
      <c r="D67" s="80"/>
      <c r="E67" s="80"/>
      <c r="F67" s="80"/>
    </row>
    <row r="68" spans="2:6" ht="15" customHeight="1">
      <c r="B68" s="82" t="s">
        <v>7</v>
      </c>
      <c r="C68" s="469">
        <v>27.152625835168305</v>
      </c>
      <c r="D68" s="469">
        <v>27.489279144270498</v>
      </c>
      <c r="E68" s="469">
        <v>26.791884462013154</v>
      </c>
      <c r="F68" s="469">
        <v>27.991613775785062</v>
      </c>
    </row>
    <row r="69" spans="2:6" ht="15" customHeight="1">
      <c r="B69" s="82" t="s">
        <v>8</v>
      </c>
      <c r="C69" s="469">
        <v>24.525790244522288</v>
      </c>
      <c r="D69" s="469">
        <v>25.325758416004692</v>
      </c>
      <c r="E69" s="469">
        <v>25.063124131792033</v>
      </c>
      <c r="F69" s="469">
        <v>27.133576849652357</v>
      </c>
    </row>
    <row r="70" spans="2:6" ht="15" customHeight="1">
      <c r="B70" s="6" t="s">
        <v>125</v>
      </c>
      <c r="C70" s="154"/>
      <c r="D70" s="154"/>
      <c r="E70" s="154"/>
      <c r="F70" s="154"/>
    </row>
    <row r="71" spans="2:6" ht="27.75" customHeight="1">
      <c r="B71" s="2118" t="s">
        <v>156</v>
      </c>
      <c r="C71" s="2118"/>
      <c r="D71" s="2118"/>
      <c r="E71" s="2118"/>
      <c r="F71" s="2118"/>
    </row>
    <row r="72" spans="2:6">
      <c r="B72" s="466"/>
      <c r="C72" s="466"/>
      <c r="D72" s="466"/>
      <c r="E72" s="466"/>
      <c r="F72" s="466"/>
    </row>
    <row r="73" spans="2:6" ht="15" customHeight="1">
      <c r="B73" s="13" t="s">
        <v>206</v>
      </c>
      <c r="C73" s="13"/>
      <c r="D73" s="13"/>
      <c r="E73" s="13"/>
      <c r="F73" s="13"/>
    </row>
    <row r="74" spans="2:6" ht="15" customHeight="1">
      <c r="B74" s="159" t="s">
        <v>203</v>
      </c>
      <c r="C74" s="13"/>
      <c r="D74" s="13"/>
      <c r="E74" s="13"/>
      <c r="F74" s="13"/>
    </row>
    <row r="75" spans="2:6" ht="23.25" customHeight="1">
      <c r="B75" s="88" t="s">
        <v>15</v>
      </c>
      <c r="C75" s="91" t="s">
        <v>19</v>
      </c>
      <c r="D75" s="75" t="s">
        <v>20</v>
      </c>
      <c r="E75" s="91" t="s">
        <v>18</v>
      </c>
      <c r="F75" s="91" t="s">
        <v>5</v>
      </c>
    </row>
    <row r="76" spans="2:6" ht="15" customHeight="1">
      <c r="B76" s="80" t="s">
        <v>22</v>
      </c>
      <c r="C76" s="117"/>
      <c r="D76" s="117"/>
      <c r="E76" s="117"/>
      <c r="F76" s="81"/>
    </row>
    <row r="77" spans="2:6" ht="15" customHeight="1">
      <c r="B77" s="82" t="s">
        <v>7</v>
      </c>
      <c r="C77" s="143">
        <v>27.115674195756331</v>
      </c>
      <c r="D77" s="143">
        <v>25.607139096556807</v>
      </c>
      <c r="E77" s="143">
        <v>24.751605770243234</v>
      </c>
      <c r="F77" s="143">
        <v>26.422328128168729</v>
      </c>
    </row>
    <row r="78" spans="2:6" ht="15" customHeight="1">
      <c r="B78" s="82" t="s">
        <v>8</v>
      </c>
      <c r="C78" s="143">
        <v>24.538064651995366</v>
      </c>
      <c r="D78" s="469">
        <v>23.23518545251439</v>
      </c>
      <c r="E78" s="469">
        <v>21.849783209813666</v>
      </c>
      <c r="F78" s="143">
        <v>23.962439772229523</v>
      </c>
    </row>
    <row r="79" spans="2:6" ht="15" customHeight="1">
      <c r="B79" s="80" t="s">
        <v>16</v>
      </c>
      <c r="C79" s="117"/>
      <c r="D79" s="81"/>
      <c r="E79" s="81"/>
      <c r="F79" s="81"/>
    </row>
    <row r="80" spans="2:6" ht="15" customHeight="1">
      <c r="B80" s="82" t="s">
        <v>7</v>
      </c>
      <c r="C80" s="143">
        <v>25.204015412695195</v>
      </c>
      <c r="D80" s="469">
        <v>24.79677792987259</v>
      </c>
      <c r="E80" s="469">
        <v>24.198232274839221</v>
      </c>
      <c r="F80" s="143">
        <v>24.97883542171212</v>
      </c>
    </row>
    <row r="81" spans="2:18" ht="15" customHeight="1">
      <c r="B81" s="82" t="s">
        <v>8</v>
      </c>
      <c r="C81" s="143">
        <v>23.140314852840522</v>
      </c>
      <c r="D81" s="469">
        <v>22.553743601952149</v>
      </c>
      <c r="E81" s="469">
        <v>21.789198606271778</v>
      </c>
      <c r="F81" s="143">
        <v>22.781317427336027</v>
      </c>
    </row>
    <row r="82" spans="2:18" ht="15" customHeight="1">
      <c r="B82" s="80" t="s">
        <v>17</v>
      </c>
      <c r="C82" s="117"/>
      <c r="D82" s="81"/>
      <c r="E82" s="81"/>
      <c r="F82" s="81"/>
    </row>
    <row r="83" spans="2:18" ht="15" customHeight="1">
      <c r="B83" s="82" t="s">
        <v>7</v>
      </c>
      <c r="C83" s="143">
        <v>29.20914104332622</v>
      </c>
      <c r="D83" s="469">
        <v>28.536326044430055</v>
      </c>
      <c r="E83" s="469">
        <v>27.077344284736483</v>
      </c>
      <c r="F83" s="143">
        <v>28.998996201643351</v>
      </c>
    </row>
    <row r="84" spans="2:18" ht="15" customHeight="1">
      <c r="B84" s="82" t="s">
        <v>8</v>
      </c>
      <c r="C84" s="143">
        <v>26.167714459541678</v>
      </c>
      <c r="D84" s="143">
        <v>25.126671580499103</v>
      </c>
      <c r="E84" s="143">
        <v>22.052731817640758</v>
      </c>
      <c r="F84" s="143">
        <v>25.715278509002843</v>
      </c>
    </row>
    <row r="85" spans="2:18" ht="15" customHeight="1">
      <c r="B85" s="6" t="s">
        <v>125</v>
      </c>
      <c r="C85" s="27"/>
      <c r="D85" s="27"/>
      <c r="E85" s="27"/>
      <c r="F85" s="27"/>
    </row>
    <row r="86" spans="2:18" ht="15" customHeight="1">
      <c r="B86" s="35"/>
      <c r="C86" s="35"/>
      <c r="D86" s="35"/>
      <c r="E86" s="35"/>
      <c r="F86" s="35"/>
    </row>
    <row r="87" spans="2:18" ht="15" customHeight="1">
      <c r="B87" s="2110" t="s">
        <v>198</v>
      </c>
      <c r="C87" s="2110"/>
      <c r="D87" s="2110"/>
      <c r="E87" s="2110"/>
      <c r="F87" s="2110"/>
    </row>
    <row r="88" spans="2:18" ht="15" customHeight="1">
      <c r="B88" s="159" t="s">
        <v>205</v>
      </c>
      <c r="C88" s="463"/>
      <c r="D88" s="463"/>
      <c r="E88" s="463"/>
      <c r="F88" s="463"/>
    </row>
    <row r="89" spans="2:18" s="7" customFormat="1" ht="21.75" customHeight="1">
      <c r="B89" s="152" t="s">
        <v>157</v>
      </c>
      <c r="C89" s="91" t="s">
        <v>19</v>
      </c>
      <c r="D89" s="75" t="s">
        <v>20</v>
      </c>
      <c r="E89" s="91" t="s">
        <v>18</v>
      </c>
      <c r="F89" s="91" t="s">
        <v>5</v>
      </c>
      <c r="G89" s="2571"/>
      <c r="H89" s="2571"/>
      <c r="I89" s="2571"/>
      <c r="J89" s="2571"/>
      <c r="K89" s="2571"/>
      <c r="L89" s="2571"/>
      <c r="M89" s="2571"/>
      <c r="N89" s="2571"/>
      <c r="O89" s="2571"/>
      <c r="P89" s="2571"/>
      <c r="Q89" s="2571"/>
      <c r="R89" s="2571"/>
    </row>
    <row r="90" spans="2:18" ht="15" customHeight="1">
      <c r="B90" s="80" t="s">
        <v>0</v>
      </c>
      <c r="C90" s="161">
        <v>2.2331092467786675</v>
      </c>
      <c r="D90" s="161">
        <v>3.4342041663695215</v>
      </c>
      <c r="E90" s="161">
        <v>0.82703710452907953</v>
      </c>
      <c r="F90" s="161">
        <v>2.3858854954867357</v>
      </c>
    </row>
    <row r="91" spans="2:18" ht="15" customHeight="1">
      <c r="B91" s="82" t="s">
        <v>158</v>
      </c>
      <c r="C91" s="162">
        <v>13.087520880266041</v>
      </c>
      <c r="D91" s="162">
        <v>15.564517763411223</v>
      </c>
      <c r="E91" s="162">
        <v>11.340505961035184</v>
      </c>
      <c r="F91" s="162">
        <v>13.957716925000101</v>
      </c>
    </row>
    <row r="92" spans="2:18" ht="15" customHeight="1">
      <c r="B92" s="82" t="s">
        <v>159</v>
      </c>
      <c r="C92" s="163">
        <v>12.602041644351397</v>
      </c>
      <c r="D92" s="162">
        <v>14.915367856544327</v>
      </c>
      <c r="E92" s="162">
        <v>15.478545016768424</v>
      </c>
      <c r="F92" s="162">
        <v>13.706123689408903</v>
      </c>
    </row>
    <row r="93" spans="2:18" ht="15" customHeight="1">
      <c r="B93" s="82" t="s">
        <v>160</v>
      </c>
      <c r="C93" s="163">
        <v>1.6810498784436174</v>
      </c>
      <c r="D93" s="162">
        <v>2.0305842676380865</v>
      </c>
      <c r="E93" s="162">
        <v>0.17299140106157651</v>
      </c>
      <c r="F93" s="162">
        <v>1.5053006928197652</v>
      </c>
    </row>
    <row r="94" spans="2:18" ht="15" customHeight="1">
      <c r="B94" s="82" t="s">
        <v>161</v>
      </c>
      <c r="C94" s="163">
        <v>5.4425530766948125</v>
      </c>
      <c r="D94" s="162">
        <v>5.8921958143997966</v>
      </c>
      <c r="E94" s="162">
        <v>2.8679709105807643</v>
      </c>
      <c r="F94" s="162">
        <v>5.4570907125427146</v>
      </c>
    </row>
    <row r="95" spans="2:18" ht="15" customHeight="1">
      <c r="B95" s="6" t="s">
        <v>125</v>
      </c>
      <c r="C95" s="113"/>
      <c r="D95" s="113"/>
      <c r="E95" s="28"/>
      <c r="F95" s="28"/>
    </row>
    <row r="96" spans="2:18" ht="15" customHeight="1">
      <c r="B96" s="7"/>
      <c r="C96" s="7"/>
      <c r="D96" s="7"/>
      <c r="E96" s="7"/>
      <c r="F96" s="7"/>
    </row>
    <row r="97" spans="2:18" ht="24.75" customHeight="1">
      <c r="B97" s="2110" t="s">
        <v>199</v>
      </c>
      <c r="C97" s="2110"/>
      <c r="D97" s="2110"/>
      <c r="E97" s="2110"/>
      <c r="F97" s="2110"/>
    </row>
    <row r="98" spans="2:18" ht="14.25" customHeight="1">
      <c r="B98" s="159" t="s">
        <v>235</v>
      </c>
      <c r="C98" s="159"/>
      <c r="D98" s="159"/>
      <c r="E98" s="463"/>
      <c r="F98" s="463"/>
    </row>
    <row r="99" spans="2:18" s="7" customFormat="1" ht="22.5" customHeight="1">
      <c r="B99" s="152" t="s">
        <v>157</v>
      </c>
      <c r="C99" s="91" t="s">
        <v>19</v>
      </c>
      <c r="D99" s="75" t="s">
        <v>20</v>
      </c>
      <c r="E99" s="91" t="s">
        <v>18</v>
      </c>
      <c r="F99" s="91" t="s">
        <v>5</v>
      </c>
      <c r="G99" s="2571"/>
      <c r="H99" s="2571"/>
      <c r="I99" s="2571"/>
      <c r="J99" s="2571"/>
      <c r="K99" s="2571"/>
      <c r="L99" s="2571"/>
      <c r="M99" s="2571"/>
      <c r="N99" s="2571"/>
      <c r="O99" s="2571"/>
      <c r="P99" s="2571"/>
      <c r="Q99" s="2571"/>
      <c r="R99" s="2571"/>
    </row>
    <row r="100" spans="2:18" ht="15" customHeight="1">
      <c r="B100" s="80" t="s">
        <v>0</v>
      </c>
      <c r="C100" s="81">
        <v>2.685234095266035</v>
      </c>
      <c r="D100" s="81">
        <v>4.3852371103978891</v>
      </c>
      <c r="E100" s="81">
        <v>0.89297876526766662</v>
      </c>
      <c r="F100" s="81">
        <v>2.8743120615319513</v>
      </c>
    </row>
    <row r="101" spans="2:18" ht="15" customHeight="1">
      <c r="B101" s="82" t="s">
        <v>158</v>
      </c>
      <c r="C101" s="141">
        <v>21.238497886097985</v>
      </c>
      <c r="D101" s="141">
        <v>26.205343433309451</v>
      </c>
      <c r="E101" s="141">
        <v>16.016427104722794</v>
      </c>
      <c r="F101" s="141">
        <v>22.743355223564738</v>
      </c>
    </row>
    <row r="102" spans="2:18" ht="15" customHeight="1">
      <c r="B102" s="82" t="s">
        <v>159</v>
      </c>
      <c r="C102" s="155">
        <v>20.182985470329843</v>
      </c>
      <c r="D102" s="141">
        <v>24.6481920620359</v>
      </c>
      <c r="E102" s="141">
        <v>25.992779783393502</v>
      </c>
      <c r="F102" s="141">
        <v>22.288272005873882</v>
      </c>
    </row>
    <row r="103" spans="2:18" ht="15" customHeight="1">
      <c r="B103" s="82" t="s">
        <v>160</v>
      </c>
      <c r="C103" s="155">
        <v>1.8386036189868902</v>
      </c>
      <c r="D103" s="141">
        <v>2.2537243598672765</v>
      </c>
      <c r="E103" s="141">
        <v>0.17720840572945029</v>
      </c>
      <c r="F103" s="141">
        <v>1.6330953556024903</v>
      </c>
    </row>
    <row r="104" spans="2:18" ht="15" customHeight="1">
      <c r="B104" s="82" t="s">
        <v>161</v>
      </c>
      <c r="C104" s="155">
        <v>7.0631482210844165</v>
      </c>
      <c r="D104" s="141">
        <v>7.5979138971264959</v>
      </c>
      <c r="E104" s="141">
        <v>4.0526849037487338</v>
      </c>
      <c r="F104" s="141">
        <v>7.0945965811865292</v>
      </c>
    </row>
    <row r="105" spans="2:18" ht="15" customHeight="1">
      <c r="B105" s="6" t="s">
        <v>113</v>
      </c>
      <c r="C105" s="113"/>
      <c r="D105" s="113"/>
      <c r="E105" s="28"/>
      <c r="F105" s="28"/>
    </row>
    <row r="106" spans="2:18" ht="15" customHeight="1">
      <c r="B106" s="35"/>
      <c r="C106" s="35"/>
      <c r="D106" s="35"/>
      <c r="E106" s="35"/>
      <c r="F106" s="35"/>
    </row>
    <row r="107" spans="2:18" ht="15" customHeight="1">
      <c r="B107" s="2115" t="s">
        <v>162</v>
      </c>
      <c r="C107" s="2115"/>
      <c r="D107" s="2115"/>
      <c r="E107" s="2115"/>
      <c r="F107" s="2115"/>
    </row>
    <row r="108" spans="2:18" ht="15" customHeight="1">
      <c r="B108" s="159" t="s">
        <v>236</v>
      </c>
      <c r="C108" s="159"/>
      <c r="D108" s="159"/>
      <c r="E108" s="463"/>
      <c r="F108" s="463"/>
    </row>
    <row r="109" spans="2:18" s="7" customFormat="1" ht="15" customHeight="1">
      <c r="B109" s="88" t="s">
        <v>21</v>
      </c>
      <c r="C109" s="85">
        <v>2005</v>
      </c>
      <c r="D109" s="85">
        <v>2010</v>
      </c>
      <c r="E109" s="88">
        <v>2011</v>
      </c>
      <c r="F109" s="88">
        <v>2012</v>
      </c>
      <c r="G109" s="2571"/>
      <c r="H109" s="2571"/>
      <c r="I109" s="2571"/>
      <c r="J109" s="2571"/>
      <c r="K109" s="2571"/>
      <c r="L109" s="2571"/>
      <c r="M109" s="2571"/>
      <c r="N109" s="2571"/>
      <c r="O109" s="2571"/>
      <c r="P109" s="2571"/>
      <c r="Q109" s="2571"/>
      <c r="R109" s="2571"/>
    </row>
    <row r="110" spans="2:18" ht="15" customHeight="1">
      <c r="B110" s="80" t="s">
        <v>5</v>
      </c>
      <c r="C110" s="101">
        <v>1804</v>
      </c>
      <c r="D110" s="101">
        <v>1769</v>
      </c>
      <c r="E110" s="101">
        <v>1803</v>
      </c>
      <c r="F110" s="101">
        <v>1700</v>
      </c>
    </row>
    <row r="111" spans="2:18" ht="15" customHeight="1">
      <c r="B111" s="39" t="s">
        <v>16</v>
      </c>
      <c r="C111" s="149"/>
      <c r="D111" s="149"/>
      <c r="E111" s="150"/>
      <c r="F111" s="150"/>
    </row>
    <row r="112" spans="2:18" ht="15" customHeight="1">
      <c r="B112" s="82" t="s">
        <v>7</v>
      </c>
      <c r="C112" s="151">
        <v>1177</v>
      </c>
      <c r="D112" s="151">
        <v>1091</v>
      </c>
      <c r="E112" s="151">
        <v>1136</v>
      </c>
      <c r="F112" s="151">
        <v>1073</v>
      </c>
    </row>
    <row r="113" spans="2:6" ht="15" customHeight="1">
      <c r="B113" s="82" t="s">
        <v>8</v>
      </c>
      <c r="C113" s="151">
        <v>839</v>
      </c>
      <c r="D113" s="151">
        <v>820</v>
      </c>
      <c r="E113" s="151">
        <v>897</v>
      </c>
      <c r="F113" s="151">
        <v>835</v>
      </c>
    </row>
    <row r="114" spans="2:6" ht="15" customHeight="1">
      <c r="B114" s="39" t="s">
        <v>17</v>
      </c>
      <c r="C114" s="151"/>
      <c r="D114" s="151"/>
      <c r="E114" s="151"/>
      <c r="F114" s="151"/>
    </row>
    <row r="115" spans="2:6" ht="15" customHeight="1">
      <c r="B115" s="82" t="s">
        <v>7</v>
      </c>
      <c r="C115" s="151">
        <v>627</v>
      </c>
      <c r="D115" s="151">
        <v>678</v>
      </c>
      <c r="E115" s="151">
        <v>667</v>
      </c>
      <c r="F115" s="151">
        <v>627</v>
      </c>
    </row>
    <row r="116" spans="2:6" ht="15" customHeight="1">
      <c r="B116" s="82" t="s">
        <v>8</v>
      </c>
      <c r="C116" s="151">
        <v>965</v>
      </c>
      <c r="D116" s="151">
        <v>949</v>
      </c>
      <c r="E116" s="151">
        <v>906</v>
      </c>
      <c r="F116" s="151">
        <v>865</v>
      </c>
    </row>
    <row r="117" spans="2:6" ht="15" customHeight="1">
      <c r="B117" s="82"/>
      <c r="C117" s="151"/>
      <c r="D117" s="151"/>
      <c r="E117" s="151"/>
      <c r="F117" s="151"/>
    </row>
    <row r="118" spans="2:6" ht="15" customHeight="1">
      <c r="B118" s="80" t="s">
        <v>19</v>
      </c>
      <c r="C118" s="101">
        <v>1177</v>
      </c>
      <c r="D118" s="101">
        <v>1201</v>
      </c>
      <c r="E118" s="101">
        <v>1170</v>
      </c>
      <c r="F118" s="101">
        <v>1073</v>
      </c>
    </row>
    <row r="119" spans="2:6" ht="15" customHeight="1">
      <c r="B119" s="39" t="s">
        <v>16</v>
      </c>
      <c r="C119" s="151"/>
      <c r="D119" s="151"/>
      <c r="E119" s="151"/>
      <c r="F119" s="151"/>
    </row>
    <row r="120" spans="2:6" ht="15" customHeight="1">
      <c r="B120" s="39" t="s">
        <v>7</v>
      </c>
      <c r="C120" s="151">
        <v>713</v>
      </c>
      <c r="D120" s="151">
        <v>707</v>
      </c>
      <c r="E120" s="151">
        <v>684</v>
      </c>
      <c r="F120" s="151">
        <v>630</v>
      </c>
    </row>
    <row r="121" spans="2:6" ht="15" customHeight="1">
      <c r="B121" s="82" t="s">
        <v>8</v>
      </c>
      <c r="C121" s="151">
        <v>473</v>
      </c>
      <c r="D121" s="151">
        <v>529</v>
      </c>
      <c r="E121" s="151">
        <v>538</v>
      </c>
      <c r="F121" s="151">
        <v>482</v>
      </c>
    </row>
    <row r="122" spans="2:6" ht="15" customHeight="1">
      <c r="B122" s="82" t="s">
        <v>17</v>
      </c>
      <c r="C122" s="151"/>
      <c r="D122" s="151"/>
      <c r="E122" s="151"/>
      <c r="F122" s="151"/>
    </row>
    <row r="123" spans="2:6" ht="15" customHeight="1">
      <c r="B123" s="39" t="s">
        <v>7</v>
      </c>
      <c r="C123" s="151">
        <v>464</v>
      </c>
      <c r="D123" s="151">
        <v>494</v>
      </c>
      <c r="E123" s="151">
        <v>486</v>
      </c>
      <c r="F123" s="151">
        <v>443</v>
      </c>
    </row>
    <row r="124" spans="2:6" ht="15" customHeight="1">
      <c r="B124" s="82" t="s">
        <v>8</v>
      </c>
      <c r="C124" s="151">
        <v>704</v>
      </c>
      <c r="D124" s="151">
        <v>672</v>
      </c>
      <c r="E124" s="151">
        <v>632</v>
      </c>
      <c r="F124" s="151">
        <v>591</v>
      </c>
    </row>
    <row r="125" spans="2:6" ht="15" customHeight="1">
      <c r="B125" s="82"/>
      <c r="C125" s="151"/>
      <c r="D125" s="151"/>
      <c r="E125" s="151"/>
      <c r="F125" s="151"/>
    </row>
    <row r="126" spans="2:6" ht="15" customHeight="1">
      <c r="B126" s="80" t="s">
        <v>20</v>
      </c>
      <c r="C126" s="80">
        <v>571</v>
      </c>
      <c r="D126" s="80">
        <v>512</v>
      </c>
      <c r="E126" s="80">
        <v>583</v>
      </c>
      <c r="F126" s="80">
        <v>575</v>
      </c>
    </row>
    <row r="127" spans="2:6" ht="15" customHeight="1">
      <c r="B127" s="39" t="s">
        <v>16</v>
      </c>
      <c r="C127" s="151"/>
      <c r="D127" s="151"/>
      <c r="E127" s="151"/>
      <c r="F127" s="151"/>
    </row>
    <row r="128" spans="2:6" ht="15" customHeight="1">
      <c r="B128" s="82" t="s">
        <v>7</v>
      </c>
      <c r="C128" s="151">
        <v>421</v>
      </c>
      <c r="D128" s="151">
        <v>346</v>
      </c>
      <c r="E128" s="151">
        <v>419</v>
      </c>
      <c r="F128" s="151">
        <v>404</v>
      </c>
    </row>
    <row r="129" spans="2:6" ht="15" customHeight="1">
      <c r="B129" s="82" t="s">
        <v>8</v>
      </c>
      <c r="C129" s="151">
        <v>331</v>
      </c>
      <c r="D129" s="151">
        <v>256</v>
      </c>
      <c r="E129" s="151">
        <v>327</v>
      </c>
      <c r="F129" s="151">
        <v>319</v>
      </c>
    </row>
    <row r="130" spans="2:6" ht="15" customHeight="1">
      <c r="B130" s="39" t="s">
        <v>17</v>
      </c>
      <c r="C130" s="8"/>
      <c r="D130" s="8"/>
      <c r="E130" s="8"/>
      <c r="F130" s="8"/>
    </row>
    <row r="131" spans="2:6" ht="15" customHeight="1">
      <c r="B131" s="82" t="s">
        <v>7</v>
      </c>
      <c r="C131" s="8">
        <v>150</v>
      </c>
      <c r="D131" s="8">
        <v>166</v>
      </c>
      <c r="E131" s="8">
        <v>164</v>
      </c>
      <c r="F131" s="8">
        <v>171</v>
      </c>
    </row>
    <row r="132" spans="2:6" ht="15" customHeight="1">
      <c r="B132" s="82" t="s">
        <v>8</v>
      </c>
      <c r="C132" s="8">
        <v>240</v>
      </c>
      <c r="D132" s="8">
        <v>256</v>
      </c>
      <c r="E132" s="8">
        <v>256</v>
      </c>
      <c r="F132" s="8">
        <v>256</v>
      </c>
    </row>
    <row r="133" spans="2:6" ht="15" customHeight="1">
      <c r="B133" s="82"/>
      <c r="C133" s="8"/>
      <c r="D133" s="8"/>
      <c r="E133" s="8"/>
      <c r="F133" s="8"/>
    </row>
    <row r="134" spans="2:6" ht="15" customHeight="1">
      <c r="B134" s="80" t="s">
        <v>139</v>
      </c>
      <c r="C134" s="80">
        <v>56</v>
      </c>
      <c r="D134" s="80">
        <v>56</v>
      </c>
      <c r="E134" s="80">
        <v>50</v>
      </c>
      <c r="F134" s="80">
        <v>52</v>
      </c>
    </row>
    <row r="135" spans="2:6" ht="15" customHeight="1">
      <c r="B135" s="39" t="s">
        <v>16</v>
      </c>
      <c r="C135" s="8"/>
      <c r="D135" s="8"/>
      <c r="E135" s="8"/>
      <c r="F135" s="8"/>
    </row>
    <row r="136" spans="2:6" ht="15" customHeight="1">
      <c r="B136" s="82" t="s">
        <v>7</v>
      </c>
      <c r="C136" s="8">
        <v>43</v>
      </c>
      <c r="D136" s="8">
        <v>38</v>
      </c>
      <c r="E136" s="8">
        <v>33</v>
      </c>
      <c r="F136" s="8">
        <v>39</v>
      </c>
    </row>
    <row r="137" spans="2:6" ht="15" customHeight="1">
      <c r="B137" s="82" t="s">
        <v>8</v>
      </c>
      <c r="C137" s="8">
        <v>35</v>
      </c>
      <c r="D137" s="8">
        <v>35</v>
      </c>
      <c r="E137" s="8">
        <v>32</v>
      </c>
      <c r="F137" s="8">
        <v>34</v>
      </c>
    </row>
    <row r="138" spans="2:6" ht="15" customHeight="1">
      <c r="B138" s="39" t="s">
        <v>17</v>
      </c>
      <c r="C138" s="8"/>
      <c r="D138" s="8"/>
      <c r="E138" s="8"/>
      <c r="F138" s="8"/>
    </row>
    <row r="139" spans="2:6" ht="15" customHeight="1">
      <c r="B139" s="82" t="s">
        <v>7</v>
      </c>
      <c r="C139" s="8">
        <v>13</v>
      </c>
      <c r="D139" s="8">
        <v>18</v>
      </c>
      <c r="E139" s="8">
        <v>17</v>
      </c>
      <c r="F139" s="8">
        <v>13</v>
      </c>
    </row>
    <row r="140" spans="2:6" ht="15" customHeight="1">
      <c r="B140" s="82" t="s">
        <v>8</v>
      </c>
      <c r="C140" s="8">
        <v>21</v>
      </c>
      <c r="D140" s="8">
        <v>21</v>
      </c>
      <c r="E140" s="8">
        <v>18</v>
      </c>
      <c r="F140" s="8">
        <v>18</v>
      </c>
    </row>
    <row r="141" spans="2:6" ht="15" customHeight="1">
      <c r="B141" s="6" t="s">
        <v>163</v>
      </c>
      <c r="C141" s="9"/>
      <c r="D141" s="113"/>
      <c r="E141" s="113"/>
      <c r="F141" s="7"/>
    </row>
    <row r="142" spans="2:6" ht="15" customHeight="1">
      <c r="B142" s="28"/>
      <c r="C142" s="113"/>
      <c r="D142" s="113"/>
      <c r="E142" s="113"/>
      <c r="F142" s="7"/>
    </row>
    <row r="143" spans="2:6" ht="15" customHeight="1">
      <c r="B143" s="2110" t="s">
        <v>200</v>
      </c>
      <c r="C143" s="2110"/>
      <c r="D143" s="2110"/>
      <c r="E143" s="2110"/>
      <c r="F143" s="2110"/>
    </row>
    <row r="144" spans="2:6" ht="15" customHeight="1">
      <c r="B144" s="159" t="s">
        <v>205</v>
      </c>
      <c r="C144" s="463"/>
      <c r="D144" s="463"/>
      <c r="E144" s="463"/>
      <c r="F144" s="463"/>
    </row>
    <row r="145" spans="2:18" s="7" customFormat="1" ht="21.75" customHeight="1">
      <c r="B145" s="88" t="s">
        <v>15</v>
      </c>
      <c r="C145" s="91" t="s">
        <v>19</v>
      </c>
      <c r="D145" s="75" t="s">
        <v>20</v>
      </c>
      <c r="E145" s="91" t="s">
        <v>18</v>
      </c>
      <c r="F145" s="91" t="s">
        <v>5</v>
      </c>
      <c r="G145" s="2571"/>
      <c r="H145" s="2571"/>
      <c r="I145" s="2571"/>
      <c r="J145" s="2571"/>
      <c r="K145" s="2571"/>
      <c r="L145" s="2571"/>
      <c r="M145" s="2571"/>
      <c r="N145" s="2571"/>
      <c r="O145" s="2571"/>
      <c r="P145" s="2571"/>
      <c r="Q145" s="2571"/>
      <c r="R145" s="2571"/>
    </row>
    <row r="146" spans="2:18" ht="15" customHeight="1">
      <c r="B146" s="80" t="s">
        <v>0</v>
      </c>
      <c r="C146" s="81">
        <v>0.75659179721929593</v>
      </c>
      <c r="D146" s="81">
        <v>0.91124476034262802</v>
      </c>
      <c r="E146" s="81">
        <v>0.18222851455725478</v>
      </c>
      <c r="F146" s="81">
        <v>0.72818767366740589</v>
      </c>
    </row>
    <row r="147" spans="2:18" ht="15" customHeight="1">
      <c r="B147" s="82" t="s">
        <v>158</v>
      </c>
      <c r="C147" s="141">
        <v>4.8273642591145238</v>
      </c>
      <c r="D147" s="141">
        <v>4.0937924325638901</v>
      </c>
      <c r="E147" s="141">
        <v>2.2681011922070371</v>
      </c>
      <c r="F147" s="141">
        <v>4.3549375575821783</v>
      </c>
    </row>
    <row r="148" spans="2:18" ht="15" customHeight="1">
      <c r="B148" s="82" t="s">
        <v>159</v>
      </c>
      <c r="C148" s="141">
        <v>3.9112582566499503</v>
      </c>
      <c r="D148" s="141">
        <v>3.3412937824702529</v>
      </c>
      <c r="E148" s="141">
        <v>2.9237251698340354</v>
      </c>
      <c r="F148" s="141">
        <v>3.6251546660299128</v>
      </c>
    </row>
    <row r="149" spans="2:18" ht="15" customHeight="1">
      <c r="B149" s="82" t="s">
        <v>160</v>
      </c>
      <c r="C149" s="141">
        <v>0.51042158749179067</v>
      </c>
      <c r="D149" s="141">
        <v>0.55028511848829276</v>
      </c>
      <c r="E149" s="141">
        <v>5.4850932043914502E-2</v>
      </c>
      <c r="F149" s="141">
        <v>0.44290170548943819</v>
      </c>
    </row>
    <row r="150" spans="2:18" ht="15" customHeight="1">
      <c r="B150" s="82" t="s">
        <v>161</v>
      </c>
      <c r="C150" s="141">
        <v>1.9929051228789554</v>
      </c>
      <c r="D150" s="141">
        <v>2.0301509131713971</v>
      </c>
      <c r="E150" s="141">
        <v>0.92184779268667416</v>
      </c>
      <c r="F150" s="141">
        <v>1.9562301974096343</v>
      </c>
    </row>
    <row r="151" spans="2:18" ht="15" customHeight="1">
      <c r="B151" s="6" t="s">
        <v>143</v>
      </c>
      <c r="C151" s="113"/>
      <c r="D151" s="113"/>
      <c r="E151" s="28"/>
      <c r="F151" s="28"/>
    </row>
    <row r="152" spans="2:18" ht="15" customHeight="1">
      <c r="B152" s="28"/>
      <c r="C152" s="113"/>
      <c r="D152" s="113"/>
      <c r="E152" s="28"/>
      <c r="F152" s="28"/>
    </row>
    <row r="153" spans="2:18" ht="15" customHeight="1">
      <c r="B153" s="2110" t="s">
        <v>201</v>
      </c>
      <c r="C153" s="2110"/>
      <c r="D153" s="2110"/>
      <c r="E153" s="2110"/>
      <c r="F153" s="2110"/>
    </row>
    <row r="154" spans="2:18" ht="14.25" customHeight="1">
      <c r="B154" s="159" t="s">
        <v>235</v>
      </c>
      <c r="C154" s="159"/>
      <c r="D154" s="159"/>
      <c r="E154" s="463"/>
      <c r="F154" s="463"/>
    </row>
    <row r="155" spans="2:18" s="7" customFormat="1" ht="21.75" customHeight="1">
      <c r="B155" s="88" t="s">
        <v>15</v>
      </c>
      <c r="C155" s="91" t="s">
        <v>19</v>
      </c>
      <c r="D155" s="75" t="s">
        <v>20</v>
      </c>
      <c r="E155" s="91" t="s">
        <v>18</v>
      </c>
      <c r="F155" s="91" t="s">
        <v>5</v>
      </c>
      <c r="G155" s="2571"/>
      <c r="H155" s="2571"/>
      <c r="I155" s="2571"/>
      <c r="J155" s="2571"/>
      <c r="K155" s="2571"/>
      <c r="L155" s="2571"/>
      <c r="M155" s="2571"/>
      <c r="N155" s="2571"/>
      <c r="O155" s="2571"/>
      <c r="P155" s="2571"/>
      <c r="Q155" s="2571"/>
      <c r="R155" s="2571"/>
    </row>
    <row r="156" spans="2:18" ht="15" customHeight="1">
      <c r="B156" s="80" t="s">
        <v>0</v>
      </c>
      <c r="C156" s="81">
        <v>0.90977460821612099</v>
      </c>
      <c r="D156" s="81">
        <v>1.1635954492287892</v>
      </c>
      <c r="E156" s="81">
        <v>0.1967580330250791</v>
      </c>
      <c r="F156" s="81">
        <v>0.87725861842088282</v>
      </c>
    </row>
    <row r="157" spans="2:18" ht="15" customHeight="1">
      <c r="B157" s="82" t="s">
        <v>158</v>
      </c>
      <c r="C157" s="141">
        <v>7.8338721711017163</v>
      </c>
      <c r="D157" s="141">
        <v>6.8925512676152456</v>
      </c>
      <c r="E157" s="141">
        <v>3.2032854209445585</v>
      </c>
      <c r="F157" s="141">
        <v>7.0961384573669557</v>
      </c>
    </row>
    <row r="158" spans="2:18" ht="15" customHeight="1">
      <c r="B158" s="82" t="s">
        <v>159</v>
      </c>
      <c r="C158" s="155">
        <v>6.2641332882800924</v>
      </c>
      <c r="D158" s="141">
        <v>5.5216104408633795</v>
      </c>
      <c r="E158" s="141">
        <v>4.9097472924187722</v>
      </c>
      <c r="F158" s="141">
        <v>5.8950608567959106</v>
      </c>
    </row>
    <row r="159" spans="2:18" ht="15" customHeight="1">
      <c r="B159" s="82" t="s">
        <v>160</v>
      </c>
      <c r="C159" s="155">
        <v>0.558260043325012</v>
      </c>
      <c r="D159" s="141">
        <v>0.61075572985309712</v>
      </c>
      <c r="E159" s="141">
        <v>5.6188031084947659E-2</v>
      </c>
      <c r="F159" s="141">
        <v>0.48050248144662666</v>
      </c>
    </row>
    <row r="160" spans="2:18" ht="15" customHeight="1">
      <c r="B160" s="82" t="s">
        <v>161</v>
      </c>
      <c r="C160" s="155">
        <v>2.5863200735197585</v>
      </c>
      <c r="D160" s="141">
        <v>2.6178545863585234</v>
      </c>
      <c r="E160" s="141">
        <v>1.3026487190620928</v>
      </c>
      <c r="F160" s="141">
        <v>2.5432349949135302</v>
      </c>
    </row>
    <row r="161" spans="2:6" ht="15" customHeight="1">
      <c r="B161" s="6" t="s">
        <v>125</v>
      </c>
      <c r="C161" s="113"/>
      <c r="D161" s="113"/>
      <c r="E161" s="28"/>
      <c r="F161" s="28"/>
    </row>
    <row r="162" spans="2:6" ht="15" customHeight="1">
      <c r="B162" s="1"/>
    </row>
    <row r="163" spans="2:6">
      <c r="B163" s="6"/>
    </row>
  </sheetData>
  <mergeCells count="8">
    <mergeCell ref="B143:F143"/>
    <mergeCell ref="B153:F153"/>
    <mergeCell ref="B2:F2"/>
    <mergeCell ref="B22:F22"/>
    <mergeCell ref="B71:F71"/>
    <mergeCell ref="B87:F87"/>
    <mergeCell ref="B97:F97"/>
    <mergeCell ref="B107:F107"/>
  </mergeCells>
  <pageMargins left="0.21" right="0.35" top="0.75" bottom="0.56999999999999995" header="0.3" footer="0.3"/>
  <pageSetup paperSize="9" scale="97" orientation="portrait" r:id="rId1"/>
  <headerFooter>
    <oddFooter>&amp;C&amp;P</oddFooter>
  </headerFooter>
  <rowBreaks count="4" manualBreakCount="4">
    <brk id="21" max="5" man="1"/>
    <brk id="57" max="16383" man="1"/>
    <brk id="106" max="5" man="1"/>
    <brk id="141" max="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B1:C6"/>
  <sheetViews>
    <sheetView view="pageBreakPreview" zoomScale="90" zoomScaleSheetLayoutView="90" workbookViewId="0">
      <selection activeCell="C3" sqref="C3"/>
    </sheetView>
  </sheetViews>
  <sheetFormatPr defaultRowHeight="14.25"/>
  <cols>
    <col min="1" max="16384" width="9.140625" style="27"/>
  </cols>
  <sheetData>
    <row r="1" spans="2:3" ht="99.75" customHeight="1">
      <c r="B1" s="165" t="s">
        <v>246</v>
      </c>
      <c r="C1" s="166"/>
    </row>
    <row r="2" spans="2:3" ht="27" customHeight="1">
      <c r="B2" s="167" t="s">
        <v>247</v>
      </c>
      <c r="C2" s="166"/>
    </row>
    <row r="3" spans="2:3" ht="26.25" customHeight="1">
      <c r="B3" s="167" t="s">
        <v>248</v>
      </c>
      <c r="C3" s="166"/>
    </row>
    <row r="4" spans="2:3" ht="30.75" customHeight="1">
      <c r="B4" s="167" t="s">
        <v>249</v>
      </c>
      <c r="C4" s="167"/>
    </row>
    <row r="5" spans="2:3" ht="30" customHeight="1">
      <c r="B5" s="167" t="s">
        <v>250</v>
      </c>
      <c r="C5" s="166"/>
    </row>
    <row r="6" spans="2:3" ht="15">
      <c r="B6" s="168"/>
      <c r="C6" s="166"/>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28182"/>
  </sheetPr>
  <dimension ref="A1:W907"/>
  <sheetViews>
    <sheetView view="pageBreakPreview" topLeftCell="A299" zoomScaleNormal="100" zoomScaleSheetLayoutView="100" workbookViewId="0">
      <selection activeCell="D217" sqref="D217"/>
    </sheetView>
  </sheetViews>
  <sheetFormatPr defaultRowHeight="14.25"/>
  <cols>
    <col min="1" max="1" width="2.28515625" style="2" customWidth="1"/>
    <col min="2" max="2" width="38.7109375" style="2" customWidth="1"/>
    <col min="3" max="3" width="16.28515625" style="170" customWidth="1"/>
    <col min="4" max="4" width="15.28515625" style="170" customWidth="1"/>
    <col min="5" max="5" width="16" style="170" customWidth="1"/>
    <col min="6" max="6" width="17.85546875" style="22" customWidth="1"/>
    <col min="7" max="7" width="10.85546875" style="2560" customWidth="1"/>
    <col min="8" max="8" width="18.85546875" style="2560" customWidth="1"/>
    <col min="9" max="9" width="17.7109375" style="2560" customWidth="1"/>
    <col min="10" max="11" width="18.140625" style="2560" customWidth="1"/>
    <col min="12" max="23" width="9.140625" style="2560"/>
    <col min="24" max="16384" width="9.140625" style="2"/>
  </cols>
  <sheetData>
    <row r="1" spans="1:14" ht="23.25" customHeight="1">
      <c r="B1" s="169" t="s">
        <v>251</v>
      </c>
    </row>
    <row r="2" spans="1:14" ht="114" customHeight="1">
      <c r="B2" s="2119" t="s">
        <v>252</v>
      </c>
      <c r="C2" s="2119"/>
      <c r="D2" s="2119"/>
      <c r="E2" s="2119"/>
      <c r="F2" s="2119"/>
      <c r="G2" s="2663"/>
    </row>
    <row r="3" spans="1:14" ht="13.5" customHeight="1">
      <c r="B3" s="171"/>
      <c r="H3" s="2573"/>
      <c r="I3" s="2573"/>
      <c r="J3" s="2573"/>
      <c r="K3" s="2573"/>
      <c r="L3" s="2573"/>
    </row>
    <row r="4" spans="1:14" ht="15" customHeight="1">
      <c r="A4" s="172"/>
      <c r="B4" s="173" t="s">
        <v>4</v>
      </c>
      <c r="C4" s="174"/>
      <c r="D4" s="174"/>
      <c r="E4" s="175"/>
      <c r="F4" s="2120">
        <v>2012</v>
      </c>
      <c r="G4" s="2664"/>
      <c r="H4" s="2573"/>
      <c r="I4" s="2573"/>
      <c r="J4" s="2573"/>
      <c r="K4" s="2573"/>
      <c r="L4" s="2573"/>
    </row>
    <row r="5" spans="1:14">
      <c r="A5" s="172"/>
      <c r="B5" s="176" t="s">
        <v>253</v>
      </c>
      <c r="C5" s="174"/>
      <c r="D5" s="174"/>
      <c r="E5" s="30">
        <v>268</v>
      </c>
      <c r="F5" s="2120"/>
      <c r="G5" s="2664"/>
      <c r="H5" s="2573"/>
      <c r="I5" s="2573"/>
      <c r="J5" s="2573"/>
      <c r="K5" s="2573"/>
      <c r="L5" s="2573"/>
    </row>
    <row r="6" spans="1:14">
      <c r="A6" s="172"/>
      <c r="B6" s="176" t="s">
        <v>254</v>
      </c>
      <c r="C6" s="177"/>
      <c r="D6" s="174"/>
      <c r="E6" s="30">
        <v>183</v>
      </c>
      <c r="F6" s="2120"/>
      <c r="G6" s="2664"/>
      <c r="H6" s="2573"/>
      <c r="I6" s="2573"/>
      <c r="J6" s="2573"/>
      <c r="K6" s="2573"/>
      <c r="L6" s="2573"/>
    </row>
    <row r="7" spans="1:14">
      <c r="A7" s="172"/>
      <c r="B7" s="176" t="s">
        <v>255</v>
      </c>
      <c r="C7" s="177"/>
      <c r="D7" s="174"/>
      <c r="E7" s="30">
        <v>124997</v>
      </c>
      <c r="F7" s="2120"/>
      <c r="G7" s="2664"/>
      <c r="H7" s="2573"/>
      <c r="I7" s="2573"/>
      <c r="J7" s="2573"/>
      <c r="K7" s="2573"/>
      <c r="L7" s="2573"/>
      <c r="M7" s="2573"/>
      <c r="N7" s="2573"/>
    </row>
    <row r="8" spans="1:14">
      <c r="A8" s="172"/>
      <c r="B8" s="176" t="s">
        <v>256</v>
      </c>
      <c r="C8" s="177"/>
      <c r="D8" s="174"/>
      <c r="E8" s="30">
        <v>185623</v>
      </c>
      <c r="F8" s="2120"/>
      <c r="G8" s="2664"/>
      <c r="H8" s="2573"/>
      <c r="I8" s="2573"/>
      <c r="J8" s="2573"/>
      <c r="K8" s="2573"/>
      <c r="L8" s="2573"/>
      <c r="M8" s="2573"/>
      <c r="N8" s="2573"/>
    </row>
    <row r="9" spans="1:14">
      <c r="A9" s="172"/>
      <c r="B9" s="176" t="s">
        <v>257</v>
      </c>
      <c r="C9" s="177"/>
      <c r="D9" s="174"/>
      <c r="E9" s="23">
        <v>14.001983411467725</v>
      </c>
      <c r="F9" s="2120"/>
      <c r="G9" s="2664"/>
      <c r="H9" s="2573"/>
      <c r="I9" s="2573"/>
      <c r="J9" s="2573"/>
      <c r="K9" s="2573"/>
      <c r="L9" s="2573"/>
      <c r="M9" s="2573"/>
      <c r="N9" s="2573"/>
    </row>
    <row r="10" spans="1:14">
      <c r="A10" s="172"/>
      <c r="B10" s="176" t="s">
        <v>258</v>
      </c>
      <c r="C10" s="177"/>
      <c r="D10" s="174"/>
      <c r="E10" s="23">
        <v>23.007184652988666</v>
      </c>
      <c r="F10" s="2120"/>
      <c r="G10" s="2664"/>
      <c r="H10" s="2573"/>
      <c r="I10" s="2573"/>
      <c r="J10" s="2573"/>
      <c r="K10" s="2573"/>
      <c r="L10" s="2573"/>
      <c r="M10" s="2573"/>
      <c r="N10" s="2573"/>
    </row>
    <row r="11" spans="1:14">
      <c r="A11" s="172"/>
      <c r="B11" s="176" t="s">
        <v>259</v>
      </c>
      <c r="C11" s="177"/>
      <c r="D11" s="174"/>
      <c r="E11" s="30">
        <v>8</v>
      </c>
      <c r="F11" s="2120"/>
      <c r="G11" s="2664"/>
      <c r="H11" s="2573"/>
      <c r="I11" s="2573"/>
      <c r="J11" s="2573"/>
      <c r="K11" s="2573"/>
      <c r="L11" s="2573"/>
      <c r="M11" s="2573"/>
      <c r="N11" s="2573"/>
    </row>
    <row r="12" spans="1:14" ht="15" customHeight="1">
      <c r="A12" s="172"/>
      <c r="B12" s="173" t="s">
        <v>260</v>
      </c>
      <c r="E12" s="178"/>
      <c r="F12" s="2120"/>
      <c r="G12" s="2664"/>
      <c r="H12" s="2665"/>
      <c r="I12" s="2573"/>
      <c r="J12" s="2573"/>
      <c r="K12" s="2573"/>
    </row>
    <row r="13" spans="1:14">
      <c r="A13" s="172"/>
      <c r="B13" s="176" t="s">
        <v>261</v>
      </c>
      <c r="E13" s="30">
        <v>38949</v>
      </c>
      <c r="F13" s="2120"/>
      <c r="G13" s="2664"/>
      <c r="H13" s="2665"/>
      <c r="I13" s="2573"/>
      <c r="J13" s="2573"/>
      <c r="K13" s="2573"/>
    </row>
    <row r="14" spans="1:14">
      <c r="A14" s="172"/>
      <c r="B14" s="176" t="s">
        <v>262</v>
      </c>
      <c r="E14" s="30">
        <v>806474</v>
      </c>
      <c r="F14" s="2120"/>
      <c r="H14" s="2665"/>
      <c r="I14" s="2573"/>
      <c r="J14" s="2573"/>
      <c r="K14" s="2573"/>
    </row>
    <row r="15" spans="1:14" ht="15">
      <c r="A15" s="172"/>
      <c r="B15" s="173" t="s">
        <v>263</v>
      </c>
      <c r="E15" s="179"/>
      <c r="F15" s="2120"/>
      <c r="G15" s="2664"/>
      <c r="H15" s="2665"/>
      <c r="I15" s="2573"/>
      <c r="J15" s="2573"/>
      <c r="K15" s="2573"/>
    </row>
    <row r="16" spans="1:14">
      <c r="A16" s="172"/>
      <c r="B16" s="176" t="s">
        <v>264</v>
      </c>
      <c r="C16" s="30"/>
      <c r="D16" s="30"/>
      <c r="E16" s="30">
        <v>37490</v>
      </c>
      <c r="F16" s="2120"/>
      <c r="G16" s="2664"/>
      <c r="H16" s="2665"/>
      <c r="I16" s="2573"/>
      <c r="J16" s="2573"/>
      <c r="K16" s="2573"/>
    </row>
    <row r="17" spans="1:11">
      <c r="A17" s="172"/>
      <c r="B17" s="176" t="s">
        <v>265</v>
      </c>
      <c r="E17" s="180">
        <v>783</v>
      </c>
      <c r="F17" s="2120"/>
      <c r="G17" s="2664"/>
      <c r="H17" s="2665"/>
      <c r="I17" s="2573"/>
      <c r="J17" s="2573"/>
      <c r="K17" s="2573"/>
    </row>
    <row r="18" spans="1:11" ht="15">
      <c r="A18" s="172"/>
      <c r="B18" s="173" t="s">
        <v>266</v>
      </c>
      <c r="E18" s="179"/>
      <c r="F18" s="2120"/>
      <c r="G18" s="2664"/>
      <c r="H18" s="2665"/>
      <c r="I18" s="2573"/>
      <c r="J18" s="2573"/>
      <c r="K18" s="2573"/>
    </row>
    <row r="19" spans="1:11">
      <c r="A19" s="172"/>
      <c r="B19" s="176" t="s">
        <v>267</v>
      </c>
      <c r="E19" s="30">
        <v>163584</v>
      </c>
      <c r="F19" s="2120"/>
      <c r="G19" s="2664"/>
      <c r="I19" s="2573"/>
      <c r="J19" s="2573"/>
      <c r="K19" s="2573"/>
    </row>
    <row r="20" spans="1:11">
      <c r="A20" s="172"/>
      <c r="B20" s="176" t="s">
        <v>268</v>
      </c>
      <c r="E20" s="30">
        <v>409256</v>
      </c>
      <c r="F20" s="2120"/>
      <c r="G20" s="2664"/>
      <c r="I20" s="2573"/>
      <c r="J20" s="2573"/>
      <c r="K20" s="2573"/>
    </row>
    <row r="21" spans="1:11">
      <c r="B21" s="181"/>
      <c r="E21" s="30"/>
      <c r="F21" s="2120"/>
      <c r="I21" s="2573"/>
      <c r="J21" s="2573"/>
      <c r="K21" s="2573"/>
    </row>
    <row r="22" spans="1:11" ht="18.75" customHeight="1">
      <c r="B22" s="182" t="s">
        <v>269</v>
      </c>
    </row>
    <row r="23" spans="1:11" ht="409.6" customHeight="1">
      <c r="B23" s="2121" t="s">
        <v>270</v>
      </c>
      <c r="C23" s="2121"/>
      <c r="D23" s="2121"/>
      <c r="E23" s="2121"/>
      <c r="F23" s="2121"/>
      <c r="G23" s="2666"/>
    </row>
    <row r="24" spans="1:11" ht="15">
      <c r="B24" s="183"/>
    </row>
    <row r="25" spans="1:11" ht="15">
      <c r="B25" s="4" t="s">
        <v>271</v>
      </c>
      <c r="C25" s="184"/>
      <c r="D25" s="184"/>
      <c r="E25" s="184"/>
    </row>
    <row r="26" spans="1:11" ht="15">
      <c r="A26" s="172"/>
      <c r="B26" s="464" t="s">
        <v>272</v>
      </c>
      <c r="C26" s="184"/>
      <c r="D26" s="184"/>
      <c r="E26" s="184"/>
    </row>
    <row r="27" spans="1:11">
      <c r="A27" s="172"/>
      <c r="B27" s="185" t="s">
        <v>273</v>
      </c>
      <c r="E27" s="30">
        <v>268</v>
      </c>
    </row>
    <row r="28" spans="1:11">
      <c r="A28" s="172"/>
      <c r="B28" s="185" t="s">
        <v>274</v>
      </c>
      <c r="E28" s="30">
        <v>5448</v>
      </c>
    </row>
    <row r="29" spans="1:11">
      <c r="A29" s="172"/>
      <c r="B29" s="185" t="s">
        <v>275</v>
      </c>
      <c r="E29" s="30">
        <v>124997</v>
      </c>
    </row>
    <row r="30" spans="1:11">
      <c r="A30" s="172"/>
      <c r="B30" s="185" t="s">
        <v>276</v>
      </c>
      <c r="E30" s="30">
        <v>10451</v>
      </c>
    </row>
    <row r="31" spans="1:11">
      <c r="A31" s="172"/>
      <c r="B31" s="185" t="s">
        <v>277</v>
      </c>
      <c r="E31" s="30">
        <v>2535</v>
      </c>
      <c r="F31" s="186"/>
    </row>
    <row r="32" spans="1:11" ht="15">
      <c r="A32" s="172"/>
      <c r="B32" s="464" t="s">
        <v>278</v>
      </c>
      <c r="D32" s="187"/>
      <c r="E32" s="30"/>
      <c r="F32" s="186"/>
    </row>
    <row r="33" spans="1:11">
      <c r="A33" s="172"/>
      <c r="B33" s="185" t="s">
        <v>273</v>
      </c>
      <c r="D33" s="187"/>
      <c r="E33" s="30">
        <v>183</v>
      </c>
      <c r="F33" s="186"/>
    </row>
    <row r="34" spans="1:11">
      <c r="A34" s="172"/>
      <c r="B34" s="185" t="s">
        <v>274</v>
      </c>
      <c r="D34" s="187"/>
      <c r="E34" s="30">
        <v>8053</v>
      </c>
      <c r="F34" s="188"/>
      <c r="G34" s="2571"/>
    </row>
    <row r="35" spans="1:11">
      <c r="A35" s="172"/>
      <c r="B35" s="185" t="s">
        <v>275</v>
      </c>
      <c r="D35" s="187"/>
      <c r="E35" s="30">
        <v>185623</v>
      </c>
    </row>
    <row r="36" spans="1:11">
      <c r="A36" s="172"/>
      <c r="B36" s="185" t="s">
        <v>276</v>
      </c>
      <c r="D36" s="187"/>
      <c r="E36" s="30">
        <v>11733</v>
      </c>
      <c r="F36" s="189"/>
    </row>
    <row r="37" spans="1:11">
      <c r="A37" s="172"/>
      <c r="B37" s="185" t="s">
        <v>277</v>
      </c>
      <c r="D37" s="187"/>
      <c r="E37" s="30">
        <v>6355</v>
      </c>
    </row>
    <row r="38" spans="1:11" ht="15">
      <c r="A38" s="172"/>
      <c r="B38" s="464" t="s">
        <v>279</v>
      </c>
      <c r="E38" s="30"/>
    </row>
    <row r="39" spans="1:11">
      <c r="A39" s="172"/>
      <c r="B39" s="185" t="s">
        <v>280</v>
      </c>
      <c r="E39" s="23">
        <v>14.001983411467725</v>
      </c>
    </row>
    <row r="40" spans="1:11">
      <c r="A40" s="172"/>
      <c r="B40" s="185" t="s">
        <v>281</v>
      </c>
      <c r="E40" s="23">
        <v>23.007184652988666</v>
      </c>
      <c r="F40" s="468"/>
      <c r="G40" s="2571"/>
    </row>
    <row r="41" spans="1:11">
      <c r="A41" s="172"/>
      <c r="B41" s="185"/>
      <c r="E41" s="23"/>
      <c r="F41" s="468"/>
      <c r="G41" s="2571"/>
    </row>
    <row r="42" spans="1:11">
      <c r="A42" s="172"/>
      <c r="B42" s="185" t="s">
        <v>259</v>
      </c>
      <c r="E42" s="30">
        <v>8</v>
      </c>
    </row>
    <row r="43" spans="1:11">
      <c r="A43" s="172"/>
      <c r="B43" s="2122" t="s">
        <v>282</v>
      </c>
      <c r="C43" s="2122"/>
      <c r="D43" s="2122"/>
      <c r="E43" s="32">
        <v>107.89848826415596</v>
      </c>
    </row>
    <row r="44" spans="1:11" ht="30" customHeight="1">
      <c r="A44" s="10"/>
      <c r="B44" s="190"/>
      <c r="C44" s="191"/>
      <c r="D44" s="191"/>
      <c r="E44" s="32"/>
    </row>
    <row r="45" spans="1:11" ht="15">
      <c r="B45" s="3" t="s">
        <v>283</v>
      </c>
    </row>
    <row r="46" spans="1:11">
      <c r="B46" s="192"/>
    </row>
    <row r="47" spans="1:11" ht="15">
      <c r="B47" s="183"/>
    </row>
    <row r="48" spans="1:11" ht="15">
      <c r="B48" s="183"/>
      <c r="H48" s="2562" t="s">
        <v>284</v>
      </c>
      <c r="I48" s="2562"/>
      <c r="J48" s="2562"/>
      <c r="K48" s="2562"/>
    </row>
    <row r="49" spans="2:11" ht="15">
      <c r="B49" s="183"/>
      <c r="H49" s="2667" t="s">
        <v>2</v>
      </c>
      <c r="I49" s="2668" t="s">
        <v>285</v>
      </c>
      <c r="J49" s="2668" t="s">
        <v>278</v>
      </c>
      <c r="K49" s="2668" t="s">
        <v>0</v>
      </c>
    </row>
    <row r="50" spans="2:11" ht="15">
      <c r="B50" s="183"/>
      <c r="H50" s="2669" t="s">
        <v>19</v>
      </c>
      <c r="I50" s="2670">
        <v>126</v>
      </c>
      <c r="J50" s="2670">
        <v>116</v>
      </c>
      <c r="K50" s="2670">
        <v>242</v>
      </c>
    </row>
    <row r="51" spans="2:11" ht="15">
      <c r="B51" s="183"/>
      <c r="H51" s="2671" t="s">
        <v>20</v>
      </c>
      <c r="I51" s="2672">
        <v>111</v>
      </c>
      <c r="J51" s="2672">
        <v>57</v>
      </c>
      <c r="K51" s="2670">
        <v>168</v>
      </c>
    </row>
    <row r="52" spans="2:11" ht="15">
      <c r="B52" s="183"/>
      <c r="H52" s="2671" t="s">
        <v>18</v>
      </c>
      <c r="I52" s="2673">
        <v>31</v>
      </c>
      <c r="J52" s="2673">
        <v>10</v>
      </c>
      <c r="K52" s="2670">
        <v>41</v>
      </c>
    </row>
    <row r="53" spans="2:11" ht="15">
      <c r="B53" s="183"/>
      <c r="H53" s="2674" t="s">
        <v>286</v>
      </c>
      <c r="I53" s="2675"/>
      <c r="J53" s="2675"/>
      <c r="K53" s="2675"/>
    </row>
    <row r="54" spans="2:11" ht="15">
      <c r="B54" s="183"/>
    </row>
    <row r="55" spans="2:11" ht="15">
      <c r="B55" s="183"/>
    </row>
    <row r="56" spans="2:11" ht="15">
      <c r="B56" s="183"/>
    </row>
    <row r="57" spans="2:11" ht="15">
      <c r="B57" s="183"/>
      <c r="F57" s="194"/>
    </row>
    <row r="58" spans="2:11" ht="15">
      <c r="B58" s="183"/>
      <c r="F58" s="194"/>
    </row>
    <row r="59" spans="2:11" ht="15">
      <c r="B59" s="183"/>
    </row>
    <row r="60" spans="2:11" ht="15">
      <c r="B60" s="183"/>
    </row>
    <row r="61" spans="2:11" ht="15">
      <c r="B61" s="183"/>
    </row>
    <row r="62" spans="2:11">
      <c r="B62" s="193" t="s">
        <v>287</v>
      </c>
    </row>
    <row r="63" spans="2:11" ht="15">
      <c r="B63" s="183"/>
    </row>
    <row r="64" spans="2:11" ht="15">
      <c r="B64" s="183"/>
    </row>
    <row r="65" spans="1:23" ht="15" customHeight="1">
      <c r="B65" s="4" t="s">
        <v>288</v>
      </c>
      <c r="C65" s="12"/>
      <c r="D65" s="12"/>
      <c r="E65" s="12"/>
    </row>
    <row r="66" spans="1:23" s="7" customFormat="1" ht="15" customHeight="1">
      <c r="B66" s="195" t="s">
        <v>289</v>
      </c>
      <c r="C66" s="476" t="s">
        <v>3</v>
      </c>
      <c r="D66" s="476" t="s">
        <v>6</v>
      </c>
      <c r="E66" s="476" t="s">
        <v>0</v>
      </c>
      <c r="F66" s="170"/>
      <c r="G66" s="2571"/>
      <c r="H66" s="2571"/>
      <c r="I66" s="2571"/>
      <c r="J66" s="2571"/>
      <c r="K66" s="2571"/>
      <c r="L66" s="2571"/>
      <c r="M66" s="2571"/>
      <c r="N66" s="2571"/>
      <c r="O66" s="2571"/>
      <c r="P66" s="2571"/>
      <c r="Q66" s="2571"/>
      <c r="R66" s="2571"/>
      <c r="S66" s="2571"/>
      <c r="T66" s="2571"/>
      <c r="U66" s="2571"/>
      <c r="V66" s="2571"/>
      <c r="W66" s="2571"/>
    </row>
    <row r="67" spans="1:23" s="7" customFormat="1" ht="15" customHeight="1">
      <c r="B67" s="196" t="s">
        <v>0</v>
      </c>
      <c r="C67" s="31">
        <f>SUM(C68:C72)</f>
        <v>268</v>
      </c>
      <c r="D67" s="31">
        <f>SUM(D68:D72)</f>
        <v>183</v>
      </c>
      <c r="E67" s="31">
        <f>SUM(E68:E72)</f>
        <v>451</v>
      </c>
      <c r="F67" s="197"/>
      <c r="G67" s="2571"/>
      <c r="H67" s="2571"/>
      <c r="I67" s="2571"/>
      <c r="J67" s="2571"/>
      <c r="K67" s="2571"/>
      <c r="L67" s="2571"/>
      <c r="M67" s="2571"/>
      <c r="N67" s="2571"/>
      <c r="O67" s="2571"/>
      <c r="P67" s="2571"/>
      <c r="Q67" s="2571"/>
      <c r="R67" s="2571"/>
      <c r="S67" s="2571"/>
      <c r="T67" s="2571"/>
      <c r="U67" s="2571"/>
      <c r="V67" s="2571"/>
      <c r="W67" s="2571"/>
    </row>
    <row r="68" spans="1:23">
      <c r="A68" s="10"/>
      <c r="B68" s="198" t="s">
        <v>290</v>
      </c>
      <c r="C68" s="30">
        <v>48</v>
      </c>
      <c r="D68" s="30">
        <v>6</v>
      </c>
      <c r="E68" s="30">
        <f>SUM(C68:D68)</f>
        <v>54</v>
      </c>
    </row>
    <row r="69" spans="1:23">
      <c r="A69" s="10"/>
      <c r="B69" s="198" t="s">
        <v>291</v>
      </c>
      <c r="C69" s="30">
        <v>80</v>
      </c>
      <c r="D69" s="30">
        <v>0</v>
      </c>
      <c r="E69" s="30">
        <f>SUM(C69:D69)</f>
        <v>80</v>
      </c>
    </row>
    <row r="70" spans="1:23">
      <c r="A70" s="10"/>
      <c r="B70" s="198" t="s">
        <v>292</v>
      </c>
      <c r="C70" s="30">
        <v>46</v>
      </c>
      <c r="D70" s="30">
        <v>0</v>
      </c>
      <c r="E70" s="30">
        <f>SUM(C70:D70)</f>
        <v>46</v>
      </c>
    </row>
    <row r="71" spans="1:23">
      <c r="A71" s="10"/>
      <c r="B71" s="198" t="s">
        <v>293</v>
      </c>
      <c r="C71" s="30">
        <v>36</v>
      </c>
      <c r="D71" s="30">
        <v>0</v>
      </c>
      <c r="E71" s="30">
        <f>SUM(C71:D71)</f>
        <v>36</v>
      </c>
    </row>
    <row r="72" spans="1:23">
      <c r="A72" s="10"/>
      <c r="B72" s="198" t="s">
        <v>294</v>
      </c>
      <c r="C72" s="30">
        <v>58</v>
      </c>
      <c r="D72" s="30">
        <v>177</v>
      </c>
      <c r="E72" s="30">
        <f>SUM(C72:D72)</f>
        <v>235</v>
      </c>
    </row>
    <row r="73" spans="1:23">
      <c r="B73" s="193" t="s">
        <v>295</v>
      </c>
      <c r="C73" s="184"/>
      <c r="D73" s="184"/>
      <c r="E73" s="184"/>
    </row>
    <row r="74" spans="1:23">
      <c r="B74" s="193"/>
      <c r="C74" s="184"/>
      <c r="D74" s="184"/>
      <c r="E74" s="184"/>
    </row>
    <row r="75" spans="1:23" ht="15">
      <c r="B75" s="13" t="s">
        <v>296</v>
      </c>
      <c r="C75" s="199"/>
      <c r="D75" s="199"/>
      <c r="E75" s="199"/>
    </row>
    <row r="76" spans="1:23" s="7" customFormat="1" ht="12.75">
      <c r="B76" s="475" t="s">
        <v>297</v>
      </c>
      <c r="C76" s="476" t="s">
        <v>3</v>
      </c>
      <c r="D76" s="476" t="s">
        <v>6</v>
      </c>
      <c r="E76" s="476" t="s">
        <v>0</v>
      </c>
      <c r="F76" s="170"/>
      <c r="G76" s="2571"/>
      <c r="H76" s="2571"/>
      <c r="I76" s="2571"/>
      <c r="J76" s="2571"/>
      <c r="K76" s="2571"/>
      <c r="L76" s="2571"/>
      <c r="M76" s="2571"/>
      <c r="N76" s="2571"/>
      <c r="O76" s="2571"/>
      <c r="P76" s="2571"/>
      <c r="Q76" s="2571"/>
      <c r="R76" s="2571"/>
      <c r="S76" s="2571"/>
      <c r="T76" s="2571"/>
      <c r="U76" s="2571"/>
      <c r="V76" s="2571"/>
      <c r="W76" s="2571"/>
    </row>
    <row r="77" spans="1:23" s="7" customFormat="1" ht="12.75">
      <c r="B77" s="196" t="s">
        <v>0</v>
      </c>
      <c r="C77" s="31">
        <f>SUM(C78:C80)</f>
        <v>3</v>
      </c>
      <c r="D77" s="31">
        <f>SUM(D78:D80)</f>
        <v>25</v>
      </c>
      <c r="E77" s="31">
        <f>SUM(E78:E80)</f>
        <v>28</v>
      </c>
      <c r="F77" s="170"/>
      <c r="G77" s="2571"/>
      <c r="H77" s="2571"/>
      <c r="I77" s="2571"/>
      <c r="J77" s="2571"/>
      <c r="K77" s="2571"/>
      <c r="L77" s="2571"/>
      <c r="M77" s="2571"/>
      <c r="N77" s="2571"/>
      <c r="O77" s="2571"/>
      <c r="P77" s="2571"/>
      <c r="Q77" s="2571"/>
      <c r="R77" s="2571"/>
      <c r="S77" s="2571"/>
      <c r="T77" s="2571"/>
      <c r="U77" s="2571"/>
      <c r="V77" s="2571"/>
      <c r="W77" s="2571"/>
    </row>
    <row r="78" spans="1:23">
      <c r="B78" s="198" t="s">
        <v>259</v>
      </c>
      <c r="C78" s="30">
        <v>2</v>
      </c>
      <c r="D78" s="30">
        <v>6</v>
      </c>
      <c r="E78" s="30">
        <f>SUM(C78:D78)</f>
        <v>8</v>
      </c>
    </row>
    <row r="79" spans="1:23">
      <c r="B79" s="198" t="s">
        <v>298</v>
      </c>
      <c r="C79" s="30">
        <v>1</v>
      </c>
      <c r="D79" s="30">
        <v>14</v>
      </c>
      <c r="E79" s="30">
        <f>SUM(C79:D79)</f>
        <v>15</v>
      </c>
    </row>
    <row r="80" spans="1:23">
      <c r="B80" s="198" t="s">
        <v>299</v>
      </c>
      <c r="C80" s="30">
        <v>0</v>
      </c>
      <c r="D80" s="30">
        <v>5</v>
      </c>
      <c r="E80" s="30">
        <f>SUM(C80:D80)</f>
        <v>5</v>
      </c>
    </row>
    <row r="81" spans="2:23">
      <c r="B81" s="193" t="s">
        <v>300</v>
      </c>
    </row>
    <row r="82" spans="2:23">
      <c r="B82" s="193"/>
      <c r="C82" s="184"/>
      <c r="D82" s="184"/>
      <c r="E82" s="184"/>
    </row>
    <row r="83" spans="2:23" ht="15">
      <c r="B83" s="2110" t="s">
        <v>301</v>
      </c>
      <c r="C83" s="2110"/>
      <c r="D83" s="2110"/>
      <c r="E83" s="2110"/>
      <c r="F83" s="2110"/>
    </row>
    <row r="84" spans="2:23" s="7" customFormat="1" ht="12.75">
      <c r="B84" s="475" t="s">
        <v>289</v>
      </c>
      <c r="C84" s="476" t="s">
        <v>3</v>
      </c>
      <c r="D84" s="476" t="s">
        <v>6</v>
      </c>
      <c r="E84" s="476" t="s">
        <v>0</v>
      </c>
      <c r="F84" s="170"/>
      <c r="G84" s="2571"/>
      <c r="H84" s="2571"/>
      <c r="I84" s="2571"/>
      <c r="J84" s="2571"/>
      <c r="K84" s="2571"/>
      <c r="L84" s="2571"/>
      <c r="M84" s="2571"/>
      <c r="N84" s="2571"/>
      <c r="O84" s="2571"/>
      <c r="P84" s="2571"/>
      <c r="Q84" s="2571"/>
      <c r="R84" s="2571"/>
      <c r="S84" s="2571"/>
      <c r="T84" s="2571"/>
      <c r="U84" s="2571"/>
      <c r="V84" s="2571"/>
      <c r="W84" s="2571"/>
    </row>
    <row r="85" spans="2:23" s="7" customFormat="1" ht="12.75">
      <c r="B85" s="196" t="s">
        <v>0</v>
      </c>
      <c r="C85" s="31">
        <f>SUM(C86:C89)</f>
        <v>5448</v>
      </c>
      <c r="D85" s="31">
        <f>SUM(D86:D89)</f>
        <v>8053</v>
      </c>
      <c r="E85" s="31">
        <f>SUM(E86:E89)</f>
        <v>13501</v>
      </c>
      <c r="F85" s="170"/>
      <c r="G85" s="2571"/>
      <c r="H85" s="2571"/>
      <c r="I85" s="2571"/>
      <c r="J85" s="2571"/>
      <c r="K85" s="2571"/>
      <c r="L85" s="2571"/>
      <c r="M85" s="2571"/>
      <c r="N85" s="2571"/>
      <c r="O85" s="2571"/>
      <c r="P85" s="2571"/>
      <c r="Q85" s="2571"/>
      <c r="R85" s="2571"/>
      <c r="S85" s="2571"/>
      <c r="T85" s="2571"/>
      <c r="U85" s="2571"/>
      <c r="V85" s="2571"/>
      <c r="W85" s="2571"/>
    </row>
    <row r="86" spans="2:23">
      <c r="B86" s="198" t="s">
        <v>290</v>
      </c>
      <c r="C86" s="30">
        <v>604</v>
      </c>
      <c r="D86" s="30">
        <v>1568</v>
      </c>
      <c r="E86" s="30">
        <f>SUM(C86:D86)</f>
        <v>2172</v>
      </c>
    </row>
    <row r="87" spans="2:23">
      <c r="B87" s="198" t="s">
        <v>291</v>
      </c>
      <c r="C87" s="30">
        <v>2095</v>
      </c>
      <c r="D87" s="30">
        <v>3442</v>
      </c>
      <c r="E87" s="30">
        <f>SUM(C87:D87)</f>
        <v>5537</v>
      </c>
    </row>
    <row r="88" spans="2:23">
      <c r="B88" s="198" t="s">
        <v>292</v>
      </c>
      <c r="C88" s="30">
        <v>1544</v>
      </c>
      <c r="D88" s="30">
        <v>1930</v>
      </c>
      <c r="E88" s="30">
        <f>SUM(C88:D88)</f>
        <v>3474</v>
      </c>
      <c r="G88" s="2676"/>
    </row>
    <row r="89" spans="2:23">
      <c r="B89" s="198" t="s">
        <v>293</v>
      </c>
      <c r="C89" s="30">
        <v>1205</v>
      </c>
      <c r="D89" s="30">
        <v>1113</v>
      </c>
      <c r="E89" s="30">
        <f>SUM(C89:D89)</f>
        <v>2318</v>
      </c>
      <c r="G89" s="2677"/>
    </row>
    <row r="90" spans="2:23">
      <c r="B90" s="193" t="s">
        <v>295</v>
      </c>
      <c r="C90" s="184"/>
      <c r="D90" s="184"/>
      <c r="E90" s="184"/>
    </row>
    <row r="91" spans="2:23">
      <c r="B91" s="193"/>
      <c r="C91" s="184"/>
      <c r="D91" s="184"/>
      <c r="E91" s="184"/>
    </row>
    <row r="92" spans="2:23" ht="15">
      <c r="B92" s="2110" t="s">
        <v>302</v>
      </c>
      <c r="C92" s="2110"/>
      <c r="D92" s="2110"/>
      <c r="E92" s="2110"/>
      <c r="F92" s="2110"/>
    </row>
    <row r="93" spans="2:23" s="7" customFormat="1" ht="12.75">
      <c r="B93" s="475" t="s">
        <v>289</v>
      </c>
      <c r="C93" s="476" t="s">
        <v>3</v>
      </c>
      <c r="D93" s="476" t="s">
        <v>303</v>
      </c>
      <c r="E93" s="476" t="s">
        <v>0</v>
      </c>
      <c r="F93" s="170"/>
      <c r="G93" s="2571"/>
      <c r="H93" s="2571"/>
      <c r="I93" s="2571"/>
      <c r="J93" s="2571"/>
      <c r="K93" s="2571"/>
      <c r="L93" s="2571"/>
      <c r="M93" s="2571"/>
      <c r="N93" s="2571"/>
      <c r="O93" s="2571"/>
      <c r="P93" s="2571"/>
      <c r="Q93" s="2571"/>
      <c r="R93" s="2571"/>
      <c r="S93" s="2571"/>
      <c r="T93" s="2571"/>
      <c r="U93" s="2571"/>
      <c r="V93" s="2571"/>
      <c r="W93" s="2571"/>
    </row>
    <row r="94" spans="2:23" s="7" customFormat="1" ht="12.75">
      <c r="B94" s="196" t="s">
        <v>0</v>
      </c>
      <c r="C94" s="31">
        <f>SUM(C95:C98)</f>
        <v>124997</v>
      </c>
      <c r="D94" s="31">
        <f>SUM(D95:D98)</f>
        <v>185559</v>
      </c>
      <c r="E94" s="31">
        <f>SUM(E95:E98)</f>
        <v>310556</v>
      </c>
      <c r="F94" s="170"/>
      <c r="G94" s="2571"/>
      <c r="H94" s="2571"/>
      <c r="I94" s="2571"/>
      <c r="J94" s="2571"/>
      <c r="K94" s="2571"/>
      <c r="L94" s="2571"/>
      <c r="M94" s="2571"/>
      <c r="N94" s="2571"/>
      <c r="O94" s="2571"/>
      <c r="P94" s="2571"/>
      <c r="Q94" s="2571"/>
      <c r="R94" s="2571"/>
      <c r="S94" s="2571"/>
      <c r="T94" s="2571"/>
      <c r="U94" s="2571"/>
      <c r="V94" s="2571"/>
      <c r="W94" s="2571"/>
    </row>
    <row r="95" spans="2:23">
      <c r="B95" s="198" t="s">
        <v>290</v>
      </c>
      <c r="C95" s="30">
        <v>13029</v>
      </c>
      <c r="D95" s="30">
        <v>35890</v>
      </c>
      <c r="E95" s="30">
        <f>SUM(C95:D95)</f>
        <v>48919</v>
      </c>
    </row>
    <row r="96" spans="2:23">
      <c r="B96" s="198" t="s">
        <v>291</v>
      </c>
      <c r="C96" s="30">
        <v>46089</v>
      </c>
      <c r="D96" s="30">
        <v>84097</v>
      </c>
      <c r="E96" s="30">
        <f>SUM(C96:D96)</f>
        <v>130186</v>
      </c>
    </row>
    <row r="97" spans="2:23">
      <c r="B97" s="198" t="s">
        <v>292</v>
      </c>
      <c r="C97" s="30">
        <v>37993</v>
      </c>
      <c r="D97" s="30">
        <v>43277</v>
      </c>
      <c r="E97" s="30">
        <f>SUM(C97:D97)</f>
        <v>81270</v>
      </c>
    </row>
    <row r="98" spans="2:23">
      <c r="B98" s="198" t="s">
        <v>293</v>
      </c>
      <c r="C98" s="30">
        <v>27886</v>
      </c>
      <c r="D98" s="30">
        <v>22295</v>
      </c>
      <c r="E98" s="30">
        <f>SUM(C98:D98)</f>
        <v>50181</v>
      </c>
    </row>
    <row r="99" spans="2:23">
      <c r="B99" s="193" t="s">
        <v>295</v>
      </c>
      <c r="C99" s="184"/>
      <c r="D99" s="200"/>
      <c r="E99" s="184"/>
      <c r="F99" s="194"/>
    </row>
    <row r="100" spans="2:23">
      <c r="B100" s="1" t="s">
        <v>304</v>
      </c>
      <c r="C100" s="184"/>
      <c r="D100" s="184"/>
      <c r="E100" s="184"/>
    </row>
    <row r="101" spans="2:23">
      <c r="C101" s="184"/>
      <c r="D101" s="184"/>
      <c r="E101" s="184"/>
    </row>
    <row r="102" spans="2:23">
      <c r="B102" s="2110" t="s">
        <v>305</v>
      </c>
      <c r="C102" s="2110"/>
      <c r="D102" s="2110"/>
      <c r="E102" s="2110"/>
      <c r="F102" s="2110"/>
    </row>
    <row r="103" spans="2:23" ht="15.75" customHeight="1">
      <c r="B103" s="2110"/>
      <c r="C103" s="2110"/>
      <c r="D103" s="2110"/>
      <c r="E103" s="2110"/>
      <c r="F103" s="2110"/>
    </row>
    <row r="104" spans="2:23" s="7" customFormat="1" ht="15" customHeight="1">
      <c r="B104" s="195" t="s">
        <v>306</v>
      </c>
      <c r="C104" s="476" t="s">
        <v>307</v>
      </c>
      <c r="D104" s="476" t="s">
        <v>308</v>
      </c>
      <c r="E104" s="476" t="s">
        <v>309</v>
      </c>
      <c r="F104" s="476" t="s">
        <v>310</v>
      </c>
      <c r="G104" s="2571"/>
      <c r="H104" s="2571"/>
      <c r="I104" s="2571"/>
      <c r="J104" s="2571"/>
      <c r="K104" s="2571"/>
      <c r="L104" s="2571"/>
      <c r="M104" s="2571"/>
      <c r="N104" s="2571"/>
      <c r="O104" s="2571"/>
      <c r="P104" s="2571"/>
      <c r="Q104" s="2571"/>
      <c r="R104" s="2571"/>
      <c r="S104" s="2571"/>
      <c r="T104" s="2571"/>
      <c r="U104" s="2571"/>
      <c r="V104" s="2571"/>
      <c r="W104" s="2571"/>
    </row>
    <row r="105" spans="2:23" s="7" customFormat="1" ht="15" customHeight="1">
      <c r="B105" s="2123" t="s">
        <v>22</v>
      </c>
      <c r="C105" s="2123"/>
      <c r="D105" s="31"/>
      <c r="E105" s="31"/>
      <c r="F105" s="31"/>
      <c r="G105" s="2571"/>
      <c r="H105" s="2571"/>
      <c r="I105" s="2571"/>
      <c r="J105" s="2571"/>
      <c r="K105" s="2571"/>
      <c r="L105" s="2571"/>
      <c r="M105" s="2571"/>
      <c r="N105" s="2571"/>
      <c r="O105" s="2571"/>
      <c r="P105" s="2571"/>
      <c r="Q105" s="2571"/>
      <c r="R105" s="2571"/>
      <c r="S105" s="2571"/>
      <c r="T105" s="2571"/>
      <c r="U105" s="2571"/>
      <c r="V105" s="2571"/>
      <c r="W105" s="2571"/>
    </row>
    <row r="106" spans="2:23" s="7" customFormat="1" ht="15" customHeight="1">
      <c r="B106" s="198" t="s">
        <v>273</v>
      </c>
      <c r="C106" s="30">
        <f>SUM(C112+C118)</f>
        <v>495</v>
      </c>
      <c r="D106" s="30">
        <v>489</v>
      </c>
      <c r="E106" s="30">
        <v>480</v>
      </c>
      <c r="F106" s="30">
        <v>451</v>
      </c>
      <c r="G106" s="2571"/>
      <c r="H106" s="2571"/>
      <c r="I106" s="2571"/>
      <c r="J106" s="2571"/>
      <c r="K106" s="2571"/>
      <c r="L106" s="2571"/>
      <c r="M106" s="2571"/>
      <c r="N106" s="2571"/>
      <c r="O106" s="2571"/>
      <c r="P106" s="2571"/>
      <c r="Q106" s="2571"/>
      <c r="R106" s="2571"/>
      <c r="S106" s="2571"/>
      <c r="T106" s="2571"/>
      <c r="U106" s="2571"/>
      <c r="V106" s="2571"/>
      <c r="W106" s="2571"/>
    </row>
    <row r="107" spans="2:23" s="7" customFormat="1" ht="15" customHeight="1">
      <c r="B107" s="198" t="s">
        <v>274</v>
      </c>
      <c r="C107" s="30">
        <f>SUM(C113+C119)</f>
        <v>11328</v>
      </c>
      <c r="D107" s="30">
        <v>12038</v>
      </c>
      <c r="E107" s="30">
        <v>13528</v>
      </c>
      <c r="F107" s="30">
        <v>13501</v>
      </c>
      <c r="G107" s="2571"/>
      <c r="H107" s="2571"/>
      <c r="I107" s="2571"/>
      <c r="J107" s="2571"/>
      <c r="K107" s="2571"/>
      <c r="L107" s="2571"/>
      <c r="M107" s="2571"/>
      <c r="N107" s="2571"/>
      <c r="O107" s="2571"/>
      <c r="P107" s="2571"/>
      <c r="Q107" s="2571"/>
      <c r="R107" s="2571"/>
      <c r="S107" s="2571"/>
      <c r="T107" s="2571"/>
      <c r="U107" s="2571"/>
      <c r="V107" s="2571"/>
      <c r="W107" s="2571"/>
    </row>
    <row r="108" spans="2:23" s="7" customFormat="1" ht="15" customHeight="1">
      <c r="B108" s="198" t="s">
        <v>275</v>
      </c>
      <c r="C108" s="30">
        <f>SUM(C114+C120)</f>
        <v>250909</v>
      </c>
      <c r="D108" s="30">
        <v>291512</v>
      </c>
      <c r="E108" s="30">
        <v>306497</v>
      </c>
      <c r="F108" s="30">
        <v>310620</v>
      </c>
      <c r="G108" s="2571"/>
      <c r="H108" s="2571"/>
      <c r="I108" s="2571"/>
      <c r="J108" s="2571"/>
      <c r="K108" s="2571"/>
      <c r="L108" s="2571"/>
      <c r="M108" s="2571"/>
      <c r="N108" s="2571"/>
      <c r="O108" s="2571"/>
      <c r="P108" s="2571"/>
      <c r="Q108" s="2571"/>
      <c r="R108" s="2571"/>
      <c r="S108" s="2571"/>
      <c r="T108" s="2571"/>
      <c r="U108" s="2571"/>
      <c r="V108" s="2571"/>
      <c r="W108" s="2571"/>
    </row>
    <row r="109" spans="2:23" s="7" customFormat="1" ht="15" customHeight="1">
      <c r="B109" s="198" t="s">
        <v>276</v>
      </c>
      <c r="C109" s="30">
        <f>SUM(C115+C121)</f>
        <v>18712</v>
      </c>
      <c r="D109" s="30">
        <v>20372</v>
      </c>
      <c r="E109" s="30">
        <v>22218</v>
      </c>
      <c r="F109" s="30">
        <v>22184</v>
      </c>
      <c r="G109" s="2571"/>
      <c r="H109" s="2571"/>
      <c r="I109" s="2571"/>
      <c r="J109" s="2571"/>
      <c r="K109" s="2571"/>
      <c r="L109" s="2571"/>
      <c r="M109" s="2571"/>
      <c r="N109" s="2571"/>
      <c r="O109" s="2571"/>
      <c r="P109" s="2571"/>
      <c r="Q109" s="2571"/>
      <c r="R109" s="2571"/>
      <c r="S109" s="2571"/>
      <c r="T109" s="2571"/>
      <c r="U109" s="2571"/>
      <c r="V109" s="2571"/>
      <c r="W109" s="2571"/>
    </row>
    <row r="110" spans="2:23" s="7" customFormat="1" ht="15" customHeight="1">
      <c r="B110" s="198" t="s">
        <v>277</v>
      </c>
      <c r="C110" s="30" t="s">
        <v>311</v>
      </c>
      <c r="D110" s="30">
        <v>5299</v>
      </c>
      <c r="E110" s="30">
        <v>8055</v>
      </c>
      <c r="F110" s="30">
        <v>8890</v>
      </c>
      <c r="G110" s="2571"/>
      <c r="H110" s="2571"/>
      <c r="I110" s="2571"/>
      <c r="J110" s="2571"/>
      <c r="K110" s="2571"/>
      <c r="L110" s="2571"/>
      <c r="M110" s="2571"/>
      <c r="N110" s="2571"/>
      <c r="O110" s="2571"/>
      <c r="P110" s="2571"/>
      <c r="Q110" s="2571"/>
      <c r="R110" s="2571"/>
      <c r="S110" s="2571"/>
      <c r="T110" s="2571"/>
      <c r="U110" s="2571"/>
      <c r="V110" s="2571"/>
      <c r="W110" s="2571"/>
    </row>
    <row r="111" spans="2:23">
      <c r="B111" s="196" t="s">
        <v>272</v>
      </c>
      <c r="C111" s="201"/>
      <c r="D111" s="201"/>
      <c r="E111" s="201"/>
      <c r="F111" s="201"/>
    </row>
    <row r="112" spans="2:23">
      <c r="B112" s="198" t="s">
        <v>273</v>
      </c>
      <c r="C112" s="30">
        <v>322</v>
      </c>
      <c r="D112" s="30">
        <v>305</v>
      </c>
      <c r="E112" s="30">
        <v>299</v>
      </c>
      <c r="F112" s="30">
        <v>268</v>
      </c>
    </row>
    <row r="113" spans="2:23">
      <c r="B113" s="198" t="s">
        <v>274</v>
      </c>
      <c r="C113" s="30">
        <v>5492</v>
      </c>
      <c r="D113" s="30">
        <v>5272</v>
      </c>
      <c r="E113" s="30">
        <v>5618</v>
      </c>
      <c r="F113" s="30">
        <v>5448</v>
      </c>
    </row>
    <row r="114" spans="2:23">
      <c r="B114" s="198" t="s">
        <v>275</v>
      </c>
      <c r="C114" s="30">
        <v>127136</v>
      </c>
      <c r="D114" s="30">
        <v>126492</v>
      </c>
      <c r="E114" s="30">
        <v>125949</v>
      </c>
      <c r="F114" s="30">
        <v>124997</v>
      </c>
    </row>
    <row r="115" spans="2:23" ht="15" customHeight="1">
      <c r="B115" s="198" t="s">
        <v>276</v>
      </c>
      <c r="C115" s="30">
        <v>10436</v>
      </c>
      <c r="D115" s="30">
        <v>10854</v>
      </c>
      <c r="E115" s="30">
        <v>11384</v>
      </c>
      <c r="F115" s="30">
        <v>10451</v>
      </c>
    </row>
    <row r="116" spans="2:23">
      <c r="B116" s="198" t="s">
        <v>277</v>
      </c>
      <c r="C116" s="30" t="s">
        <v>311</v>
      </c>
      <c r="D116" s="202">
        <v>2233</v>
      </c>
      <c r="E116" s="202">
        <v>2201</v>
      </c>
      <c r="F116" s="202">
        <v>2535</v>
      </c>
    </row>
    <row r="117" spans="2:23">
      <c r="B117" s="196" t="s">
        <v>278</v>
      </c>
      <c r="C117" s="201"/>
      <c r="D117" s="201"/>
      <c r="E117" s="201"/>
      <c r="F117" s="201"/>
    </row>
    <row r="118" spans="2:23">
      <c r="B118" s="198" t="s">
        <v>273</v>
      </c>
      <c r="C118" s="30">
        <v>173</v>
      </c>
      <c r="D118" s="30">
        <v>184</v>
      </c>
      <c r="E118" s="30">
        <v>181</v>
      </c>
      <c r="F118" s="30">
        <v>183</v>
      </c>
    </row>
    <row r="119" spans="2:23">
      <c r="B119" s="198" t="s">
        <v>274</v>
      </c>
      <c r="C119" s="30">
        <v>5836</v>
      </c>
      <c r="D119" s="30">
        <v>6766</v>
      </c>
      <c r="E119" s="30">
        <v>7910</v>
      </c>
      <c r="F119" s="30">
        <v>8053</v>
      </c>
    </row>
    <row r="120" spans="2:23">
      <c r="B120" s="198" t="s">
        <v>275</v>
      </c>
      <c r="C120" s="30">
        <v>123773</v>
      </c>
      <c r="D120" s="30">
        <v>165020</v>
      </c>
      <c r="E120" s="30">
        <v>180548</v>
      </c>
      <c r="F120" s="30">
        <v>185623</v>
      </c>
    </row>
    <row r="121" spans="2:23">
      <c r="B121" s="198" t="s">
        <v>276</v>
      </c>
      <c r="C121" s="30">
        <v>8276</v>
      </c>
      <c r="D121" s="30">
        <v>9518</v>
      </c>
      <c r="E121" s="30">
        <v>10834</v>
      </c>
      <c r="F121" s="30">
        <v>11733</v>
      </c>
    </row>
    <row r="122" spans="2:23">
      <c r="B122" s="198" t="s">
        <v>277</v>
      </c>
      <c r="C122" s="30" t="s">
        <v>311</v>
      </c>
      <c r="D122" s="30">
        <v>3066</v>
      </c>
      <c r="E122" s="203">
        <v>5854</v>
      </c>
      <c r="F122" s="203">
        <v>6355</v>
      </c>
    </row>
    <row r="123" spans="2:23">
      <c r="B123" s="204" t="s">
        <v>295</v>
      </c>
      <c r="C123" s="205"/>
      <c r="F123" s="206"/>
    </row>
    <row r="124" spans="2:23">
      <c r="B124" s="207" t="s">
        <v>312</v>
      </c>
      <c r="C124" s="208"/>
      <c r="E124" s="208"/>
      <c r="F124" s="209"/>
    </row>
    <row r="125" spans="2:23" ht="15.75" customHeight="1">
      <c r="C125" s="210"/>
      <c r="D125" s="210"/>
      <c r="E125" s="210"/>
      <c r="F125" s="211"/>
    </row>
    <row r="126" spans="2:23" ht="15" customHeight="1">
      <c r="B126" s="2110" t="s">
        <v>313</v>
      </c>
      <c r="C126" s="2110"/>
      <c r="D126" s="2110"/>
      <c r="E126" s="2110"/>
      <c r="F126" s="2110"/>
      <c r="G126" s="2678"/>
      <c r="H126" s="2679"/>
      <c r="I126" s="2679"/>
      <c r="J126" s="2679"/>
      <c r="K126" s="2679"/>
      <c r="L126" s="2679"/>
    </row>
    <row r="127" spans="2:23" ht="28.5" customHeight="1">
      <c r="B127" s="2110"/>
      <c r="C127" s="2110"/>
      <c r="D127" s="2110"/>
      <c r="E127" s="2110"/>
      <c r="F127" s="2110"/>
      <c r="G127" s="2680"/>
      <c r="J127" s="2681"/>
      <c r="M127" s="2567"/>
    </row>
    <row r="128" spans="2:23" s="7" customFormat="1" ht="12.75">
      <c r="B128" s="195" t="s">
        <v>314</v>
      </c>
      <c r="C128" s="476"/>
      <c r="D128" s="476" t="s">
        <v>275</v>
      </c>
      <c r="E128" s="476" t="s">
        <v>276</v>
      </c>
      <c r="F128" s="476" t="s">
        <v>277</v>
      </c>
      <c r="G128" s="2571"/>
      <c r="H128" s="2571"/>
      <c r="I128" s="2571"/>
      <c r="J128" s="2681"/>
      <c r="K128" s="2571"/>
      <c r="L128" s="2571"/>
      <c r="M128" s="2567"/>
      <c r="N128" s="2571"/>
      <c r="O128" s="2571"/>
      <c r="P128" s="2571"/>
      <c r="Q128" s="2571"/>
      <c r="R128" s="2571"/>
      <c r="S128" s="2571"/>
      <c r="T128" s="2571"/>
      <c r="U128" s="2571"/>
      <c r="V128" s="2571"/>
      <c r="W128" s="2571"/>
    </row>
    <row r="129" spans="1:23">
      <c r="B129" s="196" t="s">
        <v>22</v>
      </c>
      <c r="C129" s="201"/>
      <c r="D129" s="201"/>
      <c r="E129" s="201"/>
      <c r="F129" s="201"/>
      <c r="G129" s="2571"/>
      <c r="H129" s="2681"/>
    </row>
    <row r="130" spans="1:23">
      <c r="A130" s="26"/>
      <c r="B130" s="37" t="s">
        <v>5</v>
      </c>
      <c r="C130" s="174"/>
      <c r="D130" s="174">
        <v>310620</v>
      </c>
      <c r="E130" s="174">
        <v>22184</v>
      </c>
      <c r="F130" s="174">
        <v>8890</v>
      </c>
      <c r="G130" s="2571"/>
      <c r="H130" s="2681"/>
      <c r="J130" s="2681"/>
    </row>
    <row r="131" spans="1:23">
      <c r="A131" s="26"/>
      <c r="B131" s="473" t="s">
        <v>315</v>
      </c>
      <c r="C131" s="30"/>
      <c r="D131" s="30">
        <v>158667</v>
      </c>
      <c r="E131" s="30">
        <v>6012</v>
      </c>
      <c r="F131" s="30">
        <v>3655</v>
      </c>
      <c r="G131" s="2571"/>
      <c r="H131" s="2681"/>
      <c r="J131" s="2681"/>
    </row>
    <row r="132" spans="1:23">
      <c r="A132" s="26"/>
      <c r="B132" s="473" t="s">
        <v>8</v>
      </c>
      <c r="C132" s="30"/>
      <c r="D132" s="30">
        <v>151953</v>
      </c>
      <c r="E132" s="30">
        <v>16172</v>
      </c>
      <c r="F132" s="30">
        <v>5235</v>
      </c>
      <c r="G132" s="2571"/>
      <c r="H132" s="2681"/>
      <c r="J132" s="2567"/>
      <c r="L132" s="2567"/>
    </row>
    <row r="133" spans="1:23">
      <c r="A133" s="26"/>
      <c r="B133" s="37" t="s">
        <v>19</v>
      </c>
      <c r="C133" s="174"/>
      <c r="D133" s="174">
        <v>188389</v>
      </c>
      <c r="E133" s="174">
        <v>12618</v>
      </c>
      <c r="F133" s="174">
        <v>5021</v>
      </c>
      <c r="G133" s="2571"/>
      <c r="H133" s="2681"/>
      <c r="J133" s="2567"/>
      <c r="L133" s="2567"/>
    </row>
    <row r="134" spans="1:23">
      <c r="A134" s="26"/>
      <c r="B134" s="473" t="s">
        <v>315</v>
      </c>
      <c r="D134" s="30">
        <v>95928</v>
      </c>
      <c r="E134" s="30">
        <v>3145</v>
      </c>
      <c r="F134" s="30">
        <v>2153</v>
      </c>
      <c r="G134" s="2682"/>
      <c r="I134" s="2682"/>
      <c r="J134" s="2682"/>
      <c r="K134" s="2682"/>
      <c r="L134" s="2682"/>
    </row>
    <row r="135" spans="1:23">
      <c r="A135" s="26"/>
      <c r="B135" s="473" t="s">
        <v>8</v>
      </c>
      <c r="D135" s="30">
        <v>92461</v>
      </c>
      <c r="E135" s="30">
        <v>9473</v>
      </c>
      <c r="F135" s="30">
        <v>2868</v>
      </c>
      <c r="G135" s="2561"/>
      <c r="I135" s="2561"/>
      <c r="J135" s="2561"/>
      <c r="K135" s="2561"/>
      <c r="L135" s="2561"/>
    </row>
    <row r="136" spans="1:23" ht="15.75" customHeight="1">
      <c r="A136" s="26"/>
      <c r="B136" s="37" t="s">
        <v>20</v>
      </c>
      <c r="C136" s="174"/>
      <c r="D136" s="174">
        <v>105319</v>
      </c>
      <c r="E136" s="174">
        <v>8003</v>
      </c>
      <c r="F136" s="174">
        <v>3434</v>
      </c>
      <c r="G136" s="2571"/>
      <c r="I136" s="2682"/>
      <c r="J136" s="2682"/>
      <c r="K136" s="2682"/>
      <c r="L136" s="2682"/>
    </row>
    <row r="137" spans="1:23" s="461" customFormat="1" ht="15" customHeight="1">
      <c r="A137" s="212"/>
      <c r="B137" s="473" t="s">
        <v>315</v>
      </c>
      <c r="C137" s="170"/>
      <c r="D137" s="30">
        <v>54172</v>
      </c>
      <c r="E137" s="30">
        <v>2409</v>
      </c>
      <c r="F137" s="30">
        <v>1348</v>
      </c>
      <c r="G137" s="2683"/>
      <c r="H137" s="2676"/>
      <c r="I137" s="2684"/>
      <c r="J137" s="2676"/>
      <c r="K137" s="2676"/>
      <c r="L137" s="2676"/>
      <c r="M137" s="2676"/>
      <c r="N137" s="2676"/>
      <c r="O137" s="2676"/>
      <c r="P137" s="2676"/>
      <c r="Q137" s="2676"/>
      <c r="R137" s="2676"/>
      <c r="S137" s="2676"/>
      <c r="T137" s="2676"/>
      <c r="U137" s="2676"/>
      <c r="V137" s="2676"/>
      <c r="W137" s="2676"/>
    </row>
    <row r="138" spans="1:23" ht="16.5" customHeight="1">
      <c r="A138" s="26"/>
      <c r="B138" s="473" t="s">
        <v>8</v>
      </c>
      <c r="D138" s="30">
        <v>51147</v>
      </c>
      <c r="E138" s="30">
        <v>5594</v>
      </c>
      <c r="F138" s="30">
        <v>2086</v>
      </c>
      <c r="G138" s="2685"/>
      <c r="I138" s="2567"/>
    </row>
    <row r="139" spans="1:23">
      <c r="A139" s="26"/>
      <c r="B139" s="37" t="s">
        <v>18</v>
      </c>
      <c r="C139" s="174"/>
      <c r="D139" s="174">
        <v>16912</v>
      </c>
      <c r="E139" s="174">
        <v>1563</v>
      </c>
      <c r="F139" s="174">
        <v>435</v>
      </c>
      <c r="G139" s="2571"/>
      <c r="I139" s="2567"/>
    </row>
    <row r="140" spans="1:23">
      <c r="A140" s="26"/>
      <c r="B140" s="473" t="s">
        <v>315</v>
      </c>
      <c r="D140" s="30">
        <v>8567</v>
      </c>
      <c r="E140" s="30">
        <v>458</v>
      </c>
      <c r="F140" s="30">
        <v>154</v>
      </c>
      <c r="G140" s="2686"/>
      <c r="I140" s="2567"/>
    </row>
    <row r="141" spans="1:23">
      <c r="A141" s="26"/>
      <c r="B141" s="473" t="s">
        <v>8</v>
      </c>
      <c r="D141" s="30">
        <v>8345</v>
      </c>
      <c r="E141" s="30">
        <v>1105</v>
      </c>
      <c r="F141" s="30">
        <v>281</v>
      </c>
      <c r="G141" s="2687"/>
      <c r="I141" s="2567"/>
    </row>
    <row r="142" spans="1:23">
      <c r="B142" s="196" t="s">
        <v>272</v>
      </c>
      <c r="C142" s="201"/>
      <c r="D142" s="201"/>
      <c r="E142" s="201"/>
      <c r="F142" s="201"/>
      <c r="G142" s="2687"/>
      <c r="I142" s="2567"/>
    </row>
    <row r="143" spans="1:23">
      <c r="A143" s="26"/>
      <c r="B143" s="37" t="s">
        <v>5</v>
      </c>
      <c r="C143" s="174"/>
      <c r="D143" s="174">
        <v>124997</v>
      </c>
      <c r="E143" s="174">
        <v>10451</v>
      </c>
      <c r="F143" s="174">
        <v>2535</v>
      </c>
      <c r="G143" s="2571"/>
    </row>
    <row r="144" spans="1:23">
      <c r="A144" s="26"/>
      <c r="B144" s="473" t="s">
        <v>315</v>
      </c>
      <c r="C144" s="30"/>
      <c r="D144" s="30">
        <v>59625</v>
      </c>
      <c r="E144" s="30">
        <v>3555</v>
      </c>
      <c r="F144" s="30">
        <v>774</v>
      </c>
      <c r="G144" s="2687"/>
    </row>
    <row r="145" spans="1:9">
      <c r="A145" s="26"/>
      <c r="B145" s="473" t="s">
        <v>8</v>
      </c>
      <c r="C145" s="30"/>
      <c r="D145" s="30">
        <v>65372</v>
      </c>
      <c r="E145" s="30">
        <v>6896</v>
      </c>
      <c r="F145" s="30">
        <v>1761</v>
      </c>
      <c r="G145" s="2687"/>
    </row>
    <row r="146" spans="1:9">
      <c r="A146" s="26"/>
      <c r="B146" s="37" t="s">
        <v>19</v>
      </c>
      <c r="C146" s="174"/>
      <c r="D146" s="174">
        <v>62137</v>
      </c>
      <c r="E146" s="174">
        <v>4667</v>
      </c>
      <c r="F146" s="174">
        <v>1078</v>
      </c>
      <c r="G146" s="2571"/>
      <c r="I146" s="2567"/>
    </row>
    <row r="147" spans="1:9">
      <c r="A147" s="26"/>
      <c r="B147" s="473" t="s">
        <v>315</v>
      </c>
      <c r="C147" s="30"/>
      <c r="D147" s="30">
        <v>29967</v>
      </c>
      <c r="E147" s="30">
        <v>1607</v>
      </c>
      <c r="F147" s="30">
        <v>330</v>
      </c>
      <c r="G147" s="2687"/>
      <c r="I147" s="2567"/>
    </row>
    <row r="148" spans="1:9">
      <c r="A148" s="26"/>
      <c r="B148" s="473" t="s">
        <v>8</v>
      </c>
      <c r="C148" s="30"/>
      <c r="D148" s="30">
        <v>32170</v>
      </c>
      <c r="E148" s="30">
        <v>3060</v>
      </c>
      <c r="F148" s="30">
        <v>748</v>
      </c>
      <c r="G148" s="2687"/>
      <c r="I148" s="2567"/>
    </row>
    <row r="149" spans="1:9">
      <c r="A149" s="26"/>
      <c r="B149" s="37" t="s">
        <v>20</v>
      </c>
      <c r="C149" s="174"/>
      <c r="D149" s="174">
        <v>52205</v>
      </c>
      <c r="E149" s="174">
        <v>4672</v>
      </c>
      <c r="F149" s="174">
        <v>1194</v>
      </c>
      <c r="G149" s="2571"/>
      <c r="I149" s="2567"/>
    </row>
    <row r="150" spans="1:9">
      <c r="A150" s="26"/>
      <c r="B150" s="473" t="s">
        <v>315</v>
      </c>
      <c r="C150" s="30"/>
      <c r="D150" s="30">
        <v>24502</v>
      </c>
      <c r="E150" s="30">
        <v>1595</v>
      </c>
      <c r="F150" s="30">
        <v>364</v>
      </c>
      <c r="G150" s="2687"/>
      <c r="I150" s="2567"/>
    </row>
    <row r="151" spans="1:9">
      <c r="A151" s="26"/>
      <c r="B151" s="473" t="s">
        <v>8</v>
      </c>
      <c r="C151" s="30"/>
      <c r="D151" s="30">
        <v>27703</v>
      </c>
      <c r="E151" s="30">
        <v>3077</v>
      </c>
      <c r="F151" s="30">
        <v>830</v>
      </c>
      <c r="G151" s="2687"/>
      <c r="I151" s="2567"/>
    </row>
    <row r="152" spans="1:9">
      <c r="A152" s="26"/>
      <c r="B152" s="37" t="s">
        <v>18</v>
      </c>
      <c r="C152" s="174"/>
      <c r="D152" s="174">
        <v>10655</v>
      </c>
      <c r="E152" s="174">
        <v>1112</v>
      </c>
      <c r="F152" s="174">
        <v>263</v>
      </c>
      <c r="G152" s="2571"/>
      <c r="I152" s="2589"/>
    </row>
    <row r="153" spans="1:9" ht="15" customHeight="1">
      <c r="A153" s="26"/>
      <c r="B153" s="473" t="s">
        <v>315</v>
      </c>
      <c r="C153" s="30"/>
      <c r="D153" s="30">
        <v>5156</v>
      </c>
      <c r="E153" s="30">
        <v>353</v>
      </c>
      <c r="F153" s="30">
        <v>80</v>
      </c>
      <c r="G153" s="2686"/>
      <c r="I153" s="2567"/>
    </row>
    <row r="154" spans="1:9">
      <c r="A154" s="26"/>
      <c r="B154" s="473" t="s">
        <v>8</v>
      </c>
      <c r="C154" s="30"/>
      <c r="D154" s="30">
        <v>5499</v>
      </c>
      <c r="E154" s="30">
        <v>759</v>
      </c>
      <c r="F154" s="30">
        <v>183</v>
      </c>
      <c r="G154" s="2687"/>
      <c r="I154" s="2567"/>
    </row>
    <row r="155" spans="1:9">
      <c r="A155" s="10"/>
      <c r="B155" s="2123" t="s">
        <v>316</v>
      </c>
      <c r="C155" s="2123"/>
      <c r="D155" s="31"/>
      <c r="E155" s="31"/>
      <c r="F155" s="31"/>
      <c r="G155" s="2687"/>
      <c r="I155" s="2567"/>
    </row>
    <row r="156" spans="1:9">
      <c r="A156" s="10"/>
      <c r="B156" s="213" t="s">
        <v>5</v>
      </c>
      <c r="C156" s="214"/>
      <c r="D156" s="174">
        <v>185623</v>
      </c>
      <c r="E156" s="174">
        <v>11733</v>
      </c>
      <c r="F156" s="174">
        <v>6355</v>
      </c>
      <c r="G156" s="2687"/>
      <c r="I156" s="2567"/>
    </row>
    <row r="157" spans="1:9">
      <c r="A157" s="10"/>
      <c r="B157" s="38" t="s">
        <v>315</v>
      </c>
      <c r="C157" s="215"/>
      <c r="D157" s="30">
        <v>99042</v>
      </c>
      <c r="E157" s="30">
        <v>2457</v>
      </c>
      <c r="F157" s="30">
        <v>2881</v>
      </c>
      <c r="G157" s="2687"/>
      <c r="I157" s="2567"/>
    </row>
    <row r="158" spans="1:9">
      <c r="A158" s="10"/>
      <c r="B158" s="38" t="s">
        <v>8</v>
      </c>
      <c r="C158" s="216"/>
      <c r="D158" s="30">
        <v>86581</v>
      </c>
      <c r="E158" s="30">
        <v>9276</v>
      </c>
      <c r="F158" s="30">
        <v>3474</v>
      </c>
      <c r="G158" s="2687"/>
      <c r="I158" s="2567"/>
    </row>
    <row r="159" spans="1:9">
      <c r="A159" s="10"/>
      <c r="B159" s="213" t="s">
        <v>19</v>
      </c>
      <c r="C159" s="214"/>
      <c r="D159" s="174">
        <v>126252</v>
      </c>
      <c r="E159" s="174">
        <v>7951</v>
      </c>
      <c r="F159" s="174">
        <v>3943</v>
      </c>
      <c r="G159" s="2687"/>
      <c r="I159" s="2567"/>
    </row>
    <row r="160" spans="1:9">
      <c r="A160" s="10"/>
      <c r="B160" s="38" t="s">
        <v>315</v>
      </c>
      <c r="C160" s="215"/>
      <c r="D160" s="30">
        <v>65961</v>
      </c>
      <c r="E160" s="30">
        <v>1538</v>
      </c>
      <c r="F160" s="30">
        <v>1823</v>
      </c>
      <c r="G160" s="2687"/>
      <c r="I160" s="2567"/>
    </row>
    <row r="161" spans="1:12">
      <c r="A161" s="10"/>
      <c r="B161" s="38" t="s">
        <v>8</v>
      </c>
      <c r="C161" s="215"/>
      <c r="D161" s="30">
        <v>60291</v>
      </c>
      <c r="E161" s="30">
        <v>6413</v>
      </c>
      <c r="F161" s="30">
        <v>2120</v>
      </c>
      <c r="G161" s="2687"/>
      <c r="I161" s="2567"/>
    </row>
    <row r="162" spans="1:12">
      <c r="A162" s="10"/>
      <c r="B162" s="213" t="s">
        <v>20</v>
      </c>
      <c r="C162" s="214"/>
      <c r="D162" s="174">
        <v>53114</v>
      </c>
      <c r="E162" s="174">
        <v>3331</v>
      </c>
      <c r="F162" s="174">
        <v>2240</v>
      </c>
      <c r="G162" s="2687"/>
      <c r="I162" s="2567"/>
    </row>
    <row r="163" spans="1:12">
      <c r="A163" s="10"/>
      <c r="B163" s="38" t="s">
        <v>315</v>
      </c>
      <c r="C163" s="215"/>
      <c r="D163" s="30">
        <v>29670</v>
      </c>
      <c r="E163" s="30">
        <v>814</v>
      </c>
      <c r="F163" s="30">
        <v>984</v>
      </c>
      <c r="G163" s="2687"/>
      <c r="I163" s="2567"/>
    </row>
    <row r="164" spans="1:12">
      <c r="A164" s="10"/>
      <c r="B164" s="38" t="s">
        <v>8</v>
      </c>
      <c r="C164" s="215"/>
      <c r="D164" s="30">
        <v>23444</v>
      </c>
      <c r="E164" s="30">
        <v>2517</v>
      </c>
      <c r="F164" s="30">
        <v>1256</v>
      </c>
      <c r="G164" s="2687"/>
      <c r="I164" s="2567"/>
    </row>
    <row r="165" spans="1:12">
      <c r="A165" s="10"/>
      <c r="B165" s="213" t="s">
        <v>18</v>
      </c>
      <c r="C165" s="214"/>
      <c r="D165" s="174">
        <v>6257</v>
      </c>
      <c r="E165" s="174">
        <v>451</v>
      </c>
      <c r="F165" s="174">
        <v>172</v>
      </c>
      <c r="G165" s="2687"/>
      <c r="I165" s="2567"/>
    </row>
    <row r="166" spans="1:12">
      <c r="A166" s="10"/>
      <c r="B166" s="38" t="s">
        <v>315</v>
      </c>
      <c r="C166" s="215"/>
      <c r="D166" s="30">
        <v>3411</v>
      </c>
      <c r="E166" s="30">
        <v>105</v>
      </c>
      <c r="F166" s="30">
        <v>74</v>
      </c>
      <c r="G166" s="2687"/>
      <c r="I166" s="2567"/>
    </row>
    <row r="167" spans="1:12">
      <c r="A167" s="10"/>
      <c r="B167" s="38" t="s">
        <v>8</v>
      </c>
      <c r="C167" s="215"/>
      <c r="D167" s="30">
        <v>2846</v>
      </c>
      <c r="E167" s="30">
        <v>346</v>
      </c>
      <c r="F167" s="30">
        <v>98</v>
      </c>
      <c r="G167" s="2687"/>
      <c r="I167" s="2567"/>
    </row>
    <row r="168" spans="1:12">
      <c r="B168" s="204" t="s">
        <v>295</v>
      </c>
      <c r="C168" s="217"/>
      <c r="D168" s="174"/>
      <c r="E168" s="174"/>
      <c r="F168" s="174"/>
      <c r="G168" s="2687"/>
      <c r="I168" s="2567"/>
    </row>
    <row r="169" spans="1:12">
      <c r="B169" s="207" t="s">
        <v>312</v>
      </c>
      <c r="D169" s="208"/>
      <c r="E169" s="208"/>
      <c r="F169" s="209"/>
      <c r="G169" s="2686"/>
      <c r="I169" s="2567"/>
    </row>
    <row r="170" spans="1:12">
      <c r="B170" s="218"/>
      <c r="D170" s="208"/>
      <c r="E170" s="208"/>
      <c r="F170" s="209"/>
      <c r="G170" s="2686"/>
      <c r="I170" s="2567"/>
    </row>
    <row r="171" spans="1:12" ht="15">
      <c r="B171" s="3" t="s">
        <v>317</v>
      </c>
      <c r="G171" s="2687"/>
      <c r="I171" s="2567"/>
    </row>
    <row r="172" spans="1:12">
      <c r="G172" s="2687"/>
      <c r="I172" s="2567"/>
    </row>
    <row r="173" spans="1:12">
      <c r="G173" s="2687"/>
      <c r="I173" s="2567"/>
    </row>
    <row r="174" spans="1:12">
      <c r="G174" s="2687"/>
      <c r="H174" s="2688"/>
      <c r="I174" s="2688"/>
      <c r="J174" s="2688"/>
      <c r="K174" s="2688"/>
      <c r="L174" s="2688"/>
    </row>
    <row r="175" spans="1:12" ht="15">
      <c r="G175" s="2687"/>
      <c r="H175" s="2562" t="s">
        <v>318</v>
      </c>
      <c r="I175" s="2675"/>
      <c r="J175" s="2675"/>
      <c r="K175" s="2675"/>
      <c r="L175" s="2675"/>
    </row>
    <row r="176" spans="1:12">
      <c r="G176" s="2687"/>
      <c r="H176" s="2689" t="s">
        <v>2</v>
      </c>
      <c r="I176" s="2668" t="s">
        <v>7</v>
      </c>
      <c r="J176" s="2668" t="s">
        <v>8</v>
      </c>
      <c r="K176" s="2668" t="s">
        <v>0</v>
      </c>
      <c r="L176" s="2675"/>
    </row>
    <row r="177" spans="2:12">
      <c r="G177" s="2687"/>
      <c r="H177" s="2690" t="s">
        <v>19</v>
      </c>
      <c r="I177" s="2691">
        <v>95928</v>
      </c>
      <c r="J177" s="2691">
        <v>92461</v>
      </c>
      <c r="K177" s="2692"/>
      <c r="L177" s="2675"/>
    </row>
    <row r="178" spans="2:12">
      <c r="G178" s="2687"/>
      <c r="H178" s="2671" t="s">
        <v>20</v>
      </c>
      <c r="I178" s="2693">
        <v>54172</v>
      </c>
      <c r="J178" s="2693">
        <v>51147</v>
      </c>
      <c r="K178" s="2694"/>
      <c r="L178" s="2675"/>
    </row>
    <row r="179" spans="2:12">
      <c r="G179" s="2687"/>
      <c r="H179" s="2671" t="s">
        <v>18</v>
      </c>
      <c r="I179" s="2693">
        <v>8567</v>
      </c>
      <c r="J179" s="2693">
        <v>8345</v>
      </c>
      <c r="K179" s="2694"/>
      <c r="L179" s="2675"/>
    </row>
    <row r="180" spans="2:12">
      <c r="G180" s="2687"/>
      <c r="H180" s="2695" t="s">
        <v>2303</v>
      </c>
      <c r="I180" s="2696"/>
      <c r="J180" s="2696"/>
      <c r="K180" s="2696"/>
      <c r="L180" s="2696"/>
    </row>
    <row r="181" spans="2:12">
      <c r="G181" s="2687"/>
      <c r="I181" s="2567"/>
    </row>
    <row r="182" spans="2:12">
      <c r="G182" s="2687"/>
      <c r="I182" s="2567"/>
    </row>
    <row r="183" spans="2:12">
      <c r="G183" s="2687"/>
      <c r="K183" s="2567"/>
    </row>
    <row r="184" spans="2:12">
      <c r="G184" s="2687"/>
      <c r="K184" s="2567"/>
    </row>
    <row r="185" spans="2:12">
      <c r="G185" s="2687"/>
      <c r="J185" s="2567"/>
      <c r="K185" s="2567"/>
    </row>
    <row r="186" spans="2:12">
      <c r="B186" s="204" t="s">
        <v>295</v>
      </c>
      <c r="G186" s="2687"/>
    </row>
    <row r="187" spans="2:12">
      <c r="B187" s="204"/>
      <c r="G187" s="2687"/>
      <c r="I187" s="2567"/>
    </row>
    <row r="188" spans="2:12">
      <c r="B188" s="204"/>
      <c r="G188" s="2687"/>
      <c r="I188" s="2567"/>
      <c r="J188" s="2567"/>
    </row>
    <row r="189" spans="2:12" ht="15">
      <c r="B189" s="219" t="s">
        <v>319</v>
      </c>
      <c r="G189" s="2687"/>
    </row>
    <row r="190" spans="2:12">
      <c r="B190" s="220"/>
      <c r="G190" s="2687"/>
      <c r="I190" s="2567"/>
    </row>
    <row r="191" spans="2:12">
      <c r="B191" s="204"/>
      <c r="G191" s="2687"/>
      <c r="I191" s="2567"/>
    </row>
    <row r="192" spans="2:12">
      <c r="B192" s="204"/>
      <c r="G192" s="2687"/>
      <c r="I192" s="2567"/>
    </row>
    <row r="193" spans="2:9">
      <c r="B193" s="204"/>
      <c r="G193" s="2687"/>
      <c r="I193" s="2567"/>
    </row>
    <row r="194" spans="2:9">
      <c r="B194" s="204"/>
      <c r="G194" s="2687"/>
      <c r="I194" s="2567"/>
    </row>
    <row r="195" spans="2:9">
      <c r="B195" s="204"/>
      <c r="G195" s="2687"/>
      <c r="I195" s="2567"/>
    </row>
    <row r="196" spans="2:9">
      <c r="B196" s="204"/>
      <c r="G196" s="2687"/>
      <c r="I196" s="2567"/>
    </row>
    <row r="197" spans="2:9">
      <c r="B197" s="204"/>
      <c r="G197" s="2687"/>
      <c r="I197" s="2567"/>
    </row>
    <row r="198" spans="2:9">
      <c r="B198" s="204"/>
      <c r="G198" s="2687"/>
      <c r="I198" s="2567"/>
    </row>
    <row r="199" spans="2:9">
      <c r="B199" s="204"/>
      <c r="G199" s="2687"/>
      <c r="I199" s="2567"/>
    </row>
    <row r="200" spans="2:9">
      <c r="B200" s="204"/>
      <c r="G200" s="2687"/>
      <c r="I200" s="2567"/>
    </row>
    <row r="201" spans="2:9">
      <c r="B201" s="204"/>
      <c r="G201" s="2687"/>
      <c r="I201" s="2567"/>
    </row>
    <row r="202" spans="2:9">
      <c r="B202" s="204"/>
      <c r="G202" s="2687"/>
      <c r="I202" s="2567"/>
    </row>
    <row r="203" spans="2:9">
      <c r="B203" s="204"/>
      <c r="G203" s="2687"/>
      <c r="I203" s="2567"/>
    </row>
    <row r="204" spans="2:9">
      <c r="B204" s="204"/>
      <c r="G204" s="2687"/>
      <c r="I204" s="2567"/>
    </row>
    <row r="205" spans="2:9">
      <c r="B205" s="204"/>
      <c r="G205" s="2687"/>
      <c r="I205" s="2567"/>
    </row>
    <row r="206" spans="2:9">
      <c r="B206" s="6" t="s">
        <v>320</v>
      </c>
      <c r="G206" s="2687"/>
      <c r="I206" s="2567"/>
    </row>
    <row r="207" spans="2:9">
      <c r="G207" s="2687"/>
      <c r="I207" s="2567"/>
    </row>
    <row r="208" spans="2:9" ht="29.25" customHeight="1">
      <c r="B208" s="2124" t="s">
        <v>321</v>
      </c>
      <c r="C208" s="2124"/>
      <c r="D208" s="2124"/>
      <c r="E208" s="2124"/>
      <c r="F208" s="2124"/>
      <c r="G208" s="2687"/>
      <c r="I208" s="2567"/>
    </row>
    <row r="209" spans="2:23" s="7" customFormat="1" ht="29.25" customHeight="1">
      <c r="B209" s="475" t="s">
        <v>289</v>
      </c>
      <c r="C209" s="476" t="s">
        <v>7</v>
      </c>
      <c r="D209" s="476" t="s">
        <v>8</v>
      </c>
      <c r="E209" s="476" t="s">
        <v>0</v>
      </c>
      <c r="F209" s="221" t="s">
        <v>322</v>
      </c>
      <c r="G209" s="2686"/>
      <c r="H209" s="2571"/>
      <c r="I209" s="2567"/>
      <c r="J209" s="2571"/>
      <c r="K209" s="2571"/>
      <c r="L209" s="2571"/>
      <c r="M209" s="2571"/>
      <c r="N209" s="2571"/>
      <c r="O209" s="2571"/>
      <c r="P209" s="2571"/>
      <c r="Q209" s="2571"/>
      <c r="R209" s="2571"/>
      <c r="S209" s="2571"/>
      <c r="T209" s="2571"/>
      <c r="U209" s="2571"/>
      <c r="V209" s="2571"/>
      <c r="W209" s="2571"/>
    </row>
    <row r="210" spans="2:23">
      <c r="B210" s="196" t="s">
        <v>22</v>
      </c>
      <c r="C210" s="31">
        <f>SUM(C211:C214)</f>
        <v>158620</v>
      </c>
      <c r="D210" s="31">
        <f>SUM(D211:D214)</f>
        <v>151936</v>
      </c>
      <c r="E210" s="31">
        <f>SUM(E211:E214)</f>
        <v>310556</v>
      </c>
      <c r="F210" s="33">
        <f t="shared" ref="F210:F219" si="0">D210/C210*100</f>
        <v>95.786155591980844</v>
      </c>
      <c r="G210" s="2686"/>
    </row>
    <row r="211" spans="2:23">
      <c r="B211" s="198" t="s">
        <v>290</v>
      </c>
      <c r="C211" s="30">
        <v>25242</v>
      </c>
      <c r="D211" s="30">
        <v>23677</v>
      </c>
      <c r="E211" s="30">
        <f>SUM(C211:D211)</f>
        <v>48919</v>
      </c>
      <c r="F211" s="23">
        <f t="shared" si="0"/>
        <v>93.800015846604865</v>
      </c>
      <c r="G211" s="2686"/>
    </row>
    <row r="212" spans="2:23" ht="15" customHeight="1">
      <c r="B212" s="198" t="s">
        <v>291</v>
      </c>
      <c r="C212" s="30">
        <v>66617</v>
      </c>
      <c r="D212" s="30">
        <v>63569</v>
      </c>
      <c r="E212" s="30">
        <f t="shared" ref="E212:E214" si="1">SUM(C212:D212)</f>
        <v>130186</v>
      </c>
      <c r="F212" s="23">
        <f t="shared" si="0"/>
        <v>95.424591320533807</v>
      </c>
      <c r="G212" s="2687"/>
    </row>
    <row r="213" spans="2:23">
      <c r="B213" s="198" t="s">
        <v>292</v>
      </c>
      <c r="C213" s="30">
        <v>41799</v>
      </c>
      <c r="D213" s="30">
        <v>39471</v>
      </c>
      <c r="E213" s="30">
        <f t="shared" si="1"/>
        <v>81270</v>
      </c>
      <c r="F213" s="23">
        <f t="shared" si="0"/>
        <v>94.430488767673864</v>
      </c>
      <c r="G213" s="2687"/>
      <c r="I213" s="2567"/>
    </row>
    <row r="214" spans="2:23">
      <c r="B214" s="198" t="s">
        <v>293</v>
      </c>
      <c r="C214" s="30">
        <v>24962</v>
      </c>
      <c r="D214" s="30">
        <v>25219</v>
      </c>
      <c r="E214" s="30">
        <f t="shared" si="1"/>
        <v>50181</v>
      </c>
      <c r="F214" s="23">
        <f t="shared" si="0"/>
        <v>101.02956493870683</v>
      </c>
      <c r="G214" s="2686"/>
      <c r="I214" s="2567"/>
    </row>
    <row r="215" spans="2:23">
      <c r="B215" s="222" t="s">
        <v>272</v>
      </c>
      <c r="C215" s="31">
        <f>SUM(C216:C219)</f>
        <v>59625</v>
      </c>
      <c r="D215" s="31">
        <f>SUM(D216:D219)</f>
        <v>65372</v>
      </c>
      <c r="E215" s="31">
        <f t="shared" ref="E215" si="2">SUM(E216:E219)</f>
        <v>124997</v>
      </c>
      <c r="F215" s="33">
        <f t="shared" si="0"/>
        <v>109.63857442348008</v>
      </c>
      <c r="G215" s="2687"/>
    </row>
    <row r="216" spans="2:23" ht="15" customHeight="1">
      <c r="B216" s="198" t="s">
        <v>290</v>
      </c>
      <c r="C216" s="30">
        <v>6316</v>
      </c>
      <c r="D216" s="30">
        <v>6713</v>
      </c>
      <c r="E216" s="30">
        <f>SUM(C216:D216)</f>
        <v>13029</v>
      </c>
      <c r="F216" s="23">
        <f t="shared" si="0"/>
        <v>106.28562381253958</v>
      </c>
      <c r="G216" s="2687"/>
    </row>
    <row r="217" spans="2:23">
      <c r="B217" s="198" t="s">
        <v>291</v>
      </c>
      <c r="C217" s="30">
        <v>21885</v>
      </c>
      <c r="D217" s="30">
        <v>24204</v>
      </c>
      <c r="E217" s="30">
        <f t="shared" ref="E217:E219" si="3">SUM(C217:D217)</f>
        <v>46089</v>
      </c>
      <c r="F217" s="23">
        <f t="shared" si="0"/>
        <v>110.59629883481836</v>
      </c>
      <c r="G217" s="2686"/>
    </row>
    <row r="218" spans="2:23">
      <c r="B218" s="198" t="s">
        <v>292</v>
      </c>
      <c r="C218" s="30">
        <v>18438</v>
      </c>
      <c r="D218" s="30">
        <v>19555</v>
      </c>
      <c r="E218" s="30">
        <f t="shared" si="3"/>
        <v>37993</v>
      </c>
      <c r="F218" s="23">
        <f t="shared" si="0"/>
        <v>106.05814079618179</v>
      </c>
      <c r="G218" s="2687"/>
    </row>
    <row r="219" spans="2:23" ht="15" customHeight="1">
      <c r="B219" s="198" t="s">
        <v>293</v>
      </c>
      <c r="C219" s="30">
        <v>12986</v>
      </c>
      <c r="D219" s="30">
        <v>14900</v>
      </c>
      <c r="E219" s="30">
        <f t="shared" si="3"/>
        <v>27886</v>
      </c>
      <c r="F219" s="23">
        <f t="shared" si="0"/>
        <v>114.73894963807176</v>
      </c>
      <c r="G219" s="2687"/>
      <c r="H219" s="2567"/>
    </row>
    <row r="220" spans="2:23" ht="15" customHeight="1">
      <c r="B220" s="223" t="s">
        <v>323</v>
      </c>
      <c r="C220" s="31">
        <f>SUM(C221:C224)</f>
        <v>98995</v>
      </c>
      <c r="D220" s="31">
        <f>SUM(D221:D224)</f>
        <v>86564</v>
      </c>
      <c r="E220" s="31">
        <f t="shared" ref="E220" si="4">SUM(E221:E224)</f>
        <v>185559</v>
      </c>
      <c r="F220" s="33">
        <f>D220/C220*100</f>
        <v>87.442800141421287</v>
      </c>
      <c r="G220" s="2687"/>
      <c r="H220" s="2567"/>
    </row>
    <row r="221" spans="2:23" ht="15" customHeight="1">
      <c r="B221" s="198" t="s">
        <v>290</v>
      </c>
      <c r="C221" s="30">
        <v>18926</v>
      </c>
      <c r="D221" s="30">
        <v>16964</v>
      </c>
      <c r="E221" s="30">
        <f>SUM(C221:D221)</f>
        <v>35890</v>
      </c>
      <c r="F221" s="23">
        <f>D221/C221*100</f>
        <v>89.633308675895591</v>
      </c>
      <c r="G221" s="2687"/>
      <c r="H221" s="2567"/>
    </row>
    <row r="222" spans="2:23" ht="15" customHeight="1">
      <c r="B222" s="198" t="s">
        <v>291</v>
      </c>
      <c r="C222" s="30">
        <v>44732</v>
      </c>
      <c r="D222" s="30">
        <v>39365</v>
      </c>
      <c r="E222" s="30">
        <f t="shared" ref="E222:E223" si="5">SUM(C222:D222)</f>
        <v>84097</v>
      </c>
      <c r="F222" s="23">
        <f>D222/C222*100</f>
        <v>88.001877850308503</v>
      </c>
      <c r="G222" s="2687"/>
      <c r="H222" s="2567"/>
    </row>
    <row r="223" spans="2:23" ht="15" customHeight="1">
      <c r="B223" s="198" t="s">
        <v>292</v>
      </c>
      <c r="C223" s="30">
        <v>23361</v>
      </c>
      <c r="D223" s="30">
        <v>19916</v>
      </c>
      <c r="E223" s="30">
        <f t="shared" si="5"/>
        <v>43277</v>
      </c>
      <c r="F223" s="23">
        <f>D223/C223*100</f>
        <v>85.253199777406792</v>
      </c>
      <c r="G223" s="2687"/>
      <c r="H223" s="2567"/>
    </row>
    <row r="224" spans="2:23" ht="15" customHeight="1">
      <c r="B224" s="198" t="s">
        <v>293</v>
      </c>
      <c r="C224" s="30">
        <v>11976</v>
      </c>
      <c r="D224" s="30">
        <v>10319</v>
      </c>
      <c r="E224" s="30">
        <f>SUM(C224:D224)</f>
        <v>22295</v>
      </c>
      <c r="F224" s="23">
        <f>D224/C224*100</f>
        <v>86.163994655978627</v>
      </c>
      <c r="G224" s="2687"/>
      <c r="H224" s="2567"/>
    </row>
    <row r="225" spans="2:23">
      <c r="B225" s="6" t="s">
        <v>320</v>
      </c>
      <c r="C225" s="184"/>
      <c r="D225" s="184"/>
      <c r="E225" s="184"/>
      <c r="F225" s="224"/>
      <c r="G225" s="2686"/>
      <c r="H225" s="2567"/>
    </row>
    <row r="226" spans="2:23">
      <c r="B226" s="1" t="s">
        <v>304</v>
      </c>
      <c r="G226" s="2686"/>
      <c r="H226" s="2567"/>
    </row>
    <row r="227" spans="2:23">
      <c r="B227" s="225"/>
      <c r="G227" s="2686"/>
      <c r="H227" s="2567"/>
    </row>
    <row r="228" spans="2:23" ht="15" customHeight="1">
      <c r="B228" s="2110" t="s">
        <v>324</v>
      </c>
      <c r="C228" s="2110"/>
      <c r="D228" s="2110"/>
      <c r="E228" s="2110"/>
      <c r="F228" s="2110"/>
      <c r="G228" s="2687"/>
    </row>
    <row r="229" spans="2:23" ht="15" customHeight="1">
      <c r="B229" s="2110"/>
      <c r="C229" s="2110"/>
      <c r="D229" s="2110"/>
      <c r="E229" s="2110"/>
      <c r="F229" s="2110"/>
      <c r="G229" s="2687"/>
    </row>
    <row r="230" spans="2:23" s="7" customFormat="1" ht="17.25" customHeight="1">
      <c r="B230" s="195" t="s">
        <v>21</v>
      </c>
      <c r="C230" s="226" t="s">
        <v>325</v>
      </c>
      <c r="D230" s="226" t="s">
        <v>326</v>
      </c>
      <c r="E230" s="226" t="s">
        <v>293</v>
      </c>
      <c r="F230" s="226" t="s">
        <v>0</v>
      </c>
      <c r="G230" s="2697"/>
      <c r="H230" s="2571"/>
      <c r="I230" s="2571"/>
      <c r="J230" s="2571"/>
      <c r="K230" s="2571"/>
      <c r="L230" s="2571"/>
      <c r="M230" s="2571"/>
      <c r="N230" s="2571"/>
      <c r="O230" s="2571"/>
      <c r="P230" s="2571"/>
      <c r="Q230" s="2571"/>
      <c r="R230" s="2571"/>
      <c r="S230" s="2571"/>
      <c r="T230" s="2571"/>
      <c r="U230" s="2571"/>
      <c r="V230" s="2571"/>
      <c r="W230" s="2571"/>
    </row>
    <row r="231" spans="2:23" ht="15.75" customHeight="1">
      <c r="B231" s="222" t="s">
        <v>5</v>
      </c>
      <c r="C231" s="227">
        <v>35.402424223802868</v>
      </c>
      <c r="D231" s="227">
        <v>46.749107911898605</v>
      </c>
      <c r="E231" s="227">
        <v>55.570833582431604</v>
      </c>
      <c r="F231" s="227">
        <v>42.79517040785516</v>
      </c>
    </row>
    <row r="232" spans="2:23">
      <c r="B232" s="228" t="s">
        <v>7</v>
      </c>
      <c r="C232" s="32">
        <v>32.851974721167274</v>
      </c>
      <c r="D232" s="32">
        <v>44.111103136438672</v>
      </c>
      <c r="E232" s="32">
        <v>52.023075074112647</v>
      </c>
      <c r="F232" s="32">
        <v>39.968360599199272</v>
      </c>
    </row>
    <row r="233" spans="2:23">
      <c r="B233" s="228" t="s">
        <v>8</v>
      </c>
      <c r="C233" s="32">
        <v>38.075162421935218</v>
      </c>
      <c r="D233" s="32">
        <v>49.542702237085457</v>
      </c>
      <c r="E233" s="32">
        <v>59.082437844482335</v>
      </c>
      <c r="F233" s="32">
        <v>45.734802236100393</v>
      </c>
    </row>
    <row r="234" spans="2:23">
      <c r="B234" s="229" t="s">
        <v>16</v>
      </c>
      <c r="C234" s="230">
        <v>63.421340195283584</v>
      </c>
      <c r="D234" s="230">
        <v>76.796844834243487</v>
      </c>
      <c r="E234" s="230">
        <v>78.684614073947856</v>
      </c>
      <c r="F234" s="230">
        <v>70.661618243011191</v>
      </c>
    </row>
    <row r="235" spans="2:23" ht="13.5" customHeight="1">
      <c r="B235" s="228" t="s">
        <v>7</v>
      </c>
      <c r="C235" s="32">
        <v>59.059421450203644</v>
      </c>
      <c r="D235" s="32">
        <v>72.629123263888886</v>
      </c>
      <c r="E235" s="32">
        <v>72.906534618445491</v>
      </c>
      <c r="F235" s="32">
        <v>66.015598275980025</v>
      </c>
    </row>
    <row r="236" spans="2:23">
      <c r="B236" s="228" t="s">
        <v>8</v>
      </c>
      <c r="C236" s="32">
        <v>67.894755631716109</v>
      </c>
      <c r="D236" s="32">
        <v>81.106249298777072</v>
      </c>
      <c r="E236" s="32">
        <v>84.055231363524285</v>
      </c>
      <c r="F236" s="32">
        <v>75.344803806634019</v>
      </c>
    </row>
    <row r="237" spans="2:23">
      <c r="B237" s="229" t="s">
        <v>17</v>
      </c>
      <c r="C237" s="230">
        <v>13.758032894020259</v>
      </c>
      <c r="D237" s="230">
        <v>22.545099084688527</v>
      </c>
      <c r="E237" s="230">
        <v>35.251825500842536</v>
      </c>
      <c r="F237" s="230">
        <v>20.436744394309923</v>
      </c>
    </row>
    <row r="238" spans="2:23">
      <c r="B238" s="228" t="s">
        <v>7</v>
      </c>
      <c r="C238" s="32">
        <v>12.982317234098705</v>
      </c>
      <c r="D238" s="32">
        <v>21.61595412333633</v>
      </c>
      <c r="E238" s="32">
        <v>34.724968871310338</v>
      </c>
      <c r="F238" s="32">
        <v>19.638232545721532</v>
      </c>
    </row>
    <row r="239" spans="2:23">
      <c r="B239" s="228" t="s">
        <v>8</v>
      </c>
      <c r="C239" s="32">
        <v>14.58462230721638</v>
      </c>
      <c r="D239" s="32">
        <v>23.548163548163547</v>
      </c>
      <c r="E239" s="32">
        <v>35.802942077842474</v>
      </c>
      <c r="F239" s="32">
        <v>21.288164543448865</v>
      </c>
    </row>
    <row r="240" spans="2:23">
      <c r="B240" s="222" t="s">
        <v>19</v>
      </c>
      <c r="C240" s="33">
        <v>28.413786153381032</v>
      </c>
      <c r="D240" s="33">
        <v>38.727646454265155</v>
      </c>
      <c r="E240" s="33">
        <v>48.345824049692801</v>
      </c>
      <c r="F240" s="33">
        <v>55.260443527591541</v>
      </c>
    </row>
    <row r="241" spans="2:7">
      <c r="B241" s="228" t="s">
        <v>7</v>
      </c>
      <c r="C241" s="23">
        <v>26.782548749261377</v>
      </c>
      <c r="D241" s="23">
        <v>37.363869314541958</v>
      </c>
      <c r="E241" s="23">
        <v>45.478906142641193</v>
      </c>
      <c r="F241" s="23">
        <v>53.223694651642596</v>
      </c>
    </row>
    <row r="242" spans="2:7" ht="15" customHeight="1">
      <c r="B242" s="228" t="s">
        <v>8</v>
      </c>
      <c r="C242" s="23">
        <v>30.122781675608749</v>
      </c>
      <c r="D242" s="23">
        <v>40.166427304215595</v>
      </c>
      <c r="E242" s="23">
        <v>51.114945580037165</v>
      </c>
      <c r="F242" s="23">
        <v>57.296707655692181</v>
      </c>
      <c r="G242" s="2698"/>
    </row>
    <row r="243" spans="2:7">
      <c r="B243" s="229" t="s">
        <v>16</v>
      </c>
      <c r="C243" s="41">
        <v>59.00093945382099</v>
      </c>
      <c r="D243" s="41">
        <v>71.158807140645962</v>
      </c>
      <c r="E243" s="41">
        <v>75.16998443516016</v>
      </c>
      <c r="F243" s="41">
        <v>82.689450222882613</v>
      </c>
      <c r="G243" s="2699"/>
    </row>
    <row r="244" spans="2:7">
      <c r="B244" s="228" t="s">
        <v>7</v>
      </c>
      <c r="C244" s="23">
        <v>55.897663788725239</v>
      </c>
      <c r="D244" s="23">
        <v>68.595375138846819</v>
      </c>
      <c r="E244" s="23">
        <v>70.23602915654287</v>
      </c>
      <c r="F244" s="23">
        <v>80.281977932161823</v>
      </c>
      <c r="G244" s="2700"/>
    </row>
    <row r="245" spans="2:7">
      <c r="B245" s="228" t="s">
        <v>8</v>
      </c>
      <c r="C245" s="23">
        <v>62.234570351260167</v>
      </c>
      <c r="D245" s="23">
        <v>73.83690262685937</v>
      </c>
      <c r="E245" s="23">
        <v>79.581070597362285</v>
      </c>
      <c r="F245" s="23">
        <v>85.015000789515241</v>
      </c>
    </row>
    <row r="246" spans="2:7">
      <c r="B246" s="229" t="s">
        <v>17</v>
      </c>
      <c r="C246" s="41">
        <v>8.9518705554982994</v>
      </c>
      <c r="D246" s="41">
        <v>17.250922509225092</v>
      </c>
      <c r="E246" s="41">
        <v>29.543496985357447</v>
      </c>
      <c r="F246" s="41">
        <v>28.489397562027204</v>
      </c>
    </row>
    <row r="247" spans="2:7">
      <c r="B247" s="228" t="s">
        <v>7</v>
      </c>
      <c r="C247" s="23">
        <v>8.337355212355213</v>
      </c>
      <c r="D247" s="23">
        <v>16.844689179327275</v>
      </c>
      <c r="E247" s="23">
        <v>29.253867151956324</v>
      </c>
      <c r="F247" s="23">
        <v>27.696815483075028</v>
      </c>
    </row>
    <row r="248" spans="2:7">
      <c r="B248" s="228" t="s">
        <v>8</v>
      </c>
      <c r="C248" s="23">
        <v>9.5979028370893413</v>
      </c>
      <c r="D248" s="23">
        <v>17.682282493835856</v>
      </c>
      <c r="E248" s="23">
        <v>29.838803200742202</v>
      </c>
      <c r="F248" s="23">
        <v>29.308832908163261</v>
      </c>
    </row>
    <row r="249" spans="2:7">
      <c r="B249" s="222" t="s">
        <v>20</v>
      </c>
      <c r="C249" s="33">
        <v>45.018628397957777</v>
      </c>
      <c r="D249" s="33">
        <v>56.332756611701562</v>
      </c>
      <c r="E249" s="33">
        <v>62.611806797853312</v>
      </c>
      <c r="F249" s="33">
        <v>71.033990027970333</v>
      </c>
    </row>
    <row r="250" spans="2:7">
      <c r="B250" s="228" t="s">
        <v>7</v>
      </c>
      <c r="C250" s="23">
        <v>40.906637884511603</v>
      </c>
      <c r="D250" s="23">
        <v>51.494268558951958</v>
      </c>
      <c r="E250" s="23">
        <v>57.17895199384818</v>
      </c>
      <c r="F250" s="23">
        <v>66.498249885862123</v>
      </c>
    </row>
    <row r="251" spans="2:7">
      <c r="B251" s="228" t="s">
        <v>8</v>
      </c>
      <c r="C251" s="23">
        <v>49.322225360067776</v>
      </c>
      <c r="D251" s="23">
        <v>61.522136845956823</v>
      </c>
      <c r="E251" s="23">
        <v>68.241320432555497</v>
      </c>
      <c r="F251" s="23">
        <v>75.55953718606699</v>
      </c>
    </row>
    <row r="252" spans="2:7">
      <c r="B252" s="229" t="s">
        <v>16</v>
      </c>
      <c r="C252" s="41">
        <v>67.434541242295751</v>
      </c>
      <c r="D252" s="41">
        <v>81.596349689194554</v>
      </c>
      <c r="E252" s="41">
        <v>80.48756317510653</v>
      </c>
      <c r="F252" s="41">
        <v>88.30708661417323</v>
      </c>
    </row>
    <row r="253" spans="2:7">
      <c r="B253" s="228" t="s">
        <v>7</v>
      </c>
      <c r="C253" s="23">
        <v>61.614841912725367</v>
      </c>
      <c r="D253" s="23">
        <v>75.179153094462535</v>
      </c>
      <c r="E253" s="23">
        <v>72.962665596146124</v>
      </c>
      <c r="F253" s="23">
        <v>83.518321423141245</v>
      </c>
    </row>
    <row r="254" spans="2:7">
      <c r="B254" s="228" t="s">
        <v>8</v>
      </c>
      <c r="C254" s="23">
        <v>73.297648297648294</v>
      </c>
      <c r="D254" s="23">
        <v>88.210017456693961</v>
      </c>
      <c r="E254" s="23">
        <v>87.825406146016832</v>
      </c>
      <c r="F254" s="23">
        <v>92.826055765459841</v>
      </c>
    </row>
    <row r="255" spans="2:7">
      <c r="B255" s="229" t="s">
        <v>17</v>
      </c>
      <c r="C255" s="41">
        <v>20.131036156272749</v>
      </c>
      <c r="D255" s="41">
        <v>27.388438518069552</v>
      </c>
      <c r="E255" s="41">
        <v>39.476721816083113</v>
      </c>
      <c r="F255" s="41">
        <v>43.115653833916639</v>
      </c>
    </row>
    <row r="256" spans="2:7">
      <c r="B256" s="228" t="s">
        <v>7</v>
      </c>
      <c r="C256" s="23">
        <v>18.800557880055788</v>
      </c>
      <c r="D256" s="23">
        <v>25.454805901733273</v>
      </c>
      <c r="E256" s="23">
        <v>38.097549138558598</v>
      </c>
      <c r="F256" s="23">
        <v>40.909783602560196</v>
      </c>
    </row>
    <row r="257" spans="2:23">
      <c r="B257" s="228" t="s">
        <v>8</v>
      </c>
      <c r="C257" s="23">
        <v>21.583756345177665</v>
      </c>
      <c r="D257" s="23">
        <v>29.559343840463171</v>
      </c>
      <c r="E257" s="23">
        <v>41.022850924918394</v>
      </c>
      <c r="F257" s="23">
        <v>45.524126455906824</v>
      </c>
    </row>
    <row r="258" spans="2:23">
      <c r="B258" s="222" t="s">
        <v>18</v>
      </c>
      <c r="C258" s="231">
        <v>54.071038251366119</v>
      </c>
      <c r="D258" s="231">
        <v>74.389392882065593</v>
      </c>
      <c r="E258" s="231">
        <v>88.543616622987642</v>
      </c>
      <c r="F258" s="231">
        <v>87.124816983894576</v>
      </c>
    </row>
    <row r="259" spans="2:23">
      <c r="B259" s="228" t="s">
        <v>7</v>
      </c>
      <c r="C259" s="23">
        <v>50.756972111553786</v>
      </c>
      <c r="D259" s="23">
        <v>71.942778034148589</v>
      </c>
      <c r="E259" s="23">
        <v>89.042145593869733</v>
      </c>
      <c r="F259" s="23">
        <v>86.048671744380457</v>
      </c>
    </row>
    <row r="260" spans="2:23">
      <c r="B260" s="228" t="s">
        <v>8</v>
      </c>
      <c r="C260" s="32">
        <v>57.580872011251763</v>
      </c>
      <c r="D260" s="32">
        <v>76.876172607879923</v>
      </c>
      <c r="E260" s="32">
        <v>88.067349926793554</v>
      </c>
      <c r="F260" s="32">
        <v>88.169522091974756</v>
      </c>
    </row>
    <row r="261" spans="2:23">
      <c r="B261" s="229" t="s">
        <v>16</v>
      </c>
      <c r="C261" s="230">
        <v>78.342245989304814</v>
      </c>
      <c r="D261" s="230">
        <v>97.719498289623715</v>
      </c>
      <c r="E261" s="230">
        <v>99.660441426146008</v>
      </c>
      <c r="F261" s="230">
        <v>99.166034874905222</v>
      </c>
    </row>
    <row r="262" spans="2:23">
      <c r="B262" s="228" t="s">
        <v>7</v>
      </c>
      <c r="C262" s="32">
        <v>72.757697456492636</v>
      </c>
      <c r="D262" s="32">
        <v>96.4871194379391</v>
      </c>
      <c r="E262" s="32">
        <v>99.646017699115035</v>
      </c>
      <c r="F262" s="32">
        <v>98.723064644852357</v>
      </c>
    </row>
    <row r="263" spans="2:23">
      <c r="B263" s="228" t="s">
        <v>8</v>
      </c>
      <c r="C263" s="32">
        <v>83.911882510013342</v>
      </c>
      <c r="D263" s="32">
        <v>98.888888888888886</v>
      </c>
      <c r="E263" s="32">
        <v>99.673735725938002</v>
      </c>
      <c r="F263" s="32">
        <v>99.566787003610116</v>
      </c>
    </row>
    <row r="264" spans="2:23">
      <c r="B264" s="229" t="s">
        <v>17</v>
      </c>
      <c r="C264" s="230">
        <v>37.292051756007396</v>
      </c>
      <c r="D264" s="230">
        <v>58.310412573673872</v>
      </c>
      <c r="E264" s="230">
        <v>79.772270596115206</v>
      </c>
      <c r="F264" s="230">
        <v>75.884642604387835</v>
      </c>
    </row>
    <row r="265" spans="2:23">
      <c r="B265" s="228" t="s">
        <v>7</v>
      </c>
      <c r="C265" s="32">
        <v>36.283575517393217</v>
      </c>
      <c r="D265" s="32">
        <v>55.978674790555985</v>
      </c>
      <c r="E265" s="32">
        <v>80.945945945945937</v>
      </c>
      <c r="F265" s="32">
        <v>75.008689607229755</v>
      </c>
    </row>
    <row r="266" spans="2:23">
      <c r="B266" s="228" t="s">
        <v>8</v>
      </c>
      <c r="C266" s="32">
        <v>38.405444822557122</v>
      </c>
      <c r="D266" s="32">
        <v>60.79545454545454</v>
      </c>
      <c r="E266" s="32">
        <v>78.618857901726429</v>
      </c>
      <c r="F266" s="32">
        <v>76.792792792792795</v>
      </c>
    </row>
    <row r="267" spans="2:23">
      <c r="B267" s="6" t="s">
        <v>327</v>
      </c>
      <c r="C267" s="174"/>
      <c r="D267" s="174"/>
      <c r="E267" s="174"/>
      <c r="F267" s="174"/>
    </row>
    <row r="269" spans="2:23" ht="15" customHeight="1">
      <c r="B269" s="2110" t="s">
        <v>328</v>
      </c>
      <c r="C269" s="2110"/>
      <c r="D269" s="2110"/>
      <c r="E269" s="2110"/>
      <c r="F269" s="2110"/>
    </row>
    <row r="270" spans="2:23" ht="15" customHeight="1">
      <c r="B270" s="2110"/>
      <c r="C270" s="2110"/>
      <c r="D270" s="2110"/>
      <c r="E270" s="2110"/>
      <c r="F270" s="2110"/>
    </row>
    <row r="271" spans="2:23" s="7" customFormat="1" ht="15" customHeight="1">
      <c r="B271" s="195" t="s">
        <v>21</v>
      </c>
      <c r="C271" s="226" t="s">
        <v>325</v>
      </c>
      <c r="D271" s="226" t="s">
        <v>326</v>
      </c>
      <c r="E271" s="226" t="s">
        <v>293</v>
      </c>
      <c r="F271" s="226" t="s">
        <v>0</v>
      </c>
      <c r="G271" s="2571"/>
      <c r="H271" s="2571"/>
      <c r="I271" s="2571"/>
      <c r="J271" s="2571"/>
      <c r="K271" s="2571"/>
      <c r="L271" s="2571"/>
      <c r="M271" s="2571"/>
      <c r="N271" s="2571"/>
      <c r="O271" s="2571"/>
      <c r="P271" s="2571"/>
      <c r="Q271" s="2571"/>
      <c r="R271" s="2571"/>
      <c r="S271" s="2571"/>
      <c r="T271" s="2571"/>
      <c r="U271" s="2571"/>
      <c r="V271" s="2571"/>
      <c r="W271" s="2571"/>
    </row>
    <row r="272" spans="2:23" ht="15" customHeight="1">
      <c r="B272" s="222" t="s">
        <v>5</v>
      </c>
      <c r="C272" s="33">
        <v>64.597575776197132</v>
      </c>
      <c r="D272" s="33">
        <v>53.250892088101388</v>
      </c>
      <c r="E272" s="33">
        <v>44.429166417568396</v>
      </c>
      <c r="F272" s="33">
        <v>57.204829592144847</v>
      </c>
    </row>
    <row r="273" spans="2:7" ht="15" customHeight="1">
      <c r="B273" s="228" t="s">
        <v>7</v>
      </c>
      <c r="C273" s="23">
        <v>67.148025278832733</v>
      </c>
      <c r="D273" s="23">
        <v>55.888896863561335</v>
      </c>
      <c r="E273" s="23">
        <v>47.976924925887346</v>
      </c>
      <c r="F273" s="23">
        <v>60.031639400800728</v>
      </c>
    </row>
    <row r="274" spans="2:7" ht="15" customHeight="1">
      <c r="B274" s="228" t="s">
        <v>8</v>
      </c>
      <c r="C274" s="23">
        <v>61.924837578064782</v>
      </c>
      <c r="D274" s="23">
        <v>50.457297762914543</v>
      </c>
      <c r="E274" s="23">
        <v>40.917562155517665</v>
      </c>
      <c r="F274" s="23">
        <v>54.265197763899607</v>
      </c>
    </row>
    <row r="275" spans="2:7" ht="15" customHeight="1">
      <c r="B275" s="229" t="s">
        <v>16</v>
      </c>
      <c r="C275" s="41">
        <v>36.578659804716416</v>
      </c>
      <c r="D275" s="41">
        <v>23.203155165756524</v>
      </c>
      <c r="E275" s="41">
        <v>21.315385926052137</v>
      </c>
      <c r="F275" s="41">
        <v>29.338381756988802</v>
      </c>
    </row>
    <row r="276" spans="2:7" ht="15" customHeight="1">
      <c r="B276" s="228" t="s">
        <v>7</v>
      </c>
      <c r="C276" s="23">
        <v>40.940578549796356</v>
      </c>
      <c r="D276" s="23">
        <v>27.370876736111111</v>
      </c>
      <c r="E276" s="23">
        <v>27.093465381554516</v>
      </c>
      <c r="F276" s="23">
        <v>33.984401724019975</v>
      </c>
    </row>
    <row r="277" spans="2:7" ht="15" customHeight="1">
      <c r="B277" s="228" t="s">
        <v>8</v>
      </c>
      <c r="C277" s="23">
        <v>32.105244368283884</v>
      </c>
      <c r="D277" s="23">
        <v>18.893750701222935</v>
      </c>
      <c r="E277" s="23">
        <v>15.944768636475711</v>
      </c>
      <c r="F277" s="23">
        <v>24.655196193365974</v>
      </c>
    </row>
    <row r="278" spans="2:7" ht="15" customHeight="1">
      <c r="B278" s="229" t="s">
        <v>17</v>
      </c>
      <c r="C278" s="41">
        <v>86.241967105979739</v>
      </c>
      <c r="D278" s="41">
        <v>77.45490091531147</v>
      </c>
      <c r="E278" s="41">
        <v>64.748174499157457</v>
      </c>
      <c r="F278" s="41">
        <v>79.563255605690074</v>
      </c>
    </row>
    <row r="279" spans="2:7" ht="15" customHeight="1">
      <c r="B279" s="228" t="s">
        <v>7</v>
      </c>
      <c r="C279" s="23">
        <v>87.017682765901299</v>
      </c>
      <c r="D279" s="23">
        <v>78.384045876663663</v>
      </c>
      <c r="E279" s="23">
        <v>65.275031128689662</v>
      </c>
      <c r="F279" s="23">
        <v>80.361767454278464</v>
      </c>
    </row>
    <row r="280" spans="2:7" ht="15" customHeight="1">
      <c r="B280" s="228" t="s">
        <v>8</v>
      </c>
      <c r="C280" s="23">
        <v>85.415377692783622</v>
      </c>
      <c r="D280" s="23">
        <v>76.451836451836456</v>
      </c>
      <c r="E280" s="23">
        <v>64.197057922157512</v>
      </c>
      <c r="F280" s="23">
        <v>78.711835456551142</v>
      </c>
    </row>
    <row r="281" spans="2:7" ht="15" customHeight="1">
      <c r="B281" s="222" t="s">
        <v>19</v>
      </c>
      <c r="C281" s="33">
        <v>71.586213846618961</v>
      </c>
      <c r="D281" s="33">
        <v>61.272353545734838</v>
      </c>
      <c r="E281" s="33">
        <v>51.654175950307199</v>
      </c>
      <c r="F281" s="33">
        <v>44.739556472408459</v>
      </c>
      <c r="G281" s="2573"/>
    </row>
    <row r="282" spans="2:7" ht="15" customHeight="1">
      <c r="B282" s="228" t="s">
        <v>7</v>
      </c>
      <c r="C282" s="23">
        <v>73.217451250738634</v>
      </c>
      <c r="D282" s="23">
        <v>62.636130685458035</v>
      </c>
      <c r="E282" s="23">
        <v>54.521093857358807</v>
      </c>
      <c r="F282" s="23">
        <v>46.776305348357404</v>
      </c>
    </row>
    <row r="283" spans="2:7" ht="15" customHeight="1">
      <c r="B283" s="228" t="s">
        <v>8</v>
      </c>
      <c r="C283" s="23">
        <v>69.877218324391251</v>
      </c>
      <c r="D283" s="23">
        <v>59.833572695784412</v>
      </c>
      <c r="E283" s="23">
        <v>48.885054419962835</v>
      </c>
      <c r="F283" s="23">
        <v>42.703292344307812</v>
      </c>
      <c r="G283" s="2698"/>
    </row>
    <row r="284" spans="2:7" ht="15" customHeight="1">
      <c r="B284" s="229" t="s">
        <v>16</v>
      </c>
      <c r="C284" s="41">
        <v>40.999060546179017</v>
      </c>
      <c r="D284" s="41">
        <v>28.841192859354042</v>
      </c>
      <c r="E284" s="41">
        <v>24.830015564839847</v>
      </c>
      <c r="F284" s="41">
        <v>17.310549777117384</v>
      </c>
      <c r="G284" s="2699"/>
    </row>
    <row r="285" spans="2:7" ht="15" customHeight="1">
      <c r="B285" s="228" t="s">
        <v>7</v>
      </c>
      <c r="C285" s="23">
        <v>44.102336211274753</v>
      </c>
      <c r="D285" s="23">
        <v>31.404624861153184</v>
      </c>
      <c r="E285" s="23">
        <v>29.763970843457134</v>
      </c>
      <c r="F285" s="23">
        <v>19.71802206783817</v>
      </c>
      <c r="G285" s="2700"/>
    </row>
    <row r="286" spans="2:7" ht="15" customHeight="1">
      <c r="B286" s="228" t="s">
        <v>8</v>
      </c>
      <c r="C286" s="23">
        <v>37.765429648739826</v>
      </c>
      <c r="D286" s="23">
        <v>26.163097373140626</v>
      </c>
      <c r="E286" s="23">
        <v>20.418929402637705</v>
      </c>
      <c r="F286" s="23">
        <v>14.984999210484762</v>
      </c>
      <c r="G286" s="2573"/>
    </row>
    <row r="287" spans="2:7" ht="15" customHeight="1">
      <c r="B287" s="229" t="s">
        <v>17</v>
      </c>
      <c r="C287" s="41">
        <v>91.048129444501697</v>
      </c>
      <c r="D287" s="41">
        <v>82.749077490774908</v>
      </c>
      <c r="E287" s="41">
        <v>70.45650301464255</v>
      </c>
      <c r="F287" s="41">
        <v>71.510602437972807</v>
      </c>
      <c r="G287" s="2573"/>
    </row>
    <row r="288" spans="2:7" ht="15" customHeight="1">
      <c r="B288" s="228" t="s">
        <v>7</v>
      </c>
      <c r="C288" s="23">
        <v>91.66264478764478</v>
      </c>
      <c r="D288" s="23">
        <v>83.155310820672725</v>
      </c>
      <c r="E288" s="23">
        <v>70.746132848043672</v>
      </c>
      <c r="F288" s="23">
        <v>72.303184516924972</v>
      </c>
      <c r="G288" s="2573"/>
    </row>
    <row r="289" spans="2:7" ht="15" customHeight="1">
      <c r="B289" s="228" t="s">
        <v>8</v>
      </c>
      <c r="C289" s="23">
        <v>90.40209716291065</v>
      </c>
      <c r="D289" s="23">
        <v>82.317717506164144</v>
      </c>
      <c r="E289" s="23">
        <v>70.161196799257795</v>
      </c>
      <c r="F289" s="23">
        <v>70.691167091836732</v>
      </c>
      <c r="G289" s="2573"/>
    </row>
    <row r="290" spans="2:7" ht="15" customHeight="1">
      <c r="B290" s="222" t="s">
        <v>20</v>
      </c>
      <c r="C290" s="33">
        <v>54.981371602042231</v>
      </c>
      <c r="D290" s="33">
        <v>43.667243388298438</v>
      </c>
      <c r="E290" s="33">
        <v>37.388193202146688</v>
      </c>
      <c r="F290" s="33">
        <v>28.966009972029671</v>
      </c>
      <c r="G290" s="2573"/>
    </row>
    <row r="291" spans="2:7" ht="15" customHeight="1">
      <c r="B291" s="228" t="s">
        <v>7</v>
      </c>
      <c r="C291" s="23">
        <v>59.093362115488404</v>
      </c>
      <c r="D291" s="23">
        <v>48.505731441048034</v>
      </c>
      <c r="E291" s="23">
        <v>42.82104800615182</v>
      </c>
      <c r="F291" s="23">
        <v>33.501750114137877</v>
      </c>
      <c r="G291" s="2573"/>
    </row>
    <row r="292" spans="2:7" ht="15" customHeight="1">
      <c r="B292" s="228" t="s">
        <v>8</v>
      </c>
      <c r="C292" s="23">
        <v>50.677774639932224</v>
      </c>
      <c r="D292" s="23">
        <v>38.47786315404317</v>
      </c>
      <c r="E292" s="23">
        <v>31.75867956744451</v>
      </c>
      <c r="F292" s="23">
        <v>24.440462813933006</v>
      </c>
      <c r="G292" s="2573"/>
    </row>
    <row r="293" spans="2:7" ht="15" customHeight="1">
      <c r="B293" s="229" t="s">
        <v>16</v>
      </c>
      <c r="C293" s="41">
        <v>32.565458757704249</v>
      </c>
      <c r="D293" s="41">
        <v>18.40365031080545</v>
      </c>
      <c r="E293" s="41">
        <v>19.51243682489347</v>
      </c>
      <c r="F293" s="41">
        <v>11.69291338582677</v>
      </c>
      <c r="G293" s="2573"/>
    </row>
    <row r="294" spans="2:7" ht="15" customHeight="1">
      <c r="B294" s="228" t="s">
        <v>7</v>
      </c>
      <c r="C294" s="23">
        <v>38.385158087274633</v>
      </c>
      <c r="D294" s="23">
        <v>24.820846905537458</v>
      </c>
      <c r="E294" s="23">
        <v>27.037334403853876</v>
      </c>
      <c r="F294" s="23">
        <v>16.481678576858748</v>
      </c>
      <c r="G294" s="2573"/>
    </row>
    <row r="295" spans="2:7" ht="15" customHeight="1">
      <c r="B295" s="228" t="s">
        <v>8</v>
      </c>
      <c r="C295" s="23">
        <v>26.702351702351702</v>
      </c>
      <c r="D295" s="23">
        <v>11.78998254330603</v>
      </c>
      <c r="E295" s="23">
        <v>12.174593853983167</v>
      </c>
      <c r="F295" s="23">
        <v>7.1739442345401496</v>
      </c>
      <c r="G295" s="2573"/>
    </row>
    <row r="296" spans="2:7" ht="15" customHeight="1">
      <c r="B296" s="229" t="s">
        <v>17</v>
      </c>
      <c r="C296" s="41">
        <v>79.868963843727244</v>
      </c>
      <c r="D296" s="41">
        <v>72.611561481930451</v>
      </c>
      <c r="E296" s="41">
        <v>60.523278183916894</v>
      </c>
      <c r="F296" s="41">
        <v>56.884346166083354</v>
      </c>
      <c r="G296" s="2573"/>
    </row>
    <row r="297" spans="2:7" ht="15" customHeight="1">
      <c r="B297" s="228" t="s">
        <v>7</v>
      </c>
      <c r="C297" s="23">
        <v>81.199442119944209</v>
      </c>
      <c r="D297" s="23">
        <v>74.54519409826672</v>
      </c>
      <c r="E297" s="23">
        <v>61.902450861441395</v>
      </c>
      <c r="F297" s="23">
        <v>59.090216397439811</v>
      </c>
      <c r="G297" s="2573"/>
    </row>
    <row r="298" spans="2:7" ht="15" customHeight="1">
      <c r="B298" s="228" t="s">
        <v>8</v>
      </c>
      <c r="C298" s="23">
        <v>78.416243654822338</v>
      </c>
      <c r="D298" s="23">
        <v>70.440656159536829</v>
      </c>
      <c r="E298" s="23">
        <v>58.977149075081613</v>
      </c>
      <c r="F298" s="23">
        <v>54.475873544093176</v>
      </c>
      <c r="G298" s="2573"/>
    </row>
    <row r="299" spans="2:7" ht="15" customHeight="1">
      <c r="B299" s="222" t="s">
        <v>18</v>
      </c>
      <c r="C299" s="232">
        <v>45.928961748633881</v>
      </c>
      <c r="D299" s="232">
        <v>25.610607117934403</v>
      </c>
      <c r="E299" s="232">
        <v>11.456383377012354</v>
      </c>
      <c r="F299" s="232">
        <v>12.875183016105417</v>
      </c>
      <c r="G299" s="2573"/>
    </row>
    <row r="300" spans="2:7" ht="15" customHeight="1">
      <c r="B300" s="228" t="s">
        <v>7</v>
      </c>
      <c r="C300" s="32">
        <v>49.243027888446214</v>
      </c>
      <c r="D300" s="32">
        <v>28.057221965851408</v>
      </c>
      <c r="E300" s="32">
        <v>10.957854406130268</v>
      </c>
      <c r="F300" s="32">
        <v>13.951328255619543</v>
      </c>
      <c r="G300" s="2573"/>
    </row>
    <row r="301" spans="2:7" ht="15" customHeight="1">
      <c r="B301" s="228" t="s">
        <v>8</v>
      </c>
      <c r="C301" s="32">
        <v>42.419127988748237</v>
      </c>
      <c r="D301" s="32">
        <v>23.123827392120074</v>
      </c>
      <c r="E301" s="32">
        <v>11.932650073206442</v>
      </c>
      <c r="F301" s="32">
        <v>11.830477908025248</v>
      </c>
      <c r="G301" s="2573"/>
    </row>
    <row r="302" spans="2:7" ht="15" customHeight="1">
      <c r="B302" s="229" t="s">
        <v>16</v>
      </c>
      <c r="C302" s="230">
        <v>21.657754010695189</v>
      </c>
      <c r="D302" s="230">
        <v>2.2805017103762828</v>
      </c>
      <c r="E302" s="230">
        <v>0.3395585738539898</v>
      </c>
      <c r="F302" s="230">
        <v>0.83396512509476883</v>
      </c>
      <c r="G302" s="2573"/>
    </row>
    <row r="303" spans="2:7" ht="15" customHeight="1">
      <c r="B303" s="228" t="s">
        <v>7</v>
      </c>
      <c r="C303" s="32">
        <v>27.242302543507364</v>
      </c>
      <c r="D303" s="32">
        <v>3.5128805620608898</v>
      </c>
      <c r="E303" s="32">
        <v>0.35398230088495575</v>
      </c>
      <c r="F303" s="32">
        <v>1.2769353551476457</v>
      </c>
      <c r="G303" s="2573"/>
    </row>
    <row r="304" spans="2:7" ht="15" customHeight="1">
      <c r="B304" s="228" t="s">
        <v>8</v>
      </c>
      <c r="C304" s="32">
        <v>16.088117489986647</v>
      </c>
      <c r="D304" s="32">
        <v>1.1111111111111112</v>
      </c>
      <c r="E304" s="32">
        <v>0.32626427406199021</v>
      </c>
      <c r="F304" s="32">
        <v>0.43321299638989169</v>
      </c>
      <c r="G304" s="2573"/>
    </row>
    <row r="305" spans="2:23" ht="15" customHeight="1">
      <c r="B305" s="229" t="s">
        <v>17</v>
      </c>
      <c r="C305" s="230">
        <v>62.707948243992604</v>
      </c>
      <c r="D305" s="230">
        <v>41.689587426326128</v>
      </c>
      <c r="E305" s="230">
        <v>20.227729403884794</v>
      </c>
      <c r="F305" s="230">
        <v>24.115357395612172</v>
      </c>
      <c r="G305" s="2573"/>
    </row>
    <row r="306" spans="2:23" ht="15" customHeight="1">
      <c r="B306" s="228" t="s">
        <v>7</v>
      </c>
      <c r="C306" s="32">
        <v>63.716424482606783</v>
      </c>
      <c r="D306" s="32">
        <v>44.021325209444022</v>
      </c>
      <c r="E306" s="32">
        <v>19.054054054054053</v>
      </c>
      <c r="F306" s="32">
        <v>24.991310392770245</v>
      </c>
      <c r="G306" s="2573"/>
    </row>
    <row r="307" spans="2:23" ht="15" customHeight="1">
      <c r="B307" s="228" t="s">
        <v>8</v>
      </c>
      <c r="C307" s="32">
        <v>61.594555177442878</v>
      </c>
      <c r="D307" s="32">
        <v>39.204545454545453</v>
      </c>
      <c r="E307" s="32">
        <v>21.381142098273571</v>
      </c>
      <c r="F307" s="32">
        <v>23.207207207207205</v>
      </c>
      <c r="G307" s="2573"/>
    </row>
    <row r="308" spans="2:23">
      <c r="B308" s="6" t="s">
        <v>327</v>
      </c>
      <c r="G308" s="2573"/>
    </row>
    <row r="309" spans="2:23">
      <c r="B309" s="1" t="s">
        <v>304</v>
      </c>
      <c r="G309" s="2573"/>
    </row>
    <row r="310" spans="2:23">
      <c r="B310" s="1"/>
      <c r="G310" s="2573"/>
    </row>
    <row r="311" spans="2:23" ht="15">
      <c r="B311" s="2110" t="s">
        <v>329</v>
      </c>
      <c r="C311" s="2110"/>
      <c r="D311" s="2110"/>
      <c r="E311" s="2110"/>
      <c r="F311" s="2110"/>
      <c r="G311" s="2573"/>
    </row>
    <row r="312" spans="2:23" ht="15">
      <c r="B312" s="474" t="s">
        <v>23</v>
      </c>
      <c r="C312" s="463"/>
      <c r="D312" s="463"/>
      <c r="E312" s="463"/>
      <c r="F312" s="463"/>
      <c r="G312" s="2573"/>
    </row>
    <row r="313" spans="2:23" s="7" customFormat="1" ht="12.75">
      <c r="B313" s="233" t="s">
        <v>330</v>
      </c>
      <c r="C313" s="476" t="s">
        <v>307</v>
      </c>
      <c r="D313" s="476" t="s">
        <v>308</v>
      </c>
      <c r="E313" s="476" t="s">
        <v>309</v>
      </c>
      <c r="F313" s="476" t="s">
        <v>310</v>
      </c>
      <c r="G313" s="2572"/>
      <c r="H313" s="2571"/>
      <c r="I313" s="2571"/>
      <c r="J313" s="2571"/>
      <c r="K313" s="2571"/>
      <c r="L313" s="2571"/>
      <c r="M313" s="2571"/>
      <c r="N313" s="2571"/>
      <c r="O313" s="2571"/>
      <c r="P313" s="2571"/>
      <c r="Q313" s="2571"/>
      <c r="R313" s="2571"/>
      <c r="S313" s="2571"/>
      <c r="T313" s="2571"/>
      <c r="U313" s="2571"/>
      <c r="V313" s="2571"/>
      <c r="W313" s="2571"/>
    </row>
    <row r="314" spans="2:23" s="7" customFormat="1" ht="15.75" customHeight="1">
      <c r="B314" s="233"/>
      <c r="C314" s="2126" t="s">
        <v>331</v>
      </c>
      <c r="D314" s="2126"/>
      <c r="E314" s="2126"/>
      <c r="F314" s="2126"/>
      <c r="G314" s="2572"/>
      <c r="H314" s="2571"/>
      <c r="I314" s="2571"/>
      <c r="J314" s="2571"/>
      <c r="K314" s="2571"/>
      <c r="L314" s="2571"/>
      <c r="M314" s="2571"/>
      <c r="N314" s="2571"/>
      <c r="O314" s="2571"/>
      <c r="P314" s="2571"/>
      <c r="Q314" s="2571"/>
      <c r="R314" s="2571"/>
      <c r="S314" s="2571"/>
      <c r="T314" s="2571"/>
      <c r="U314" s="2571"/>
      <c r="V314" s="2571"/>
      <c r="W314" s="2571"/>
    </row>
    <row r="315" spans="2:23">
      <c r="B315" s="196" t="s">
        <v>22</v>
      </c>
      <c r="C315" s="234">
        <v>87.2</v>
      </c>
      <c r="D315" s="470">
        <v>84.25869741100324</v>
      </c>
      <c r="E315" s="470">
        <v>79.439487611821463</v>
      </c>
      <c r="F315" s="470">
        <v>81.770303009023564</v>
      </c>
      <c r="G315" s="2573"/>
    </row>
    <row r="316" spans="2:23">
      <c r="B316" s="235" t="s">
        <v>19</v>
      </c>
      <c r="C316" s="469">
        <v>67.822481329582303</v>
      </c>
      <c r="D316" s="469">
        <v>68.590015829504651</v>
      </c>
      <c r="E316" s="469">
        <v>64.424227273538918</v>
      </c>
      <c r="F316" s="469">
        <v>66.095642820616803</v>
      </c>
    </row>
    <row r="317" spans="2:23">
      <c r="B317" s="235" t="s">
        <v>20</v>
      </c>
      <c r="C317" s="469">
        <v>129.64449691722419</v>
      </c>
      <c r="D317" s="469">
        <v>119.90859192197512</v>
      </c>
      <c r="E317" s="469">
        <v>113.77729080431781</v>
      </c>
      <c r="F317" s="469">
        <v>120.59106903485255</v>
      </c>
    </row>
    <row r="318" spans="2:23">
      <c r="B318" s="235" t="s">
        <v>18</v>
      </c>
      <c r="C318" s="469">
        <v>100.64891172096797</v>
      </c>
      <c r="D318" s="469">
        <v>83.48169014084506</v>
      </c>
      <c r="E318" s="469">
        <v>78.335784828745531</v>
      </c>
      <c r="F318" s="469">
        <v>73.991769547325106</v>
      </c>
    </row>
    <row r="319" spans="2:23">
      <c r="B319" s="236" t="s">
        <v>272</v>
      </c>
      <c r="C319" s="470">
        <v>265.31233837135795</v>
      </c>
      <c r="D319" s="470">
        <v>270.91165000146617</v>
      </c>
      <c r="E319" s="470">
        <v>275.85496866606985</v>
      </c>
      <c r="F319" s="470">
        <v>301.95838826896482</v>
      </c>
    </row>
    <row r="320" spans="2:23">
      <c r="B320" s="235" t="s">
        <v>19</v>
      </c>
      <c r="C320" s="469">
        <v>254.91055562137186</v>
      </c>
      <c r="D320" s="469">
        <v>263.13470901924416</v>
      </c>
      <c r="E320" s="469">
        <v>276.98527636978037</v>
      </c>
      <c r="F320" s="469">
        <v>309.79357646903651</v>
      </c>
    </row>
    <row r="321" spans="2:8">
      <c r="B321" s="235" t="s">
        <v>20</v>
      </c>
      <c r="C321" s="469">
        <v>310.22810890360557</v>
      </c>
      <c r="D321" s="469">
        <v>330.30303030303031</v>
      </c>
      <c r="E321" s="469">
        <v>326.80633454305507</v>
      </c>
      <c r="F321" s="469">
        <v>359.75341259357111</v>
      </c>
    </row>
    <row r="322" spans="2:8">
      <c r="B322" s="235" t="s">
        <v>18</v>
      </c>
      <c r="C322" s="469">
        <v>164.8960739030023</v>
      </c>
      <c r="D322" s="469">
        <v>147.46835443037975</v>
      </c>
      <c r="E322" s="469">
        <v>143.64353967594516</v>
      </c>
      <c r="F322" s="469">
        <v>132.69272766979691</v>
      </c>
    </row>
    <row r="323" spans="2:8">
      <c r="B323" s="236" t="s">
        <v>278</v>
      </c>
      <c r="C323" s="470">
        <v>24.74727622733549</v>
      </c>
      <c r="D323" s="470">
        <v>32.968051246928006</v>
      </c>
      <c r="E323" s="470">
        <v>31.500823027283719</v>
      </c>
      <c r="F323" s="470">
        <v>32.787987609897776</v>
      </c>
    </row>
    <row r="324" spans="2:8">
      <c r="B324" s="235" t="s">
        <v>19</v>
      </c>
      <c r="C324" s="469">
        <v>23.727086154662345</v>
      </c>
      <c r="D324" s="469">
        <v>29.722531035760607</v>
      </c>
      <c r="E324" s="469">
        <v>27.513255233983696</v>
      </c>
      <c r="F324" s="469">
        <v>28.488993374652704</v>
      </c>
      <c r="G324" s="2573"/>
    </row>
    <row r="325" spans="2:8">
      <c r="B325" s="235" t="s">
        <v>20</v>
      </c>
      <c r="C325" s="469">
        <v>29.577981651376145</v>
      </c>
      <c r="D325" s="469">
        <v>44.113272651555711</v>
      </c>
      <c r="E325" s="469">
        <v>44.273412271259424</v>
      </c>
      <c r="F325" s="469">
        <v>45.961691720025286</v>
      </c>
      <c r="G325" s="2573"/>
    </row>
    <row r="326" spans="2:8">
      <c r="B326" s="235" t="s">
        <v>18</v>
      </c>
      <c r="C326" s="469">
        <v>9.9445712422562771</v>
      </c>
      <c r="D326" s="469">
        <v>10.133010882708584</v>
      </c>
      <c r="E326" s="469">
        <v>11.500850340136054</v>
      </c>
      <c r="F326" s="469">
        <v>21.707838941840109</v>
      </c>
      <c r="G326" s="2573"/>
    </row>
    <row r="327" spans="2:8">
      <c r="B327" s="6" t="s">
        <v>327</v>
      </c>
      <c r="C327" s="237"/>
      <c r="D327" s="237"/>
      <c r="E327" s="237"/>
      <c r="G327" s="2573"/>
    </row>
    <row r="328" spans="2:8">
      <c r="G328" s="2573"/>
    </row>
    <row r="329" spans="2:8" ht="15">
      <c r="B329" s="4" t="s">
        <v>332</v>
      </c>
      <c r="C329" s="238"/>
      <c r="D329" s="239"/>
      <c r="E329" s="238"/>
      <c r="G329" s="2573"/>
    </row>
    <row r="330" spans="2:8" ht="27" customHeight="1">
      <c r="B330" s="195" t="s">
        <v>333</v>
      </c>
      <c r="C330" s="34" t="s">
        <v>19</v>
      </c>
      <c r="D330" s="476" t="s">
        <v>20</v>
      </c>
      <c r="E330" s="476" t="s">
        <v>18</v>
      </c>
      <c r="F330" s="221" t="s">
        <v>0</v>
      </c>
      <c r="G330" s="2573"/>
    </row>
    <row r="331" spans="2:8" ht="15" customHeight="1">
      <c r="B331" s="196" t="s">
        <v>0</v>
      </c>
      <c r="C331" s="240">
        <f>SUM(C332:C340)</f>
        <v>2307</v>
      </c>
      <c r="D331" s="240">
        <f t="shared" ref="D331:F331" si="6">SUM(D332:D340)</f>
        <v>1138</v>
      </c>
      <c r="E331" s="240">
        <f t="shared" si="6"/>
        <v>143</v>
      </c>
      <c r="F331" s="240">
        <f t="shared" si="6"/>
        <v>3588</v>
      </c>
      <c r="G331" s="2573"/>
    </row>
    <row r="332" spans="2:8">
      <c r="B332" s="241" t="s">
        <v>334</v>
      </c>
      <c r="C332" s="30">
        <v>1677</v>
      </c>
      <c r="D332" s="30">
        <v>814</v>
      </c>
      <c r="E332" s="30">
        <v>100</v>
      </c>
      <c r="F332" s="30">
        <f>SUM(C332:E332)</f>
        <v>2591</v>
      </c>
      <c r="G332" s="2573"/>
      <c r="H332" s="2560">
        <f>64+F331</f>
        <v>3652</v>
      </c>
    </row>
    <row r="333" spans="2:8">
      <c r="B333" s="241" t="s">
        <v>335</v>
      </c>
      <c r="C333" s="30">
        <v>57</v>
      </c>
      <c r="D333" s="30">
        <v>61</v>
      </c>
      <c r="E333" s="30">
        <v>11</v>
      </c>
      <c r="F333" s="30">
        <f t="shared" ref="F333:F340" si="7">SUM(C333:E333)</f>
        <v>129</v>
      </c>
      <c r="G333" s="2573"/>
      <c r="H333" s="2560">
        <f>C331+64</f>
        <v>2371</v>
      </c>
    </row>
    <row r="334" spans="2:8">
      <c r="B334" s="241" t="s">
        <v>336</v>
      </c>
      <c r="C334" s="30">
        <v>141</v>
      </c>
      <c r="D334" s="30">
        <v>54</v>
      </c>
      <c r="E334" s="30">
        <v>10</v>
      </c>
      <c r="F334" s="30">
        <f t="shared" si="7"/>
        <v>205</v>
      </c>
      <c r="G334" s="2573"/>
    </row>
    <row r="335" spans="2:8">
      <c r="B335" s="241" t="s">
        <v>337</v>
      </c>
      <c r="C335" s="30">
        <v>350</v>
      </c>
      <c r="D335" s="30">
        <v>131</v>
      </c>
      <c r="E335" s="30">
        <v>12</v>
      </c>
      <c r="F335" s="30">
        <f t="shared" si="7"/>
        <v>493</v>
      </c>
      <c r="G335" s="2573"/>
    </row>
    <row r="336" spans="2:8">
      <c r="B336" s="241" t="s">
        <v>338</v>
      </c>
      <c r="C336" s="30">
        <v>46</v>
      </c>
      <c r="D336" s="30">
        <v>48</v>
      </c>
      <c r="E336" s="30">
        <v>2</v>
      </c>
      <c r="F336" s="30">
        <f t="shared" si="7"/>
        <v>96</v>
      </c>
      <c r="G336" s="2573"/>
    </row>
    <row r="337" spans="2:23">
      <c r="B337" s="241" t="s">
        <v>339</v>
      </c>
      <c r="C337" s="30">
        <v>2</v>
      </c>
      <c r="D337" s="30">
        <v>4</v>
      </c>
      <c r="E337" s="30">
        <v>1</v>
      </c>
      <c r="F337" s="30">
        <f t="shared" si="7"/>
        <v>7</v>
      </c>
      <c r="G337" s="2573"/>
    </row>
    <row r="338" spans="2:23">
      <c r="B338" s="241" t="s">
        <v>340</v>
      </c>
      <c r="C338" s="30">
        <v>6</v>
      </c>
      <c r="D338" s="30">
        <v>4</v>
      </c>
      <c r="E338" s="30">
        <v>4</v>
      </c>
      <c r="F338" s="30">
        <f t="shared" si="7"/>
        <v>14</v>
      </c>
      <c r="G338" s="2573"/>
    </row>
    <row r="339" spans="2:23" ht="13.5" customHeight="1">
      <c r="B339" s="241" t="s">
        <v>341</v>
      </c>
      <c r="C339" s="30">
        <v>14</v>
      </c>
      <c r="D339" s="30">
        <v>5</v>
      </c>
      <c r="E339" s="30">
        <v>0</v>
      </c>
      <c r="F339" s="30">
        <f t="shared" si="7"/>
        <v>19</v>
      </c>
      <c r="G339" s="2573"/>
    </row>
    <row r="340" spans="2:23" ht="15" customHeight="1">
      <c r="B340" s="241" t="s">
        <v>342</v>
      </c>
      <c r="C340" s="30">
        <v>14</v>
      </c>
      <c r="D340" s="30">
        <v>17</v>
      </c>
      <c r="E340" s="30">
        <v>3</v>
      </c>
      <c r="F340" s="30">
        <f t="shared" si="7"/>
        <v>34</v>
      </c>
      <c r="G340" s="2573"/>
    </row>
    <row r="341" spans="2:23">
      <c r="B341" s="193" t="s">
        <v>295</v>
      </c>
      <c r="C341" s="242"/>
      <c r="D341" s="242"/>
      <c r="E341" s="242"/>
      <c r="G341" s="2573"/>
    </row>
    <row r="342" spans="2:23">
      <c r="G342" s="2573"/>
    </row>
    <row r="343" spans="2:23" ht="15.75" customHeight="1">
      <c r="B343" s="4" t="s">
        <v>343</v>
      </c>
      <c r="C343" s="12"/>
      <c r="D343" s="12"/>
      <c r="E343" s="12"/>
      <c r="G343" s="2573"/>
    </row>
    <row r="344" spans="2:23" s="7" customFormat="1">
      <c r="B344" s="195" t="s">
        <v>344</v>
      </c>
      <c r="C344" s="476"/>
      <c r="D344" s="476" t="s">
        <v>7</v>
      </c>
      <c r="E344" s="476" t="s">
        <v>8</v>
      </c>
      <c r="F344" s="476" t="s">
        <v>0</v>
      </c>
      <c r="G344" s="2572"/>
      <c r="H344" s="2573"/>
      <c r="I344" s="2560"/>
      <c r="J344" s="2571"/>
      <c r="K344" s="2571"/>
      <c r="L344" s="2571"/>
      <c r="M344" s="2571"/>
      <c r="N344" s="2571"/>
      <c r="O344" s="2571"/>
      <c r="P344" s="2571"/>
      <c r="Q344" s="2571"/>
      <c r="R344" s="2571"/>
      <c r="S344" s="2571"/>
      <c r="T344" s="2571"/>
      <c r="U344" s="2571"/>
      <c r="V344" s="2571"/>
      <c r="W344" s="2571"/>
    </row>
    <row r="345" spans="2:23" s="7" customFormat="1">
      <c r="B345" s="196" t="s">
        <v>0</v>
      </c>
      <c r="C345" s="243"/>
      <c r="D345" s="31">
        <f>SUM(D346:D350)</f>
        <v>3555</v>
      </c>
      <c r="E345" s="31">
        <f>SUM(E346:E350)</f>
        <v>6896</v>
      </c>
      <c r="F345" s="31">
        <f>SUM(F346:F350)</f>
        <v>10451</v>
      </c>
      <c r="G345" s="2572"/>
      <c r="H345" s="2560"/>
      <c r="I345" s="2560"/>
      <c r="J345" s="2571"/>
      <c r="K345" s="2571"/>
      <c r="L345" s="2571"/>
      <c r="M345" s="2571"/>
      <c r="N345" s="2571"/>
      <c r="O345" s="2571"/>
      <c r="P345" s="2571"/>
      <c r="Q345" s="2571"/>
      <c r="R345" s="2571"/>
      <c r="S345" s="2571"/>
      <c r="T345" s="2571"/>
      <c r="U345" s="2571"/>
      <c r="V345" s="2571"/>
      <c r="W345" s="2571"/>
    </row>
    <row r="346" spans="2:23">
      <c r="B346" s="38" t="s">
        <v>345</v>
      </c>
      <c r="C346" s="184"/>
      <c r="D346" s="30">
        <v>0</v>
      </c>
      <c r="E346" s="30">
        <v>1157</v>
      </c>
      <c r="F346" s="30">
        <f>SUM(D346:E346)</f>
        <v>1157</v>
      </c>
    </row>
    <row r="347" spans="2:23">
      <c r="B347" s="38" t="s">
        <v>325</v>
      </c>
      <c r="C347" s="184"/>
      <c r="D347" s="30">
        <v>728</v>
      </c>
      <c r="E347" s="30">
        <v>2474</v>
      </c>
      <c r="F347" s="30">
        <f t="shared" ref="F347:F350" si="8">SUM(D347:E347)</f>
        <v>3202</v>
      </c>
    </row>
    <row r="348" spans="2:23">
      <c r="B348" s="38" t="s">
        <v>326</v>
      </c>
      <c r="C348" s="184"/>
      <c r="D348" s="30">
        <v>922</v>
      </c>
      <c r="E348" s="30">
        <v>961</v>
      </c>
      <c r="F348" s="30">
        <f t="shared" si="8"/>
        <v>1883</v>
      </c>
    </row>
    <row r="349" spans="2:23">
      <c r="B349" s="38" t="s">
        <v>293</v>
      </c>
      <c r="C349" s="184"/>
      <c r="D349" s="30">
        <v>710</v>
      </c>
      <c r="E349" s="30">
        <v>1000</v>
      </c>
      <c r="F349" s="30">
        <f t="shared" si="8"/>
        <v>1710</v>
      </c>
    </row>
    <row r="350" spans="2:23">
      <c r="B350" s="38" t="s">
        <v>294</v>
      </c>
      <c r="C350" s="184"/>
      <c r="D350" s="30">
        <v>1195</v>
      </c>
      <c r="E350" s="30">
        <v>1304</v>
      </c>
      <c r="F350" s="30">
        <f t="shared" si="8"/>
        <v>2499</v>
      </c>
    </row>
    <row r="351" spans="2:23">
      <c r="B351" s="204" t="s">
        <v>295</v>
      </c>
      <c r="C351" s="208"/>
    </row>
    <row r="352" spans="2:23">
      <c r="B352" s="1" t="s">
        <v>346</v>
      </c>
      <c r="C352" s="208"/>
    </row>
    <row r="354" spans="2:23">
      <c r="B354" s="2110" t="s">
        <v>347</v>
      </c>
      <c r="C354" s="2110"/>
      <c r="D354" s="2110"/>
      <c r="E354" s="2110"/>
      <c r="F354" s="2110"/>
    </row>
    <row r="355" spans="2:23" ht="15" customHeight="1">
      <c r="B355" s="2110"/>
      <c r="C355" s="2110"/>
      <c r="D355" s="2110"/>
      <c r="E355" s="2110"/>
      <c r="F355" s="2110"/>
    </row>
    <row r="356" spans="2:23" s="7" customFormat="1" ht="15" customHeight="1">
      <c r="B356" s="195" t="s">
        <v>21</v>
      </c>
      <c r="C356" s="476" t="s">
        <v>325</v>
      </c>
      <c r="D356" s="476" t="s">
        <v>326</v>
      </c>
      <c r="E356" s="476" t="s">
        <v>293</v>
      </c>
      <c r="F356" s="476" t="s">
        <v>0</v>
      </c>
      <c r="G356" s="2571"/>
      <c r="H356" s="2571"/>
      <c r="I356" s="2571"/>
      <c r="J356" s="2571"/>
      <c r="K356" s="2571"/>
      <c r="L356" s="2571"/>
      <c r="M356" s="2571"/>
      <c r="N356" s="2571"/>
      <c r="O356" s="2571"/>
      <c r="P356" s="2571"/>
      <c r="Q356" s="2571"/>
      <c r="R356" s="2571"/>
      <c r="S356" s="2571"/>
      <c r="T356" s="2571"/>
      <c r="U356" s="2571"/>
      <c r="V356" s="2571"/>
      <c r="W356" s="2571"/>
    </row>
    <row r="357" spans="2:23" ht="15" customHeight="1">
      <c r="B357" s="222" t="s">
        <v>5</v>
      </c>
      <c r="C357" s="31">
        <f>SUM(C358:C359)</f>
        <v>3202</v>
      </c>
      <c r="D357" s="31">
        <f t="shared" ref="D357:F357" si="9">SUM(D358:D359)</f>
        <v>1883</v>
      </c>
      <c r="E357" s="31">
        <f t="shared" si="9"/>
        <v>1710</v>
      </c>
      <c r="F357" s="31">
        <f t="shared" si="9"/>
        <v>6795</v>
      </c>
      <c r="G357" s="2701"/>
      <c r="I357" s="2576"/>
      <c r="J357" s="2576"/>
    </row>
    <row r="358" spans="2:23">
      <c r="B358" s="228" t="s">
        <v>7</v>
      </c>
      <c r="C358" s="30">
        <f>SUM(C361+C364)</f>
        <v>728</v>
      </c>
      <c r="D358" s="30">
        <f t="shared" ref="D358:F359" si="10">SUM(D361+D364)</f>
        <v>922</v>
      </c>
      <c r="E358" s="30">
        <f t="shared" si="10"/>
        <v>710</v>
      </c>
      <c r="F358" s="30">
        <f t="shared" si="10"/>
        <v>2360</v>
      </c>
      <c r="G358" s="2702"/>
    </row>
    <row r="359" spans="2:23">
      <c r="B359" s="228" t="s">
        <v>8</v>
      </c>
      <c r="C359" s="30">
        <f>SUM(C362+C365)</f>
        <v>2474</v>
      </c>
      <c r="D359" s="30">
        <f t="shared" si="10"/>
        <v>961</v>
      </c>
      <c r="E359" s="30">
        <f t="shared" si="10"/>
        <v>1000</v>
      </c>
      <c r="F359" s="30">
        <f t="shared" si="10"/>
        <v>4435</v>
      </c>
      <c r="G359" s="2703"/>
    </row>
    <row r="360" spans="2:23" ht="15" customHeight="1">
      <c r="B360" s="229" t="s">
        <v>16</v>
      </c>
      <c r="C360" s="174">
        <f>SUM(C361:C362)</f>
        <v>1377</v>
      </c>
      <c r="D360" s="174">
        <f t="shared" ref="D360:F360" si="11">SUM(D361:D362)</f>
        <v>924</v>
      </c>
      <c r="E360" s="174">
        <f t="shared" si="11"/>
        <v>652</v>
      </c>
      <c r="F360" s="174">
        <f t="shared" si="11"/>
        <v>2953</v>
      </c>
      <c r="G360" s="2704"/>
    </row>
    <row r="361" spans="2:23">
      <c r="B361" s="228" t="s">
        <v>7</v>
      </c>
      <c r="C361" s="30">
        <f t="shared" ref="C361:F362" si="12">SUM(C370+C379+C388)</f>
        <v>79</v>
      </c>
      <c r="D361" s="30">
        <f t="shared" si="12"/>
        <v>185</v>
      </c>
      <c r="E361" s="30">
        <f t="shared" si="12"/>
        <v>71</v>
      </c>
      <c r="F361" s="30">
        <f t="shared" si="12"/>
        <v>335</v>
      </c>
      <c r="G361" s="2704"/>
      <c r="H361" s="2702"/>
    </row>
    <row r="362" spans="2:23">
      <c r="B362" s="228" t="s">
        <v>8</v>
      </c>
      <c r="C362" s="30">
        <f t="shared" si="12"/>
        <v>1298</v>
      </c>
      <c r="D362" s="30">
        <f t="shared" si="12"/>
        <v>739</v>
      </c>
      <c r="E362" s="30">
        <f t="shared" si="12"/>
        <v>581</v>
      </c>
      <c r="F362" s="30">
        <f t="shared" si="12"/>
        <v>2618</v>
      </c>
      <c r="G362" s="2703"/>
      <c r="H362" s="2702"/>
    </row>
    <row r="363" spans="2:23">
      <c r="B363" s="229" t="s">
        <v>17</v>
      </c>
      <c r="C363" s="174">
        <f>SUM(C364:C365)</f>
        <v>1825</v>
      </c>
      <c r="D363" s="174">
        <f t="shared" ref="D363:F363" si="13">SUM(D364:D365)</f>
        <v>959</v>
      </c>
      <c r="E363" s="174">
        <f t="shared" si="13"/>
        <v>1058</v>
      </c>
      <c r="F363" s="174">
        <f t="shared" si="13"/>
        <v>3842</v>
      </c>
      <c r="G363" s="2704"/>
      <c r="H363" s="2702"/>
    </row>
    <row r="364" spans="2:23">
      <c r="B364" s="228" t="s">
        <v>7</v>
      </c>
      <c r="C364" s="30">
        <f t="shared" ref="C364:F365" si="14">SUM(C373+C382+C391)</f>
        <v>649</v>
      </c>
      <c r="D364" s="30">
        <f t="shared" si="14"/>
        <v>737</v>
      </c>
      <c r="E364" s="30">
        <f t="shared" si="14"/>
        <v>639</v>
      </c>
      <c r="F364" s="30">
        <f t="shared" si="14"/>
        <v>2025</v>
      </c>
      <c r="G364" s="2704"/>
      <c r="H364" s="2702"/>
    </row>
    <row r="365" spans="2:23">
      <c r="B365" s="228" t="s">
        <v>8</v>
      </c>
      <c r="C365" s="30">
        <f t="shared" si="14"/>
        <v>1176</v>
      </c>
      <c r="D365" s="30">
        <f t="shared" si="14"/>
        <v>222</v>
      </c>
      <c r="E365" s="30">
        <f t="shared" si="14"/>
        <v>419</v>
      </c>
      <c r="F365" s="30">
        <f t="shared" si="14"/>
        <v>1817</v>
      </c>
      <c r="G365" s="2703"/>
      <c r="H365" s="2702"/>
    </row>
    <row r="366" spans="2:23">
      <c r="B366" s="222" t="s">
        <v>19</v>
      </c>
      <c r="C366" s="31">
        <f>SUM(C367:C368)</f>
        <v>1519</v>
      </c>
      <c r="D366" s="31">
        <f t="shared" ref="D366:F366" si="15">SUM(D367:D368)</f>
        <v>1090</v>
      </c>
      <c r="E366" s="31">
        <f t="shared" si="15"/>
        <v>1054</v>
      </c>
      <c r="F366" s="31">
        <f t="shared" si="15"/>
        <v>3663</v>
      </c>
      <c r="G366" s="2704"/>
      <c r="H366" s="2702"/>
    </row>
    <row r="367" spans="2:23">
      <c r="B367" s="228" t="s">
        <v>7</v>
      </c>
      <c r="C367" s="30">
        <f>SUM(C370+C373)</f>
        <v>421</v>
      </c>
      <c r="D367" s="30">
        <f t="shared" ref="D367:F368" si="16">SUM(D370+D373)</f>
        <v>560</v>
      </c>
      <c r="E367" s="30">
        <f t="shared" si="16"/>
        <v>457</v>
      </c>
      <c r="F367" s="30">
        <f t="shared" si="16"/>
        <v>1438</v>
      </c>
      <c r="H367" s="2702"/>
    </row>
    <row r="368" spans="2:23">
      <c r="B368" s="228" t="s">
        <v>8</v>
      </c>
      <c r="C368" s="30">
        <f>SUM(C371+C374)</f>
        <v>1098</v>
      </c>
      <c r="D368" s="30">
        <f t="shared" si="16"/>
        <v>530</v>
      </c>
      <c r="E368" s="30">
        <f t="shared" si="16"/>
        <v>597</v>
      </c>
      <c r="F368" s="30">
        <f t="shared" si="16"/>
        <v>2225</v>
      </c>
      <c r="G368" s="2703"/>
      <c r="H368" s="2702"/>
    </row>
    <row r="369" spans="2:8" ht="15" customHeight="1">
      <c r="B369" s="229" t="s">
        <v>16</v>
      </c>
      <c r="C369" s="174">
        <f>SUM(C370:C371)</f>
        <v>608</v>
      </c>
      <c r="D369" s="174">
        <f t="shared" ref="D369:F369" si="17">SUM(D370:D371)</f>
        <v>500</v>
      </c>
      <c r="E369" s="174">
        <f t="shared" si="17"/>
        <v>337</v>
      </c>
      <c r="F369" s="174">
        <f t="shared" si="17"/>
        <v>1445</v>
      </c>
      <c r="G369" s="2704"/>
      <c r="H369" s="2702"/>
    </row>
    <row r="370" spans="2:8">
      <c r="B370" s="228" t="s">
        <v>7</v>
      </c>
      <c r="C370" s="30">
        <v>46</v>
      </c>
      <c r="D370" s="30">
        <v>121</v>
      </c>
      <c r="E370" s="30">
        <v>53</v>
      </c>
      <c r="F370" s="30">
        <f>SUM(C370:E370)</f>
        <v>220</v>
      </c>
      <c r="G370" s="2704"/>
      <c r="H370" s="2702"/>
    </row>
    <row r="371" spans="2:8">
      <c r="B371" s="228" t="s">
        <v>8</v>
      </c>
      <c r="C371" s="30">
        <v>562</v>
      </c>
      <c r="D371" s="30">
        <v>379</v>
      </c>
      <c r="E371" s="30">
        <v>284</v>
      </c>
      <c r="F371" s="30">
        <f>SUM(C371:E371)</f>
        <v>1225</v>
      </c>
      <c r="G371" s="2703"/>
      <c r="H371" s="2702"/>
    </row>
    <row r="372" spans="2:8">
      <c r="B372" s="229" t="s">
        <v>17</v>
      </c>
      <c r="C372" s="174">
        <f>SUM(C373:C374)</f>
        <v>911</v>
      </c>
      <c r="D372" s="174">
        <f t="shared" ref="D372:F372" si="18">SUM(D373:D374)</f>
        <v>590</v>
      </c>
      <c r="E372" s="174">
        <f t="shared" si="18"/>
        <v>717</v>
      </c>
      <c r="F372" s="174">
        <f t="shared" si="18"/>
        <v>2218</v>
      </c>
      <c r="G372" s="2704"/>
      <c r="H372" s="2702"/>
    </row>
    <row r="373" spans="2:8">
      <c r="B373" s="228" t="s">
        <v>7</v>
      </c>
      <c r="C373" s="30">
        <v>375</v>
      </c>
      <c r="D373" s="30">
        <v>439</v>
      </c>
      <c r="E373" s="30">
        <v>404</v>
      </c>
      <c r="F373" s="30">
        <f>SUM(C373:E373)</f>
        <v>1218</v>
      </c>
      <c r="G373" s="2704"/>
      <c r="H373" s="2702"/>
    </row>
    <row r="374" spans="2:8">
      <c r="B374" s="228" t="s">
        <v>8</v>
      </c>
      <c r="C374" s="30">
        <v>536</v>
      </c>
      <c r="D374" s="30">
        <v>151</v>
      </c>
      <c r="E374" s="30">
        <v>313</v>
      </c>
      <c r="F374" s="30">
        <f>SUM(C374:E374)</f>
        <v>1000</v>
      </c>
      <c r="G374" s="2703"/>
      <c r="H374" s="2702"/>
    </row>
    <row r="375" spans="2:8">
      <c r="B375" s="222" t="s">
        <v>20</v>
      </c>
      <c r="C375" s="31">
        <f>SUM(C376:C377)</f>
        <v>1354</v>
      </c>
      <c r="D375" s="31">
        <f t="shared" ref="D375:F375" si="19">SUM(D376:D377)</f>
        <v>778</v>
      </c>
      <c r="E375" s="31">
        <f t="shared" si="19"/>
        <v>640</v>
      </c>
      <c r="F375" s="31">
        <f t="shared" si="19"/>
        <v>2772</v>
      </c>
      <c r="G375" s="2704"/>
      <c r="H375" s="2702"/>
    </row>
    <row r="376" spans="2:8">
      <c r="B376" s="228" t="s">
        <v>7</v>
      </c>
      <c r="C376" s="30">
        <f>SUM(C379+C382)</f>
        <v>277</v>
      </c>
      <c r="D376" s="30">
        <f t="shared" ref="D376:F377" si="20">SUM(D379+D382)</f>
        <v>362</v>
      </c>
      <c r="E376" s="30">
        <f t="shared" si="20"/>
        <v>253</v>
      </c>
      <c r="F376" s="30">
        <f t="shared" si="20"/>
        <v>892</v>
      </c>
      <c r="H376" s="2702"/>
    </row>
    <row r="377" spans="2:8">
      <c r="B377" s="228" t="s">
        <v>8</v>
      </c>
      <c r="C377" s="30">
        <f>SUM(C380+C383)</f>
        <v>1077</v>
      </c>
      <c r="D377" s="30">
        <f t="shared" si="20"/>
        <v>416</v>
      </c>
      <c r="E377" s="30">
        <f t="shared" si="20"/>
        <v>387</v>
      </c>
      <c r="F377" s="30">
        <f t="shared" si="20"/>
        <v>1880</v>
      </c>
      <c r="G377" s="2703"/>
      <c r="H377" s="2702"/>
    </row>
    <row r="378" spans="2:8">
      <c r="B378" s="229" t="s">
        <v>16</v>
      </c>
      <c r="C378" s="174">
        <f>SUM(C379:C380)</f>
        <v>677</v>
      </c>
      <c r="D378" s="174">
        <f t="shared" ref="D378:F378" si="21">SUM(D379:D380)</f>
        <v>422</v>
      </c>
      <c r="E378" s="174">
        <f t="shared" si="21"/>
        <v>314</v>
      </c>
      <c r="F378" s="174">
        <f t="shared" si="21"/>
        <v>1413</v>
      </c>
      <c r="G378" s="2704"/>
      <c r="H378" s="2702"/>
    </row>
    <row r="379" spans="2:8">
      <c r="B379" s="228" t="s">
        <v>7</v>
      </c>
      <c r="C379" s="30">
        <v>32</v>
      </c>
      <c r="D379" s="30">
        <v>64</v>
      </c>
      <c r="E379" s="30">
        <v>18</v>
      </c>
      <c r="F379" s="30">
        <f>SUM(C379:E379)</f>
        <v>114</v>
      </c>
      <c r="G379" s="2704"/>
      <c r="H379" s="2702"/>
    </row>
    <row r="380" spans="2:8">
      <c r="B380" s="228" t="s">
        <v>8</v>
      </c>
      <c r="C380" s="30">
        <v>645</v>
      </c>
      <c r="D380" s="30">
        <v>358</v>
      </c>
      <c r="E380" s="30">
        <v>296</v>
      </c>
      <c r="F380" s="30">
        <f>SUM(C380:E380)</f>
        <v>1299</v>
      </c>
      <c r="G380" s="2703"/>
      <c r="H380" s="2702"/>
    </row>
    <row r="381" spans="2:8">
      <c r="B381" s="229" t="s">
        <v>17</v>
      </c>
      <c r="C381" s="174">
        <f>SUM(C382:C383)</f>
        <v>677</v>
      </c>
      <c r="D381" s="174">
        <f t="shared" ref="D381:F381" si="22">SUM(D382:D383)</f>
        <v>356</v>
      </c>
      <c r="E381" s="174">
        <f t="shared" si="22"/>
        <v>326</v>
      </c>
      <c r="F381" s="174">
        <f t="shared" si="22"/>
        <v>1359</v>
      </c>
      <c r="G381" s="2704"/>
      <c r="H381" s="2702"/>
    </row>
    <row r="382" spans="2:8">
      <c r="B382" s="228" t="s">
        <v>7</v>
      </c>
      <c r="C382" s="30">
        <v>245</v>
      </c>
      <c r="D382" s="30">
        <v>298</v>
      </c>
      <c r="E382" s="30">
        <v>235</v>
      </c>
      <c r="F382" s="30">
        <f>SUM(C382:E382)</f>
        <v>778</v>
      </c>
      <c r="G382" s="2704"/>
      <c r="H382" s="2702"/>
    </row>
    <row r="383" spans="2:8">
      <c r="B383" s="228" t="s">
        <v>8</v>
      </c>
      <c r="C383" s="30">
        <v>432</v>
      </c>
      <c r="D383" s="30">
        <v>58</v>
      </c>
      <c r="E383" s="30">
        <v>91</v>
      </c>
      <c r="F383" s="30">
        <f>SUM(C383:E383)</f>
        <v>581</v>
      </c>
      <c r="G383" s="2703"/>
      <c r="H383" s="2702"/>
    </row>
    <row r="384" spans="2:8">
      <c r="B384" s="222" t="s">
        <v>18</v>
      </c>
      <c r="C384" s="31">
        <f>SUM(C385:C386)</f>
        <v>329</v>
      </c>
      <c r="D384" s="31">
        <f t="shared" ref="D384:F384" si="23">SUM(D385:D386)</f>
        <v>15</v>
      </c>
      <c r="E384" s="31">
        <f t="shared" si="23"/>
        <v>16</v>
      </c>
      <c r="F384" s="31">
        <f t="shared" si="23"/>
        <v>360</v>
      </c>
      <c r="G384" s="2703"/>
      <c r="H384" s="2702"/>
    </row>
    <row r="385" spans="2:8">
      <c r="B385" s="228" t="s">
        <v>7</v>
      </c>
      <c r="C385" s="30">
        <f>SUM(C388+C391)</f>
        <v>30</v>
      </c>
      <c r="D385" s="30">
        <f t="shared" ref="D385:F386" si="24">SUM(D388+D391)</f>
        <v>0</v>
      </c>
      <c r="E385" s="30">
        <f t="shared" si="24"/>
        <v>0</v>
      </c>
      <c r="F385" s="30">
        <f t="shared" si="24"/>
        <v>30</v>
      </c>
      <c r="G385" s="2703"/>
      <c r="H385" s="2702"/>
    </row>
    <row r="386" spans="2:8">
      <c r="B386" s="228" t="s">
        <v>8</v>
      </c>
      <c r="C386" s="30">
        <f>SUM(C389+C392)</f>
        <v>299</v>
      </c>
      <c r="D386" s="30">
        <f t="shared" si="24"/>
        <v>15</v>
      </c>
      <c r="E386" s="30">
        <f t="shared" si="24"/>
        <v>16</v>
      </c>
      <c r="F386" s="30">
        <f t="shared" si="24"/>
        <v>330</v>
      </c>
      <c r="G386" s="2703"/>
      <c r="H386" s="2702"/>
    </row>
    <row r="387" spans="2:8">
      <c r="B387" s="229" t="s">
        <v>16</v>
      </c>
      <c r="C387" s="174">
        <f>SUM(C388:C389)</f>
        <v>92</v>
      </c>
      <c r="D387" s="174">
        <f t="shared" ref="D387:F387" si="25">SUM(D388:D389)</f>
        <v>2</v>
      </c>
      <c r="E387" s="174">
        <f t="shared" si="25"/>
        <v>1</v>
      </c>
      <c r="F387" s="174">
        <f t="shared" si="25"/>
        <v>95</v>
      </c>
      <c r="G387" s="2703"/>
      <c r="H387" s="2702"/>
    </row>
    <row r="388" spans="2:8">
      <c r="B388" s="228" t="s">
        <v>7</v>
      </c>
      <c r="C388" s="30">
        <v>1</v>
      </c>
      <c r="D388" s="30">
        <v>0</v>
      </c>
      <c r="E388" s="30">
        <v>0</v>
      </c>
      <c r="F388" s="30">
        <f>SUM(C388:E388)</f>
        <v>1</v>
      </c>
      <c r="G388" s="2703"/>
      <c r="H388" s="2702"/>
    </row>
    <row r="389" spans="2:8">
      <c r="B389" s="228" t="s">
        <v>8</v>
      </c>
      <c r="C389" s="30">
        <v>91</v>
      </c>
      <c r="D389" s="30">
        <v>2</v>
      </c>
      <c r="E389" s="30">
        <v>1</v>
      </c>
      <c r="F389" s="30">
        <f>SUM(C389:E389)</f>
        <v>94</v>
      </c>
      <c r="G389" s="2703"/>
      <c r="H389" s="2702"/>
    </row>
    <row r="390" spans="2:8">
      <c r="B390" s="229" t="s">
        <v>17</v>
      </c>
      <c r="C390" s="174">
        <f>SUM(C391:C392)</f>
        <v>237</v>
      </c>
      <c r="D390" s="174">
        <f t="shared" ref="D390:F390" si="26">SUM(D391:D392)</f>
        <v>13</v>
      </c>
      <c r="E390" s="174">
        <f t="shared" si="26"/>
        <v>15</v>
      </c>
      <c r="F390" s="174">
        <f t="shared" si="26"/>
        <v>265</v>
      </c>
      <c r="G390" s="2703"/>
      <c r="H390" s="2702"/>
    </row>
    <row r="391" spans="2:8">
      <c r="B391" s="228" t="s">
        <v>7</v>
      </c>
      <c r="C391" s="30">
        <v>29</v>
      </c>
      <c r="D391" s="30">
        <v>0</v>
      </c>
      <c r="E391" s="30">
        <v>0</v>
      </c>
      <c r="F391" s="30">
        <f>SUM(C391:E391)</f>
        <v>29</v>
      </c>
      <c r="G391" s="2703"/>
      <c r="H391" s="2702"/>
    </row>
    <row r="392" spans="2:8">
      <c r="B392" s="228" t="s">
        <v>8</v>
      </c>
      <c r="C392" s="30">
        <v>208</v>
      </c>
      <c r="D392" s="30">
        <v>13</v>
      </c>
      <c r="E392" s="30">
        <v>15</v>
      </c>
      <c r="F392" s="30">
        <f>SUM(C392:E392)</f>
        <v>236</v>
      </c>
      <c r="G392" s="2703"/>
      <c r="H392" s="2702"/>
    </row>
    <row r="393" spans="2:8">
      <c r="B393" s="6" t="s">
        <v>295</v>
      </c>
      <c r="C393" s="244"/>
      <c r="D393" s="244"/>
      <c r="E393" s="244"/>
      <c r="F393" s="244"/>
      <c r="G393" s="2704"/>
      <c r="H393" s="2702"/>
    </row>
    <row r="394" spans="2:8">
      <c r="B394" s="1" t="s">
        <v>348</v>
      </c>
      <c r="D394" s="205"/>
      <c r="E394" s="205"/>
      <c r="G394" s="2704"/>
      <c r="H394" s="2702"/>
    </row>
    <row r="395" spans="2:8">
      <c r="B395" s="6"/>
      <c r="C395" s="205"/>
      <c r="D395" s="205"/>
      <c r="E395" s="205"/>
      <c r="G395" s="2704"/>
      <c r="H395" s="2702"/>
    </row>
    <row r="396" spans="2:8" ht="15">
      <c r="B396" s="4" t="s">
        <v>349</v>
      </c>
      <c r="C396" s="245"/>
      <c r="D396" s="245"/>
      <c r="E396" s="245"/>
      <c r="G396" s="2704"/>
      <c r="H396" s="2702"/>
    </row>
    <row r="397" spans="2:8" ht="18" customHeight="1">
      <c r="B397" s="195" t="s">
        <v>350</v>
      </c>
      <c r="C397" s="476" t="s">
        <v>7</v>
      </c>
      <c r="D397" s="476" t="s">
        <v>8</v>
      </c>
      <c r="E397" s="476" t="s">
        <v>0</v>
      </c>
      <c r="G397" s="2704"/>
      <c r="H397" s="2702"/>
    </row>
    <row r="398" spans="2:8">
      <c r="B398" s="222" t="s">
        <v>5</v>
      </c>
      <c r="C398" s="31">
        <f>SUM(C399:C400)</f>
        <v>2457</v>
      </c>
      <c r="D398" s="31">
        <f t="shared" ref="D398:E398" si="27">SUM(D399:D400)</f>
        <v>9276</v>
      </c>
      <c r="E398" s="31">
        <f t="shared" si="27"/>
        <v>11733</v>
      </c>
      <c r="G398" s="2704"/>
      <c r="H398" s="2702"/>
    </row>
    <row r="399" spans="2:8">
      <c r="B399" s="38" t="s">
        <v>16</v>
      </c>
      <c r="C399" s="30">
        <f>SUM(C402+C405+C408)</f>
        <v>1</v>
      </c>
      <c r="D399" s="30">
        <f t="shared" ref="D399:E400" si="28">SUM(D402+D405+D408)</f>
        <v>41</v>
      </c>
      <c r="E399" s="30">
        <f t="shared" si="28"/>
        <v>42</v>
      </c>
      <c r="G399" s="2704"/>
      <c r="H399" s="2702"/>
    </row>
    <row r="400" spans="2:8">
      <c r="B400" s="38" t="s">
        <v>17</v>
      </c>
      <c r="C400" s="30">
        <f>SUM(C403+C406+C409)</f>
        <v>2456</v>
      </c>
      <c r="D400" s="30">
        <f t="shared" si="28"/>
        <v>9235</v>
      </c>
      <c r="E400" s="30">
        <f t="shared" si="28"/>
        <v>11691</v>
      </c>
    </row>
    <row r="401" spans="1:23">
      <c r="B401" s="213" t="s">
        <v>19</v>
      </c>
      <c r="C401" s="174">
        <f>SUM(C402:C403)</f>
        <v>1538</v>
      </c>
      <c r="D401" s="174">
        <f t="shared" ref="D401:E401" si="29">SUM(D402:D403)</f>
        <v>6413</v>
      </c>
      <c r="E401" s="174">
        <f t="shared" si="29"/>
        <v>7951</v>
      </c>
    </row>
    <row r="402" spans="1:23">
      <c r="B402" s="38" t="s">
        <v>16</v>
      </c>
      <c r="C402" s="30">
        <v>1</v>
      </c>
      <c r="D402" s="30">
        <v>19</v>
      </c>
      <c r="E402" s="30">
        <f>SUM(C402:D402)</f>
        <v>20</v>
      </c>
      <c r="G402" s="2704"/>
      <c r="H402" s="2702"/>
    </row>
    <row r="403" spans="1:23">
      <c r="B403" s="38" t="s">
        <v>17</v>
      </c>
      <c r="C403" s="30">
        <v>1537</v>
      </c>
      <c r="D403" s="30">
        <v>6394</v>
      </c>
      <c r="E403" s="30">
        <f>SUM(C403:D403)</f>
        <v>7931</v>
      </c>
    </row>
    <row r="404" spans="1:23">
      <c r="B404" s="39" t="s">
        <v>20</v>
      </c>
      <c r="C404" s="174">
        <f>SUM(C405:C406)</f>
        <v>814</v>
      </c>
      <c r="D404" s="174">
        <f t="shared" ref="D404:E404" si="30">SUM(D405:D406)</f>
        <v>2517</v>
      </c>
      <c r="E404" s="174">
        <f t="shared" si="30"/>
        <v>3331</v>
      </c>
    </row>
    <row r="405" spans="1:23">
      <c r="B405" s="38" t="s">
        <v>16</v>
      </c>
      <c r="C405" s="30">
        <v>0</v>
      </c>
      <c r="D405" s="30">
        <v>22</v>
      </c>
      <c r="E405" s="30">
        <f>SUM(C405:D405)</f>
        <v>22</v>
      </c>
      <c r="G405" s="2704"/>
      <c r="H405" s="2704"/>
    </row>
    <row r="406" spans="1:23">
      <c r="B406" s="38" t="s">
        <v>17</v>
      </c>
      <c r="C406" s="30">
        <v>814</v>
      </c>
      <c r="D406" s="30">
        <v>2495</v>
      </c>
      <c r="E406" s="30">
        <f>SUM(C406:D406)</f>
        <v>3309</v>
      </c>
      <c r="G406" s="2702"/>
      <c r="H406" s="2702"/>
    </row>
    <row r="407" spans="1:23">
      <c r="B407" s="39" t="s">
        <v>18</v>
      </c>
      <c r="C407" s="174">
        <f>SUM(C408:C409)</f>
        <v>105</v>
      </c>
      <c r="D407" s="174">
        <f t="shared" ref="D407:E407" si="31">SUM(D408:D409)</f>
        <v>346</v>
      </c>
      <c r="E407" s="174">
        <f t="shared" si="31"/>
        <v>451</v>
      </c>
    </row>
    <row r="408" spans="1:23">
      <c r="B408" s="38" t="s">
        <v>16</v>
      </c>
      <c r="C408" s="22">
        <v>0</v>
      </c>
      <c r="D408" s="22">
        <v>0</v>
      </c>
      <c r="E408" s="22">
        <f>SUM(C408:D408)</f>
        <v>0</v>
      </c>
      <c r="G408" s="2704"/>
      <c r="H408" s="2702"/>
    </row>
    <row r="409" spans="1:23">
      <c r="B409" s="38" t="s">
        <v>17</v>
      </c>
      <c r="C409" s="22">
        <v>105</v>
      </c>
      <c r="D409" s="22">
        <v>346</v>
      </c>
      <c r="E409" s="22">
        <f>SUM(C409:D409)</f>
        <v>451</v>
      </c>
      <c r="G409" s="2704"/>
      <c r="H409" s="2702"/>
    </row>
    <row r="410" spans="1:23">
      <c r="B410" s="193" t="s">
        <v>295</v>
      </c>
      <c r="C410" s="246"/>
      <c r="D410" s="247"/>
      <c r="E410" s="247"/>
      <c r="G410" s="2704"/>
      <c r="H410" s="2704"/>
    </row>
    <row r="411" spans="1:23">
      <c r="B411" s="1" t="s">
        <v>351</v>
      </c>
      <c r="C411" s="246"/>
      <c r="D411" s="246"/>
      <c r="E411" s="246"/>
      <c r="G411" s="2702"/>
      <c r="H411" s="2702"/>
    </row>
    <row r="412" spans="1:23">
      <c r="B412" s="6"/>
      <c r="C412" s="205"/>
      <c r="D412" s="205"/>
      <c r="E412" s="205"/>
      <c r="G412" s="2704"/>
      <c r="H412" s="2702"/>
    </row>
    <row r="413" spans="1:23" s="10" customFormat="1" ht="37.5" customHeight="1">
      <c r="B413" s="2110" t="s">
        <v>352</v>
      </c>
      <c r="C413" s="2110"/>
      <c r="D413" s="2110"/>
      <c r="E413" s="2110"/>
      <c r="F413" s="2110"/>
      <c r="G413" s="2573"/>
      <c r="H413" s="2567"/>
      <c r="I413" s="2573"/>
      <c r="J413" s="2573"/>
      <c r="K413" s="2573"/>
      <c r="L413" s="2573"/>
      <c r="M413" s="2573"/>
      <c r="N413" s="2573"/>
      <c r="O413" s="2573"/>
      <c r="P413" s="2573"/>
      <c r="Q413" s="2573"/>
      <c r="R413" s="2573"/>
      <c r="S413" s="2573"/>
      <c r="T413" s="2573"/>
      <c r="U413" s="2573"/>
      <c r="V413" s="2573"/>
      <c r="W413" s="2573"/>
    </row>
    <row r="414" spans="1:23" s="8" customFormat="1" ht="15" customHeight="1">
      <c r="B414" s="475" t="s">
        <v>353</v>
      </c>
      <c r="C414" s="476" t="s">
        <v>7</v>
      </c>
      <c r="D414" s="476" t="s">
        <v>8</v>
      </c>
      <c r="E414" s="476" t="s">
        <v>0</v>
      </c>
      <c r="F414" s="184"/>
      <c r="G414" s="2704"/>
      <c r="H414" s="2704"/>
      <c r="I414" s="2572"/>
      <c r="J414" s="2572"/>
      <c r="K414" s="2572"/>
      <c r="L414" s="2572"/>
      <c r="M414" s="2572"/>
      <c r="N414" s="2572"/>
      <c r="O414" s="2572"/>
      <c r="P414" s="2572"/>
      <c r="Q414" s="2572"/>
      <c r="R414" s="2572"/>
      <c r="S414" s="2572"/>
      <c r="T414" s="2572"/>
      <c r="U414" s="2572"/>
      <c r="V414" s="2572"/>
      <c r="W414" s="2572"/>
    </row>
    <row r="415" spans="1:23" s="10" customFormat="1">
      <c r="B415" s="222" t="s">
        <v>5</v>
      </c>
      <c r="C415" s="248" t="s">
        <v>9</v>
      </c>
      <c r="D415" s="248" t="s">
        <v>9</v>
      </c>
      <c r="E415" s="470">
        <v>12.166451474069293</v>
      </c>
      <c r="F415" s="194"/>
      <c r="G415" s="2702"/>
      <c r="H415" s="2702"/>
      <c r="I415" s="2573"/>
      <c r="J415" s="2573"/>
      <c r="K415" s="2573"/>
      <c r="L415" s="2573"/>
      <c r="M415" s="2573"/>
      <c r="N415" s="2573"/>
      <c r="O415" s="2573"/>
      <c r="P415" s="2573"/>
      <c r="Q415" s="2573"/>
      <c r="R415" s="2573"/>
      <c r="S415" s="2573"/>
      <c r="T415" s="2573"/>
      <c r="U415" s="2573"/>
      <c r="V415" s="2573"/>
      <c r="W415" s="2573"/>
    </row>
    <row r="416" spans="1:23" s="10" customFormat="1">
      <c r="A416" s="26"/>
      <c r="B416" s="473" t="s">
        <v>291</v>
      </c>
      <c r="C416" s="32" t="s">
        <v>9</v>
      </c>
      <c r="D416" s="32" t="s">
        <v>9</v>
      </c>
      <c r="E416" s="32">
        <v>13.164896939412866</v>
      </c>
      <c r="F416" s="194"/>
      <c r="G416" s="2705"/>
      <c r="H416" s="2573"/>
      <c r="I416" s="2573"/>
      <c r="J416" s="2573"/>
      <c r="K416" s="2573"/>
      <c r="L416" s="2573"/>
      <c r="M416" s="2573"/>
      <c r="N416" s="2573"/>
      <c r="O416" s="2573"/>
      <c r="P416" s="2573"/>
      <c r="Q416" s="2573"/>
      <c r="R416" s="2573"/>
      <c r="S416" s="2573"/>
      <c r="T416" s="2573"/>
      <c r="U416" s="2573"/>
      <c r="V416" s="2573"/>
      <c r="W416" s="2573"/>
    </row>
    <row r="417" spans="1:23" s="10" customFormat="1">
      <c r="A417" s="26"/>
      <c r="B417" s="473" t="s">
        <v>292</v>
      </c>
      <c r="C417" s="32">
        <v>13.5</v>
      </c>
      <c r="D417" s="32">
        <v>13.730489073881374</v>
      </c>
      <c r="E417" s="32">
        <v>13.617631439192778</v>
      </c>
      <c r="F417" s="194"/>
      <c r="G417" s="2705"/>
      <c r="H417" s="2573"/>
      <c r="I417" s="2573"/>
      <c r="J417" s="2573"/>
      <c r="K417" s="2573"/>
      <c r="L417" s="2573"/>
      <c r="M417" s="2573"/>
      <c r="N417" s="2573"/>
      <c r="O417" s="2573"/>
      <c r="P417" s="2573"/>
      <c r="Q417" s="2573"/>
      <c r="R417" s="2573"/>
      <c r="S417" s="2573"/>
      <c r="T417" s="2573"/>
      <c r="U417" s="2573"/>
      <c r="V417" s="2573"/>
      <c r="W417" s="2573"/>
    </row>
    <row r="418" spans="1:23" s="10" customFormat="1">
      <c r="A418" s="26"/>
      <c r="B418" s="473" t="s">
        <v>293</v>
      </c>
      <c r="C418" s="32">
        <v>12.22394366197183</v>
      </c>
      <c r="D418" s="32">
        <v>11.448</v>
      </c>
      <c r="E418" s="32">
        <v>11.770175438596491</v>
      </c>
      <c r="F418" s="194"/>
      <c r="G418" s="2705"/>
      <c r="H418" s="2573"/>
      <c r="I418" s="2573"/>
      <c r="J418" s="2573"/>
      <c r="K418" s="2573"/>
      <c r="L418" s="2573"/>
      <c r="M418" s="2573"/>
      <c r="N418" s="2573"/>
      <c r="O418" s="2573"/>
      <c r="P418" s="2573"/>
      <c r="Q418" s="2573"/>
      <c r="R418" s="2573"/>
      <c r="S418" s="2573"/>
      <c r="T418" s="2573"/>
      <c r="U418" s="2573"/>
      <c r="V418" s="2573"/>
      <c r="W418" s="2573"/>
    </row>
    <row r="419" spans="1:23" s="10" customFormat="1">
      <c r="A419" s="26"/>
      <c r="B419" s="473" t="s">
        <v>294</v>
      </c>
      <c r="C419" s="32">
        <v>9.8920502092050206</v>
      </c>
      <c r="D419" s="32">
        <v>10.223159509202453</v>
      </c>
      <c r="E419" s="32">
        <v>10.064825930372148</v>
      </c>
      <c r="F419" s="194"/>
      <c r="G419" s="2705"/>
      <c r="H419" s="2573"/>
      <c r="I419" s="2573"/>
      <c r="J419" s="2573"/>
      <c r="K419" s="2573"/>
      <c r="L419" s="2573"/>
      <c r="M419" s="2573"/>
      <c r="N419" s="2573"/>
      <c r="O419" s="2573"/>
      <c r="P419" s="2573"/>
      <c r="Q419" s="2573"/>
      <c r="R419" s="2573"/>
      <c r="S419" s="2573"/>
      <c r="T419" s="2573"/>
      <c r="U419" s="2573"/>
      <c r="V419" s="2573"/>
      <c r="W419" s="2573"/>
    </row>
    <row r="420" spans="1:23" s="10" customFormat="1">
      <c r="B420" s="196" t="s">
        <v>19</v>
      </c>
      <c r="C420" s="248" t="s">
        <v>9</v>
      </c>
      <c r="D420" s="248" t="s">
        <v>9</v>
      </c>
      <c r="E420" s="470">
        <v>13.656189083820664</v>
      </c>
      <c r="F420" s="194"/>
      <c r="G420" s="2705"/>
      <c r="H420" s="2573"/>
      <c r="I420" s="2573"/>
      <c r="J420" s="2573"/>
      <c r="K420" s="2573"/>
      <c r="L420" s="2573"/>
      <c r="M420" s="2573"/>
      <c r="N420" s="2573"/>
      <c r="O420" s="2573"/>
      <c r="P420" s="2573"/>
      <c r="Q420" s="2573"/>
      <c r="R420" s="2573"/>
      <c r="S420" s="2573"/>
      <c r="T420" s="2573"/>
      <c r="U420" s="2573"/>
      <c r="V420" s="2573"/>
      <c r="W420" s="2573"/>
    </row>
    <row r="421" spans="1:23" s="10" customFormat="1">
      <c r="A421" s="26"/>
      <c r="B421" s="473" t="s">
        <v>291</v>
      </c>
      <c r="C421" s="32" t="s">
        <v>9</v>
      </c>
      <c r="D421" s="32" t="s">
        <v>9</v>
      </c>
      <c r="E421" s="32">
        <v>14.383805134957209</v>
      </c>
      <c r="F421" s="194"/>
      <c r="G421" s="2705"/>
      <c r="H421" s="2573"/>
      <c r="I421" s="2573"/>
      <c r="J421" s="2573"/>
      <c r="K421" s="2573"/>
      <c r="L421" s="2573"/>
      <c r="M421" s="2573"/>
      <c r="N421" s="2573"/>
      <c r="O421" s="2573"/>
      <c r="P421" s="2573"/>
      <c r="Q421" s="2573"/>
      <c r="R421" s="2573"/>
      <c r="S421" s="2573"/>
      <c r="T421" s="2573"/>
      <c r="U421" s="2573"/>
      <c r="V421" s="2573"/>
      <c r="W421" s="2573"/>
    </row>
    <row r="422" spans="1:23" s="10" customFormat="1">
      <c r="A422" s="26"/>
      <c r="B422" s="473" t="s">
        <v>292</v>
      </c>
      <c r="C422" s="32">
        <v>14.266071428571429</v>
      </c>
      <c r="D422" s="32">
        <v>14.675471698113208</v>
      </c>
      <c r="E422" s="32">
        <v>14.465137614678898</v>
      </c>
      <c r="F422" s="194"/>
      <c r="G422" s="2705"/>
      <c r="H422" s="2573"/>
      <c r="I422" s="2573"/>
      <c r="J422" s="2573"/>
      <c r="K422" s="2573"/>
      <c r="L422" s="2573"/>
      <c r="M422" s="2573"/>
      <c r="N422" s="2573"/>
      <c r="O422" s="2573"/>
      <c r="P422" s="2573"/>
      <c r="Q422" s="2573"/>
      <c r="R422" s="2573"/>
      <c r="S422" s="2573"/>
      <c r="T422" s="2573"/>
      <c r="U422" s="2573"/>
      <c r="V422" s="2573"/>
      <c r="W422" s="2573"/>
    </row>
    <row r="423" spans="1:23" s="10" customFormat="1">
      <c r="A423" s="26"/>
      <c r="B423" s="473" t="s">
        <v>293</v>
      </c>
      <c r="C423" s="32">
        <v>12.794310722100656</v>
      </c>
      <c r="D423" s="32">
        <v>12.127303182579565</v>
      </c>
      <c r="E423" s="32">
        <v>12.41650853889943</v>
      </c>
      <c r="F423" s="194"/>
      <c r="G423" s="2705"/>
      <c r="H423" s="2573"/>
      <c r="I423" s="2573"/>
      <c r="J423" s="2573"/>
      <c r="K423" s="2573"/>
      <c r="L423" s="2573"/>
      <c r="M423" s="2573"/>
      <c r="N423" s="2573"/>
      <c r="O423" s="2573"/>
      <c r="P423" s="2573"/>
      <c r="Q423" s="2573"/>
      <c r="R423" s="2573"/>
      <c r="S423" s="2573"/>
      <c r="T423" s="2573"/>
      <c r="U423" s="2573"/>
      <c r="V423" s="2573"/>
      <c r="W423" s="2573"/>
    </row>
    <row r="424" spans="1:23" s="10" customFormat="1">
      <c r="A424" s="26"/>
      <c r="B424" s="473" t="s">
        <v>294</v>
      </c>
      <c r="C424" s="32">
        <v>12.112426035502958</v>
      </c>
      <c r="D424" s="32">
        <v>12.113970588235293</v>
      </c>
      <c r="E424" s="32">
        <v>12.113378684807257</v>
      </c>
      <c r="F424" s="194"/>
      <c r="G424" s="2705"/>
      <c r="H424" s="2573"/>
      <c r="I424" s="2573"/>
      <c r="J424" s="2573"/>
      <c r="K424" s="2573"/>
      <c r="L424" s="2573"/>
      <c r="M424" s="2573"/>
      <c r="N424" s="2573"/>
      <c r="O424" s="2573"/>
      <c r="P424" s="2573"/>
      <c r="Q424" s="2573"/>
      <c r="R424" s="2573"/>
      <c r="S424" s="2573"/>
      <c r="T424" s="2573"/>
      <c r="U424" s="2573"/>
      <c r="V424" s="2573"/>
      <c r="W424" s="2573"/>
    </row>
    <row r="425" spans="1:23" s="10" customFormat="1">
      <c r="B425" s="196" t="s">
        <v>20</v>
      </c>
      <c r="C425" s="248" t="s">
        <v>9</v>
      </c>
      <c r="D425" s="248" t="s">
        <v>9</v>
      </c>
      <c r="E425" s="470">
        <v>11.269807280513918</v>
      </c>
      <c r="F425" s="194"/>
      <c r="G425" s="2705"/>
      <c r="H425" s="2573"/>
      <c r="I425" s="2573"/>
      <c r="J425" s="2573"/>
      <c r="K425" s="2573"/>
      <c r="L425" s="2573"/>
      <c r="M425" s="2573"/>
      <c r="N425" s="2573"/>
      <c r="O425" s="2573"/>
      <c r="P425" s="2573"/>
      <c r="Q425" s="2573"/>
      <c r="R425" s="2573"/>
      <c r="S425" s="2573"/>
      <c r="T425" s="2573"/>
      <c r="U425" s="2573"/>
      <c r="V425" s="2573"/>
      <c r="W425" s="2573"/>
    </row>
    <row r="426" spans="1:23" s="10" customFormat="1">
      <c r="A426" s="26"/>
      <c r="B426" s="473" t="s">
        <v>291</v>
      </c>
      <c r="C426" s="32" t="s">
        <v>9</v>
      </c>
      <c r="D426" s="32" t="s">
        <v>9</v>
      </c>
      <c r="E426" s="32">
        <v>12.361152141802068</v>
      </c>
      <c r="F426" s="194"/>
      <c r="G426" s="2705"/>
      <c r="H426" s="2573"/>
      <c r="I426" s="2573"/>
      <c r="J426" s="2573"/>
      <c r="K426" s="2573"/>
      <c r="L426" s="2573"/>
      <c r="M426" s="2573"/>
      <c r="N426" s="2573"/>
      <c r="O426" s="2573"/>
      <c r="P426" s="2573"/>
      <c r="Q426" s="2573"/>
      <c r="R426" s="2573"/>
      <c r="S426" s="2573"/>
      <c r="T426" s="2573"/>
      <c r="U426" s="2573"/>
      <c r="V426" s="2573"/>
      <c r="W426" s="2573"/>
    </row>
    <row r="427" spans="1:23" s="10" customFormat="1">
      <c r="A427" s="26"/>
      <c r="B427" s="473" t="s">
        <v>292</v>
      </c>
      <c r="C427" s="32">
        <v>12.314917127071823</v>
      </c>
      <c r="D427" s="32">
        <v>12.71875</v>
      </c>
      <c r="E427" s="32">
        <v>12.530848329048844</v>
      </c>
      <c r="F427" s="194"/>
      <c r="G427" s="2705"/>
      <c r="H427" s="2567"/>
      <c r="I427" s="2573"/>
      <c r="J427" s="2573"/>
      <c r="K427" s="2573"/>
      <c r="L427" s="2573"/>
      <c r="M427" s="2573"/>
      <c r="N427" s="2573"/>
      <c r="O427" s="2573"/>
      <c r="P427" s="2573"/>
      <c r="Q427" s="2573"/>
      <c r="R427" s="2573"/>
      <c r="S427" s="2573"/>
      <c r="T427" s="2573"/>
      <c r="U427" s="2573"/>
      <c r="V427" s="2573"/>
      <c r="W427" s="2573"/>
    </row>
    <row r="428" spans="1:23" s="10" customFormat="1">
      <c r="A428" s="26"/>
      <c r="B428" s="473" t="s">
        <v>293</v>
      </c>
      <c r="C428" s="32">
        <v>11.193675889328063</v>
      </c>
      <c r="D428" s="32">
        <v>10.58656330749354</v>
      </c>
      <c r="E428" s="32">
        <v>10.8265625</v>
      </c>
      <c r="F428" s="194"/>
      <c r="G428" s="2705"/>
      <c r="H428" s="2567"/>
      <c r="I428" s="2573"/>
      <c r="J428" s="2573"/>
      <c r="K428" s="2573"/>
      <c r="L428" s="2573"/>
      <c r="M428" s="2573"/>
      <c r="N428" s="2573"/>
      <c r="O428" s="2573"/>
      <c r="P428" s="2573"/>
      <c r="Q428" s="2573"/>
      <c r="R428" s="2573"/>
      <c r="S428" s="2573"/>
      <c r="T428" s="2573"/>
      <c r="U428" s="2573"/>
      <c r="V428" s="2573"/>
      <c r="W428" s="2573"/>
    </row>
    <row r="429" spans="1:23" s="10" customFormat="1">
      <c r="A429" s="26"/>
      <c r="B429" s="473" t="s">
        <v>294</v>
      </c>
      <c r="C429" s="32">
        <v>9.6813655761024187</v>
      </c>
      <c r="D429" s="32">
        <v>9.8159340659340657</v>
      </c>
      <c r="E429" s="32">
        <v>9.7498252969951089</v>
      </c>
      <c r="F429" s="194"/>
      <c r="G429" s="2705"/>
      <c r="H429" s="2567"/>
      <c r="I429" s="2573"/>
      <c r="J429" s="2573"/>
      <c r="K429" s="2573"/>
      <c r="L429" s="2573"/>
      <c r="M429" s="2573"/>
      <c r="N429" s="2573"/>
      <c r="O429" s="2573"/>
      <c r="P429" s="2573"/>
      <c r="Q429" s="2573"/>
      <c r="R429" s="2573"/>
      <c r="S429" s="2573"/>
      <c r="T429" s="2573"/>
      <c r="U429" s="2573"/>
      <c r="V429" s="2573"/>
      <c r="W429" s="2573"/>
    </row>
    <row r="430" spans="1:23" s="10" customFormat="1">
      <c r="B430" s="471" t="s">
        <v>18</v>
      </c>
      <c r="C430" s="248" t="s">
        <v>9</v>
      </c>
      <c r="D430" s="248" t="s">
        <v>9</v>
      </c>
      <c r="E430" s="470">
        <v>9.7902735562310035</v>
      </c>
      <c r="F430" s="194"/>
      <c r="G430" s="2705"/>
      <c r="H430" s="2567"/>
      <c r="I430" s="2573"/>
      <c r="J430" s="2573"/>
      <c r="K430" s="2573"/>
      <c r="L430" s="2573"/>
      <c r="M430" s="2573"/>
      <c r="N430" s="2573"/>
      <c r="O430" s="2573"/>
      <c r="P430" s="2573"/>
      <c r="Q430" s="2573"/>
      <c r="R430" s="2573"/>
      <c r="S430" s="2573"/>
      <c r="T430" s="2573"/>
      <c r="U430" s="2573"/>
      <c r="V430" s="2573"/>
      <c r="W430" s="2573"/>
    </row>
    <row r="431" spans="1:23" s="10" customFormat="1">
      <c r="B431" s="38" t="s">
        <v>291</v>
      </c>
      <c r="C431" s="32" t="s">
        <v>9</v>
      </c>
      <c r="D431" s="32" t="s">
        <v>9</v>
      </c>
      <c r="E431" s="32">
        <v>10.844984802431611</v>
      </c>
      <c r="F431" s="194"/>
      <c r="G431" s="2705"/>
      <c r="H431" s="2567"/>
      <c r="I431" s="2573"/>
      <c r="J431" s="2573"/>
      <c r="K431" s="2573"/>
      <c r="L431" s="2573"/>
      <c r="M431" s="2573"/>
      <c r="N431" s="2573"/>
      <c r="O431" s="2573"/>
      <c r="P431" s="2573"/>
      <c r="Q431" s="2573"/>
      <c r="R431" s="2573"/>
      <c r="S431" s="2573"/>
      <c r="T431" s="2573"/>
      <c r="U431" s="2573"/>
      <c r="V431" s="2573"/>
      <c r="W431" s="2573"/>
    </row>
    <row r="432" spans="1:23" s="10" customFormat="1">
      <c r="B432" s="38" t="s">
        <v>292</v>
      </c>
      <c r="C432" s="32">
        <v>0</v>
      </c>
      <c r="D432" s="32">
        <v>8.4</v>
      </c>
      <c r="E432" s="32">
        <v>8.4</v>
      </c>
      <c r="F432" s="194"/>
      <c r="G432" s="2705"/>
      <c r="H432" s="2567"/>
      <c r="I432" s="2573"/>
      <c r="J432" s="2573"/>
      <c r="K432" s="2573"/>
      <c r="L432" s="2573"/>
      <c r="M432" s="2573"/>
      <c r="N432" s="2573"/>
      <c r="O432" s="2573"/>
      <c r="P432" s="2573"/>
      <c r="Q432" s="2573"/>
      <c r="R432" s="2573"/>
      <c r="S432" s="2573"/>
      <c r="T432" s="2573"/>
      <c r="U432" s="2573"/>
      <c r="V432" s="2573"/>
      <c r="W432" s="2573"/>
    </row>
    <row r="433" spans="2:23" s="10" customFormat="1">
      <c r="B433" s="38" t="s">
        <v>293</v>
      </c>
      <c r="C433" s="32">
        <v>0</v>
      </c>
      <c r="D433" s="32">
        <v>6.9375</v>
      </c>
      <c r="E433" s="32">
        <v>6.9375</v>
      </c>
      <c r="F433" s="194"/>
      <c r="G433" s="2705"/>
      <c r="H433" s="2567"/>
      <c r="I433" s="2573"/>
      <c r="J433" s="2573"/>
      <c r="K433" s="2573"/>
      <c r="L433" s="2573"/>
      <c r="M433" s="2573"/>
      <c r="N433" s="2573"/>
      <c r="O433" s="2573"/>
      <c r="P433" s="2573"/>
      <c r="Q433" s="2573"/>
      <c r="R433" s="2573"/>
      <c r="S433" s="2573"/>
      <c r="T433" s="2573"/>
      <c r="U433" s="2573"/>
      <c r="V433" s="2573"/>
      <c r="W433" s="2573"/>
    </row>
    <row r="434" spans="2:23" s="10" customFormat="1">
      <c r="B434" s="38" t="s">
        <v>294</v>
      </c>
      <c r="C434" s="32">
        <v>9.1888544891640862</v>
      </c>
      <c r="D434" s="32">
        <v>9.5065789473684212</v>
      </c>
      <c r="E434" s="32">
        <v>9.3429027113237648</v>
      </c>
      <c r="F434" s="194"/>
      <c r="G434" s="2705"/>
      <c r="H434" s="2567"/>
      <c r="I434" s="2573"/>
      <c r="J434" s="2573"/>
      <c r="K434" s="2573"/>
      <c r="L434" s="2573"/>
      <c r="M434" s="2573"/>
      <c r="N434" s="2573"/>
      <c r="O434" s="2573"/>
      <c r="P434" s="2573"/>
      <c r="Q434" s="2573"/>
      <c r="R434" s="2573"/>
      <c r="S434" s="2573"/>
      <c r="T434" s="2573"/>
      <c r="U434" s="2573"/>
      <c r="V434" s="2573"/>
      <c r="W434" s="2573"/>
    </row>
    <row r="435" spans="2:23" s="10" customFormat="1">
      <c r="B435" s="6" t="s">
        <v>327</v>
      </c>
      <c r="C435" s="468"/>
      <c r="D435" s="468"/>
      <c r="E435" s="468"/>
      <c r="F435" s="189"/>
      <c r="G435" s="2705"/>
      <c r="H435" s="2567"/>
      <c r="I435" s="2573"/>
      <c r="J435" s="2573"/>
      <c r="K435" s="2573"/>
      <c r="L435" s="2573"/>
      <c r="M435" s="2573"/>
      <c r="N435" s="2573"/>
      <c r="O435" s="2573"/>
      <c r="P435" s="2573"/>
      <c r="Q435" s="2573"/>
      <c r="R435" s="2573"/>
      <c r="S435" s="2573"/>
      <c r="T435" s="2573"/>
      <c r="U435" s="2573"/>
      <c r="V435" s="2573"/>
      <c r="W435" s="2573"/>
    </row>
    <row r="436" spans="2:23" s="10" customFormat="1" ht="26.25" customHeight="1">
      <c r="B436" s="2127" t="s">
        <v>354</v>
      </c>
      <c r="C436" s="2127"/>
      <c r="D436" s="2127"/>
      <c r="E436" s="2127"/>
      <c r="F436" s="249"/>
      <c r="G436" s="2705"/>
      <c r="H436" s="2567"/>
      <c r="I436" s="2573"/>
      <c r="J436" s="2573"/>
      <c r="K436" s="2573"/>
      <c r="L436" s="2573"/>
      <c r="M436" s="2573"/>
      <c r="N436" s="2573"/>
      <c r="O436" s="2573"/>
      <c r="P436" s="2573"/>
      <c r="Q436" s="2573"/>
      <c r="R436" s="2573"/>
      <c r="S436" s="2573"/>
      <c r="T436" s="2573"/>
      <c r="U436" s="2573"/>
      <c r="V436" s="2573"/>
      <c r="W436" s="2573"/>
    </row>
    <row r="437" spans="2:23" s="10" customFormat="1">
      <c r="B437" s="2"/>
      <c r="C437" s="468"/>
      <c r="D437" s="468"/>
      <c r="E437" s="468"/>
      <c r="F437" s="189"/>
      <c r="G437" s="2705"/>
      <c r="H437" s="2567"/>
      <c r="I437" s="2573"/>
      <c r="J437" s="2573"/>
      <c r="K437" s="2573"/>
      <c r="L437" s="2573"/>
      <c r="M437" s="2573"/>
      <c r="N437" s="2573"/>
      <c r="O437" s="2573"/>
      <c r="P437" s="2573"/>
      <c r="Q437" s="2573"/>
      <c r="R437" s="2573"/>
      <c r="S437" s="2573"/>
      <c r="T437" s="2573"/>
      <c r="U437" s="2573"/>
      <c r="V437" s="2573"/>
      <c r="W437" s="2573"/>
    </row>
    <row r="438" spans="2:23" s="10" customFormat="1" ht="30" customHeight="1">
      <c r="B438" s="2110" t="s">
        <v>355</v>
      </c>
      <c r="C438" s="2110"/>
      <c r="D438" s="2110"/>
      <c r="E438" s="2110"/>
      <c r="F438" s="2110"/>
      <c r="G438" s="2705"/>
      <c r="H438" s="2567"/>
      <c r="I438" s="2573"/>
      <c r="J438" s="2573"/>
      <c r="K438" s="2573"/>
      <c r="L438" s="2573"/>
      <c r="M438" s="2573"/>
      <c r="N438" s="2573"/>
      <c r="O438" s="2573"/>
      <c r="P438" s="2573"/>
      <c r="Q438" s="2573"/>
      <c r="R438" s="2573"/>
      <c r="S438" s="2573"/>
      <c r="T438" s="2573"/>
      <c r="U438" s="2573"/>
      <c r="V438" s="2573"/>
      <c r="W438" s="2573"/>
    </row>
    <row r="439" spans="2:23" s="20" customFormat="1" ht="12.75">
      <c r="B439" s="195" t="s">
        <v>10</v>
      </c>
      <c r="C439" s="476" t="s">
        <v>325</v>
      </c>
      <c r="D439" s="476" t="s">
        <v>326</v>
      </c>
      <c r="E439" s="476" t="s">
        <v>293</v>
      </c>
      <c r="F439" s="476" t="s">
        <v>0</v>
      </c>
      <c r="G439" s="2705"/>
      <c r="H439" s="2567"/>
      <c r="I439" s="2567"/>
      <c r="J439" s="2567"/>
      <c r="K439" s="2567"/>
      <c r="L439" s="2567"/>
      <c r="M439" s="2567"/>
      <c r="N439" s="2567"/>
      <c r="O439" s="2567"/>
      <c r="P439" s="2567"/>
      <c r="Q439" s="2567"/>
      <c r="R439" s="2567"/>
      <c r="S439" s="2567"/>
      <c r="T439" s="2567"/>
      <c r="U439" s="2567"/>
      <c r="V439" s="2567"/>
      <c r="W439" s="2567"/>
    </row>
    <row r="440" spans="2:23" s="17" customFormat="1">
      <c r="B440" s="222" t="s">
        <v>5</v>
      </c>
      <c r="C440" s="243"/>
      <c r="D440" s="243"/>
      <c r="E440" s="243"/>
      <c r="F440" s="250"/>
      <c r="G440" s="2705"/>
      <c r="H440" s="2567"/>
      <c r="I440" s="2589"/>
      <c r="J440" s="2589"/>
      <c r="K440" s="2589"/>
      <c r="L440" s="2589"/>
      <c r="M440" s="2589"/>
      <c r="N440" s="2589"/>
      <c r="O440" s="2589"/>
      <c r="P440" s="2589"/>
      <c r="Q440" s="2589"/>
      <c r="R440" s="2589"/>
      <c r="S440" s="2589"/>
      <c r="T440" s="2589"/>
      <c r="U440" s="2589"/>
      <c r="V440" s="2589"/>
      <c r="W440" s="2589"/>
    </row>
    <row r="441" spans="2:23" s="17" customFormat="1">
      <c r="B441" s="38" t="s">
        <v>356</v>
      </c>
      <c r="C441" s="32">
        <v>21.999522673031027</v>
      </c>
      <c r="D441" s="32">
        <v>24.606865284974095</v>
      </c>
      <c r="E441" s="32">
        <v>23.141908713692946</v>
      </c>
      <c r="F441" s="32">
        <v>23.114781172584642</v>
      </c>
      <c r="G441" s="2589"/>
      <c r="H441" s="2589"/>
      <c r="I441" s="2589"/>
      <c r="J441" s="2589"/>
      <c r="K441" s="2589"/>
      <c r="L441" s="2589"/>
      <c r="M441" s="2589"/>
      <c r="N441" s="2589"/>
      <c r="O441" s="2589"/>
      <c r="P441" s="2589"/>
      <c r="Q441" s="2589"/>
      <c r="R441" s="2589"/>
      <c r="S441" s="2589"/>
      <c r="T441" s="2589"/>
      <c r="U441" s="2589"/>
      <c r="V441" s="2589"/>
      <c r="W441" s="2589"/>
    </row>
    <row r="442" spans="2:23" s="17" customFormat="1">
      <c r="B442" s="38" t="s">
        <v>357</v>
      </c>
      <c r="C442" s="32">
        <v>1.5284009546539379</v>
      </c>
      <c r="D442" s="32">
        <v>1.2195595854922279</v>
      </c>
      <c r="E442" s="32">
        <v>1.4190871369294606</v>
      </c>
      <c r="F442" s="32">
        <v>1.402766308835673</v>
      </c>
      <c r="G442" s="2589"/>
      <c r="H442" s="2589"/>
      <c r="I442" s="2589"/>
      <c r="J442" s="2589"/>
      <c r="K442" s="2589"/>
      <c r="L442" s="2589"/>
      <c r="M442" s="2589"/>
      <c r="N442" s="2589"/>
      <c r="O442" s="2589"/>
      <c r="P442" s="2589"/>
      <c r="Q442" s="2589"/>
      <c r="R442" s="2589"/>
      <c r="S442" s="2589"/>
      <c r="T442" s="2589"/>
      <c r="U442" s="2589"/>
      <c r="V442" s="2589"/>
      <c r="W442" s="2589"/>
    </row>
    <row r="443" spans="2:23" s="17" customFormat="1">
      <c r="B443" s="196" t="s">
        <v>19</v>
      </c>
      <c r="C443" s="243"/>
      <c r="D443" s="243"/>
      <c r="E443" s="243"/>
      <c r="F443" s="243"/>
      <c r="G443" s="2589"/>
      <c r="H443" s="2589"/>
      <c r="I443" s="2589"/>
      <c r="J443" s="2589"/>
      <c r="K443" s="2589"/>
      <c r="L443" s="2589"/>
      <c r="M443" s="2589"/>
      <c r="N443" s="2589"/>
      <c r="O443" s="2589"/>
      <c r="P443" s="2589"/>
      <c r="Q443" s="2589"/>
      <c r="R443" s="2589"/>
      <c r="S443" s="2589"/>
      <c r="T443" s="2589"/>
      <c r="U443" s="2589"/>
      <c r="V443" s="2589"/>
      <c r="W443" s="2589"/>
    </row>
    <row r="444" spans="2:23" s="17" customFormat="1">
      <c r="B444" s="38" t="s">
        <v>356</v>
      </c>
      <c r="C444" s="32">
        <v>23.039836567926457</v>
      </c>
      <c r="D444" s="32">
        <v>26.023480662983424</v>
      </c>
      <c r="E444" s="32">
        <v>25.436944937833037</v>
      </c>
      <c r="F444" s="32">
        <v>24.588702559576348</v>
      </c>
      <c r="G444" s="2589"/>
      <c r="H444" s="2589"/>
      <c r="I444" s="2589"/>
      <c r="J444" s="2589"/>
      <c r="K444" s="2589"/>
      <c r="L444" s="2589"/>
      <c r="M444" s="2589"/>
      <c r="N444" s="2589"/>
      <c r="O444" s="2589"/>
      <c r="P444" s="2589"/>
      <c r="Q444" s="2589"/>
      <c r="R444" s="2589"/>
      <c r="S444" s="2589"/>
      <c r="T444" s="2589"/>
      <c r="U444" s="2589"/>
      <c r="V444" s="2589"/>
      <c r="W444" s="2589"/>
    </row>
    <row r="445" spans="2:23" s="17" customFormat="1" ht="15" customHeight="1">
      <c r="B445" s="38" t="s">
        <v>357</v>
      </c>
      <c r="C445" s="32">
        <v>1.5515832482124616</v>
      </c>
      <c r="D445" s="32">
        <v>1.5055248618784531</v>
      </c>
      <c r="E445" s="32">
        <v>1.8721136767317939</v>
      </c>
      <c r="F445" s="32">
        <v>1.616504854368932</v>
      </c>
      <c r="G445" s="2589"/>
      <c r="H445" s="2589"/>
      <c r="I445" s="2589"/>
      <c r="J445" s="2589"/>
      <c r="K445" s="2589"/>
      <c r="L445" s="2589"/>
      <c r="M445" s="2589"/>
      <c r="N445" s="2589"/>
      <c r="O445" s="2589"/>
      <c r="P445" s="2589"/>
      <c r="Q445" s="2589"/>
      <c r="R445" s="2589"/>
      <c r="S445" s="2589"/>
      <c r="T445" s="2589"/>
      <c r="U445" s="2589"/>
      <c r="V445" s="2589"/>
      <c r="W445" s="2589"/>
    </row>
    <row r="446" spans="2:23" s="17" customFormat="1" ht="15" customHeight="1">
      <c r="B446" s="196" t="s">
        <v>20</v>
      </c>
      <c r="C446" s="243"/>
      <c r="D446" s="243"/>
      <c r="E446" s="243"/>
      <c r="F446" s="243"/>
      <c r="G446" s="2589"/>
      <c r="H446" s="2589"/>
      <c r="I446" s="2589"/>
      <c r="J446" s="2589"/>
      <c r="K446" s="2589"/>
      <c r="L446" s="2589"/>
      <c r="M446" s="2589"/>
      <c r="N446" s="2589"/>
      <c r="O446" s="2589"/>
      <c r="P446" s="2589"/>
      <c r="Q446" s="2589"/>
      <c r="R446" s="2589"/>
      <c r="S446" s="2589"/>
      <c r="T446" s="2589"/>
      <c r="U446" s="2589"/>
      <c r="V446" s="2589"/>
      <c r="W446" s="2589"/>
    </row>
    <row r="447" spans="2:23" s="17" customFormat="1" ht="15" customHeight="1">
      <c r="B447" s="38" t="s">
        <v>356</v>
      </c>
      <c r="C447" s="32">
        <v>21.822742474916389</v>
      </c>
      <c r="D447" s="32">
        <v>23.883233532934131</v>
      </c>
      <c r="E447" s="32">
        <v>21.789883268482491</v>
      </c>
      <c r="F447" s="32">
        <v>22.476671476671477</v>
      </c>
      <c r="G447" s="2589"/>
      <c r="H447" s="2589"/>
      <c r="I447" s="2589"/>
      <c r="J447" s="2589"/>
      <c r="K447" s="2589"/>
      <c r="L447" s="2589"/>
      <c r="M447" s="2589"/>
      <c r="N447" s="2589"/>
      <c r="O447" s="2589"/>
      <c r="P447" s="2589"/>
      <c r="Q447" s="2589"/>
      <c r="R447" s="2589"/>
      <c r="S447" s="2589"/>
      <c r="T447" s="2589"/>
      <c r="U447" s="2589"/>
      <c r="V447" s="2589"/>
      <c r="W447" s="2589"/>
    </row>
    <row r="448" spans="2:23" s="17" customFormat="1">
      <c r="B448" s="38" t="s">
        <v>357</v>
      </c>
      <c r="C448" s="32">
        <v>1.5094760312151616</v>
      </c>
      <c r="D448" s="32">
        <v>1.1646706586826348</v>
      </c>
      <c r="E448" s="32">
        <v>1.245136186770428</v>
      </c>
      <c r="F448" s="32">
        <v>1.3333333333333333</v>
      </c>
      <c r="G448" s="2589"/>
      <c r="H448" s="2706"/>
      <c r="I448" s="2589"/>
      <c r="J448" s="2589"/>
      <c r="K448" s="2589"/>
      <c r="L448" s="2589"/>
      <c r="M448" s="2589"/>
      <c r="N448" s="2589"/>
      <c r="O448" s="2589"/>
      <c r="P448" s="2589"/>
      <c r="Q448" s="2589"/>
      <c r="R448" s="2589"/>
      <c r="S448" s="2589"/>
      <c r="T448" s="2589"/>
      <c r="U448" s="2589"/>
      <c r="V448" s="2589"/>
      <c r="W448" s="2589"/>
    </row>
    <row r="449" spans="2:23" s="17" customFormat="1">
      <c r="B449" s="196" t="s">
        <v>18</v>
      </c>
      <c r="C449" s="251"/>
      <c r="D449" s="243"/>
      <c r="E449" s="243"/>
      <c r="F449" s="243"/>
      <c r="G449" s="2589"/>
      <c r="H449" s="2707"/>
      <c r="I449" s="2589"/>
      <c r="J449" s="2589"/>
      <c r="K449" s="2589"/>
      <c r="L449" s="2589"/>
      <c r="M449" s="2589"/>
      <c r="N449" s="2589"/>
      <c r="O449" s="2589"/>
      <c r="P449" s="2589"/>
      <c r="Q449" s="2589"/>
      <c r="R449" s="2589"/>
      <c r="S449" s="2589"/>
      <c r="T449" s="2589"/>
      <c r="U449" s="2589"/>
      <c r="V449" s="2589"/>
      <c r="W449" s="2589"/>
    </row>
    <row r="450" spans="2:23" s="17" customFormat="1" ht="15" customHeight="1">
      <c r="B450" s="38" t="s">
        <v>356</v>
      </c>
      <c r="C450" s="32">
        <v>18.073059360730593</v>
      </c>
      <c r="D450" s="32">
        <v>21.039473684210527</v>
      </c>
      <c r="E450" s="32">
        <v>18.4765625</v>
      </c>
      <c r="F450" s="32">
        <v>19.080160320641284</v>
      </c>
      <c r="G450" s="2589"/>
      <c r="H450" s="2707"/>
      <c r="I450" s="2589"/>
      <c r="J450" s="2589"/>
      <c r="K450" s="2589"/>
      <c r="L450" s="2589"/>
      <c r="M450" s="2589"/>
      <c r="N450" s="2589"/>
      <c r="O450" s="2589"/>
      <c r="P450" s="2589"/>
      <c r="Q450" s="2589"/>
      <c r="R450" s="2589"/>
      <c r="S450" s="2589"/>
      <c r="T450" s="2589"/>
      <c r="U450" s="2589"/>
      <c r="V450" s="2589"/>
      <c r="W450" s="2589"/>
    </row>
    <row r="451" spans="2:23" s="17" customFormat="1">
      <c r="B451" s="38" t="s">
        <v>357</v>
      </c>
      <c r="C451" s="32">
        <v>1.5022831050228311</v>
      </c>
      <c r="D451" s="32">
        <v>9.8684210526315791E-2</v>
      </c>
      <c r="E451" s="32">
        <v>0.125</v>
      </c>
      <c r="F451" s="32">
        <v>0.72144288577154314</v>
      </c>
      <c r="G451" s="2589"/>
      <c r="H451" s="2708"/>
      <c r="I451" s="2589"/>
      <c r="J451" s="2589"/>
      <c r="K451" s="2589"/>
      <c r="L451" s="2589"/>
      <c r="M451" s="2589"/>
      <c r="N451" s="2589"/>
      <c r="O451" s="2589"/>
      <c r="P451" s="2589"/>
      <c r="Q451" s="2589"/>
      <c r="R451" s="2589"/>
      <c r="S451" s="2589"/>
      <c r="T451" s="2589"/>
      <c r="U451" s="2589"/>
      <c r="V451" s="2589"/>
      <c r="W451" s="2589"/>
    </row>
    <row r="452" spans="2:23" s="17" customFormat="1">
      <c r="B452" s="6" t="s">
        <v>327</v>
      </c>
      <c r="C452" s="468"/>
      <c r="D452" s="468"/>
      <c r="E452" s="468"/>
      <c r="F452" s="189"/>
      <c r="G452" s="2589"/>
      <c r="H452" s="2706"/>
      <c r="I452" s="2589"/>
      <c r="J452" s="2589"/>
      <c r="K452" s="2589"/>
      <c r="L452" s="2589"/>
      <c r="M452" s="2589"/>
      <c r="N452" s="2589"/>
      <c r="O452" s="2589"/>
      <c r="P452" s="2589"/>
      <c r="Q452" s="2589"/>
      <c r="R452" s="2589"/>
      <c r="S452" s="2589"/>
      <c r="T452" s="2589"/>
      <c r="U452" s="2589"/>
      <c r="V452" s="2589"/>
      <c r="W452" s="2589"/>
    </row>
    <row r="453" spans="2:23" s="17" customFormat="1">
      <c r="B453" s="1" t="s">
        <v>358</v>
      </c>
      <c r="C453" s="469"/>
      <c r="D453" s="469"/>
      <c r="E453" s="469"/>
      <c r="F453" s="469"/>
      <c r="G453" s="2589"/>
      <c r="H453" s="2707"/>
      <c r="I453" s="2589"/>
      <c r="J453" s="2589"/>
      <c r="K453" s="2589"/>
      <c r="L453" s="2589"/>
      <c r="M453" s="2589"/>
      <c r="N453" s="2589"/>
      <c r="O453" s="2589"/>
      <c r="P453" s="2589"/>
      <c r="Q453" s="2589"/>
      <c r="R453" s="2589"/>
      <c r="S453" s="2589"/>
      <c r="T453" s="2589"/>
      <c r="U453" s="2589"/>
      <c r="V453" s="2589"/>
      <c r="W453" s="2589"/>
    </row>
    <row r="454" spans="2:23" s="10" customFormat="1">
      <c r="B454" s="6"/>
      <c r="C454" s="469"/>
      <c r="D454" s="469"/>
      <c r="E454" s="469"/>
      <c r="F454" s="469"/>
      <c r="G454" s="2573"/>
      <c r="H454" s="2707"/>
      <c r="I454" s="2573"/>
      <c r="J454" s="2573"/>
      <c r="K454" s="2573"/>
      <c r="L454" s="2573"/>
      <c r="M454" s="2573"/>
      <c r="N454" s="2573"/>
      <c r="O454" s="2573"/>
      <c r="P454" s="2573"/>
      <c r="Q454" s="2573"/>
      <c r="R454" s="2573"/>
      <c r="S454" s="2573"/>
      <c r="T454" s="2573"/>
      <c r="U454" s="2573"/>
      <c r="V454" s="2573"/>
      <c r="W454" s="2573"/>
    </row>
    <row r="455" spans="2:23" ht="15" customHeight="1">
      <c r="B455" s="2110" t="s">
        <v>359</v>
      </c>
      <c r="C455" s="2110"/>
      <c r="D455" s="2110"/>
      <c r="E455" s="2110"/>
      <c r="F455" s="2110"/>
      <c r="H455" s="2702"/>
    </row>
    <row r="456" spans="2:23" s="7" customFormat="1" ht="12.75">
      <c r="B456" s="252" t="s">
        <v>360</v>
      </c>
      <c r="C456" s="253" t="s">
        <v>325</v>
      </c>
      <c r="D456" s="253" t="s">
        <v>326</v>
      </c>
      <c r="E456" s="253" t="s">
        <v>293</v>
      </c>
      <c r="F456" s="253" t="s">
        <v>0</v>
      </c>
      <c r="G456" s="2571"/>
      <c r="H456" s="2702"/>
      <c r="I456" s="2571"/>
      <c r="J456" s="2571"/>
      <c r="K456" s="2571"/>
      <c r="L456" s="2571"/>
      <c r="M456" s="2571"/>
      <c r="N456" s="2571"/>
      <c r="O456" s="2571"/>
      <c r="P456" s="2571"/>
      <c r="Q456" s="2571"/>
      <c r="R456" s="2571"/>
      <c r="S456" s="2571"/>
      <c r="T456" s="2571"/>
      <c r="U456" s="2571"/>
      <c r="V456" s="2571"/>
      <c r="W456" s="2571"/>
    </row>
    <row r="457" spans="2:23" s="7" customFormat="1" ht="15">
      <c r="B457" s="254" t="s">
        <v>5</v>
      </c>
      <c r="C457" s="470">
        <v>24.432597327135387</v>
      </c>
      <c r="D457" s="470">
        <v>22.423316062176166</v>
      </c>
      <c r="E457" s="470">
        <v>20.031446540880502</v>
      </c>
      <c r="F457" s="255">
        <v>23.079259830377794</v>
      </c>
      <c r="G457" s="2571"/>
      <c r="H457" s="2702"/>
      <c r="I457" s="2571"/>
      <c r="J457" s="2571"/>
      <c r="K457" s="2571"/>
      <c r="L457" s="2571"/>
      <c r="M457" s="2571"/>
      <c r="N457" s="2571"/>
      <c r="O457" s="2571"/>
      <c r="P457" s="2571"/>
      <c r="Q457" s="2571"/>
      <c r="R457" s="2571"/>
      <c r="S457" s="2571"/>
      <c r="T457" s="2571"/>
      <c r="U457" s="2571"/>
      <c r="V457" s="2571"/>
      <c r="W457" s="2571"/>
    </row>
    <row r="458" spans="2:23">
      <c r="B458" s="256" t="s">
        <v>19</v>
      </c>
      <c r="C458" s="469">
        <v>25.001319841619004</v>
      </c>
      <c r="D458" s="469">
        <v>23.508675078864353</v>
      </c>
      <c r="E458" s="469">
        <v>21.28094575799722</v>
      </c>
      <c r="F458" s="224">
        <v>23.929107981220657</v>
      </c>
      <c r="H458" s="2702"/>
    </row>
    <row r="459" spans="2:23">
      <c r="B459" s="256" t="s">
        <v>20</v>
      </c>
      <c r="C459" s="469">
        <v>23.484282907662081</v>
      </c>
      <c r="D459" s="469">
        <v>20.611666666666668</v>
      </c>
      <c r="E459" s="469">
        <v>18.026954177897576</v>
      </c>
      <c r="F459" s="224">
        <v>21.599798893916542</v>
      </c>
      <c r="H459" s="2702"/>
    </row>
    <row r="460" spans="2:23">
      <c r="B460" s="256" t="s">
        <v>18</v>
      </c>
      <c r="C460" s="469">
        <v>22.264900662251655</v>
      </c>
      <c r="D460" s="469">
        <v>17.758064516129032</v>
      </c>
      <c r="E460" s="469">
        <v>13.304347826086957</v>
      </c>
      <c r="F460" s="224">
        <v>20.207627118644069</v>
      </c>
      <c r="H460" s="2702"/>
    </row>
    <row r="461" spans="2:23" ht="15" customHeight="1">
      <c r="B461" s="6" t="s">
        <v>327</v>
      </c>
      <c r="H461" s="2702"/>
    </row>
    <row r="462" spans="2:23" ht="15" customHeight="1">
      <c r="B462" s="1" t="s">
        <v>304</v>
      </c>
      <c r="H462" s="2702"/>
    </row>
    <row r="463" spans="2:23">
      <c r="H463" s="2702"/>
    </row>
    <row r="464" spans="2:23">
      <c r="B464" s="2110" t="s">
        <v>361</v>
      </c>
      <c r="C464" s="2110"/>
      <c r="D464" s="2110"/>
      <c r="E464" s="2110"/>
      <c r="F464" s="2110"/>
    </row>
    <row r="465" spans="2:23" ht="18" customHeight="1">
      <c r="B465" s="2110"/>
      <c r="C465" s="2110"/>
      <c r="D465" s="2110"/>
      <c r="E465" s="2110"/>
      <c r="F465" s="2110"/>
      <c r="G465" s="2573"/>
    </row>
    <row r="466" spans="2:23" s="7" customFormat="1" ht="15" customHeight="1">
      <c r="B466" s="252" t="s">
        <v>360</v>
      </c>
      <c r="C466" s="2128" t="s">
        <v>257</v>
      </c>
      <c r="D466" s="2128"/>
      <c r="E466" s="2128" t="s">
        <v>362</v>
      </c>
      <c r="F466" s="2128"/>
      <c r="G466" s="2572"/>
      <c r="H466" s="2571"/>
      <c r="I466" s="2571"/>
      <c r="J466" s="2571"/>
      <c r="K466" s="2571"/>
      <c r="L466" s="2571"/>
      <c r="M466" s="2571"/>
      <c r="N466" s="2571"/>
      <c r="O466" s="2571"/>
      <c r="P466" s="2571"/>
      <c r="Q466" s="2571"/>
      <c r="R466" s="2571"/>
      <c r="S466" s="2571"/>
      <c r="T466" s="2571"/>
      <c r="U466" s="2571"/>
      <c r="V466" s="2571"/>
      <c r="W466" s="2571"/>
    </row>
    <row r="467" spans="2:23" s="7" customFormat="1" ht="15" customHeight="1">
      <c r="B467" s="254" t="s">
        <v>5</v>
      </c>
      <c r="C467" s="2125">
        <v>15.820591494076536</v>
      </c>
      <c r="D467" s="2125"/>
      <c r="E467" s="2125">
        <v>1.4569725568111263</v>
      </c>
      <c r="F467" s="2125"/>
      <c r="G467" s="2572"/>
      <c r="H467" s="2571"/>
      <c r="I467" s="2571"/>
      <c r="J467" s="2571"/>
      <c r="K467" s="2571"/>
      <c r="L467" s="2571"/>
      <c r="M467" s="2571"/>
      <c r="N467" s="2571"/>
      <c r="O467" s="2571"/>
      <c r="P467" s="2571"/>
      <c r="Q467" s="2571"/>
      <c r="R467" s="2571"/>
      <c r="S467" s="2571"/>
      <c r="T467" s="2571"/>
      <c r="U467" s="2571"/>
      <c r="V467" s="2571"/>
      <c r="W467" s="2571"/>
    </row>
    <row r="468" spans="2:23">
      <c r="B468" s="256" t="s">
        <v>19</v>
      </c>
      <c r="C468" s="2129">
        <v>15.878757389007673</v>
      </c>
      <c r="D468" s="2129"/>
      <c r="E468" s="2130">
        <v>1.5027405027405027</v>
      </c>
      <c r="F468" s="2130"/>
    </row>
    <row r="469" spans="2:23" ht="15" customHeight="1">
      <c r="B469" s="256" t="s">
        <v>20</v>
      </c>
      <c r="C469" s="2129">
        <v>15.945361753227258</v>
      </c>
      <c r="D469" s="2129"/>
      <c r="E469" s="2130">
        <v>1.3557183557183556</v>
      </c>
      <c r="F469" s="2130"/>
      <c r="H469" s="2577"/>
    </row>
    <row r="470" spans="2:23" ht="15" customHeight="1">
      <c r="B470" s="256" t="s">
        <v>18</v>
      </c>
      <c r="C470" s="2129">
        <v>13.873614190687361</v>
      </c>
      <c r="D470" s="2129"/>
      <c r="E470" s="2130">
        <v>1.478688524590164</v>
      </c>
      <c r="F470" s="2130"/>
      <c r="G470" s="2709"/>
    </row>
    <row r="471" spans="2:23" ht="15">
      <c r="B471" s="6" t="s">
        <v>327</v>
      </c>
      <c r="C471" s="257"/>
      <c r="D471" s="257"/>
      <c r="G471" s="2710"/>
    </row>
    <row r="472" spans="2:23" ht="15">
      <c r="B472" s="6"/>
      <c r="C472" s="257"/>
      <c r="D472" s="257"/>
      <c r="G472" s="2710"/>
    </row>
    <row r="473" spans="2:23" ht="15">
      <c r="B473" s="3" t="s">
        <v>363</v>
      </c>
      <c r="C473" s="258"/>
      <c r="D473" s="258"/>
      <c r="E473" s="210"/>
      <c r="G473" s="2710"/>
    </row>
    <row r="474" spans="2:23" ht="15">
      <c r="B474" s="6"/>
      <c r="C474" s="257"/>
      <c r="D474" s="257"/>
      <c r="G474" s="2710"/>
    </row>
    <row r="475" spans="2:23" ht="15">
      <c r="B475" s="6"/>
      <c r="C475" s="257"/>
      <c r="D475" s="257"/>
      <c r="G475" s="2710"/>
      <c r="H475" s="2711" t="s">
        <v>364</v>
      </c>
      <c r="I475" s="2712"/>
      <c r="J475" s="2712"/>
      <c r="K475" s="2712"/>
      <c r="L475" s="2675"/>
      <c r="M475" s="2675"/>
    </row>
    <row r="476" spans="2:23" ht="15">
      <c r="B476" s="6"/>
      <c r="C476" s="257"/>
      <c r="D476" s="257"/>
      <c r="G476" s="2710"/>
      <c r="H476" s="2713" t="s">
        <v>365</v>
      </c>
      <c r="I476" s="2714" t="s">
        <v>366</v>
      </c>
      <c r="J476" s="2714" t="s">
        <v>325</v>
      </c>
      <c r="K476" s="2714" t="s">
        <v>326</v>
      </c>
      <c r="L476" s="2714" t="s">
        <v>293</v>
      </c>
      <c r="M476" s="2714" t="s">
        <v>0</v>
      </c>
    </row>
    <row r="477" spans="2:23" ht="15">
      <c r="B477" s="6"/>
      <c r="C477" s="257"/>
      <c r="D477" s="257"/>
      <c r="G477" s="2710"/>
      <c r="H477" s="2715" t="s">
        <v>367</v>
      </c>
      <c r="I477" s="2716"/>
      <c r="J477" s="2716"/>
      <c r="K477" s="2716"/>
      <c r="L477" s="2717"/>
      <c r="M477" s="2717"/>
    </row>
    <row r="478" spans="2:23" ht="15">
      <c r="B478" s="6"/>
      <c r="C478" s="257"/>
      <c r="D478" s="257"/>
      <c r="G478" s="2710"/>
      <c r="H478" s="2715" t="s">
        <v>0</v>
      </c>
      <c r="I478" s="2713"/>
      <c r="J478" s="2713"/>
      <c r="K478" s="2713"/>
      <c r="L478" s="2713"/>
      <c r="M478" s="2713"/>
    </row>
    <row r="479" spans="2:23" ht="15">
      <c r="B479" s="6"/>
      <c r="C479" s="257"/>
      <c r="D479" s="257"/>
      <c r="G479" s="2710"/>
      <c r="H479" s="2718" t="s">
        <v>272</v>
      </c>
      <c r="I479" s="2719">
        <v>0.26633823258856476</v>
      </c>
      <c r="J479" s="2719">
        <v>0.35402424223802864</v>
      </c>
      <c r="K479" s="2719">
        <v>0.46749107911898607</v>
      </c>
      <c r="L479" s="2719">
        <v>0.555708335824316</v>
      </c>
      <c r="M479" s="2719">
        <v>0.40249423614420587</v>
      </c>
    </row>
    <row r="480" spans="2:23" ht="15">
      <c r="B480" s="6"/>
      <c r="C480" s="257"/>
      <c r="D480" s="257"/>
      <c r="G480" s="2710"/>
      <c r="H480" s="2718" t="s">
        <v>278</v>
      </c>
      <c r="I480" s="2719">
        <v>0.73366176741143518</v>
      </c>
      <c r="J480" s="2719">
        <v>0.64597575776197136</v>
      </c>
      <c r="K480" s="2719">
        <v>0.53250892088101387</v>
      </c>
      <c r="L480" s="2719">
        <v>0.444291664175684</v>
      </c>
      <c r="M480" s="2719">
        <v>0.59750576385579413</v>
      </c>
    </row>
    <row r="481" spans="2:13" ht="15">
      <c r="B481" s="6"/>
      <c r="C481" s="257"/>
      <c r="D481" s="257"/>
      <c r="G481" s="2710"/>
      <c r="H481" s="2568" t="s">
        <v>368</v>
      </c>
      <c r="I481" s="2719"/>
      <c r="J481" s="2719"/>
      <c r="K481" s="2719"/>
      <c r="L481" s="2719"/>
      <c r="M481" s="2719"/>
    </row>
    <row r="482" spans="2:13" ht="15">
      <c r="B482" s="6"/>
      <c r="C482" s="257"/>
      <c r="D482" s="257"/>
      <c r="G482" s="2710"/>
      <c r="H482" s="2720" t="s">
        <v>369</v>
      </c>
      <c r="I482" s="2675"/>
      <c r="J482" s="2675"/>
      <c r="K482" s="2721"/>
      <c r="L482" s="2675"/>
      <c r="M482" s="2675"/>
    </row>
    <row r="483" spans="2:13" ht="15">
      <c r="B483" s="6"/>
      <c r="C483" s="257"/>
      <c r="D483" s="257"/>
      <c r="G483" s="2710"/>
    </row>
    <row r="484" spans="2:13" ht="15">
      <c r="B484" s="6"/>
      <c r="C484" s="257"/>
      <c r="D484" s="257"/>
      <c r="G484" s="2710"/>
    </row>
    <row r="485" spans="2:13" ht="15">
      <c r="B485" s="6"/>
      <c r="C485" s="257"/>
      <c r="D485" s="257"/>
      <c r="G485" s="2710"/>
    </row>
    <row r="486" spans="2:13" ht="15">
      <c r="B486" s="6"/>
      <c r="C486" s="257"/>
      <c r="D486" s="257"/>
      <c r="G486" s="2710"/>
    </row>
    <row r="487" spans="2:13" ht="15">
      <c r="B487" s="6"/>
      <c r="C487" s="257"/>
      <c r="D487" s="257"/>
      <c r="G487" s="2710"/>
    </row>
    <row r="488" spans="2:13" ht="15">
      <c r="B488" s="6" t="s">
        <v>327</v>
      </c>
      <c r="C488" s="257"/>
      <c r="D488" s="257"/>
      <c r="G488" s="2710"/>
    </row>
    <row r="489" spans="2:13" ht="15">
      <c r="B489" s="1" t="s">
        <v>304</v>
      </c>
      <c r="C489" s="257"/>
      <c r="D489" s="257"/>
      <c r="G489" s="2710"/>
    </row>
    <row r="490" spans="2:13">
      <c r="B490" s="6"/>
      <c r="C490" s="205"/>
      <c r="D490" s="205"/>
      <c r="E490" s="205"/>
      <c r="G490" s="2722"/>
    </row>
    <row r="491" spans="2:13" ht="15">
      <c r="B491" s="259" t="s">
        <v>370</v>
      </c>
      <c r="C491" s="29"/>
      <c r="D491" s="29"/>
      <c r="E491" s="29"/>
      <c r="F491" s="29"/>
      <c r="G491" s="2274"/>
    </row>
    <row r="492" spans="2:13">
      <c r="B492" s="260" t="s">
        <v>10</v>
      </c>
      <c r="C492" s="261" t="s">
        <v>371</v>
      </c>
      <c r="D492" s="261" t="s">
        <v>308</v>
      </c>
      <c r="E492" s="261" t="s">
        <v>309</v>
      </c>
      <c r="F492" s="261" t="s">
        <v>310</v>
      </c>
    </row>
    <row r="493" spans="2:13">
      <c r="B493" s="222" t="s">
        <v>5</v>
      </c>
      <c r="C493" s="262">
        <f>SUM(C494:C495)</f>
        <v>944</v>
      </c>
      <c r="D493" s="262">
        <f>SUM(D494:D495)</f>
        <v>1196</v>
      </c>
      <c r="E493" s="262">
        <f>SUM(E494:E495)</f>
        <v>1575</v>
      </c>
      <c r="F493" s="262">
        <f>SUM(F494:F495)</f>
        <v>2482</v>
      </c>
    </row>
    <row r="494" spans="2:13">
      <c r="B494" s="263" t="s">
        <v>7</v>
      </c>
      <c r="C494" s="264">
        <f t="shared" ref="C494:F495" si="32">SUM(C497+C500)</f>
        <v>944</v>
      </c>
      <c r="D494" s="264">
        <f t="shared" si="32"/>
        <v>1019</v>
      </c>
      <c r="E494" s="264">
        <f t="shared" si="32"/>
        <v>1134</v>
      </c>
      <c r="F494" s="264">
        <f t="shared" si="32"/>
        <v>1467</v>
      </c>
    </row>
    <row r="495" spans="2:13">
      <c r="B495" s="263" t="s">
        <v>8</v>
      </c>
      <c r="C495" s="264">
        <f t="shared" si="32"/>
        <v>0</v>
      </c>
      <c r="D495" s="264">
        <f t="shared" si="32"/>
        <v>177</v>
      </c>
      <c r="E495" s="264">
        <f t="shared" si="32"/>
        <v>441</v>
      </c>
      <c r="F495" s="264">
        <f t="shared" si="32"/>
        <v>1015</v>
      </c>
    </row>
    <row r="496" spans="2:13">
      <c r="B496" s="265" t="s">
        <v>372</v>
      </c>
      <c r="C496" s="266">
        <f>SUM(C497:C498)</f>
        <v>381</v>
      </c>
      <c r="D496" s="266">
        <f>SUM(D497:D498)</f>
        <v>566</v>
      </c>
      <c r="E496" s="266">
        <f>SUM(E497:E498)</f>
        <v>612</v>
      </c>
      <c r="F496" s="266">
        <f>SUM(F497:F498)</f>
        <v>1350</v>
      </c>
    </row>
    <row r="497" spans="2:7">
      <c r="B497" s="263" t="s">
        <v>7</v>
      </c>
      <c r="C497" s="264">
        <v>381</v>
      </c>
      <c r="D497" s="264">
        <v>566</v>
      </c>
      <c r="E497" s="264">
        <v>612</v>
      </c>
      <c r="F497" s="264">
        <v>922</v>
      </c>
    </row>
    <row r="498" spans="2:7">
      <c r="B498" s="263" t="s">
        <v>8</v>
      </c>
      <c r="C498" s="264">
        <v>0</v>
      </c>
      <c r="D498" s="264">
        <v>0</v>
      </c>
      <c r="E498" s="264">
        <v>0</v>
      </c>
      <c r="F498" s="264">
        <v>428</v>
      </c>
    </row>
    <row r="499" spans="2:7">
      <c r="B499" s="265" t="s">
        <v>373</v>
      </c>
      <c r="C499" s="266">
        <f>SUM(C500:C501)</f>
        <v>563</v>
      </c>
      <c r="D499" s="266">
        <f>SUM(D500:D501)</f>
        <v>630</v>
      </c>
      <c r="E499" s="266">
        <f>SUM(E500:E501)</f>
        <v>963</v>
      </c>
      <c r="F499" s="266">
        <f>SUM(F500:F501)</f>
        <v>1132</v>
      </c>
    </row>
    <row r="500" spans="2:7">
      <c r="B500" s="263" t="s">
        <v>7</v>
      </c>
      <c r="C500" s="264">
        <v>563</v>
      </c>
      <c r="D500" s="264">
        <v>453</v>
      </c>
      <c r="E500" s="264">
        <v>522</v>
      </c>
      <c r="F500" s="264">
        <v>545</v>
      </c>
    </row>
    <row r="501" spans="2:7">
      <c r="B501" s="263" t="s">
        <v>8</v>
      </c>
      <c r="C501" s="264">
        <v>0</v>
      </c>
      <c r="D501" s="264">
        <v>177</v>
      </c>
      <c r="E501" s="264">
        <v>441</v>
      </c>
      <c r="F501" s="264">
        <v>587</v>
      </c>
    </row>
    <row r="502" spans="2:7">
      <c r="B502" s="265" t="s">
        <v>18</v>
      </c>
      <c r="C502" s="267" t="s">
        <v>9</v>
      </c>
      <c r="D502" s="267" t="s">
        <v>9</v>
      </c>
      <c r="E502" s="267" t="s">
        <v>9</v>
      </c>
      <c r="F502" s="267" t="s">
        <v>9</v>
      </c>
    </row>
    <row r="503" spans="2:7">
      <c r="B503" s="263" t="s">
        <v>7</v>
      </c>
      <c r="C503" s="268" t="s">
        <v>9</v>
      </c>
      <c r="D503" s="268" t="s">
        <v>9</v>
      </c>
      <c r="E503" s="268" t="s">
        <v>9</v>
      </c>
      <c r="F503" s="268" t="s">
        <v>9</v>
      </c>
    </row>
    <row r="504" spans="2:7">
      <c r="B504" s="263" t="s">
        <v>8</v>
      </c>
      <c r="C504" s="268" t="s">
        <v>9</v>
      </c>
      <c r="D504" s="268" t="s">
        <v>9</v>
      </c>
      <c r="E504" s="268" t="s">
        <v>9</v>
      </c>
      <c r="F504" s="268" t="s">
        <v>9</v>
      </c>
    </row>
    <row r="505" spans="2:7" ht="15">
      <c r="B505" s="269" t="s">
        <v>374</v>
      </c>
      <c r="C505" s="29"/>
      <c r="D505" s="29"/>
      <c r="E505" s="29"/>
      <c r="F505" s="29"/>
      <c r="G505" s="2274"/>
    </row>
    <row r="506" spans="2:7">
      <c r="B506" s="6"/>
      <c r="C506" s="205"/>
      <c r="D506" s="205"/>
      <c r="E506" s="205"/>
      <c r="G506" s="2722"/>
    </row>
    <row r="507" spans="2:7" ht="15">
      <c r="B507" s="259" t="s">
        <v>375</v>
      </c>
      <c r="C507" s="29"/>
      <c r="D507" s="29"/>
      <c r="E507" s="29"/>
      <c r="F507" s="29"/>
      <c r="G507" s="2274"/>
    </row>
    <row r="508" spans="2:7">
      <c r="B508" s="260" t="s">
        <v>10</v>
      </c>
      <c r="C508" s="261" t="s">
        <v>371</v>
      </c>
      <c r="D508" s="261" t="s">
        <v>308</v>
      </c>
      <c r="E508" s="261" t="s">
        <v>309</v>
      </c>
      <c r="F508" s="261" t="s">
        <v>310</v>
      </c>
    </row>
    <row r="509" spans="2:7">
      <c r="B509" s="222" t="s">
        <v>5</v>
      </c>
      <c r="C509" s="262">
        <f>SUM(C510:C511)</f>
        <v>135</v>
      </c>
      <c r="D509" s="262">
        <f>SUM(D510:D511)</f>
        <v>291</v>
      </c>
      <c r="E509" s="262">
        <f>SUM(E510:E511)</f>
        <v>241</v>
      </c>
      <c r="F509" s="262">
        <f>SUM(F510:F511)</f>
        <v>448</v>
      </c>
    </row>
    <row r="510" spans="2:7">
      <c r="B510" s="263" t="s">
        <v>7</v>
      </c>
      <c r="C510" s="264">
        <f t="shared" ref="C510:F511" si="33">SUM(C513+C516)</f>
        <v>135</v>
      </c>
      <c r="D510" s="264">
        <f t="shared" si="33"/>
        <v>291</v>
      </c>
      <c r="E510" s="264">
        <f t="shared" si="33"/>
        <v>241</v>
      </c>
      <c r="F510" s="264">
        <f t="shared" si="33"/>
        <v>300</v>
      </c>
    </row>
    <row r="511" spans="2:7">
      <c r="B511" s="263" t="s">
        <v>8</v>
      </c>
      <c r="C511" s="264">
        <f t="shared" si="33"/>
        <v>0</v>
      </c>
      <c r="D511" s="264">
        <f t="shared" si="33"/>
        <v>0</v>
      </c>
      <c r="E511" s="264">
        <f t="shared" si="33"/>
        <v>0</v>
      </c>
      <c r="F511" s="264">
        <f t="shared" si="33"/>
        <v>148</v>
      </c>
    </row>
    <row r="512" spans="2:7">
      <c r="B512" s="265" t="s">
        <v>372</v>
      </c>
      <c r="C512" s="266">
        <f>SUM(C513:C514)</f>
        <v>0</v>
      </c>
      <c r="D512" s="266">
        <f>SUM(D513:D514)</f>
        <v>162</v>
      </c>
      <c r="E512" s="266">
        <f>SUM(E513:E514)</f>
        <v>142</v>
      </c>
      <c r="F512" s="266">
        <f>SUM(F513:F514)</f>
        <v>195</v>
      </c>
    </row>
    <row r="513" spans="2:23">
      <c r="B513" s="263" t="s">
        <v>7</v>
      </c>
      <c r="C513" s="264">
        <v>0</v>
      </c>
      <c r="D513" s="264">
        <v>162</v>
      </c>
      <c r="E513" s="264">
        <v>142</v>
      </c>
      <c r="F513" s="264">
        <v>195</v>
      </c>
    </row>
    <row r="514" spans="2:23">
      <c r="B514" s="263" t="s">
        <v>8</v>
      </c>
      <c r="C514" s="264">
        <v>0</v>
      </c>
      <c r="D514" s="264">
        <v>0</v>
      </c>
      <c r="E514" s="264">
        <v>0</v>
      </c>
      <c r="F514" s="264">
        <v>0</v>
      </c>
    </row>
    <row r="515" spans="2:23">
      <c r="B515" s="265" t="s">
        <v>373</v>
      </c>
      <c r="C515" s="266">
        <f>SUM(C516:C517)</f>
        <v>135</v>
      </c>
      <c r="D515" s="266">
        <f>SUM(D516:D517)</f>
        <v>129</v>
      </c>
      <c r="E515" s="266">
        <f>SUM(E516:E517)</f>
        <v>99</v>
      </c>
      <c r="F515" s="266">
        <f>SUM(F516:F517)</f>
        <v>253</v>
      </c>
    </row>
    <row r="516" spans="2:23">
      <c r="B516" s="263" t="s">
        <v>7</v>
      </c>
      <c r="C516" s="264">
        <v>135</v>
      </c>
      <c r="D516" s="264">
        <v>129</v>
      </c>
      <c r="E516" s="264">
        <v>99</v>
      </c>
      <c r="F516" s="264">
        <v>105</v>
      </c>
    </row>
    <row r="517" spans="2:23">
      <c r="B517" s="263" t="s">
        <v>8</v>
      </c>
      <c r="C517" s="264">
        <v>0</v>
      </c>
      <c r="D517" s="264">
        <v>0</v>
      </c>
      <c r="E517" s="264">
        <v>0</v>
      </c>
      <c r="F517" s="264">
        <v>148</v>
      </c>
    </row>
    <row r="518" spans="2:23">
      <c r="B518" s="265" t="s">
        <v>18</v>
      </c>
      <c r="C518" s="267" t="s">
        <v>9</v>
      </c>
      <c r="D518" s="267" t="s">
        <v>9</v>
      </c>
      <c r="E518" s="267" t="s">
        <v>9</v>
      </c>
      <c r="F518" s="267" t="s">
        <v>9</v>
      </c>
    </row>
    <row r="519" spans="2:23">
      <c r="B519" s="263" t="s">
        <v>7</v>
      </c>
      <c r="C519" s="268" t="s">
        <v>9</v>
      </c>
      <c r="D519" s="268" t="s">
        <v>9</v>
      </c>
      <c r="E519" s="268" t="s">
        <v>9</v>
      </c>
      <c r="F519" s="268" t="s">
        <v>9</v>
      </c>
    </row>
    <row r="520" spans="2:23">
      <c r="B520" s="263" t="s">
        <v>8</v>
      </c>
      <c r="C520" s="268" t="s">
        <v>9</v>
      </c>
      <c r="D520" s="268" t="s">
        <v>9</v>
      </c>
      <c r="E520" s="268" t="s">
        <v>9</v>
      </c>
      <c r="F520" s="268" t="s">
        <v>9</v>
      </c>
    </row>
    <row r="521" spans="2:23" ht="15">
      <c r="B521" s="269" t="s">
        <v>374</v>
      </c>
      <c r="C521" s="29"/>
      <c r="D521" s="29"/>
      <c r="E521" s="29"/>
      <c r="F521" s="29"/>
      <c r="G521" s="2274"/>
    </row>
    <row r="522" spans="2:23" ht="15">
      <c r="B522" s="269"/>
      <c r="C522" s="29"/>
      <c r="D522" s="29"/>
      <c r="E522" s="29"/>
      <c r="F522" s="29"/>
      <c r="G522" s="2274"/>
    </row>
    <row r="523" spans="2:23" ht="15">
      <c r="B523" s="2110" t="s">
        <v>376</v>
      </c>
      <c r="C523" s="2110"/>
      <c r="D523" s="2110"/>
      <c r="E523" s="2110"/>
    </row>
    <row r="524" spans="2:23" ht="15">
      <c r="B524" s="463"/>
      <c r="C524" s="463"/>
      <c r="D524" s="463"/>
      <c r="E524" s="463"/>
    </row>
    <row r="525" spans="2:23" ht="15">
      <c r="B525" s="4" t="s">
        <v>377</v>
      </c>
      <c r="C525" s="12"/>
      <c r="D525" s="12"/>
      <c r="E525" s="12"/>
    </row>
    <row r="526" spans="2:23">
      <c r="B526" s="270" t="s">
        <v>378</v>
      </c>
      <c r="C526" s="12"/>
      <c r="D526" s="12"/>
      <c r="E526" s="12"/>
    </row>
    <row r="527" spans="2:23" s="7" customFormat="1" ht="15" customHeight="1">
      <c r="B527" s="195" t="s">
        <v>289</v>
      </c>
      <c r="C527" s="476" t="s">
        <v>7</v>
      </c>
      <c r="D527" s="476" t="s">
        <v>8</v>
      </c>
      <c r="E527" s="476" t="s">
        <v>0</v>
      </c>
      <c r="F527" s="170"/>
      <c r="G527" s="2663"/>
      <c r="H527" s="2571"/>
      <c r="I527" s="2571"/>
      <c r="J527" s="2571"/>
      <c r="K527" s="2571"/>
      <c r="L527" s="2571"/>
      <c r="M527" s="2571"/>
      <c r="N527" s="2571"/>
      <c r="O527" s="2571"/>
      <c r="P527" s="2571"/>
      <c r="Q527" s="2571"/>
      <c r="R527" s="2571"/>
      <c r="S527" s="2571"/>
      <c r="T527" s="2571"/>
      <c r="U527" s="2571"/>
      <c r="V527" s="2571"/>
      <c r="W527" s="2571"/>
    </row>
    <row r="528" spans="2:23">
      <c r="B528" s="198" t="s">
        <v>290</v>
      </c>
      <c r="C528" s="469">
        <v>90.243466447391938</v>
      </c>
      <c r="D528" s="469">
        <v>90.963924853048525</v>
      </c>
      <c r="E528" s="469">
        <v>90.590740740740742</v>
      </c>
    </row>
    <row r="529" spans="2:5" ht="15" customHeight="1">
      <c r="B529" s="198" t="s">
        <v>379</v>
      </c>
      <c r="C529" s="469">
        <v>110.99285501637392</v>
      </c>
      <c r="D529" s="469">
        <v>111.275415896488</v>
      </c>
      <c r="E529" s="469">
        <v>111.12871440163839</v>
      </c>
    </row>
    <row r="530" spans="2:5">
      <c r="B530" s="198" t="s">
        <v>291</v>
      </c>
      <c r="C530" s="469">
        <v>114.53698290980365</v>
      </c>
      <c r="D530" s="469">
        <v>101.72016513585305</v>
      </c>
      <c r="E530" s="469">
        <v>107.89848826415596</v>
      </c>
    </row>
    <row r="531" spans="2:5">
      <c r="B531" s="198" t="s">
        <v>292</v>
      </c>
      <c r="C531" s="469">
        <v>99.725628668225426</v>
      </c>
      <c r="D531" s="469">
        <v>102.07137315748642</v>
      </c>
      <c r="E531" s="469">
        <v>100.85128561501043</v>
      </c>
    </row>
    <row r="532" spans="2:5">
      <c r="B532" s="198" t="s">
        <v>293</v>
      </c>
      <c r="C532" s="469">
        <v>84.858580364427525</v>
      </c>
      <c r="D532" s="469">
        <v>92.026711428988477</v>
      </c>
      <c r="E532" s="469">
        <v>88.315733896515312</v>
      </c>
    </row>
    <row r="533" spans="2:5">
      <c r="B533" s="6" t="s">
        <v>14</v>
      </c>
    </row>
    <row r="534" spans="2:5">
      <c r="B534" s="1" t="s">
        <v>380</v>
      </c>
    </row>
    <row r="535" spans="2:5">
      <c r="B535" s="225"/>
    </row>
    <row r="536" spans="2:5" ht="15">
      <c r="B536" s="4" t="s">
        <v>381</v>
      </c>
      <c r="C536" s="12"/>
      <c r="D536" s="12"/>
      <c r="E536" s="12"/>
    </row>
    <row r="537" spans="2:5">
      <c r="B537" s="270" t="s">
        <v>378</v>
      </c>
      <c r="C537" s="12"/>
      <c r="D537" s="12"/>
      <c r="E537" s="12"/>
    </row>
    <row r="538" spans="2:5">
      <c r="B538" s="195" t="s">
        <v>289</v>
      </c>
      <c r="C538" s="476" t="s">
        <v>7</v>
      </c>
      <c r="D538" s="476" t="s">
        <v>8</v>
      </c>
      <c r="E538" s="476" t="s">
        <v>0</v>
      </c>
    </row>
    <row r="539" spans="2:5">
      <c r="B539" s="198" t="s">
        <v>290</v>
      </c>
      <c r="C539" s="469">
        <v>64.736492471213452</v>
      </c>
      <c r="D539" s="469">
        <v>64.973476932968978</v>
      </c>
      <c r="E539" s="469">
        <v>64.849942285494421</v>
      </c>
    </row>
    <row r="540" spans="2:5">
      <c r="B540" s="198" t="s">
        <v>291</v>
      </c>
      <c r="C540" s="469">
        <v>87.7549014790428</v>
      </c>
      <c r="D540" s="469">
        <v>86.822006244157123</v>
      </c>
      <c r="E540" s="469">
        <v>87.3057258845311</v>
      </c>
    </row>
    <row r="541" spans="2:5">
      <c r="B541" s="198" t="s">
        <v>292</v>
      </c>
      <c r="C541" s="469">
        <v>79.550429158161378</v>
      </c>
      <c r="D541" s="469">
        <v>79.089787599227634</v>
      </c>
      <c r="E541" s="469">
        <v>79.330074792492525</v>
      </c>
    </row>
    <row r="542" spans="2:5">
      <c r="B542" s="198" t="s">
        <v>293</v>
      </c>
      <c r="C542" s="469">
        <v>65.880042841842197</v>
      </c>
      <c r="D542" s="469">
        <v>64.761318613686186</v>
      </c>
      <c r="E542" s="469">
        <v>65.341529801692374</v>
      </c>
    </row>
    <row r="543" spans="2:5">
      <c r="B543" s="6" t="s">
        <v>14</v>
      </c>
    </row>
    <row r="544" spans="2:5">
      <c r="B544" s="6"/>
    </row>
    <row r="545" spans="2:23" ht="15" customHeight="1">
      <c r="B545" s="4" t="s">
        <v>382</v>
      </c>
      <c r="C545" s="12"/>
      <c r="D545" s="12"/>
      <c r="E545" s="12"/>
      <c r="F545" s="40"/>
    </row>
    <row r="546" spans="2:23" ht="15" customHeight="1">
      <c r="B546" s="270" t="s">
        <v>378</v>
      </c>
      <c r="C546" s="12"/>
      <c r="D546" s="12"/>
      <c r="E546" s="12"/>
      <c r="F546" s="40"/>
    </row>
    <row r="547" spans="2:23" s="7" customFormat="1" ht="12.75">
      <c r="B547" s="271" t="s">
        <v>2</v>
      </c>
      <c r="C547" s="272" t="s">
        <v>307</v>
      </c>
      <c r="D547" s="261" t="s">
        <v>308</v>
      </c>
      <c r="E547" s="261" t="s">
        <v>309</v>
      </c>
      <c r="F547" s="261" t="s">
        <v>310</v>
      </c>
      <c r="G547" s="2571"/>
      <c r="H547" s="2571"/>
      <c r="I547" s="2571"/>
      <c r="J547" s="2571"/>
      <c r="K547" s="2571"/>
      <c r="L547" s="2571"/>
      <c r="M547" s="2571"/>
      <c r="N547" s="2571"/>
      <c r="O547" s="2571"/>
      <c r="P547" s="2571"/>
      <c r="Q547" s="2571"/>
      <c r="R547" s="2571"/>
      <c r="S547" s="2571"/>
      <c r="T547" s="2571"/>
      <c r="U547" s="2571"/>
      <c r="V547" s="2571"/>
      <c r="W547" s="2571"/>
    </row>
    <row r="548" spans="2:23" s="7" customFormat="1" ht="12.75">
      <c r="B548" s="254" t="s">
        <v>5</v>
      </c>
      <c r="C548" s="470">
        <v>49.32983671370895</v>
      </c>
      <c r="D548" s="470">
        <v>56.608304289360298</v>
      </c>
      <c r="E548" s="470">
        <v>58.90693873023227</v>
      </c>
      <c r="F548" s="470">
        <v>59.758869358058078</v>
      </c>
      <c r="G548" s="2571"/>
      <c r="H548" s="2571"/>
      <c r="I548" s="2571"/>
      <c r="J548" s="2571"/>
      <c r="K548" s="2571"/>
      <c r="L548" s="2571"/>
      <c r="M548" s="2571"/>
      <c r="N548" s="2571"/>
      <c r="O548" s="2571"/>
      <c r="P548" s="2571"/>
      <c r="Q548" s="2571"/>
      <c r="R548" s="2571"/>
      <c r="S548" s="2571"/>
      <c r="T548" s="2571"/>
      <c r="U548" s="2571"/>
      <c r="V548" s="2571"/>
      <c r="W548" s="2571"/>
    </row>
    <row r="549" spans="2:23">
      <c r="B549" s="235" t="s">
        <v>19</v>
      </c>
      <c r="C549" s="469">
        <v>59.662847217547025</v>
      </c>
      <c r="D549" s="469">
        <v>64.132687529341709</v>
      </c>
      <c r="E549" s="469">
        <v>66.077159069312842</v>
      </c>
      <c r="F549" s="469">
        <v>67.016651715333694</v>
      </c>
    </row>
    <row r="550" spans="2:23">
      <c r="B550" s="235" t="s">
        <v>20</v>
      </c>
      <c r="C550" s="469">
        <v>36.306824024037745</v>
      </c>
      <c r="D550" s="469">
        <v>48.177243889341895</v>
      </c>
      <c r="E550" s="469">
        <v>50.885552117542098</v>
      </c>
      <c r="F550" s="469">
        <v>50.431546064812615</v>
      </c>
    </row>
    <row r="551" spans="2:23" ht="15" customHeight="1">
      <c r="B551" s="235" t="s">
        <v>18</v>
      </c>
      <c r="C551" s="469">
        <v>22.719310066028836</v>
      </c>
      <c r="D551" s="469">
        <v>27.966101694915253</v>
      </c>
      <c r="E551" s="469">
        <v>30.900200306350889</v>
      </c>
      <c r="F551" s="469">
        <v>36.997398297067171</v>
      </c>
    </row>
    <row r="552" spans="2:23">
      <c r="B552" s="6" t="s">
        <v>14</v>
      </c>
    </row>
    <row r="553" spans="2:23">
      <c r="B553" s="225"/>
    </row>
    <row r="554" spans="2:23" ht="15">
      <c r="B554" s="2110" t="s">
        <v>383</v>
      </c>
      <c r="C554" s="2110"/>
      <c r="D554" s="2110"/>
      <c r="E554" s="2110"/>
    </row>
    <row r="556" spans="2:23" ht="15" customHeight="1">
      <c r="B556" s="4" t="s">
        <v>384</v>
      </c>
      <c r="C556" s="12"/>
      <c r="D556" s="12"/>
      <c r="E556" s="12"/>
    </row>
    <row r="557" spans="2:23" s="7" customFormat="1" ht="12.75">
      <c r="B557" s="195" t="s">
        <v>289</v>
      </c>
      <c r="C557" s="476" t="s">
        <v>7</v>
      </c>
      <c r="D557" s="476" t="s">
        <v>8</v>
      </c>
      <c r="E557" s="476" t="s">
        <v>385</v>
      </c>
      <c r="F557" s="170"/>
      <c r="G557" s="2571"/>
      <c r="H557" s="2571"/>
      <c r="I557" s="2571"/>
      <c r="J557" s="2571"/>
      <c r="K557" s="2571"/>
      <c r="L557" s="2571"/>
      <c r="M557" s="2571"/>
      <c r="N557" s="2571"/>
      <c r="O557" s="2571"/>
      <c r="P557" s="2571"/>
      <c r="Q557" s="2571"/>
      <c r="R557" s="2571"/>
      <c r="S557" s="2571"/>
      <c r="T557" s="2571"/>
      <c r="U557" s="2571"/>
      <c r="V557" s="2571"/>
      <c r="W557" s="2571"/>
    </row>
    <row r="558" spans="2:23">
      <c r="B558" s="198" t="s">
        <v>386</v>
      </c>
      <c r="C558" s="30">
        <v>8993</v>
      </c>
      <c r="D558" s="30">
        <v>9075</v>
      </c>
      <c r="E558" s="30">
        <f>SUM(C558:D558)</f>
        <v>18068</v>
      </c>
      <c r="F558" s="186"/>
    </row>
    <row r="559" spans="2:23">
      <c r="B559" s="198" t="s">
        <v>387</v>
      </c>
      <c r="C559" s="30">
        <v>9929</v>
      </c>
      <c r="D559" s="30">
        <v>9716</v>
      </c>
      <c r="E559" s="30">
        <f>SUM(C559:D559)</f>
        <v>19645</v>
      </c>
      <c r="F559" s="189"/>
      <c r="G559" s="2631"/>
    </row>
    <row r="560" spans="2:23">
      <c r="B560" s="198" t="s">
        <v>388</v>
      </c>
      <c r="C560" s="469">
        <f t="shared" ref="C560:D560" si="34">C558/C559*100</f>
        <v>90.57306878839762</v>
      </c>
      <c r="D560" s="469">
        <f t="shared" si="34"/>
        <v>93.4026348291478</v>
      </c>
      <c r="E560" s="469">
        <f>E558/E559*100</f>
        <v>91.972512089590225</v>
      </c>
    </row>
    <row r="561" spans="2:7">
      <c r="B561" s="225" t="s">
        <v>389</v>
      </c>
    </row>
    <row r="562" spans="2:7">
      <c r="B562" s="273"/>
    </row>
    <row r="563" spans="2:7" ht="15">
      <c r="B563" s="2110" t="s">
        <v>390</v>
      </c>
      <c r="C563" s="2110"/>
      <c r="D563" s="2110"/>
      <c r="E563" s="2110"/>
      <c r="G563" s="2573"/>
    </row>
    <row r="564" spans="2:7">
      <c r="G564" s="2573"/>
    </row>
    <row r="565" spans="2:7" ht="15">
      <c r="B565" s="4" t="s">
        <v>391</v>
      </c>
      <c r="C565" s="274"/>
      <c r="D565" s="274"/>
      <c r="E565" s="247"/>
      <c r="F565" s="275"/>
      <c r="G565" s="2573"/>
    </row>
    <row r="566" spans="2:7">
      <c r="B566" s="195" t="s">
        <v>392</v>
      </c>
      <c r="C566" s="261" t="s">
        <v>308</v>
      </c>
      <c r="D566" s="261" t="s">
        <v>309</v>
      </c>
      <c r="E566" s="261" t="s">
        <v>310</v>
      </c>
      <c r="F566" s="275"/>
      <c r="G566" s="2573"/>
    </row>
    <row r="567" spans="2:7">
      <c r="B567" s="196" t="s">
        <v>0</v>
      </c>
      <c r="C567" s="31">
        <v>37</v>
      </c>
      <c r="D567" s="31">
        <v>114</v>
      </c>
      <c r="E567" s="31">
        <v>109</v>
      </c>
      <c r="F567" s="275"/>
      <c r="G567" s="2573"/>
    </row>
    <row r="568" spans="2:7">
      <c r="B568" s="38" t="s">
        <v>393</v>
      </c>
      <c r="C568" s="30">
        <v>11</v>
      </c>
      <c r="D568" s="30">
        <v>11</v>
      </c>
      <c r="E568" s="30">
        <v>10</v>
      </c>
      <c r="F568" s="275"/>
      <c r="G568" s="2573"/>
    </row>
    <row r="569" spans="2:7">
      <c r="B569" s="38" t="s">
        <v>394</v>
      </c>
      <c r="C569" s="30">
        <v>26</v>
      </c>
      <c r="D569" s="30">
        <v>26</v>
      </c>
      <c r="E569" s="30">
        <v>23</v>
      </c>
      <c r="F569" s="275"/>
      <c r="G569" s="2573"/>
    </row>
    <row r="570" spans="2:7">
      <c r="B570" s="38" t="s">
        <v>395</v>
      </c>
      <c r="C570" s="30" t="s">
        <v>9</v>
      </c>
      <c r="D570" s="30">
        <v>77</v>
      </c>
      <c r="E570" s="30">
        <v>76</v>
      </c>
      <c r="F570" s="275"/>
      <c r="G570" s="2573"/>
    </row>
    <row r="571" spans="2:7">
      <c r="B571" s="193" t="s">
        <v>295</v>
      </c>
      <c r="C571" s="274"/>
      <c r="D571" s="274"/>
      <c r="E571" s="247"/>
      <c r="F571" s="275"/>
      <c r="G571" s="2573"/>
    </row>
    <row r="572" spans="2:7">
      <c r="B572" s="27"/>
      <c r="C572" s="247"/>
      <c r="D572" s="247"/>
      <c r="E572" s="247"/>
      <c r="F572" s="275"/>
      <c r="G572" s="2573"/>
    </row>
    <row r="573" spans="2:7" ht="15">
      <c r="B573" s="4" t="s">
        <v>396</v>
      </c>
      <c r="C573" s="12"/>
      <c r="D573" s="12"/>
      <c r="E573" s="247"/>
      <c r="F573" s="275"/>
      <c r="G573" s="2573"/>
    </row>
    <row r="574" spans="2:7">
      <c r="B574" s="195" t="s">
        <v>10</v>
      </c>
      <c r="C574" s="261" t="s">
        <v>397</v>
      </c>
      <c r="D574" s="261" t="s">
        <v>309</v>
      </c>
      <c r="E574" s="261" t="s">
        <v>310</v>
      </c>
      <c r="F574" s="275"/>
      <c r="G574" s="2573"/>
    </row>
    <row r="575" spans="2:7">
      <c r="B575" s="196" t="s">
        <v>5</v>
      </c>
      <c r="C575" s="31">
        <v>37</v>
      </c>
      <c r="D575" s="31">
        <v>114</v>
      </c>
      <c r="E575" s="31">
        <v>109</v>
      </c>
      <c r="F575" s="275"/>
      <c r="G575" s="2573"/>
    </row>
    <row r="576" spans="2:7">
      <c r="B576" s="228" t="s">
        <v>7</v>
      </c>
      <c r="C576" s="30">
        <v>14</v>
      </c>
      <c r="D576" s="30">
        <v>56</v>
      </c>
      <c r="E576" s="30">
        <v>56</v>
      </c>
      <c r="F576" s="275"/>
      <c r="G576" s="2573"/>
    </row>
    <row r="577" spans="2:7">
      <c r="B577" s="228" t="s">
        <v>8</v>
      </c>
      <c r="C577" s="30">
        <v>23</v>
      </c>
      <c r="D577" s="30">
        <v>58</v>
      </c>
      <c r="E577" s="30">
        <v>53</v>
      </c>
      <c r="F577" s="275"/>
      <c r="G577" s="2573"/>
    </row>
    <row r="578" spans="2:7" ht="12.75" customHeight="1">
      <c r="B578" s="39" t="s">
        <v>19</v>
      </c>
      <c r="C578" s="174">
        <v>14</v>
      </c>
      <c r="D578" s="174">
        <v>30</v>
      </c>
      <c r="E578" s="174">
        <v>27</v>
      </c>
      <c r="F578" s="275"/>
      <c r="G578" s="2573"/>
    </row>
    <row r="579" spans="2:7">
      <c r="B579" s="228" t="s">
        <v>7</v>
      </c>
      <c r="C579" s="30">
        <v>6</v>
      </c>
      <c r="D579" s="30">
        <v>16</v>
      </c>
      <c r="E579" s="30">
        <v>15</v>
      </c>
      <c r="F579" s="275"/>
      <c r="G579" s="2573"/>
    </row>
    <row r="580" spans="2:7">
      <c r="B580" s="228" t="s">
        <v>8</v>
      </c>
      <c r="C580" s="30">
        <v>8</v>
      </c>
      <c r="D580" s="30">
        <v>14</v>
      </c>
      <c r="E580" s="30">
        <v>12</v>
      </c>
      <c r="F580" s="275"/>
      <c r="G580" s="2573"/>
    </row>
    <row r="581" spans="2:7">
      <c r="B581" s="39" t="s">
        <v>20</v>
      </c>
      <c r="C581" s="174">
        <v>13</v>
      </c>
      <c r="D581" s="174">
        <v>58</v>
      </c>
      <c r="E581" s="174">
        <v>56</v>
      </c>
      <c r="F581" s="275"/>
      <c r="G581" s="2573"/>
    </row>
    <row r="582" spans="2:7">
      <c r="B582" s="228" t="s">
        <v>7</v>
      </c>
      <c r="C582" s="30">
        <v>4</v>
      </c>
      <c r="D582" s="30">
        <v>28</v>
      </c>
      <c r="E582" s="30">
        <v>28</v>
      </c>
      <c r="F582" s="275"/>
      <c r="G582" s="2573"/>
    </row>
    <row r="583" spans="2:7">
      <c r="B583" s="228" t="s">
        <v>8</v>
      </c>
      <c r="C583" s="30">
        <v>9</v>
      </c>
      <c r="D583" s="30">
        <v>30</v>
      </c>
      <c r="E583" s="30">
        <v>28</v>
      </c>
      <c r="F583" s="275"/>
      <c r="G583" s="2573"/>
    </row>
    <row r="584" spans="2:7">
      <c r="B584" s="39" t="s">
        <v>18</v>
      </c>
      <c r="C584" s="174">
        <v>10</v>
      </c>
      <c r="D584" s="174">
        <v>26</v>
      </c>
      <c r="E584" s="174">
        <v>26</v>
      </c>
      <c r="F584" s="275"/>
      <c r="G584" s="2573"/>
    </row>
    <row r="585" spans="2:7">
      <c r="B585" s="228" t="s">
        <v>7</v>
      </c>
      <c r="C585" s="30">
        <v>4</v>
      </c>
      <c r="D585" s="30">
        <v>12</v>
      </c>
      <c r="E585" s="30">
        <v>13</v>
      </c>
      <c r="F585" s="275"/>
    </row>
    <row r="586" spans="2:7">
      <c r="B586" s="228" t="s">
        <v>8</v>
      </c>
      <c r="C586" s="30">
        <v>6</v>
      </c>
      <c r="D586" s="30">
        <v>14</v>
      </c>
      <c r="E586" s="30">
        <v>13</v>
      </c>
      <c r="F586" s="275"/>
    </row>
    <row r="587" spans="2:7">
      <c r="B587" s="193" t="s">
        <v>295</v>
      </c>
      <c r="C587" s="276"/>
      <c r="D587" s="276"/>
      <c r="E587" s="276"/>
      <c r="F587" s="275"/>
      <c r="G587" s="2573"/>
    </row>
    <row r="588" spans="2:7">
      <c r="B588" s="277" t="s">
        <v>398</v>
      </c>
      <c r="C588" s="276"/>
      <c r="D588" s="276"/>
      <c r="E588" s="247"/>
      <c r="F588" s="275"/>
      <c r="G588" s="2573"/>
    </row>
    <row r="589" spans="2:7">
      <c r="C589" s="247"/>
      <c r="D589" s="247"/>
      <c r="E589" s="247"/>
      <c r="F589" s="275"/>
      <c r="G589" s="2573"/>
    </row>
    <row r="590" spans="2:7" ht="30" customHeight="1">
      <c r="B590" s="2110" t="s">
        <v>399</v>
      </c>
      <c r="C590" s="2110"/>
      <c r="D590" s="2110"/>
      <c r="E590" s="2110"/>
      <c r="F590" s="2110"/>
      <c r="G590" s="2573"/>
    </row>
    <row r="591" spans="2:7">
      <c r="B591" s="195" t="s">
        <v>21</v>
      </c>
      <c r="C591" s="226" t="s">
        <v>325</v>
      </c>
      <c r="D591" s="226" t="s">
        <v>326</v>
      </c>
      <c r="E591" s="226" t="s">
        <v>293</v>
      </c>
      <c r="F591" s="226" t="s">
        <v>0</v>
      </c>
      <c r="G591" s="2573"/>
    </row>
    <row r="592" spans="2:7">
      <c r="B592" s="278" t="s">
        <v>5</v>
      </c>
      <c r="C592" s="31">
        <f>SUM(C593:C594)</f>
        <v>1684</v>
      </c>
      <c r="D592" s="31">
        <f t="shared" ref="D592:F592" si="35">SUM(D593:D594)</f>
        <v>2578</v>
      </c>
      <c r="E592" s="31">
        <f t="shared" si="35"/>
        <v>9222</v>
      </c>
      <c r="F592" s="31">
        <f t="shared" si="35"/>
        <v>13484</v>
      </c>
      <c r="G592" s="2573"/>
    </row>
    <row r="593" spans="2:7">
      <c r="B593" s="228" t="s">
        <v>7</v>
      </c>
      <c r="C593" s="30">
        <f>SUM(C596+C599)</f>
        <v>393</v>
      </c>
      <c r="D593" s="30">
        <f t="shared" ref="D593:F594" si="36">SUM(D596+D599)</f>
        <v>1648</v>
      </c>
      <c r="E593" s="30">
        <f t="shared" si="36"/>
        <v>6424</v>
      </c>
      <c r="F593" s="30">
        <f t="shared" si="36"/>
        <v>8465</v>
      </c>
      <c r="G593" s="2573"/>
    </row>
    <row r="594" spans="2:7">
      <c r="B594" s="228" t="s">
        <v>8</v>
      </c>
      <c r="C594" s="30">
        <f>SUM(C597+C600)</f>
        <v>1291</v>
      </c>
      <c r="D594" s="30">
        <f t="shared" si="36"/>
        <v>930</v>
      </c>
      <c r="E594" s="30">
        <f t="shared" si="36"/>
        <v>2798</v>
      </c>
      <c r="F594" s="30">
        <f t="shared" si="36"/>
        <v>5019</v>
      </c>
      <c r="G594" s="2573"/>
    </row>
    <row r="595" spans="2:7">
      <c r="B595" s="229" t="s">
        <v>16</v>
      </c>
      <c r="C595" s="174">
        <f>SUM(C596:C597)</f>
        <v>822</v>
      </c>
      <c r="D595" s="174">
        <f t="shared" ref="D595:F595" si="37">SUM(D596:D597)</f>
        <v>1816</v>
      </c>
      <c r="E595" s="174">
        <f t="shared" si="37"/>
        <v>7432</v>
      </c>
      <c r="F595" s="174">
        <f t="shared" si="37"/>
        <v>10070</v>
      </c>
      <c r="G595" s="2573"/>
    </row>
    <row r="596" spans="2:7">
      <c r="B596" s="228" t="s">
        <v>7</v>
      </c>
      <c r="C596" s="30">
        <f t="shared" ref="C596:F597" si="38">SUM(C605+C614+C623)</f>
        <v>189</v>
      </c>
      <c r="D596" s="30">
        <f t="shared" si="38"/>
        <v>1172</v>
      </c>
      <c r="E596" s="30">
        <f t="shared" si="38"/>
        <v>5261</v>
      </c>
      <c r="F596" s="30">
        <f t="shared" si="38"/>
        <v>6622</v>
      </c>
      <c r="G596" s="2573"/>
    </row>
    <row r="597" spans="2:7">
      <c r="B597" s="228" t="s">
        <v>8</v>
      </c>
      <c r="C597" s="30">
        <f t="shared" si="38"/>
        <v>633</v>
      </c>
      <c r="D597" s="30">
        <f t="shared" si="38"/>
        <v>644</v>
      </c>
      <c r="E597" s="30">
        <f t="shared" si="38"/>
        <v>2171</v>
      </c>
      <c r="F597" s="30">
        <f t="shared" si="38"/>
        <v>3448</v>
      </c>
      <c r="G597" s="2573"/>
    </row>
    <row r="598" spans="2:7">
      <c r="B598" s="229" t="s">
        <v>17</v>
      </c>
      <c r="C598" s="174">
        <f>SUM(C599:C600)</f>
        <v>862</v>
      </c>
      <c r="D598" s="174">
        <f t="shared" ref="D598:F598" si="39">SUM(D599:D600)</f>
        <v>762</v>
      </c>
      <c r="E598" s="174">
        <f t="shared" si="39"/>
        <v>1790</v>
      </c>
      <c r="F598" s="174">
        <f t="shared" si="39"/>
        <v>3414</v>
      </c>
      <c r="G598" s="2573"/>
    </row>
    <row r="599" spans="2:7">
      <c r="B599" s="228" t="s">
        <v>7</v>
      </c>
      <c r="C599" s="30">
        <f t="shared" ref="C599:F600" si="40">SUM(C608+C617+C626)</f>
        <v>204</v>
      </c>
      <c r="D599" s="30">
        <f t="shared" si="40"/>
        <v>476</v>
      </c>
      <c r="E599" s="30">
        <f t="shared" si="40"/>
        <v>1163</v>
      </c>
      <c r="F599" s="30">
        <f t="shared" si="40"/>
        <v>1843</v>
      </c>
      <c r="G599" s="2573"/>
    </row>
    <row r="600" spans="2:7">
      <c r="B600" s="228" t="s">
        <v>8</v>
      </c>
      <c r="C600" s="30">
        <f t="shared" si="40"/>
        <v>658</v>
      </c>
      <c r="D600" s="30">
        <f t="shared" si="40"/>
        <v>286</v>
      </c>
      <c r="E600" s="30">
        <f t="shared" si="40"/>
        <v>627</v>
      </c>
      <c r="F600" s="30">
        <f t="shared" si="40"/>
        <v>1571</v>
      </c>
      <c r="G600" s="2573"/>
    </row>
    <row r="601" spans="2:7">
      <c r="B601" s="278" t="s">
        <v>19</v>
      </c>
      <c r="C601" s="31">
        <f>SUM(C602:C603)</f>
        <v>779</v>
      </c>
      <c r="D601" s="31">
        <f t="shared" ref="D601:F601" si="41">SUM(D602:D603)</f>
        <v>1002</v>
      </c>
      <c r="E601" s="31">
        <f t="shared" si="41"/>
        <v>4715</v>
      </c>
      <c r="F601" s="31">
        <f t="shared" si="41"/>
        <v>6496</v>
      </c>
      <c r="G601" s="2573"/>
    </row>
    <row r="602" spans="2:7">
      <c r="B602" s="228" t="s">
        <v>7</v>
      </c>
      <c r="C602" s="30">
        <f>SUM(C605+C608)</f>
        <v>135</v>
      </c>
      <c r="D602" s="30">
        <f t="shared" ref="D602:F603" si="42">SUM(D605+D608)</f>
        <v>587</v>
      </c>
      <c r="E602" s="30">
        <f t="shared" si="42"/>
        <v>3269</v>
      </c>
      <c r="F602" s="30">
        <f t="shared" si="42"/>
        <v>3991</v>
      </c>
      <c r="G602" s="2573"/>
    </row>
    <row r="603" spans="2:7">
      <c r="B603" s="228" t="s">
        <v>8</v>
      </c>
      <c r="C603" s="30">
        <f>SUM(C606+C609)</f>
        <v>644</v>
      </c>
      <c r="D603" s="30">
        <f t="shared" si="42"/>
        <v>415</v>
      </c>
      <c r="E603" s="30">
        <f t="shared" si="42"/>
        <v>1446</v>
      </c>
      <c r="F603" s="30">
        <f t="shared" si="42"/>
        <v>2505</v>
      </c>
      <c r="G603" s="2573"/>
    </row>
    <row r="604" spans="2:7">
      <c r="B604" s="229" t="s">
        <v>16</v>
      </c>
      <c r="C604" s="174">
        <f>SUM(C605:C606)</f>
        <v>337</v>
      </c>
      <c r="D604" s="174">
        <f t="shared" ref="D604:F604" si="43">SUM(D605:D606)</f>
        <v>754</v>
      </c>
      <c r="E604" s="174">
        <f t="shared" si="43"/>
        <v>3994</v>
      </c>
      <c r="F604" s="174">
        <f t="shared" si="43"/>
        <v>5085</v>
      </c>
      <c r="G604" s="2573"/>
    </row>
    <row r="605" spans="2:7">
      <c r="B605" s="228" t="s">
        <v>7</v>
      </c>
      <c r="C605" s="30">
        <v>52</v>
      </c>
      <c r="D605" s="30">
        <v>492</v>
      </c>
      <c r="E605" s="30">
        <v>2876</v>
      </c>
      <c r="F605" s="30">
        <f>SUM(C605:E605)</f>
        <v>3420</v>
      </c>
      <c r="G605" s="2573"/>
    </row>
    <row r="606" spans="2:7">
      <c r="B606" s="228" t="s">
        <v>8</v>
      </c>
      <c r="C606" s="30">
        <v>285</v>
      </c>
      <c r="D606" s="30">
        <v>262</v>
      </c>
      <c r="E606" s="30">
        <v>1118</v>
      </c>
      <c r="F606" s="30">
        <f>SUM(C606:E606)</f>
        <v>1665</v>
      </c>
      <c r="G606" s="2573"/>
    </row>
    <row r="607" spans="2:7">
      <c r="B607" s="229" t="s">
        <v>17</v>
      </c>
      <c r="C607" s="174">
        <f>SUM(C608:C609)</f>
        <v>442</v>
      </c>
      <c r="D607" s="174">
        <f t="shared" ref="D607:F607" si="44">SUM(D608:D609)</f>
        <v>248</v>
      </c>
      <c r="E607" s="174">
        <f t="shared" si="44"/>
        <v>721</v>
      </c>
      <c r="F607" s="174">
        <f t="shared" si="44"/>
        <v>1411</v>
      </c>
      <c r="G607" s="2573"/>
    </row>
    <row r="608" spans="2:7">
      <c r="B608" s="228" t="s">
        <v>7</v>
      </c>
      <c r="C608" s="30">
        <v>83</v>
      </c>
      <c r="D608" s="30">
        <v>95</v>
      </c>
      <c r="E608" s="30">
        <v>393</v>
      </c>
      <c r="F608" s="30">
        <f>SUM(C608:E608)</f>
        <v>571</v>
      </c>
      <c r="G608" s="2573"/>
    </row>
    <row r="609" spans="2:7">
      <c r="B609" s="228" t="s">
        <v>8</v>
      </c>
      <c r="C609" s="30">
        <v>359</v>
      </c>
      <c r="D609" s="30">
        <v>153</v>
      </c>
      <c r="E609" s="30">
        <v>328</v>
      </c>
      <c r="F609" s="30">
        <f>SUM(C609:E609)</f>
        <v>840</v>
      </c>
      <c r="G609" s="2573"/>
    </row>
    <row r="610" spans="2:7">
      <c r="B610" s="278" t="s">
        <v>20</v>
      </c>
      <c r="C610" s="31">
        <f>SUM(C611:C612)</f>
        <v>714</v>
      </c>
      <c r="D610" s="31">
        <f t="shared" ref="D610:F610" si="45">SUM(D611:D612)</f>
        <v>1343</v>
      </c>
      <c r="E610" s="31">
        <f t="shared" si="45"/>
        <v>3843</v>
      </c>
      <c r="F610" s="31">
        <f t="shared" si="45"/>
        <v>5900</v>
      </c>
      <c r="G610" s="2573"/>
    </row>
    <row r="611" spans="2:7">
      <c r="B611" s="228" t="s">
        <v>7</v>
      </c>
      <c r="C611" s="30">
        <f>SUM(C614+C617)</f>
        <v>195</v>
      </c>
      <c r="D611" s="30">
        <f t="shared" ref="D611:F612" si="46">SUM(D614+D617)</f>
        <v>921</v>
      </c>
      <c r="E611" s="30">
        <f t="shared" si="46"/>
        <v>2701</v>
      </c>
      <c r="F611" s="30">
        <f t="shared" si="46"/>
        <v>3817</v>
      </c>
      <c r="G611" s="2573"/>
    </row>
    <row r="612" spans="2:7">
      <c r="B612" s="228" t="s">
        <v>8</v>
      </c>
      <c r="C612" s="30">
        <f>SUM(C615+C618)</f>
        <v>519</v>
      </c>
      <c r="D612" s="30">
        <f t="shared" si="46"/>
        <v>422</v>
      </c>
      <c r="E612" s="30">
        <f t="shared" si="46"/>
        <v>1142</v>
      </c>
      <c r="F612" s="30">
        <f t="shared" si="46"/>
        <v>2083</v>
      </c>
      <c r="G612" s="2573"/>
    </row>
    <row r="613" spans="2:7">
      <c r="B613" s="229" t="s">
        <v>16</v>
      </c>
      <c r="C613" s="174">
        <f>SUM(C614:C615)</f>
        <v>361</v>
      </c>
      <c r="D613" s="174">
        <f t="shared" ref="D613:F613" si="47">SUM(D614:D615)</f>
        <v>880</v>
      </c>
      <c r="E613" s="174">
        <f t="shared" si="47"/>
        <v>2896</v>
      </c>
      <c r="F613" s="174">
        <f t="shared" si="47"/>
        <v>4137</v>
      </c>
      <c r="G613" s="2573"/>
    </row>
    <row r="614" spans="2:7">
      <c r="B614" s="228" t="s">
        <v>7</v>
      </c>
      <c r="C614" s="30">
        <v>98</v>
      </c>
      <c r="D614" s="30">
        <v>561</v>
      </c>
      <c r="E614" s="30">
        <v>2004</v>
      </c>
      <c r="F614" s="30">
        <f>SUM(C614:E614)</f>
        <v>2663</v>
      </c>
      <c r="G614" s="2573"/>
    </row>
    <row r="615" spans="2:7">
      <c r="B615" s="228" t="s">
        <v>8</v>
      </c>
      <c r="C615" s="30">
        <v>263</v>
      </c>
      <c r="D615" s="30">
        <v>319</v>
      </c>
      <c r="E615" s="30">
        <v>892</v>
      </c>
      <c r="F615" s="30">
        <f>SUM(C615:E615)</f>
        <v>1474</v>
      </c>
      <c r="G615" s="2573"/>
    </row>
    <row r="616" spans="2:7">
      <c r="B616" s="229" t="s">
        <v>17</v>
      </c>
      <c r="C616" s="174">
        <f>SUM(C617:C618)</f>
        <v>353</v>
      </c>
      <c r="D616" s="174">
        <f t="shared" ref="D616:F616" si="48">SUM(D617:D618)</f>
        <v>463</v>
      </c>
      <c r="E616" s="174">
        <f t="shared" si="48"/>
        <v>947</v>
      </c>
      <c r="F616" s="174">
        <f t="shared" si="48"/>
        <v>1763</v>
      </c>
      <c r="G616" s="2573"/>
    </row>
    <row r="617" spans="2:7">
      <c r="B617" s="228" t="s">
        <v>7</v>
      </c>
      <c r="C617" s="30">
        <v>97</v>
      </c>
      <c r="D617" s="30">
        <v>360</v>
      </c>
      <c r="E617" s="30">
        <v>697</v>
      </c>
      <c r="F617" s="30">
        <f>SUM(C617:E617)</f>
        <v>1154</v>
      </c>
      <c r="G617" s="2573"/>
    </row>
    <row r="618" spans="2:7">
      <c r="B618" s="228" t="s">
        <v>8</v>
      </c>
      <c r="C618" s="30">
        <v>256</v>
      </c>
      <c r="D618" s="30">
        <v>103</v>
      </c>
      <c r="E618" s="30">
        <v>250</v>
      </c>
      <c r="F618" s="30">
        <f>SUM(C618:E618)</f>
        <v>609</v>
      </c>
      <c r="G618" s="2573"/>
    </row>
    <row r="619" spans="2:7">
      <c r="B619" s="278" t="s">
        <v>18</v>
      </c>
      <c r="C619" s="31">
        <f>SUM(C620:C621)</f>
        <v>191</v>
      </c>
      <c r="D619" s="31">
        <f t="shared" ref="D619:F619" si="49">SUM(D620:D621)</f>
        <v>233</v>
      </c>
      <c r="E619" s="31">
        <f t="shared" si="49"/>
        <v>664</v>
      </c>
      <c r="F619" s="31">
        <f t="shared" si="49"/>
        <v>1088</v>
      </c>
      <c r="G619" s="2573"/>
    </row>
    <row r="620" spans="2:7">
      <c r="B620" s="228" t="s">
        <v>7</v>
      </c>
      <c r="C620" s="30">
        <f>SUM(C623+C626)</f>
        <v>63</v>
      </c>
      <c r="D620" s="30">
        <f t="shared" ref="D620:F621" si="50">SUM(D623+D626)</f>
        <v>140</v>
      </c>
      <c r="E620" s="30">
        <f t="shared" si="50"/>
        <v>454</v>
      </c>
      <c r="F620" s="30">
        <f t="shared" si="50"/>
        <v>657</v>
      </c>
      <c r="G620" s="2573"/>
    </row>
    <row r="621" spans="2:7">
      <c r="B621" s="228" t="s">
        <v>8</v>
      </c>
      <c r="C621" s="30">
        <f>SUM(C624+C627)</f>
        <v>128</v>
      </c>
      <c r="D621" s="30">
        <f t="shared" si="50"/>
        <v>93</v>
      </c>
      <c r="E621" s="30">
        <f t="shared" si="50"/>
        <v>210</v>
      </c>
      <c r="F621" s="30">
        <f t="shared" si="50"/>
        <v>431</v>
      </c>
      <c r="G621" s="2573"/>
    </row>
    <row r="622" spans="2:7">
      <c r="B622" s="229" t="s">
        <v>16</v>
      </c>
      <c r="C622" s="174">
        <f>SUM(C623:C624)</f>
        <v>124</v>
      </c>
      <c r="D622" s="174">
        <f t="shared" ref="D622:F622" si="51">SUM(D623:D624)</f>
        <v>182</v>
      </c>
      <c r="E622" s="174">
        <f t="shared" si="51"/>
        <v>542</v>
      </c>
      <c r="F622" s="174">
        <f t="shared" si="51"/>
        <v>848</v>
      </c>
      <c r="G622" s="2573"/>
    </row>
    <row r="623" spans="2:7">
      <c r="B623" s="228" t="s">
        <v>7</v>
      </c>
      <c r="C623" s="30">
        <v>39</v>
      </c>
      <c r="D623" s="30">
        <v>119</v>
      </c>
      <c r="E623" s="30">
        <v>381</v>
      </c>
      <c r="F623" s="30">
        <f>SUM(C623:E623)</f>
        <v>539</v>
      </c>
      <c r="G623" s="2573"/>
    </row>
    <row r="624" spans="2:7">
      <c r="B624" s="228" t="s">
        <v>8</v>
      </c>
      <c r="C624" s="30">
        <v>85</v>
      </c>
      <c r="D624" s="30">
        <v>63</v>
      </c>
      <c r="E624" s="30">
        <v>161</v>
      </c>
      <c r="F624" s="30">
        <f>SUM(C624:E624)</f>
        <v>309</v>
      </c>
      <c r="G624" s="2573"/>
    </row>
    <row r="625" spans="2:7">
      <c r="B625" s="229" t="s">
        <v>17</v>
      </c>
      <c r="C625" s="174">
        <f>SUM(C626:C627)</f>
        <v>67</v>
      </c>
      <c r="D625" s="174">
        <f t="shared" ref="D625:F625" si="52">SUM(D626:D627)</f>
        <v>51</v>
      </c>
      <c r="E625" s="174">
        <f t="shared" si="52"/>
        <v>122</v>
      </c>
      <c r="F625" s="174">
        <f t="shared" si="52"/>
        <v>240</v>
      </c>
      <c r="G625" s="2573"/>
    </row>
    <row r="626" spans="2:7">
      <c r="B626" s="228" t="s">
        <v>7</v>
      </c>
      <c r="C626" s="30">
        <v>24</v>
      </c>
      <c r="D626" s="30">
        <v>21</v>
      </c>
      <c r="E626" s="30">
        <v>73</v>
      </c>
      <c r="F626" s="30">
        <f>SUM(C626:E626)</f>
        <v>118</v>
      </c>
      <c r="G626" s="2573"/>
    </row>
    <row r="627" spans="2:7">
      <c r="B627" s="228" t="s">
        <v>8</v>
      </c>
      <c r="C627" s="30">
        <v>43</v>
      </c>
      <c r="D627" s="30">
        <v>30</v>
      </c>
      <c r="E627" s="30">
        <v>49</v>
      </c>
      <c r="F627" s="30">
        <f>SUM(C627:E627)</f>
        <v>122</v>
      </c>
      <c r="G627" s="2573"/>
    </row>
    <row r="628" spans="2:7">
      <c r="B628" s="6" t="s">
        <v>400</v>
      </c>
      <c r="C628" s="174"/>
      <c r="D628" s="174"/>
      <c r="E628" s="174"/>
      <c r="F628" s="174"/>
      <c r="G628" s="2573"/>
    </row>
    <row r="629" spans="2:7">
      <c r="B629" s="279" t="s">
        <v>401</v>
      </c>
      <c r="C629" s="174"/>
      <c r="D629" s="174"/>
      <c r="E629" s="174"/>
      <c r="F629" s="174"/>
      <c r="G629" s="2573"/>
    </row>
    <row r="630" spans="2:7">
      <c r="B630" s="27"/>
      <c r="C630" s="247"/>
      <c r="D630" s="247"/>
      <c r="E630" s="247"/>
      <c r="F630" s="275"/>
      <c r="G630" s="2573"/>
    </row>
    <row r="631" spans="2:7" ht="37.5" customHeight="1">
      <c r="B631" s="2110" t="s">
        <v>402</v>
      </c>
      <c r="C631" s="2110"/>
      <c r="D631" s="2110"/>
      <c r="E631" s="2110"/>
      <c r="F631" s="2110"/>
      <c r="G631" s="2573"/>
    </row>
    <row r="632" spans="2:7">
      <c r="B632" s="280" t="s">
        <v>403</v>
      </c>
      <c r="C632" s="261" t="s">
        <v>308</v>
      </c>
      <c r="D632" s="261" t="s">
        <v>309</v>
      </c>
      <c r="E632" s="261" t="s">
        <v>310</v>
      </c>
      <c r="F632" s="275"/>
      <c r="G632" s="2573"/>
    </row>
    <row r="633" spans="2:7">
      <c r="B633" s="222" t="s">
        <v>5</v>
      </c>
      <c r="C633" s="281">
        <v>258</v>
      </c>
      <c r="D633" s="281">
        <v>250</v>
      </c>
      <c r="E633" s="281">
        <v>255</v>
      </c>
      <c r="F633" s="275"/>
      <c r="G633" s="2573"/>
    </row>
    <row r="634" spans="2:7">
      <c r="B634" s="228" t="s">
        <v>7</v>
      </c>
      <c r="C634" s="282">
        <f>SUM(C637+C640)</f>
        <v>5</v>
      </c>
      <c r="D634" s="282">
        <f t="shared" ref="D634:E635" si="53">SUM(D637+D640)</f>
        <v>20</v>
      </c>
      <c r="E634" s="282">
        <f t="shared" si="53"/>
        <v>27</v>
      </c>
      <c r="F634" s="275"/>
      <c r="G634" s="2573"/>
    </row>
    <row r="635" spans="2:7">
      <c r="B635" s="228" t="s">
        <v>8</v>
      </c>
      <c r="C635" s="282">
        <f>SUM(C638+C641)</f>
        <v>253</v>
      </c>
      <c r="D635" s="282">
        <f t="shared" si="53"/>
        <v>230</v>
      </c>
      <c r="E635" s="282">
        <f t="shared" si="53"/>
        <v>228</v>
      </c>
      <c r="F635" s="275"/>
      <c r="G635" s="2573"/>
    </row>
    <row r="636" spans="2:7">
      <c r="B636" s="229" t="s">
        <v>16</v>
      </c>
      <c r="C636" s="283">
        <v>155</v>
      </c>
      <c r="D636" s="283">
        <v>137</v>
      </c>
      <c r="E636" s="283">
        <v>156</v>
      </c>
      <c r="F636" s="275"/>
      <c r="G636" s="2573"/>
    </row>
    <row r="637" spans="2:7">
      <c r="B637" s="228" t="s">
        <v>7</v>
      </c>
      <c r="C637" s="284">
        <v>5</v>
      </c>
      <c r="D637" s="284">
        <v>4</v>
      </c>
      <c r="E637" s="284">
        <v>4</v>
      </c>
      <c r="F637" s="275"/>
      <c r="G637" s="2573"/>
    </row>
    <row r="638" spans="2:7">
      <c r="B638" s="228" t="s">
        <v>8</v>
      </c>
      <c r="C638" s="284">
        <v>150</v>
      </c>
      <c r="D638" s="284">
        <v>133</v>
      </c>
      <c r="E638" s="284">
        <v>152</v>
      </c>
      <c r="F638" s="275"/>
      <c r="G638" s="2573"/>
    </row>
    <row r="639" spans="2:7">
      <c r="B639" s="229" t="s">
        <v>17</v>
      </c>
      <c r="C639" s="283">
        <v>103</v>
      </c>
      <c r="D639" s="283">
        <v>113</v>
      </c>
      <c r="E639" s="283">
        <v>99</v>
      </c>
      <c r="F639" s="275"/>
      <c r="G639" s="2573"/>
    </row>
    <row r="640" spans="2:7">
      <c r="B640" s="228" t="s">
        <v>7</v>
      </c>
      <c r="C640" s="284">
        <v>0</v>
      </c>
      <c r="D640" s="284">
        <v>16</v>
      </c>
      <c r="E640" s="284">
        <v>23</v>
      </c>
      <c r="F640" s="275"/>
      <c r="G640" s="2573"/>
    </row>
    <row r="641" spans="2:7">
      <c r="B641" s="228" t="s">
        <v>8</v>
      </c>
      <c r="C641" s="284">
        <v>103</v>
      </c>
      <c r="D641" s="284">
        <v>97</v>
      </c>
      <c r="E641" s="284">
        <v>76</v>
      </c>
      <c r="F641" s="275"/>
      <c r="G641" s="2573"/>
    </row>
    <row r="642" spans="2:7">
      <c r="B642" s="222" t="s">
        <v>19</v>
      </c>
      <c r="C642" s="281">
        <v>102</v>
      </c>
      <c r="D642" s="281">
        <v>79</v>
      </c>
      <c r="E642" s="281">
        <v>87</v>
      </c>
      <c r="F642" s="275"/>
      <c r="G642" s="2573"/>
    </row>
    <row r="643" spans="2:7">
      <c r="B643" s="228" t="s">
        <v>7</v>
      </c>
      <c r="C643" s="282">
        <f>SUM(C646+C649)</f>
        <v>4</v>
      </c>
      <c r="D643" s="282">
        <f t="shared" ref="D643:E644" si="54">SUM(D646+D649)</f>
        <v>17</v>
      </c>
      <c r="E643" s="282">
        <f t="shared" si="54"/>
        <v>27</v>
      </c>
      <c r="F643" s="275"/>
      <c r="G643" s="2573"/>
    </row>
    <row r="644" spans="2:7">
      <c r="B644" s="228" t="s">
        <v>8</v>
      </c>
      <c r="C644" s="282">
        <f>SUM(C647+C650)</f>
        <v>98</v>
      </c>
      <c r="D644" s="282">
        <f t="shared" si="54"/>
        <v>62</v>
      </c>
      <c r="E644" s="282">
        <f t="shared" si="54"/>
        <v>60</v>
      </c>
      <c r="F644" s="275"/>
      <c r="G644" s="2573"/>
    </row>
    <row r="645" spans="2:7">
      <c r="B645" s="229" t="s">
        <v>16</v>
      </c>
      <c r="C645" s="283">
        <v>62</v>
      </c>
      <c r="D645" s="283">
        <v>52</v>
      </c>
      <c r="E645" s="283">
        <v>55</v>
      </c>
      <c r="F645" s="275"/>
      <c r="G645" s="2573"/>
    </row>
    <row r="646" spans="2:7">
      <c r="B646" s="228" t="s">
        <v>7</v>
      </c>
      <c r="C646" s="284">
        <v>4</v>
      </c>
      <c r="D646" s="284">
        <v>4</v>
      </c>
      <c r="E646" s="284">
        <v>4</v>
      </c>
      <c r="F646" s="275"/>
      <c r="G646" s="2573"/>
    </row>
    <row r="647" spans="2:7">
      <c r="B647" s="228" t="s">
        <v>8</v>
      </c>
      <c r="C647" s="284">
        <v>58</v>
      </c>
      <c r="D647" s="284">
        <v>48</v>
      </c>
      <c r="E647" s="284">
        <v>51</v>
      </c>
      <c r="F647" s="275"/>
      <c r="G647" s="2573"/>
    </row>
    <row r="648" spans="2:7">
      <c r="B648" s="229" t="s">
        <v>17</v>
      </c>
      <c r="C648" s="283">
        <v>40</v>
      </c>
      <c r="D648" s="283">
        <v>27</v>
      </c>
      <c r="E648" s="283">
        <v>32</v>
      </c>
      <c r="F648" s="275"/>
      <c r="G648" s="2573"/>
    </row>
    <row r="649" spans="2:7">
      <c r="B649" s="228" t="s">
        <v>7</v>
      </c>
      <c r="C649" s="284">
        <v>0</v>
      </c>
      <c r="D649" s="284">
        <v>13</v>
      </c>
      <c r="E649" s="284">
        <v>23</v>
      </c>
      <c r="F649" s="275"/>
      <c r="G649" s="2573"/>
    </row>
    <row r="650" spans="2:7">
      <c r="B650" s="228" t="s">
        <v>8</v>
      </c>
      <c r="C650" s="284">
        <v>40</v>
      </c>
      <c r="D650" s="284">
        <v>14</v>
      </c>
      <c r="E650" s="284">
        <v>9</v>
      </c>
      <c r="F650" s="275"/>
      <c r="G650" s="2573"/>
    </row>
    <row r="651" spans="2:7">
      <c r="B651" s="222" t="s">
        <v>20</v>
      </c>
      <c r="C651" s="281">
        <v>72</v>
      </c>
      <c r="D651" s="281">
        <v>83</v>
      </c>
      <c r="E651" s="281">
        <v>81</v>
      </c>
      <c r="F651" s="275"/>
      <c r="G651" s="2573"/>
    </row>
    <row r="652" spans="2:7">
      <c r="B652" s="228" t="s">
        <v>7</v>
      </c>
      <c r="C652" s="282">
        <f>SUM(C655+C658)</f>
        <v>1</v>
      </c>
      <c r="D652" s="282">
        <f t="shared" ref="D652:E653" si="55">SUM(D655+D658)</f>
        <v>3</v>
      </c>
      <c r="E652" s="282">
        <f t="shared" si="55"/>
        <v>0</v>
      </c>
      <c r="F652" s="275"/>
      <c r="G652" s="2573"/>
    </row>
    <row r="653" spans="2:7">
      <c r="B653" s="228" t="s">
        <v>8</v>
      </c>
      <c r="C653" s="282">
        <f>SUM(C656+C659)</f>
        <v>71</v>
      </c>
      <c r="D653" s="282">
        <f t="shared" si="55"/>
        <v>80</v>
      </c>
      <c r="E653" s="282">
        <f t="shared" si="55"/>
        <v>81</v>
      </c>
      <c r="F653" s="275"/>
      <c r="G653" s="2573"/>
    </row>
    <row r="654" spans="2:7">
      <c r="B654" s="229" t="s">
        <v>16</v>
      </c>
      <c r="C654" s="283">
        <v>55</v>
      </c>
      <c r="D654" s="283">
        <v>63</v>
      </c>
      <c r="E654" s="283">
        <v>74</v>
      </c>
      <c r="F654" s="275"/>
      <c r="G654" s="2573"/>
    </row>
    <row r="655" spans="2:7">
      <c r="B655" s="228" t="s">
        <v>7</v>
      </c>
      <c r="C655" s="284">
        <v>1</v>
      </c>
      <c r="D655" s="284">
        <v>0</v>
      </c>
      <c r="E655" s="284">
        <v>0</v>
      </c>
      <c r="F655" s="275"/>
      <c r="G655" s="2573"/>
    </row>
    <row r="656" spans="2:7">
      <c r="B656" s="228" t="s">
        <v>8</v>
      </c>
      <c r="C656" s="284">
        <v>54</v>
      </c>
      <c r="D656" s="284">
        <v>63</v>
      </c>
      <c r="E656" s="284">
        <v>74</v>
      </c>
      <c r="F656" s="275"/>
      <c r="G656" s="2573"/>
    </row>
    <row r="657" spans="2:7">
      <c r="B657" s="229" t="s">
        <v>17</v>
      </c>
      <c r="C657" s="283">
        <v>17</v>
      </c>
      <c r="D657" s="283">
        <v>20</v>
      </c>
      <c r="E657" s="283">
        <v>7</v>
      </c>
      <c r="F657" s="275"/>
      <c r="G657" s="2573"/>
    </row>
    <row r="658" spans="2:7">
      <c r="B658" s="228" t="s">
        <v>7</v>
      </c>
      <c r="C658" s="284">
        <v>0</v>
      </c>
      <c r="D658" s="284">
        <v>3</v>
      </c>
      <c r="E658" s="284">
        <v>0</v>
      </c>
      <c r="F658" s="275"/>
      <c r="G658" s="2573"/>
    </row>
    <row r="659" spans="2:7">
      <c r="B659" s="228" t="s">
        <v>8</v>
      </c>
      <c r="C659" s="284">
        <v>17</v>
      </c>
      <c r="D659" s="284">
        <v>17</v>
      </c>
      <c r="E659" s="284">
        <v>7</v>
      </c>
      <c r="F659" s="275"/>
      <c r="G659" s="2573"/>
    </row>
    <row r="660" spans="2:7">
      <c r="B660" s="222" t="s">
        <v>18</v>
      </c>
      <c r="C660" s="281">
        <v>84</v>
      </c>
      <c r="D660" s="281">
        <v>88</v>
      </c>
      <c r="E660" s="281">
        <v>87</v>
      </c>
      <c r="F660" s="275"/>
      <c r="G660" s="2573"/>
    </row>
    <row r="661" spans="2:7">
      <c r="B661" s="228" t="s">
        <v>7</v>
      </c>
      <c r="C661" s="282">
        <f>SUM(C664+C667)</f>
        <v>0</v>
      </c>
      <c r="D661" s="282">
        <f t="shared" ref="D661:E662" si="56">SUM(D664+D667)</f>
        <v>0</v>
      </c>
      <c r="E661" s="282">
        <f t="shared" si="56"/>
        <v>0</v>
      </c>
      <c r="F661" s="275"/>
      <c r="G661" s="2573"/>
    </row>
    <row r="662" spans="2:7">
      <c r="B662" s="228" t="s">
        <v>8</v>
      </c>
      <c r="C662" s="282">
        <f>SUM(C665+C668)</f>
        <v>84</v>
      </c>
      <c r="D662" s="282">
        <f t="shared" si="56"/>
        <v>88</v>
      </c>
      <c r="E662" s="282">
        <f t="shared" si="56"/>
        <v>87</v>
      </c>
      <c r="F662" s="275"/>
      <c r="G662" s="2573"/>
    </row>
    <row r="663" spans="2:7">
      <c r="B663" s="229" t="s">
        <v>16</v>
      </c>
      <c r="C663" s="283">
        <v>38</v>
      </c>
      <c r="D663" s="283">
        <v>22</v>
      </c>
      <c r="E663" s="283">
        <v>27</v>
      </c>
      <c r="F663" s="275"/>
      <c r="G663" s="2573"/>
    </row>
    <row r="664" spans="2:7">
      <c r="B664" s="228" t="s">
        <v>7</v>
      </c>
      <c r="C664" s="284">
        <v>0</v>
      </c>
      <c r="D664" s="284">
        <v>0</v>
      </c>
      <c r="E664" s="284">
        <v>0</v>
      </c>
      <c r="F664" s="275"/>
      <c r="G664" s="2573"/>
    </row>
    <row r="665" spans="2:7">
      <c r="B665" s="228" t="s">
        <v>8</v>
      </c>
      <c r="C665" s="284">
        <v>38</v>
      </c>
      <c r="D665" s="284">
        <v>22</v>
      </c>
      <c r="E665" s="284">
        <v>27</v>
      </c>
      <c r="F665" s="275"/>
      <c r="G665" s="2573"/>
    </row>
    <row r="666" spans="2:7">
      <c r="B666" s="229" t="s">
        <v>17</v>
      </c>
      <c r="C666" s="283">
        <v>46</v>
      </c>
      <c r="D666" s="283">
        <v>66</v>
      </c>
      <c r="E666" s="283">
        <v>60</v>
      </c>
      <c r="F666" s="275"/>
      <c r="G666" s="2573"/>
    </row>
    <row r="667" spans="2:7">
      <c r="B667" s="228" t="s">
        <v>7</v>
      </c>
      <c r="C667" s="284">
        <v>0</v>
      </c>
      <c r="D667" s="284">
        <v>0</v>
      </c>
      <c r="E667" s="284">
        <v>0</v>
      </c>
      <c r="F667" s="275"/>
      <c r="G667" s="2573"/>
    </row>
    <row r="668" spans="2:7">
      <c r="B668" s="228" t="s">
        <v>8</v>
      </c>
      <c r="C668" s="284">
        <v>46</v>
      </c>
      <c r="D668" s="284">
        <v>66</v>
      </c>
      <c r="E668" s="284">
        <v>60</v>
      </c>
      <c r="F668" s="275"/>
      <c r="G668" s="2573"/>
    </row>
    <row r="669" spans="2:7">
      <c r="B669" s="6" t="s">
        <v>400</v>
      </c>
      <c r="C669" s="285"/>
      <c r="D669" s="285"/>
      <c r="E669" s="247"/>
      <c r="F669" s="275"/>
      <c r="G669" s="2573"/>
    </row>
    <row r="670" spans="2:7">
      <c r="B670" s="6"/>
      <c r="C670" s="285"/>
      <c r="D670" s="285"/>
      <c r="E670" s="247"/>
      <c r="F670" s="275"/>
      <c r="G670" s="2573"/>
    </row>
    <row r="671" spans="2:7" ht="15">
      <c r="B671" s="2110" t="s">
        <v>404</v>
      </c>
      <c r="C671" s="2110"/>
      <c r="D671" s="2110"/>
      <c r="E671" s="2110"/>
      <c r="G671" s="2573"/>
    </row>
    <row r="672" spans="2:7" ht="15" customHeight="1">
      <c r="C672" s="43"/>
      <c r="D672" s="43"/>
      <c r="E672" s="43"/>
      <c r="F672" s="43"/>
      <c r="G672" s="2573"/>
    </row>
    <row r="673" spans="2:23" ht="24" customHeight="1">
      <c r="B673" s="2110" t="s">
        <v>405</v>
      </c>
      <c r="C673" s="2110"/>
      <c r="D673" s="2110"/>
      <c r="E673" s="2110"/>
      <c r="F673" s="43"/>
      <c r="G673" s="2573"/>
    </row>
    <row r="674" spans="2:23" s="7" customFormat="1" ht="12.75">
      <c r="B674" s="286" t="s">
        <v>406</v>
      </c>
      <c r="C674" s="287" t="s">
        <v>7</v>
      </c>
      <c r="D674" s="287" t="s">
        <v>8</v>
      </c>
      <c r="E674" s="226" t="s">
        <v>0</v>
      </c>
      <c r="G674" s="2572"/>
      <c r="H674" s="2623"/>
      <c r="I674" s="2623"/>
      <c r="J674" s="2623"/>
      <c r="K674" s="2571"/>
      <c r="L674" s="2571"/>
      <c r="M674" s="2571"/>
      <c r="N674" s="2571"/>
      <c r="O674" s="2571"/>
      <c r="P674" s="2571"/>
      <c r="Q674" s="2571"/>
      <c r="R674" s="2571"/>
      <c r="S674" s="2571"/>
      <c r="T674" s="2571"/>
      <c r="U674" s="2571"/>
      <c r="V674" s="2571"/>
      <c r="W674" s="2571"/>
    </row>
    <row r="675" spans="2:23" s="19" customFormat="1" ht="12.75">
      <c r="B675" s="196" t="s">
        <v>22</v>
      </c>
      <c r="C675" s="31">
        <f>SUM(C676:C677)</f>
        <v>16647</v>
      </c>
      <c r="D675" s="31">
        <f>SUM(D676:D677)</f>
        <v>25274</v>
      </c>
      <c r="E675" s="31">
        <f>SUM(C675:D675)</f>
        <v>41921</v>
      </c>
      <c r="G675" s="2702"/>
      <c r="H675" s="2702"/>
      <c r="I675" s="2623"/>
      <c r="J675" s="2623"/>
      <c r="K675" s="2702"/>
      <c r="L675" s="2702"/>
      <c r="M675" s="2702"/>
      <c r="N675" s="2702"/>
      <c r="O675" s="2702"/>
      <c r="P675" s="2702"/>
      <c r="Q675" s="2702"/>
      <c r="R675" s="2702"/>
      <c r="S675" s="2702"/>
      <c r="T675" s="2702"/>
      <c r="U675" s="2702"/>
      <c r="V675" s="2702"/>
      <c r="W675" s="2702"/>
    </row>
    <row r="676" spans="2:23" s="19" customFormat="1" ht="12.75">
      <c r="B676" s="263" t="s">
        <v>3</v>
      </c>
      <c r="C676" s="30">
        <f>SUM(C679+C682)</f>
        <v>6887</v>
      </c>
      <c r="D676" s="30">
        <f>SUM(D679+D682)</f>
        <v>15544</v>
      </c>
      <c r="E676" s="30">
        <f>SUM(C676:D676)</f>
        <v>22431</v>
      </c>
      <c r="G676" s="2702"/>
      <c r="H676" s="2702"/>
      <c r="I676" s="2623"/>
      <c r="J676" s="2623"/>
      <c r="K676" s="2702"/>
      <c r="L676" s="2702"/>
      <c r="M676" s="2702"/>
      <c r="N676" s="2702"/>
      <c r="O676" s="2702"/>
      <c r="P676" s="2702"/>
      <c r="Q676" s="2702"/>
      <c r="R676" s="2702"/>
      <c r="S676" s="2702"/>
      <c r="T676" s="2702"/>
      <c r="U676" s="2702"/>
      <c r="V676" s="2702"/>
      <c r="W676" s="2702"/>
    </row>
    <row r="677" spans="2:23" s="19" customFormat="1" ht="12.75">
      <c r="B677" s="263" t="s">
        <v>6</v>
      </c>
      <c r="C677" s="30">
        <f>SUM(C680+C683)</f>
        <v>9760</v>
      </c>
      <c r="D677" s="30">
        <f>SUM(D680+D683)</f>
        <v>9730</v>
      </c>
      <c r="E677" s="30">
        <f t="shared" ref="E677:E681" si="57">SUM(C677:D677)</f>
        <v>19490</v>
      </c>
      <c r="G677" s="2567"/>
      <c r="H677" s="2623"/>
      <c r="I677" s="2623"/>
      <c r="J677" s="2623"/>
      <c r="K677" s="2702"/>
      <c r="L677" s="2702"/>
      <c r="M677" s="2702"/>
      <c r="N677" s="2702"/>
      <c r="O677" s="2702"/>
      <c r="P677" s="2702"/>
      <c r="Q677" s="2702"/>
      <c r="R677" s="2702"/>
      <c r="S677" s="2702"/>
      <c r="T677" s="2702"/>
      <c r="U677" s="2702"/>
      <c r="V677" s="2702"/>
      <c r="W677" s="2702"/>
    </row>
    <row r="678" spans="2:23">
      <c r="B678" s="265" t="s">
        <v>16</v>
      </c>
      <c r="C678" s="288">
        <f>SUM(C679:C680)</f>
        <v>11840</v>
      </c>
      <c r="D678" s="288">
        <f>SUM(D679:D680)</f>
        <v>19275</v>
      </c>
      <c r="E678" s="174">
        <f t="shared" si="57"/>
        <v>31115</v>
      </c>
      <c r="F678" s="289"/>
    </row>
    <row r="679" spans="2:23">
      <c r="B679" s="263" t="s">
        <v>3</v>
      </c>
      <c r="C679" s="30">
        <v>5852</v>
      </c>
      <c r="D679" s="30">
        <v>13851</v>
      </c>
      <c r="E679" s="30">
        <f>SUM(C679:D679)</f>
        <v>19703</v>
      </c>
    </row>
    <row r="680" spans="2:23">
      <c r="B680" s="263" t="s">
        <v>6</v>
      </c>
      <c r="C680" s="290">
        <v>5988</v>
      </c>
      <c r="D680" s="290">
        <v>5424</v>
      </c>
      <c r="E680" s="30">
        <f>SUM(C680:D680)</f>
        <v>11412</v>
      </c>
      <c r="G680" s="2573"/>
      <c r="H680" s="2628"/>
      <c r="I680" s="2628"/>
      <c r="J680" s="2628"/>
    </row>
    <row r="681" spans="2:23">
      <c r="B681" s="265" t="s">
        <v>17</v>
      </c>
      <c r="C681" s="288">
        <f>SUM(C682:C683)</f>
        <v>4807</v>
      </c>
      <c r="D681" s="288">
        <f>SUM(D682:D683)</f>
        <v>5999</v>
      </c>
      <c r="E681" s="174">
        <f t="shared" si="57"/>
        <v>10806</v>
      </c>
      <c r="G681" s="2573"/>
      <c r="I681" s="2723"/>
      <c r="J681" s="2724"/>
    </row>
    <row r="682" spans="2:23">
      <c r="B682" s="291" t="s">
        <v>3</v>
      </c>
      <c r="C682" s="290">
        <v>1035</v>
      </c>
      <c r="D682" s="290">
        <v>1693</v>
      </c>
      <c r="E682" s="30">
        <f>SUM(C682:D682)</f>
        <v>2728</v>
      </c>
      <c r="G682" s="2573"/>
    </row>
    <row r="683" spans="2:23">
      <c r="B683" s="263" t="s">
        <v>6</v>
      </c>
      <c r="C683" s="290">
        <v>3772</v>
      </c>
      <c r="D683" s="290">
        <v>4306</v>
      </c>
      <c r="E683" s="30">
        <f>SUM(C683:D683)</f>
        <v>8078</v>
      </c>
      <c r="G683" s="2573"/>
    </row>
    <row r="684" spans="2:23" ht="12.75" customHeight="1">
      <c r="B684" s="2131" t="s">
        <v>407</v>
      </c>
      <c r="C684" s="2131"/>
      <c r="D684" s="2131"/>
      <c r="E684" s="2131"/>
      <c r="F684" s="2131"/>
      <c r="G684" s="2573"/>
    </row>
    <row r="685" spans="2:23" ht="12.75" customHeight="1">
      <c r="B685" s="2131"/>
      <c r="C685" s="2131"/>
      <c r="D685" s="2131"/>
      <c r="E685" s="2131"/>
      <c r="F685" s="2131"/>
      <c r="G685" s="2573"/>
      <c r="H685" s="2628"/>
      <c r="I685" s="2628"/>
      <c r="J685" s="2628"/>
    </row>
    <row r="686" spans="2:23" ht="13.5" customHeight="1">
      <c r="B686" s="279"/>
      <c r="G686" s="2573"/>
      <c r="I686" s="2723"/>
    </row>
    <row r="687" spans="2:23" ht="13.5" customHeight="1">
      <c r="B687" s="279"/>
      <c r="G687" s="2573"/>
      <c r="I687" s="2723"/>
    </row>
    <row r="688" spans="2:23" ht="13.5" customHeight="1">
      <c r="B688" s="2110" t="s">
        <v>408</v>
      </c>
      <c r="C688" s="2110"/>
      <c r="D688" s="2110"/>
      <c r="E688" s="2110"/>
      <c r="F688" s="2110"/>
      <c r="G688" s="2573"/>
      <c r="I688" s="2723"/>
    </row>
    <row r="689" spans="2:23" ht="15" customHeight="1">
      <c r="B689" s="2110"/>
      <c r="C689" s="2110"/>
      <c r="D689" s="2110"/>
      <c r="E689" s="2110"/>
      <c r="F689" s="2110"/>
      <c r="H689" s="2628"/>
      <c r="I689" s="2628"/>
      <c r="J689" s="2628"/>
    </row>
    <row r="690" spans="2:23" s="7" customFormat="1" ht="12.75">
      <c r="B690" s="286" t="s">
        <v>406</v>
      </c>
      <c r="C690" s="287" t="s">
        <v>7</v>
      </c>
      <c r="D690" s="287" t="s">
        <v>8</v>
      </c>
      <c r="E690" s="226" t="s">
        <v>0</v>
      </c>
      <c r="G690" s="2571"/>
      <c r="H690" s="2571"/>
      <c r="I690" s="2571"/>
      <c r="J690" s="2571"/>
      <c r="K690" s="2571"/>
      <c r="L690" s="2571"/>
      <c r="M690" s="2571"/>
      <c r="N690" s="2571"/>
      <c r="O690" s="2571"/>
      <c r="P690" s="2571"/>
      <c r="Q690" s="2571"/>
      <c r="R690" s="2571"/>
      <c r="S690" s="2571"/>
      <c r="T690" s="2571"/>
      <c r="U690" s="2571"/>
      <c r="V690" s="2571"/>
      <c r="W690" s="2571"/>
    </row>
    <row r="691" spans="2:23" s="7" customFormat="1" ht="12.75">
      <c r="B691" s="196" t="s">
        <v>22</v>
      </c>
      <c r="C691" s="16">
        <f>SUM(C692:C693)</f>
        <v>2687</v>
      </c>
      <c r="D691" s="16">
        <f t="shared" ref="D691:E691" si="58">SUM(D692:D693)</f>
        <v>4562</v>
      </c>
      <c r="E691" s="16">
        <f t="shared" si="58"/>
        <v>7249</v>
      </c>
      <c r="G691" s="2571"/>
      <c r="H691" s="2571"/>
      <c r="I691" s="2571"/>
      <c r="J691" s="2571"/>
      <c r="K691" s="2571"/>
      <c r="L691" s="2571"/>
      <c r="M691" s="2571"/>
      <c r="N691" s="2571"/>
      <c r="O691" s="2571"/>
      <c r="P691" s="2571"/>
      <c r="Q691" s="2571"/>
      <c r="R691" s="2571"/>
      <c r="S691" s="2571"/>
      <c r="T691" s="2571"/>
      <c r="U691" s="2571"/>
      <c r="V691" s="2571"/>
      <c r="W691" s="2571"/>
    </row>
    <row r="692" spans="2:23" s="7" customFormat="1" ht="12.75">
      <c r="B692" s="263" t="s">
        <v>3</v>
      </c>
      <c r="C692" s="30">
        <f>C695+C698</f>
        <v>1060</v>
      </c>
      <c r="D692" s="30">
        <f>D695+D698</f>
        <v>2272</v>
      </c>
      <c r="E692" s="30">
        <f>SUM(C692:D692)</f>
        <v>3332</v>
      </c>
      <c r="G692" s="2571"/>
      <c r="H692" s="2571"/>
      <c r="I692" s="2571"/>
      <c r="J692" s="2571"/>
      <c r="K692" s="2571"/>
      <c r="L692" s="2571"/>
      <c r="M692" s="2571"/>
      <c r="N692" s="2571"/>
      <c r="O692" s="2571"/>
      <c r="P692" s="2571"/>
      <c r="Q692" s="2571"/>
      <c r="R692" s="2571"/>
      <c r="S692" s="2571"/>
      <c r="T692" s="2571"/>
      <c r="U692" s="2571"/>
      <c r="V692" s="2571"/>
      <c r="W692" s="2571"/>
    </row>
    <row r="693" spans="2:23" s="7" customFormat="1" ht="12.75">
      <c r="B693" s="263" t="s">
        <v>6</v>
      </c>
      <c r="C693" s="30">
        <f>C696+C699</f>
        <v>1627</v>
      </c>
      <c r="D693" s="30">
        <f>D696+D699</f>
        <v>2290</v>
      </c>
      <c r="E693" s="30">
        <f>SUM(C693:D693)</f>
        <v>3917</v>
      </c>
      <c r="G693" s="2571"/>
      <c r="H693" s="2571"/>
      <c r="I693" s="2571"/>
      <c r="J693" s="2571"/>
      <c r="K693" s="2571"/>
      <c r="L693" s="2571"/>
      <c r="M693" s="2571"/>
      <c r="N693" s="2571"/>
      <c r="O693" s="2571"/>
      <c r="P693" s="2571"/>
      <c r="Q693" s="2571"/>
      <c r="R693" s="2571"/>
      <c r="S693" s="2571"/>
      <c r="T693" s="2571"/>
      <c r="U693" s="2571"/>
      <c r="V693" s="2571"/>
      <c r="W693" s="2571"/>
    </row>
    <row r="694" spans="2:23" ht="15" customHeight="1">
      <c r="B694" s="265" t="s">
        <v>16</v>
      </c>
      <c r="C694" s="174">
        <f>SUM(C695:C696)</f>
        <v>1828</v>
      </c>
      <c r="D694" s="174">
        <f t="shared" ref="D694:E694" si="59">SUM(D695:D696)</f>
        <v>3103</v>
      </c>
      <c r="E694" s="174">
        <f t="shared" si="59"/>
        <v>4931</v>
      </c>
      <c r="F694" s="189"/>
      <c r="G694" s="2567"/>
      <c r="H694" s="2623"/>
    </row>
    <row r="695" spans="2:23" ht="15" customHeight="1">
      <c r="B695" s="263" t="s">
        <v>3</v>
      </c>
      <c r="C695" s="30">
        <v>945</v>
      </c>
      <c r="D695" s="30">
        <v>2077</v>
      </c>
      <c r="E695" s="30">
        <f>SUM(C695:D695)</f>
        <v>3022</v>
      </c>
      <c r="G695" s="2567"/>
      <c r="H695" s="2623"/>
    </row>
    <row r="696" spans="2:23" ht="15" customHeight="1">
      <c r="B696" s="263" t="s">
        <v>6</v>
      </c>
      <c r="C696" s="290">
        <v>883</v>
      </c>
      <c r="D696" s="290">
        <v>1026</v>
      </c>
      <c r="E696" s="30">
        <f>SUM(C696:D696)</f>
        <v>1909</v>
      </c>
      <c r="G696" s="2663"/>
    </row>
    <row r="697" spans="2:23" ht="15" customHeight="1">
      <c r="B697" s="265" t="s">
        <v>17</v>
      </c>
      <c r="C697" s="174">
        <f>SUM(C698:C699)</f>
        <v>859</v>
      </c>
      <c r="D697" s="174">
        <f t="shared" ref="D697:E697" si="60">SUM(D698:D699)</f>
        <v>1459</v>
      </c>
      <c r="E697" s="174">
        <f t="shared" si="60"/>
        <v>2318</v>
      </c>
    </row>
    <row r="698" spans="2:23">
      <c r="B698" s="291" t="s">
        <v>3</v>
      </c>
      <c r="C698" s="290">
        <v>115</v>
      </c>
      <c r="D698" s="290">
        <v>195</v>
      </c>
      <c r="E698" s="30">
        <f>SUM(C698:D698)</f>
        <v>310</v>
      </c>
    </row>
    <row r="699" spans="2:23">
      <c r="B699" s="263" t="s">
        <v>6</v>
      </c>
      <c r="C699" s="290">
        <v>744</v>
      </c>
      <c r="D699" s="290">
        <v>1264</v>
      </c>
      <c r="E699" s="30">
        <f>SUM(C699:D699)</f>
        <v>2008</v>
      </c>
    </row>
    <row r="700" spans="2:23" ht="15" customHeight="1">
      <c r="B700" s="2131" t="s">
        <v>409</v>
      </c>
      <c r="C700" s="2131"/>
      <c r="D700" s="2131"/>
      <c r="E700" s="2131"/>
      <c r="F700" s="2131"/>
    </row>
    <row r="701" spans="2:23">
      <c r="B701" s="2131"/>
      <c r="C701" s="2131"/>
      <c r="D701" s="2131"/>
      <c r="E701" s="2131"/>
      <c r="F701" s="2131"/>
    </row>
    <row r="702" spans="2:23">
      <c r="B702" s="467"/>
      <c r="C702" s="292"/>
      <c r="D702" s="292"/>
      <c r="E702" s="292"/>
    </row>
    <row r="703" spans="2:23" ht="14.25" customHeight="1">
      <c r="B703" s="2110" t="s">
        <v>410</v>
      </c>
      <c r="C703" s="2110"/>
      <c r="D703" s="2110"/>
      <c r="E703" s="2110"/>
      <c r="F703" s="2110"/>
    </row>
    <row r="704" spans="2:23" ht="14.25" customHeight="1">
      <c r="B704" s="2110"/>
      <c r="C704" s="2110"/>
      <c r="D704" s="2110"/>
      <c r="E704" s="2110"/>
      <c r="F704" s="2110"/>
    </row>
    <row r="705" spans="2:23" ht="14.25" customHeight="1">
      <c r="B705" s="474" t="s">
        <v>378</v>
      </c>
      <c r="C705" s="463"/>
      <c r="D705" s="463"/>
      <c r="E705" s="463"/>
      <c r="F705" s="463"/>
    </row>
    <row r="706" spans="2:23" s="7" customFormat="1" ht="15">
      <c r="B706" s="286" t="s">
        <v>15</v>
      </c>
      <c r="C706" s="287">
        <v>2005</v>
      </c>
      <c r="D706" s="287">
        <v>2009</v>
      </c>
      <c r="E706" s="287">
        <v>2010</v>
      </c>
      <c r="F706" s="293">
        <v>2011</v>
      </c>
      <c r="G706" s="2571"/>
      <c r="H706" s="2571"/>
      <c r="I706" s="2571"/>
      <c r="J706" s="2571"/>
      <c r="K706" s="2571"/>
      <c r="L706" s="2571"/>
      <c r="M706" s="2571"/>
      <c r="N706" s="2571"/>
      <c r="O706" s="2571"/>
      <c r="P706" s="2571"/>
      <c r="Q706" s="2571"/>
      <c r="R706" s="2571"/>
      <c r="S706" s="2571"/>
      <c r="T706" s="2571"/>
      <c r="U706" s="2571"/>
      <c r="V706" s="2571"/>
      <c r="W706" s="2571"/>
    </row>
    <row r="707" spans="2:23" s="7" customFormat="1" ht="12.75">
      <c r="B707" s="196" t="s">
        <v>22</v>
      </c>
      <c r="C707" s="294">
        <v>12.647955274119107</v>
      </c>
      <c r="D707" s="294">
        <v>8.2747206474569737</v>
      </c>
      <c r="E707" s="294">
        <v>7.8956664793164544</v>
      </c>
      <c r="F707" s="294">
        <v>7.4676076431607701</v>
      </c>
      <c r="G707" s="2571"/>
      <c r="H707" s="2571"/>
      <c r="I707" s="2571"/>
      <c r="J707" s="2571"/>
      <c r="K707" s="2571"/>
      <c r="L707" s="2571"/>
      <c r="M707" s="2571"/>
      <c r="N707" s="2571"/>
      <c r="O707" s="2571"/>
      <c r="P707" s="2571"/>
      <c r="Q707" s="2571"/>
      <c r="R707" s="2571"/>
      <c r="S707" s="2571"/>
      <c r="T707" s="2571"/>
      <c r="U707" s="2571"/>
      <c r="V707" s="2571"/>
      <c r="W707" s="2571"/>
    </row>
    <row r="708" spans="2:23" s="7" customFormat="1" ht="12.75">
      <c r="B708" s="291" t="s">
        <v>7</v>
      </c>
      <c r="C708" s="295">
        <v>14.246381130737976</v>
      </c>
      <c r="D708" s="295">
        <v>9.1577144119674543</v>
      </c>
      <c r="E708" s="295">
        <v>8.7160354382505805</v>
      </c>
      <c r="F708" s="295">
        <v>7.4354626444491121</v>
      </c>
      <c r="G708" s="2571"/>
      <c r="H708" s="2571"/>
      <c r="I708" s="2571"/>
      <c r="J708" s="2571"/>
      <c r="K708" s="2571"/>
      <c r="L708" s="2571"/>
      <c r="M708" s="2571"/>
      <c r="N708" s="2571"/>
      <c r="O708" s="2571"/>
      <c r="P708" s="2571"/>
      <c r="Q708" s="2571"/>
      <c r="R708" s="2571"/>
      <c r="S708" s="2571"/>
      <c r="T708" s="2571"/>
      <c r="U708" s="2571"/>
      <c r="V708" s="2571"/>
      <c r="W708" s="2571"/>
    </row>
    <row r="709" spans="2:23" s="7" customFormat="1" ht="12.75">
      <c r="B709" s="291" t="s">
        <v>8</v>
      </c>
      <c r="C709" s="295">
        <v>9.1101908074169344</v>
      </c>
      <c r="D709" s="295">
        <v>6.5764823335538782</v>
      </c>
      <c r="E709" s="295">
        <v>6.3584230413647767</v>
      </c>
      <c r="F709" s="295">
        <v>7.5571902230960193</v>
      </c>
      <c r="G709" s="2571"/>
      <c r="H709" s="2571"/>
      <c r="I709" s="2571"/>
      <c r="J709" s="2571"/>
      <c r="K709" s="2571"/>
      <c r="L709" s="2571"/>
      <c r="M709" s="2571"/>
      <c r="N709" s="2571"/>
      <c r="O709" s="2571"/>
      <c r="P709" s="2571"/>
      <c r="Q709" s="2571"/>
      <c r="R709" s="2571"/>
      <c r="S709" s="2571"/>
      <c r="T709" s="2571"/>
      <c r="U709" s="2571"/>
      <c r="V709" s="2571"/>
      <c r="W709" s="2571"/>
    </row>
    <row r="710" spans="2:23" ht="15">
      <c r="B710" s="265" t="s">
        <v>16</v>
      </c>
      <c r="C710" s="296">
        <v>8.2507654993202877</v>
      </c>
      <c r="D710" s="296">
        <v>6.2937877687056947</v>
      </c>
      <c r="E710" s="296">
        <v>6.1261123545001324</v>
      </c>
      <c r="F710" s="296">
        <v>5.9983019714563337</v>
      </c>
      <c r="H710" s="2725"/>
      <c r="I710" s="2274"/>
      <c r="J710" s="2274"/>
      <c r="K710" s="2274"/>
      <c r="L710" s="2274"/>
    </row>
    <row r="711" spans="2:23" ht="15" customHeight="1">
      <c r="B711" s="263" t="s">
        <v>7</v>
      </c>
      <c r="C711" s="297">
        <v>5.0359261261684809</v>
      </c>
      <c r="D711" s="297">
        <v>3.6584067244548955</v>
      </c>
      <c r="E711" s="297">
        <v>3.5399379528765391</v>
      </c>
      <c r="F711" s="297">
        <v>3.4514254255631949</v>
      </c>
      <c r="H711" s="2725"/>
      <c r="I711" s="2274"/>
      <c r="J711" s="2274"/>
      <c r="K711" s="2274"/>
      <c r="L711" s="2274"/>
    </row>
    <row r="712" spans="2:23" ht="15">
      <c r="B712" s="263" t="s">
        <v>8</v>
      </c>
      <c r="C712" s="297">
        <v>11.49174588874928</v>
      </c>
      <c r="D712" s="297">
        <v>8.9882011809190736</v>
      </c>
      <c r="E712" s="297">
        <v>8.7742066556401284</v>
      </c>
      <c r="F712" s="297">
        <v>8.7137482991382296</v>
      </c>
      <c r="H712" s="2725"/>
      <c r="I712" s="2274"/>
      <c r="J712" s="2274"/>
      <c r="K712" s="2274"/>
      <c r="L712" s="2274"/>
    </row>
    <row r="713" spans="2:23" ht="15">
      <c r="B713" s="265" t="s">
        <v>17</v>
      </c>
      <c r="C713" s="296">
        <v>13.850814122669922</v>
      </c>
      <c r="D713" s="296">
        <v>8.8500153796854164</v>
      </c>
      <c r="E713" s="296">
        <v>8.4158337004069335</v>
      </c>
      <c r="F713" s="296">
        <v>7.7693336745151749</v>
      </c>
      <c r="H713" s="2725"/>
      <c r="I713" s="2274"/>
      <c r="J713" s="2274"/>
      <c r="K713" s="2274"/>
      <c r="L713" s="2274"/>
    </row>
    <row r="714" spans="2:23" ht="15">
      <c r="B714" s="291" t="s">
        <v>7</v>
      </c>
      <c r="C714" s="295">
        <v>15.955513292504895</v>
      </c>
      <c r="D714" s="295">
        <v>10.206294782946708</v>
      </c>
      <c r="E714" s="295">
        <v>9.7067623458575341</v>
      </c>
      <c r="F714" s="295">
        <v>7.9759542509509842</v>
      </c>
      <c r="H714" s="2725"/>
      <c r="I714" s="2274"/>
      <c r="J714" s="2274"/>
      <c r="K714" s="2274"/>
      <c r="L714" s="2274"/>
    </row>
    <row r="715" spans="2:23" ht="15">
      <c r="B715" s="291" t="s">
        <v>8</v>
      </c>
      <c r="C715" s="295">
        <v>7.8607852079101201</v>
      </c>
      <c r="D715" s="295">
        <v>5.4097511741391795</v>
      </c>
      <c r="E715" s="295">
        <v>5.1982576160919987</v>
      </c>
      <c r="F715" s="295">
        <v>7.0321111474496405</v>
      </c>
      <c r="H715" s="2725"/>
      <c r="I715" s="2274"/>
      <c r="J715" s="2274"/>
      <c r="K715" s="2274"/>
      <c r="L715" s="2274"/>
    </row>
    <row r="716" spans="2:23">
      <c r="B716" s="6" t="s">
        <v>14</v>
      </c>
      <c r="C716" s="298"/>
      <c r="D716" s="298"/>
      <c r="E716" s="298"/>
      <c r="F716" s="299"/>
      <c r="H716" s="2725"/>
    </row>
    <row r="717" spans="2:23">
      <c r="B717" s="273"/>
      <c r="C717" s="298"/>
      <c r="D717" s="298"/>
      <c r="E717" s="298"/>
      <c r="F717" s="299"/>
    </row>
    <row r="718" spans="2:23">
      <c r="B718" s="2110" t="s">
        <v>411</v>
      </c>
      <c r="C718" s="2110"/>
      <c r="D718" s="2110"/>
      <c r="E718" s="2110"/>
      <c r="F718" s="2110"/>
    </row>
    <row r="719" spans="2:23" ht="17.25" customHeight="1">
      <c r="B719" s="2110"/>
      <c r="C719" s="2110"/>
      <c r="D719" s="2110"/>
      <c r="E719" s="2110"/>
      <c r="F719" s="2110"/>
    </row>
    <row r="720" spans="2:23" ht="12.75" customHeight="1">
      <c r="B720" s="474" t="s">
        <v>378</v>
      </c>
      <c r="C720" s="463"/>
      <c r="D720" s="463"/>
      <c r="E720" s="463"/>
      <c r="F720" s="463"/>
    </row>
    <row r="721" spans="2:23" s="7" customFormat="1" ht="19.5" customHeight="1">
      <c r="B721" s="286" t="s">
        <v>15</v>
      </c>
      <c r="C721" s="287">
        <v>2005</v>
      </c>
      <c r="D721" s="287">
        <v>2009</v>
      </c>
      <c r="E721" s="287">
        <v>2010</v>
      </c>
      <c r="F721" s="293">
        <v>2011</v>
      </c>
      <c r="G721" s="2571"/>
      <c r="H721" s="2571"/>
      <c r="I721" s="2571"/>
      <c r="J721" s="2571"/>
      <c r="K721" s="2560"/>
      <c r="L721" s="2571"/>
      <c r="M721" s="2571"/>
      <c r="N721" s="2571"/>
      <c r="O721" s="2571"/>
      <c r="P721" s="2571"/>
      <c r="Q721" s="2571"/>
      <c r="R721" s="2571"/>
      <c r="S721" s="2571"/>
      <c r="T721" s="2571"/>
      <c r="U721" s="2571"/>
      <c r="V721" s="2571"/>
      <c r="W721" s="2571"/>
    </row>
    <row r="722" spans="2:23" s="7" customFormat="1" ht="13.5" customHeight="1">
      <c r="B722" s="196" t="s">
        <v>22</v>
      </c>
      <c r="C722" s="294">
        <v>87.352044725880887</v>
      </c>
      <c r="D722" s="294">
        <v>91.725279352543026</v>
      </c>
      <c r="E722" s="294">
        <v>92.104333520683539</v>
      </c>
      <c r="F722" s="294">
        <v>92.532392356839225</v>
      </c>
      <c r="G722" s="2571"/>
      <c r="H722" s="2571"/>
      <c r="I722" s="2571"/>
      <c r="J722" s="2571"/>
      <c r="K722" s="2560"/>
      <c r="L722" s="2571"/>
      <c r="M722" s="2571"/>
      <c r="N722" s="2571"/>
      <c r="O722" s="2571"/>
      <c r="P722" s="2571"/>
      <c r="Q722" s="2571"/>
      <c r="R722" s="2571"/>
      <c r="S722" s="2571"/>
      <c r="T722" s="2571"/>
      <c r="U722" s="2571"/>
      <c r="V722" s="2571"/>
      <c r="W722" s="2571"/>
    </row>
    <row r="723" spans="2:23" s="7" customFormat="1" ht="16.5" customHeight="1">
      <c r="B723" s="291" t="s">
        <v>7</v>
      </c>
      <c r="C723" s="295">
        <v>85.753618869262027</v>
      </c>
      <c r="D723" s="295">
        <v>90.842285588032553</v>
      </c>
      <c r="E723" s="295">
        <v>91.283964561749414</v>
      </c>
      <c r="F723" s="295">
        <v>92.564537355550883</v>
      </c>
      <c r="G723" s="2571"/>
      <c r="H723" s="2571"/>
      <c r="I723" s="2571"/>
      <c r="J723" s="2571"/>
      <c r="K723" s="2560"/>
      <c r="L723" s="2571"/>
      <c r="M723" s="2571"/>
      <c r="N723" s="2571"/>
      <c r="O723" s="2571"/>
      <c r="P723" s="2571"/>
      <c r="Q723" s="2571"/>
      <c r="R723" s="2571"/>
      <c r="S723" s="2571"/>
      <c r="T723" s="2571"/>
      <c r="U723" s="2571"/>
      <c r="V723" s="2571"/>
      <c r="W723" s="2571"/>
    </row>
    <row r="724" spans="2:23" s="7" customFormat="1" ht="16.5" customHeight="1">
      <c r="B724" s="291" t="s">
        <v>8</v>
      </c>
      <c r="C724" s="295">
        <v>90.889809192583073</v>
      </c>
      <c r="D724" s="295">
        <v>93.423517666446116</v>
      </c>
      <c r="E724" s="295">
        <v>93.641576958635227</v>
      </c>
      <c r="F724" s="295">
        <v>92.442809776903985</v>
      </c>
      <c r="G724" s="2571"/>
      <c r="H724" s="2571"/>
      <c r="I724" s="2571"/>
      <c r="J724" s="2571"/>
      <c r="K724" s="2560"/>
      <c r="L724" s="2571"/>
      <c r="M724" s="2571"/>
      <c r="N724" s="2571"/>
      <c r="O724" s="2571"/>
      <c r="P724" s="2571"/>
      <c r="Q724" s="2571"/>
      <c r="R724" s="2571"/>
      <c r="S724" s="2571"/>
      <c r="T724" s="2571"/>
      <c r="U724" s="2571"/>
      <c r="V724" s="2571"/>
      <c r="W724" s="2571"/>
    </row>
    <row r="725" spans="2:23" ht="15">
      <c r="B725" s="265" t="s">
        <v>16</v>
      </c>
      <c r="C725" s="296">
        <v>91.749234500679705</v>
      </c>
      <c r="D725" s="300">
        <v>93.706212231294302</v>
      </c>
      <c r="E725" s="300">
        <v>93.873887645499863</v>
      </c>
      <c r="F725" s="300">
        <v>94.001698028543672</v>
      </c>
      <c r="G725" s="2726"/>
    </row>
    <row r="726" spans="2:23">
      <c r="B726" s="263" t="s">
        <v>7</v>
      </c>
      <c r="C726" s="297">
        <v>94.964073873831524</v>
      </c>
      <c r="D726" s="295">
        <v>96.341593275545108</v>
      </c>
      <c r="E726" s="295">
        <v>96.460062047123458</v>
      </c>
      <c r="F726" s="295">
        <v>96.548574574436799</v>
      </c>
      <c r="G726" s="2723"/>
    </row>
    <row r="727" spans="2:23">
      <c r="B727" s="263" t="s">
        <v>8</v>
      </c>
      <c r="C727" s="297">
        <v>88.508254111250722</v>
      </c>
      <c r="D727" s="295">
        <v>91.011798819080923</v>
      </c>
      <c r="E727" s="295">
        <v>91.225793344359872</v>
      </c>
      <c r="F727" s="295">
        <v>91.286251700861769</v>
      </c>
      <c r="G727" s="2723"/>
    </row>
    <row r="728" spans="2:23" ht="15">
      <c r="B728" s="265" t="s">
        <v>17</v>
      </c>
      <c r="C728" s="296">
        <v>86.149185877330083</v>
      </c>
      <c r="D728" s="300">
        <v>91.149984620314584</v>
      </c>
      <c r="E728" s="300">
        <v>91.584166299593065</v>
      </c>
      <c r="F728" s="300">
        <v>92.230666325484819</v>
      </c>
      <c r="G728" s="2726"/>
    </row>
    <row r="729" spans="2:23">
      <c r="B729" s="291" t="s">
        <v>7</v>
      </c>
      <c r="C729" s="295">
        <v>84.044486707495111</v>
      </c>
      <c r="D729" s="295">
        <v>89.793705217053287</v>
      </c>
      <c r="E729" s="295">
        <v>90.293237654142473</v>
      </c>
      <c r="F729" s="295">
        <v>92.024045749049009</v>
      </c>
      <c r="G729" s="2723"/>
    </row>
    <row r="730" spans="2:23">
      <c r="B730" s="291" t="s">
        <v>8</v>
      </c>
      <c r="C730" s="295">
        <v>92.139214792089874</v>
      </c>
      <c r="D730" s="295">
        <v>94.590248825860826</v>
      </c>
      <c r="E730" s="295">
        <v>94.801742383908007</v>
      </c>
      <c r="F730" s="295">
        <v>92.96788885255036</v>
      </c>
      <c r="G730" s="2723"/>
    </row>
    <row r="731" spans="2:23" ht="15">
      <c r="B731" s="6" t="s">
        <v>14</v>
      </c>
      <c r="C731" s="298"/>
      <c r="D731" s="298"/>
      <c r="E731" s="298"/>
      <c r="F731" s="299"/>
      <c r="G731" s="2727"/>
    </row>
    <row r="732" spans="2:23">
      <c r="B732" s="273"/>
      <c r="C732" s="298"/>
      <c r="D732" s="298"/>
      <c r="E732" s="298"/>
      <c r="F732" s="298"/>
      <c r="G732" s="2728"/>
    </row>
    <row r="733" spans="2:23" ht="39" customHeight="1">
      <c r="B733" s="2110" t="s">
        <v>412</v>
      </c>
      <c r="C733" s="2110"/>
      <c r="D733" s="2110"/>
      <c r="E733" s="2110"/>
      <c r="F733" s="2110"/>
      <c r="G733" s="2729"/>
    </row>
    <row r="734" spans="2:23" ht="15" customHeight="1">
      <c r="B734" s="270" t="s">
        <v>378</v>
      </c>
      <c r="C734" s="12"/>
      <c r="D734" s="12"/>
      <c r="E734" s="12"/>
      <c r="F734" s="40"/>
      <c r="G734" s="2729"/>
    </row>
    <row r="735" spans="2:23" s="7" customFormat="1" ht="15">
      <c r="B735" s="286" t="s">
        <v>15</v>
      </c>
      <c r="C735" s="287">
        <v>2005</v>
      </c>
      <c r="D735" s="287">
        <v>2009</v>
      </c>
      <c r="E735" s="287">
        <v>2010</v>
      </c>
      <c r="F735" s="293">
        <v>2011</v>
      </c>
      <c r="G735" s="2728"/>
      <c r="H735" s="2571"/>
      <c r="I735" s="2571"/>
      <c r="J735" s="2571"/>
      <c r="K735" s="2571"/>
      <c r="L735" s="2571"/>
      <c r="M735" s="2571"/>
      <c r="N735" s="2571"/>
      <c r="O735" s="2571"/>
      <c r="P735" s="2571"/>
      <c r="Q735" s="2571"/>
      <c r="R735" s="2571"/>
      <c r="S735" s="2571"/>
      <c r="T735" s="2571"/>
      <c r="U735" s="2571"/>
      <c r="V735" s="2571"/>
      <c r="W735" s="2571"/>
    </row>
    <row r="736" spans="2:23" s="7" customFormat="1" ht="12.75">
      <c r="B736" s="196" t="s">
        <v>22</v>
      </c>
      <c r="C736" s="294">
        <v>5.8217148158647527</v>
      </c>
      <c r="D736" s="294">
        <v>3.7187043618139106</v>
      </c>
      <c r="E736" s="294">
        <v>3.5348378053563927</v>
      </c>
      <c r="F736" s="294">
        <v>6.3586499205285625</v>
      </c>
      <c r="G736" s="2728"/>
      <c r="H736" s="2571"/>
      <c r="I736" s="2571"/>
      <c r="J736" s="2571"/>
      <c r="K736" s="2571"/>
      <c r="L736" s="2571"/>
      <c r="M736" s="2571"/>
      <c r="N736" s="2571"/>
      <c r="O736" s="2571"/>
      <c r="P736" s="2571"/>
      <c r="Q736" s="2571"/>
      <c r="R736" s="2571"/>
      <c r="S736" s="2571"/>
      <c r="T736" s="2571"/>
      <c r="U736" s="2571"/>
      <c r="V736" s="2571"/>
      <c r="W736" s="2571"/>
    </row>
    <row r="737" spans="2:23" s="7" customFormat="1" ht="12.75">
      <c r="B737" s="291" t="s">
        <v>7</v>
      </c>
      <c r="C737" s="295">
        <v>7.5470097335986548</v>
      </c>
      <c r="D737" s="295">
        <v>4.7075580665151744</v>
      </c>
      <c r="E737" s="295">
        <v>4.4593043313763108</v>
      </c>
      <c r="F737" s="295">
        <v>7.1497934080999261</v>
      </c>
      <c r="G737" s="2728"/>
      <c r="H737" s="2571"/>
      <c r="I737" s="2571"/>
      <c r="J737" s="2571"/>
      <c r="K737" s="2571"/>
      <c r="L737" s="2571"/>
      <c r="M737" s="2571"/>
      <c r="N737" s="2571"/>
      <c r="O737" s="2571"/>
      <c r="P737" s="2571"/>
      <c r="Q737" s="2571"/>
      <c r="R737" s="2571"/>
      <c r="S737" s="2571"/>
      <c r="T737" s="2571"/>
      <c r="U737" s="2571"/>
      <c r="V737" s="2571"/>
      <c r="W737" s="2571"/>
    </row>
    <row r="738" spans="2:23" s="7" customFormat="1" ht="12.75">
      <c r="B738" s="291" t="s">
        <v>8</v>
      </c>
      <c r="C738" s="295">
        <v>3.6534062269784036</v>
      </c>
      <c r="D738" s="295">
        <v>2.5182684629390204</v>
      </c>
      <c r="E738" s="295">
        <v>2.4190231779825049</v>
      </c>
      <c r="F738" s="295">
        <v>4.858566348358214</v>
      </c>
      <c r="G738" s="2728"/>
      <c r="H738" s="2571"/>
      <c r="I738" s="2571"/>
      <c r="J738" s="2571"/>
      <c r="K738" s="2571"/>
      <c r="L738" s="2571"/>
      <c r="M738" s="2571"/>
      <c r="N738" s="2571"/>
      <c r="O738" s="2571"/>
      <c r="P738" s="2571"/>
      <c r="Q738" s="2571"/>
      <c r="R738" s="2571"/>
      <c r="S738" s="2571"/>
      <c r="T738" s="2571"/>
      <c r="U738" s="2571"/>
      <c r="V738" s="2571"/>
      <c r="W738" s="2571"/>
    </row>
    <row r="739" spans="2:23" ht="15">
      <c r="B739" s="265" t="s">
        <v>16</v>
      </c>
      <c r="C739" s="296">
        <v>0.79655520007012315</v>
      </c>
      <c r="D739" s="296">
        <v>0.51783280904983031</v>
      </c>
      <c r="E739" s="296">
        <v>0.49346406368967632</v>
      </c>
      <c r="F739" s="296">
        <v>0.58884888455197015</v>
      </c>
      <c r="G739" s="2726"/>
    </row>
    <row r="740" spans="2:23">
      <c r="B740" s="263" t="s">
        <v>7</v>
      </c>
      <c r="C740" s="297">
        <v>0.59396212933190429</v>
      </c>
      <c r="D740" s="297">
        <v>0.41924323595733443</v>
      </c>
      <c r="E740" s="297">
        <v>0.40396753382709971</v>
      </c>
      <c r="F740" s="297">
        <v>0.5818676854840481</v>
      </c>
      <c r="G740" s="2723"/>
    </row>
    <row r="741" spans="2:23">
      <c r="B741" s="263" t="s">
        <v>8</v>
      </c>
      <c r="C741" s="297">
        <v>0.99173909302125463</v>
      </c>
      <c r="D741" s="297">
        <v>0.62092087966493759</v>
      </c>
      <c r="E741" s="297">
        <v>0.58850018112289093</v>
      </c>
      <c r="F741" s="297">
        <v>0.59613885449626269</v>
      </c>
      <c r="G741" s="2723"/>
    </row>
    <row r="742" spans="2:23" ht="15">
      <c r="B742" s="265" t="s">
        <v>17</v>
      </c>
      <c r="C742" s="296">
        <v>9.0618156128576466</v>
      </c>
      <c r="D742" s="296">
        <v>5.578436960321115</v>
      </c>
      <c r="E742" s="296">
        <v>5.2738845809233688</v>
      </c>
      <c r="F742" s="296">
        <v>8.5787159114939602</v>
      </c>
      <c r="G742" s="2726"/>
    </row>
    <row r="743" spans="2:23">
      <c r="B743" s="291" t="s">
        <v>7</v>
      </c>
      <c r="C743" s="297">
        <v>11.215977377165077</v>
      </c>
      <c r="D743" s="297">
        <v>6.8342497964949027</v>
      </c>
      <c r="E743" s="297">
        <v>6.4511546197491585</v>
      </c>
      <c r="F743" s="297">
        <v>8.9678058504980775</v>
      </c>
      <c r="G743" s="2723"/>
    </row>
    <row r="744" spans="2:23">
      <c r="B744" s="291" t="s">
        <v>8</v>
      </c>
      <c r="C744" s="295">
        <v>5.8362738179251945</v>
      </c>
      <c r="D744" s="295">
        <v>3.8555871190415512</v>
      </c>
      <c r="E744" s="295">
        <v>3.6824153489994895</v>
      </c>
      <c r="F744" s="295">
        <v>7.6257814825841024</v>
      </c>
      <c r="G744" s="2723"/>
    </row>
    <row r="745" spans="2:23" ht="15">
      <c r="B745" s="6" t="s">
        <v>14</v>
      </c>
      <c r="C745" s="298"/>
      <c r="D745" s="298"/>
      <c r="E745" s="298"/>
      <c r="F745" s="299"/>
      <c r="G745" s="2727"/>
    </row>
    <row r="746" spans="2:23" ht="15">
      <c r="B746" s="273"/>
      <c r="C746" s="298"/>
      <c r="D746" s="298"/>
      <c r="E746" s="298"/>
      <c r="F746" s="299"/>
      <c r="G746" s="2727"/>
    </row>
    <row r="747" spans="2:23" ht="36.75" customHeight="1">
      <c r="B747" s="2110" t="s">
        <v>413</v>
      </c>
      <c r="C747" s="2110"/>
      <c r="D747" s="2110"/>
      <c r="E747" s="2110"/>
      <c r="F747" s="2110"/>
      <c r="G747" s="2729"/>
    </row>
    <row r="748" spans="2:23" ht="15" customHeight="1">
      <c r="B748" s="270" t="s">
        <v>378</v>
      </c>
      <c r="C748" s="12"/>
      <c r="D748" s="12"/>
      <c r="E748" s="12"/>
      <c r="F748" s="40"/>
      <c r="G748" s="2729"/>
    </row>
    <row r="749" spans="2:23" s="7" customFormat="1" ht="15">
      <c r="B749" s="286" t="s">
        <v>15</v>
      </c>
      <c r="C749" s="287">
        <v>2005</v>
      </c>
      <c r="D749" s="287">
        <v>2009</v>
      </c>
      <c r="E749" s="287">
        <v>2010</v>
      </c>
      <c r="F749" s="293">
        <v>2011</v>
      </c>
      <c r="G749" s="2728"/>
      <c r="H749" s="2571"/>
      <c r="I749" s="2571"/>
      <c r="J749" s="2571"/>
      <c r="K749" s="2571"/>
      <c r="L749" s="2571"/>
      <c r="M749" s="2571"/>
      <c r="N749" s="2571"/>
      <c r="O749" s="2571"/>
      <c r="P749" s="2571"/>
      <c r="Q749" s="2571"/>
      <c r="R749" s="2571"/>
      <c r="S749" s="2571"/>
      <c r="T749" s="2571"/>
      <c r="U749" s="2571"/>
      <c r="V749" s="2571"/>
      <c r="W749" s="2571"/>
    </row>
    <row r="750" spans="2:23" s="7" customFormat="1" ht="12.75">
      <c r="B750" s="196" t="s">
        <v>22</v>
      </c>
      <c r="C750" s="294">
        <v>94.178285184135248</v>
      </c>
      <c r="D750" s="294">
        <v>96.281295638186094</v>
      </c>
      <c r="E750" s="294">
        <v>96.465162194643611</v>
      </c>
      <c r="F750" s="294">
        <v>93.641350079471437</v>
      </c>
      <c r="G750" s="2728"/>
      <c r="H750" s="2571"/>
      <c r="I750" s="2571"/>
      <c r="J750" s="2571"/>
      <c r="K750" s="2571"/>
      <c r="L750" s="2571"/>
      <c r="M750" s="2571"/>
      <c r="N750" s="2571"/>
      <c r="O750" s="2571"/>
      <c r="P750" s="2571"/>
      <c r="Q750" s="2571"/>
      <c r="R750" s="2571"/>
      <c r="S750" s="2571"/>
      <c r="T750" s="2571"/>
      <c r="U750" s="2571"/>
      <c r="V750" s="2571"/>
      <c r="W750" s="2571"/>
    </row>
    <row r="751" spans="2:23" s="7" customFormat="1" ht="12.75">
      <c r="B751" s="291" t="s">
        <v>7</v>
      </c>
      <c r="C751" s="295">
        <v>92.452990266401343</v>
      </c>
      <c r="D751" s="295">
        <v>95.292441933484824</v>
      </c>
      <c r="E751" s="295">
        <v>95.540695668623684</v>
      </c>
      <c r="F751" s="295">
        <v>92.850206591900076</v>
      </c>
      <c r="G751" s="2728"/>
      <c r="H751" s="2571"/>
      <c r="I751" s="2571"/>
      <c r="J751" s="2571"/>
      <c r="K751" s="2571"/>
      <c r="L751" s="2571"/>
      <c r="M751" s="2571"/>
      <c r="N751" s="2571"/>
      <c r="O751" s="2571"/>
      <c r="P751" s="2571"/>
      <c r="Q751" s="2571"/>
      <c r="R751" s="2571"/>
      <c r="S751" s="2571"/>
      <c r="T751" s="2571"/>
      <c r="U751" s="2571"/>
      <c r="V751" s="2571"/>
      <c r="W751" s="2571"/>
    </row>
    <row r="752" spans="2:23" s="7" customFormat="1" ht="12.75">
      <c r="B752" s="291" t="s">
        <v>8</v>
      </c>
      <c r="C752" s="295">
        <v>96.346593773021596</v>
      </c>
      <c r="D752" s="295">
        <v>97.48173153706098</v>
      </c>
      <c r="E752" s="295">
        <v>97.58097682201749</v>
      </c>
      <c r="F752" s="295">
        <v>95.14143365164179</v>
      </c>
      <c r="G752" s="2728"/>
      <c r="H752" s="2571"/>
      <c r="I752" s="2571"/>
      <c r="J752" s="2571"/>
      <c r="K752" s="2571"/>
      <c r="L752" s="2571"/>
      <c r="M752" s="2571"/>
      <c r="N752" s="2571"/>
      <c r="O752" s="2571"/>
      <c r="P752" s="2571"/>
      <c r="Q752" s="2571"/>
      <c r="R752" s="2571"/>
      <c r="S752" s="2571"/>
      <c r="T752" s="2571"/>
      <c r="U752" s="2571"/>
      <c r="V752" s="2571"/>
      <c r="W752" s="2571"/>
    </row>
    <row r="753" spans="2:23" ht="15">
      <c r="B753" s="265" t="s">
        <v>16</v>
      </c>
      <c r="C753" s="296">
        <v>99.203444799929883</v>
      </c>
      <c r="D753" s="300">
        <v>99.482167190950165</v>
      </c>
      <c r="E753" s="300">
        <v>99.506535936310328</v>
      </c>
      <c r="F753" s="300">
        <v>99.411151115448035</v>
      </c>
      <c r="G753" s="2726"/>
    </row>
    <row r="754" spans="2:23">
      <c r="B754" s="263" t="s">
        <v>7</v>
      </c>
      <c r="C754" s="297">
        <v>99.406037870668101</v>
      </c>
      <c r="D754" s="295">
        <v>99.580756764042661</v>
      </c>
      <c r="E754" s="295">
        <v>99.5960324661729</v>
      </c>
      <c r="F754" s="295">
        <v>99.418132314515958</v>
      </c>
      <c r="G754" s="2723"/>
    </row>
    <row r="755" spans="2:23">
      <c r="B755" s="263" t="s">
        <v>8</v>
      </c>
      <c r="C755" s="297">
        <v>99.008260906978748</v>
      </c>
      <c r="D755" s="295">
        <v>99.379079120335064</v>
      </c>
      <c r="E755" s="295">
        <v>99.411499818877104</v>
      </c>
      <c r="F755" s="295">
        <v>99.40386114550374</v>
      </c>
      <c r="G755" s="2723"/>
    </row>
    <row r="756" spans="2:23" ht="15">
      <c r="B756" s="265" t="s">
        <v>17</v>
      </c>
      <c r="C756" s="296">
        <v>90.938184387142357</v>
      </c>
      <c r="D756" s="300">
        <v>94.421563039678887</v>
      </c>
      <c r="E756" s="300">
        <v>94.726115419076635</v>
      </c>
      <c r="F756" s="300">
        <v>91.421284088506042</v>
      </c>
      <c r="G756" s="2726"/>
    </row>
    <row r="757" spans="2:23">
      <c r="B757" s="291" t="s">
        <v>7</v>
      </c>
      <c r="C757" s="295">
        <v>88.784022622834925</v>
      </c>
      <c r="D757" s="295">
        <v>93.165750203505098</v>
      </c>
      <c r="E757" s="295">
        <v>93.548845380250839</v>
      </c>
      <c r="F757" s="295">
        <v>91.032194149501919</v>
      </c>
      <c r="G757" s="2723"/>
    </row>
    <row r="758" spans="2:23">
      <c r="B758" s="291" t="s">
        <v>8</v>
      </c>
      <c r="C758" s="295">
        <v>94.163726182074811</v>
      </c>
      <c r="D758" s="295">
        <v>96.144412880958456</v>
      </c>
      <c r="E758" s="295">
        <v>96.317584651000516</v>
      </c>
      <c r="F758" s="295">
        <v>92.374218517415898</v>
      </c>
      <c r="G758" s="2723"/>
    </row>
    <row r="759" spans="2:23" ht="15">
      <c r="B759" s="6" t="s">
        <v>14</v>
      </c>
      <c r="C759" s="298"/>
      <c r="D759" s="298"/>
      <c r="E759" s="298"/>
      <c r="F759" s="299"/>
      <c r="G759" s="2727"/>
    </row>
    <row r="760" spans="2:23">
      <c r="B760" s="273"/>
      <c r="G760" s="2729"/>
    </row>
    <row r="761" spans="2:23" ht="15">
      <c r="B761" s="2110" t="s">
        <v>414</v>
      </c>
      <c r="C761" s="2110"/>
      <c r="D761" s="2110"/>
      <c r="E761" s="2110"/>
      <c r="F761" s="40"/>
      <c r="G761" s="2729"/>
    </row>
    <row r="762" spans="2:23" ht="15">
      <c r="B762" s="2110"/>
      <c r="C762" s="2110"/>
      <c r="D762" s="2110"/>
      <c r="E762" s="2110"/>
      <c r="F762" s="40"/>
      <c r="G762" s="2730"/>
    </row>
    <row r="763" spans="2:23" s="7" customFormat="1" ht="12.75">
      <c r="B763" s="301" t="s">
        <v>415</v>
      </c>
      <c r="C763" s="302" t="s">
        <v>7</v>
      </c>
      <c r="D763" s="302" t="s">
        <v>8</v>
      </c>
      <c r="E763" s="302" t="s">
        <v>0</v>
      </c>
      <c r="F763" s="184"/>
      <c r="G763" s="2728"/>
      <c r="H763" s="2571"/>
      <c r="I763" s="2571"/>
      <c r="J763" s="2571"/>
      <c r="K763" s="2571"/>
      <c r="L763" s="2571"/>
      <c r="M763" s="2571"/>
      <c r="N763" s="2571"/>
      <c r="O763" s="2571"/>
      <c r="P763" s="2571"/>
      <c r="Q763" s="2571"/>
      <c r="R763" s="2571"/>
      <c r="S763" s="2571"/>
      <c r="T763" s="2571"/>
      <c r="U763" s="2571"/>
      <c r="V763" s="2571"/>
      <c r="W763" s="2571"/>
    </row>
    <row r="764" spans="2:23">
      <c r="B764" s="196" t="s">
        <v>5</v>
      </c>
      <c r="C764" s="31">
        <v>1361968</v>
      </c>
      <c r="D764" s="31">
        <v>493154</v>
      </c>
      <c r="E764" s="31">
        <v>1855122</v>
      </c>
      <c r="G764" s="2730"/>
    </row>
    <row r="765" spans="2:23">
      <c r="B765" s="38" t="s">
        <v>416</v>
      </c>
      <c r="C765" s="180">
        <v>101219.81589999999</v>
      </c>
      <c r="D765" s="180">
        <v>37257.690199999997</v>
      </c>
      <c r="E765" s="30">
        <v>138477.5061</v>
      </c>
    </row>
    <row r="766" spans="2:23">
      <c r="B766" s="38" t="s">
        <v>417</v>
      </c>
      <c r="C766" s="180">
        <v>258575.78417631658</v>
      </c>
      <c r="D766" s="180">
        <v>63326.908123986941</v>
      </c>
      <c r="E766" s="30">
        <v>321902.69230030349</v>
      </c>
    </row>
    <row r="767" spans="2:23">
      <c r="B767" s="38" t="s">
        <v>418</v>
      </c>
      <c r="C767" s="180">
        <v>219909.9477214271</v>
      </c>
      <c r="D767" s="180">
        <v>69768.563033781858</v>
      </c>
      <c r="E767" s="30">
        <v>289678.51075520896</v>
      </c>
    </row>
    <row r="768" spans="2:23">
      <c r="B768" s="38" t="s">
        <v>419</v>
      </c>
      <c r="C768" s="180">
        <v>244246.6230693752</v>
      </c>
      <c r="D768" s="180">
        <v>75204.133725930486</v>
      </c>
      <c r="E768" s="30">
        <v>319450.7567953057</v>
      </c>
    </row>
    <row r="769" spans="2:5">
      <c r="B769" s="38" t="s">
        <v>293</v>
      </c>
      <c r="C769" s="180">
        <v>297265.66742105223</v>
      </c>
      <c r="D769" s="180">
        <v>141325.35028306712</v>
      </c>
      <c r="E769" s="30">
        <v>438591.01770411932</v>
      </c>
    </row>
    <row r="770" spans="2:5">
      <c r="B770" s="38" t="s">
        <v>420</v>
      </c>
      <c r="C770" s="180">
        <v>57425.438408385708</v>
      </c>
      <c r="D770" s="180">
        <v>25667.402454358911</v>
      </c>
      <c r="E770" s="30">
        <v>83092.840862744619</v>
      </c>
    </row>
    <row r="771" spans="2:5">
      <c r="B771" s="38" t="s">
        <v>421</v>
      </c>
      <c r="C771" s="180">
        <v>157221.23758410677</v>
      </c>
      <c r="D771" s="180">
        <v>72132.522362006377</v>
      </c>
      <c r="E771" s="30">
        <v>229353.75994611316</v>
      </c>
    </row>
    <row r="772" spans="2:5">
      <c r="B772" s="38" t="s">
        <v>422</v>
      </c>
      <c r="C772" s="180">
        <v>6110.8599806505335</v>
      </c>
      <c r="D772" s="180">
        <v>2724.0345858443188</v>
      </c>
      <c r="E772" s="30">
        <v>8834.8945664948515</v>
      </c>
    </row>
    <row r="773" spans="2:5">
      <c r="B773" s="38" t="s">
        <v>423</v>
      </c>
      <c r="C773" s="180">
        <v>14443.378710866285</v>
      </c>
      <c r="D773" s="180">
        <v>4632.2271931592959</v>
      </c>
      <c r="E773" s="30">
        <v>19075.605904025582</v>
      </c>
    </row>
    <row r="774" spans="2:5">
      <c r="B774" s="38" t="s">
        <v>424</v>
      </c>
      <c r="C774" s="180">
        <v>5549.2470278191686</v>
      </c>
      <c r="D774" s="180">
        <v>1115.1680378647379</v>
      </c>
      <c r="E774" s="30">
        <v>6664.4150656839065</v>
      </c>
    </row>
    <row r="775" spans="2:5">
      <c r="B775" s="196" t="s">
        <v>19</v>
      </c>
      <c r="C775" s="31">
        <v>831665</v>
      </c>
      <c r="D775" s="31">
        <v>314750</v>
      </c>
      <c r="E775" s="31">
        <v>1146415</v>
      </c>
    </row>
    <row r="776" spans="2:5">
      <c r="B776" s="38" t="s">
        <v>416</v>
      </c>
      <c r="C776" s="30">
        <v>62344.621500000001</v>
      </c>
      <c r="D776" s="30">
        <v>23526.264199999998</v>
      </c>
      <c r="E776" s="30">
        <v>85870.885699999999</v>
      </c>
    </row>
    <row r="777" spans="2:5">
      <c r="B777" s="38" t="s">
        <v>417</v>
      </c>
      <c r="C777" s="30">
        <v>159251.00978074616</v>
      </c>
      <c r="D777" s="30">
        <v>41089.003742831032</v>
      </c>
      <c r="E777" s="30">
        <v>200340.01352357719</v>
      </c>
    </row>
    <row r="778" spans="2:5">
      <c r="B778" s="38" t="s">
        <v>418</v>
      </c>
      <c r="C778" s="30">
        <v>134058.38792090831</v>
      </c>
      <c r="D778" s="30">
        <v>44113.845363500957</v>
      </c>
      <c r="E778" s="30">
        <v>178172.23328440927</v>
      </c>
    </row>
    <row r="779" spans="2:5">
      <c r="B779" s="38" t="s">
        <v>419</v>
      </c>
      <c r="C779" s="30">
        <v>148455.63248175234</v>
      </c>
      <c r="D779" s="30">
        <v>47381.840866349768</v>
      </c>
      <c r="E779" s="30">
        <v>195837.47334810212</v>
      </c>
    </row>
    <row r="780" spans="2:5">
      <c r="B780" s="38" t="s">
        <v>293</v>
      </c>
      <c r="C780" s="30">
        <v>180164.76737683141</v>
      </c>
      <c r="D780" s="30">
        <v>89085.955936450628</v>
      </c>
      <c r="E780" s="30">
        <v>269250.72331328201</v>
      </c>
    </row>
    <row r="781" spans="2:5">
      <c r="B781" s="38" t="s">
        <v>420</v>
      </c>
      <c r="C781" s="30">
        <v>35147.2867303393</v>
      </c>
      <c r="D781" s="30">
        <v>16874.869890073991</v>
      </c>
      <c r="E781" s="30">
        <v>52022.156620413291</v>
      </c>
    </row>
    <row r="782" spans="2:5">
      <c r="B782" s="38" t="s">
        <v>421</v>
      </c>
      <c r="C782" s="30">
        <v>96273.236373978129</v>
      </c>
      <c r="D782" s="30">
        <v>47054.374022911637</v>
      </c>
      <c r="E782" s="30">
        <v>143327.61039688977</v>
      </c>
    </row>
    <row r="783" spans="2:5">
      <c r="B783" s="38" t="s">
        <v>422</v>
      </c>
      <c r="C783" s="30">
        <v>3714.0019180433756</v>
      </c>
      <c r="D783" s="30">
        <v>1773.1701965092418</v>
      </c>
      <c r="E783" s="30">
        <v>5487.1721145526171</v>
      </c>
    </row>
    <row r="784" spans="2:5">
      <c r="B784" s="38" t="s">
        <v>423</v>
      </c>
      <c r="C784" s="30">
        <v>8846.207105040492</v>
      </c>
      <c r="D784" s="30">
        <v>3110.8203797054944</v>
      </c>
      <c r="E784" s="30">
        <v>11957.027484745986</v>
      </c>
    </row>
    <row r="785" spans="2:5">
      <c r="B785" s="38" t="s">
        <v>424</v>
      </c>
      <c r="C785" s="30">
        <v>3409.8488123602101</v>
      </c>
      <c r="D785" s="30">
        <v>739.85540166728606</v>
      </c>
      <c r="E785" s="30">
        <v>4149.7042140274962</v>
      </c>
    </row>
    <row r="786" spans="2:5">
      <c r="B786" s="196" t="s">
        <v>20</v>
      </c>
      <c r="C786" s="31">
        <v>336400</v>
      </c>
      <c r="D786" s="31">
        <v>159120</v>
      </c>
      <c r="E786" s="31">
        <v>495520</v>
      </c>
    </row>
    <row r="787" spans="2:5">
      <c r="B787" s="38" t="s">
        <v>416</v>
      </c>
      <c r="C787" s="30">
        <v>23915.748500000002</v>
      </c>
      <c r="D787" s="30">
        <v>12251.4576</v>
      </c>
      <c r="E787" s="30">
        <v>36167.206100000003</v>
      </c>
    </row>
    <row r="788" spans="2:5">
      <c r="B788" s="38" t="s">
        <v>417</v>
      </c>
      <c r="C788" s="30">
        <v>61124.101761723708</v>
      </c>
      <c r="D788" s="30">
        <v>19822.801117470393</v>
      </c>
      <c r="E788" s="30">
        <v>80946.902879194095</v>
      </c>
    </row>
    <row r="789" spans="2:5">
      <c r="B789" s="38" t="s">
        <v>418</v>
      </c>
      <c r="C789" s="30">
        <v>54774.597144502142</v>
      </c>
      <c r="D789" s="30">
        <v>22888.685460726254</v>
      </c>
      <c r="E789" s="30">
        <v>77663.282605228393</v>
      </c>
    </row>
    <row r="790" spans="2:5">
      <c r="B790" s="38" t="s">
        <v>419</v>
      </c>
      <c r="C790" s="30">
        <v>61723.624976112929</v>
      </c>
      <c r="D790" s="30">
        <v>24825.37110130379</v>
      </c>
      <c r="E790" s="30">
        <v>86548.996077416727</v>
      </c>
    </row>
    <row r="791" spans="2:5">
      <c r="B791" s="38" t="s">
        <v>293</v>
      </c>
      <c r="C791" s="30">
        <v>76166.922866641733</v>
      </c>
      <c r="D791" s="30">
        <v>46611.602716602581</v>
      </c>
      <c r="E791" s="30">
        <v>122778.52558324431</v>
      </c>
    </row>
    <row r="792" spans="2:5">
      <c r="B792" s="38" t="s">
        <v>420</v>
      </c>
      <c r="C792" s="30">
        <v>14019.290881770616</v>
      </c>
      <c r="D792" s="30">
        <v>7833.7840073760663</v>
      </c>
      <c r="E792" s="30">
        <v>21853.074889146683</v>
      </c>
    </row>
    <row r="793" spans="2:5">
      <c r="B793" s="38" t="s">
        <v>421</v>
      </c>
      <c r="C793" s="30">
        <v>38289.703180282078</v>
      </c>
      <c r="D793" s="30">
        <v>22350.190421302927</v>
      </c>
      <c r="E793" s="30">
        <v>60639.893601585005</v>
      </c>
    </row>
    <row r="794" spans="2:5">
      <c r="B794" s="38" t="s">
        <v>422</v>
      </c>
      <c r="C794" s="30">
        <v>1544.7670081328799</v>
      </c>
      <c r="D794" s="30">
        <v>847.49805655815442</v>
      </c>
      <c r="E794" s="30">
        <v>2392.2650646910342</v>
      </c>
    </row>
    <row r="795" spans="2:5">
      <c r="B795" s="38" t="s">
        <v>423</v>
      </c>
      <c r="C795" s="30">
        <v>3513.6730489319993</v>
      </c>
      <c r="D795" s="30">
        <v>1354.3411813812404</v>
      </c>
      <c r="E795" s="30">
        <v>4868.0142303132398</v>
      </c>
    </row>
    <row r="796" spans="2:5">
      <c r="B796" s="38" t="s">
        <v>424</v>
      </c>
      <c r="C796" s="30">
        <v>1327.5706319018263</v>
      </c>
      <c r="D796" s="30">
        <v>334.26833727860657</v>
      </c>
      <c r="E796" s="30">
        <v>1661.838969180433</v>
      </c>
    </row>
    <row r="797" spans="2:5">
      <c r="B797" s="278" t="s">
        <v>18</v>
      </c>
      <c r="C797" s="31">
        <v>193903</v>
      </c>
      <c r="D797" s="31">
        <v>19284</v>
      </c>
      <c r="E797" s="31">
        <v>213187</v>
      </c>
    </row>
    <row r="798" spans="2:5">
      <c r="B798" s="38" t="s">
        <v>416</v>
      </c>
      <c r="C798" s="30">
        <v>14959.445899999999</v>
      </c>
      <c r="D798" s="30">
        <v>1479.9684</v>
      </c>
      <c r="E798" s="30">
        <v>16439.4143</v>
      </c>
    </row>
    <row r="799" spans="2:5">
      <c r="B799" s="38" t="s">
        <v>417</v>
      </c>
      <c r="C799" s="30">
        <v>38200.672633846712</v>
      </c>
      <c r="D799" s="30">
        <v>2415.1032636855225</v>
      </c>
      <c r="E799" s="30">
        <v>40615.775897532236</v>
      </c>
    </row>
    <row r="800" spans="2:5">
      <c r="B800" s="38" t="s">
        <v>418</v>
      </c>
      <c r="C800" s="30">
        <v>31076.962656016658</v>
      </c>
      <c r="D800" s="30">
        <v>2766.0322095546389</v>
      </c>
      <c r="E800" s="30">
        <v>33842.994865571294</v>
      </c>
    </row>
    <row r="801" spans="2:23">
      <c r="B801" s="38" t="s">
        <v>419</v>
      </c>
      <c r="C801" s="30">
        <v>34067.365611509922</v>
      </c>
      <c r="D801" s="30">
        <v>2996.9217582769206</v>
      </c>
      <c r="E801" s="30">
        <v>37064.287369786842</v>
      </c>
    </row>
    <row r="802" spans="2:23">
      <c r="B802" s="38" t="s">
        <v>293</v>
      </c>
      <c r="C802" s="30">
        <v>40933.977177579087</v>
      </c>
      <c r="D802" s="30">
        <v>5627.7916300139132</v>
      </c>
      <c r="E802" s="30">
        <v>46561.768807592998</v>
      </c>
    </row>
    <row r="803" spans="2:23">
      <c r="B803" s="38" t="s">
        <v>420</v>
      </c>
      <c r="C803" s="30">
        <v>8258.8607962757924</v>
      </c>
      <c r="D803" s="30">
        <v>958.7485569088559</v>
      </c>
      <c r="E803" s="30">
        <v>9217.6093531846491</v>
      </c>
    </row>
    <row r="804" spans="2:23">
      <c r="B804" s="38" t="s">
        <v>421</v>
      </c>
      <c r="C804" s="30">
        <v>22658.298029846574</v>
      </c>
      <c r="D804" s="30">
        <v>2727.9579177918222</v>
      </c>
      <c r="E804" s="30">
        <v>25386.255947638398</v>
      </c>
    </row>
    <row r="805" spans="2:23">
      <c r="B805" s="38" t="s">
        <v>422</v>
      </c>
      <c r="C805" s="30">
        <v>852.09105447427771</v>
      </c>
      <c r="D805" s="30">
        <v>103.36633277692252</v>
      </c>
      <c r="E805" s="30">
        <v>955.4573872512002</v>
      </c>
    </row>
    <row r="806" spans="2:23">
      <c r="B806" s="38" t="s">
        <v>423</v>
      </c>
      <c r="C806" s="30">
        <v>2083.4985568937932</v>
      </c>
      <c r="D806" s="30">
        <v>167.06563207256124</v>
      </c>
      <c r="E806" s="30">
        <v>2250.5641889663543</v>
      </c>
    </row>
    <row r="807" spans="2:23">
      <c r="B807" s="38" t="s">
        <v>424</v>
      </c>
      <c r="C807" s="30">
        <v>811.82758355713156</v>
      </c>
      <c r="D807" s="30">
        <v>41.044298918845264</v>
      </c>
      <c r="E807" s="30">
        <v>852.8718824759768</v>
      </c>
    </row>
    <row r="808" spans="2:23">
      <c r="B808" s="6" t="s">
        <v>14</v>
      </c>
      <c r="C808" s="12"/>
      <c r="D808" s="12"/>
      <c r="E808" s="12"/>
    </row>
    <row r="810" spans="2:23" ht="15">
      <c r="B810" s="2110" t="s">
        <v>425</v>
      </c>
      <c r="C810" s="2110"/>
      <c r="D810" s="2110"/>
      <c r="E810" s="2110"/>
      <c r="F810" s="40"/>
    </row>
    <row r="811" spans="2:23" ht="15">
      <c r="B811" s="2110"/>
      <c r="C811" s="2110"/>
      <c r="D811" s="2110"/>
      <c r="E811" s="2110"/>
      <c r="F811" s="40"/>
    </row>
    <row r="812" spans="2:23" s="7" customFormat="1" ht="12.75">
      <c r="B812" s="301" t="s">
        <v>415</v>
      </c>
      <c r="C812" s="302" t="s">
        <v>7</v>
      </c>
      <c r="D812" s="302" t="s">
        <v>8</v>
      </c>
      <c r="E812" s="302" t="s">
        <v>0</v>
      </c>
      <c r="F812" s="184"/>
      <c r="G812" s="2571"/>
      <c r="H812" s="2571"/>
      <c r="I812" s="2571"/>
      <c r="J812" s="2571"/>
      <c r="K812" s="2571"/>
      <c r="L812" s="2571"/>
      <c r="M812" s="2571"/>
      <c r="N812" s="2571"/>
      <c r="O812" s="2571"/>
      <c r="P812" s="2571"/>
      <c r="Q812" s="2571"/>
      <c r="R812" s="2571"/>
      <c r="S812" s="2571"/>
      <c r="T812" s="2571"/>
      <c r="U812" s="2571"/>
      <c r="V812" s="2571"/>
      <c r="W812" s="2571"/>
    </row>
    <row r="813" spans="2:23">
      <c r="B813" s="196" t="s">
        <v>5</v>
      </c>
      <c r="C813" s="31">
        <v>164071</v>
      </c>
      <c r="D813" s="31">
        <v>154105</v>
      </c>
      <c r="E813" s="31">
        <v>318176</v>
      </c>
      <c r="F813" s="194"/>
    </row>
    <row r="814" spans="2:23">
      <c r="B814" s="38" t="s">
        <v>416</v>
      </c>
      <c r="C814" s="30">
        <v>5627.6352999999999</v>
      </c>
      <c r="D814" s="30">
        <v>13422.5455</v>
      </c>
      <c r="E814" s="30">
        <v>19050.180800000002</v>
      </c>
      <c r="F814" s="194"/>
    </row>
    <row r="815" spans="2:23">
      <c r="B815" s="38" t="s">
        <v>417</v>
      </c>
      <c r="C815" s="30">
        <v>14551.908416743954</v>
      </c>
      <c r="D815" s="30">
        <v>15066.705134128269</v>
      </c>
      <c r="E815" s="30">
        <v>29618.613550872222</v>
      </c>
      <c r="F815" s="194"/>
    </row>
    <row r="816" spans="2:23">
      <c r="B816" s="38" t="s">
        <v>418</v>
      </c>
      <c r="C816" s="30">
        <v>29262.003961187664</v>
      </c>
      <c r="D816" s="30">
        <v>24722.20845768342</v>
      </c>
      <c r="E816" s="30">
        <v>53984.212418871088</v>
      </c>
    </row>
    <row r="817" spans="2:5">
      <c r="B817" s="38" t="s">
        <v>419</v>
      </c>
      <c r="C817" s="30">
        <v>37869.475438668771</v>
      </c>
      <c r="D817" s="30">
        <v>27836.036054807551</v>
      </c>
      <c r="E817" s="30">
        <v>65705.511493476326</v>
      </c>
    </row>
    <row r="818" spans="2:5">
      <c r="B818" s="38" t="s">
        <v>293</v>
      </c>
      <c r="C818" s="30">
        <v>52412.232533975548</v>
      </c>
      <c r="D818" s="30">
        <v>51994.263636690754</v>
      </c>
      <c r="E818" s="30">
        <v>104406.4961706663</v>
      </c>
    </row>
    <row r="819" spans="2:5">
      <c r="B819" s="38" t="s">
        <v>420</v>
      </c>
      <c r="C819" s="30">
        <v>5922.2123014868484</v>
      </c>
      <c r="D819" s="30">
        <v>4553.2977166498522</v>
      </c>
      <c r="E819" s="30">
        <v>10475.510018136702</v>
      </c>
    </row>
    <row r="820" spans="2:5">
      <c r="B820" s="38" t="s">
        <v>421</v>
      </c>
      <c r="C820" s="30">
        <v>15652.681652472857</v>
      </c>
      <c r="D820" s="30">
        <v>15389.518241212134</v>
      </c>
      <c r="E820" s="30">
        <v>31042.199893684992</v>
      </c>
    </row>
    <row r="821" spans="2:5">
      <c r="B821" s="38" t="s">
        <v>422</v>
      </c>
      <c r="C821" s="30">
        <v>950.4300978324369</v>
      </c>
      <c r="D821" s="30">
        <v>607.9437503058009</v>
      </c>
      <c r="E821" s="30">
        <v>1558.3738481382379</v>
      </c>
    </row>
    <row r="822" spans="2:5">
      <c r="B822" s="38" t="s">
        <v>423</v>
      </c>
      <c r="C822" s="30">
        <v>1414.5328278606557</v>
      </c>
      <c r="D822" s="30">
        <v>361.75165307452613</v>
      </c>
      <c r="E822" s="30">
        <v>1776.2844809351818</v>
      </c>
    </row>
    <row r="823" spans="2:5">
      <c r="B823" s="38" t="s">
        <v>424</v>
      </c>
      <c r="C823" s="30">
        <v>407.88746977127965</v>
      </c>
      <c r="D823" s="30">
        <v>150.72985544771925</v>
      </c>
      <c r="E823" s="30">
        <v>558.61732521899887</v>
      </c>
    </row>
    <row r="824" spans="2:5">
      <c r="B824" s="196" t="s">
        <v>19</v>
      </c>
      <c r="C824" s="31">
        <v>88401</v>
      </c>
      <c r="D824" s="31">
        <v>83294</v>
      </c>
      <c r="E824" s="31">
        <v>171695</v>
      </c>
    </row>
    <row r="825" spans="2:5">
      <c r="B825" s="38" t="s">
        <v>416</v>
      </c>
      <c r="C825" s="180">
        <v>3032.1542999999997</v>
      </c>
      <c r="D825" s="180">
        <v>7254.9074000000001</v>
      </c>
      <c r="E825" s="30">
        <v>10287.0617</v>
      </c>
    </row>
    <row r="826" spans="2:5">
      <c r="B826" s="38" t="s">
        <v>417</v>
      </c>
      <c r="C826" s="180">
        <v>7840.5279174783009</v>
      </c>
      <c r="D826" s="180">
        <v>8143.5783228453329</v>
      </c>
      <c r="E826" s="30">
        <v>15984.106240323634</v>
      </c>
    </row>
    <row r="827" spans="2:5">
      <c r="B827" s="38" t="s">
        <v>418</v>
      </c>
      <c r="C827" s="180">
        <v>15766.286620871151</v>
      </c>
      <c r="D827" s="180">
        <v>13362.393376426999</v>
      </c>
      <c r="E827" s="30">
        <v>29128.67999729815</v>
      </c>
    </row>
    <row r="828" spans="2:5">
      <c r="B828" s="38" t="s">
        <v>419</v>
      </c>
      <c r="C828" s="180">
        <v>20403.968393279483</v>
      </c>
      <c r="D828" s="180">
        <v>15045.42219362863</v>
      </c>
      <c r="E828" s="30">
        <v>35449.390586908114</v>
      </c>
    </row>
    <row r="829" spans="2:5">
      <c r="B829" s="38" t="s">
        <v>293</v>
      </c>
      <c r="C829" s="180">
        <v>28239.565604134626</v>
      </c>
      <c r="D829" s="180">
        <v>28102.983000905351</v>
      </c>
      <c r="E829" s="30">
        <v>56342.548605039978</v>
      </c>
    </row>
    <row r="830" spans="2:5">
      <c r="B830" s="38" t="s">
        <v>420</v>
      </c>
      <c r="C830" s="180">
        <v>3190.8715718423055</v>
      </c>
      <c r="D830" s="180">
        <v>2461.0647286631374</v>
      </c>
      <c r="E830" s="30">
        <v>5651.9363005054429</v>
      </c>
    </row>
    <row r="831" spans="2:5">
      <c r="B831" s="38" t="s">
        <v>421</v>
      </c>
      <c r="C831" s="180">
        <v>8433.621485577909</v>
      </c>
      <c r="D831" s="180">
        <v>8318.05932567745</v>
      </c>
      <c r="E831" s="30">
        <v>16751.680811255359</v>
      </c>
    </row>
    <row r="832" spans="2:5">
      <c r="B832" s="38" t="s">
        <v>422</v>
      </c>
      <c r="C832" s="180">
        <v>512.08910214776074</v>
      </c>
      <c r="D832" s="180">
        <v>328.59457342702302</v>
      </c>
      <c r="E832" s="30">
        <v>840.68367557478382</v>
      </c>
    </row>
    <row r="833" spans="2:5">
      <c r="B833" s="38" t="s">
        <v>423</v>
      </c>
      <c r="C833" s="180">
        <v>762.146366607809</v>
      </c>
      <c r="D833" s="180">
        <v>195.52734947723681</v>
      </c>
      <c r="E833" s="30">
        <v>957.67371608504584</v>
      </c>
    </row>
    <row r="834" spans="2:5">
      <c r="B834" s="38" t="s">
        <v>424</v>
      </c>
      <c r="C834" s="180">
        <v>219.76863806066211</v>
      </c>
      <c r="D834" s="180">
        <v>81.469728948848697</v>
      </c>
      <c r="E834" s="30">
        <v>301.2383670095108</v>
      </c>
    </row>
    <row r="835" spans="2:5">
      <c r="B835" s="196" t="s">
        <v>20</v>
      </c>
      <c r="C835" s="31">
        <v>64373</v>
      </c>
      <c r="D835" s="31">
        <v>63412</v>
      </c>
      <c r="E835" s="31">
        <v>127785</v>
      </c>
    </row>
    <row r="836" spans="2:5">
      <c r="B836" s="38" t="s">
        <v>416</v>
      </c>
      <c r="C836" s="30">
        <v>2207.9938999999999</v>
      </c>
      <c r="D836" s="30">
        <v>5523.1851999999999</v>
      </c>
      <c r="E836" s="30">
        <v>7731.1790999999994</v>
      </c>
    </row>
    <row r="837" spans="2:5">
      <c r="B837" s="38" t="s">
        <v>417</v>
      </c>
      <c r="C837" s="30">
        <v>5709.4184865762909</v>
      </c>
      <c r="D837" s="30">
        <v>6199.733337434488</v>
      </c>
      <c r="E837" s="30">
        <v>11909.15182401078</v>
      </c>
    </row>
    <row r="838" spans="2:5">
      <c r="B838" s="38" t="s">
        <v>418</v>
      </c>
      <c r="C838" s="30">
        <v>11480.901445066669</v>
      </c>
      <c r="D838" s="30">
        <v>10172.834643383543</v>
      </c>
      <c r="E838" s="30">
        <v>21653.736088450212</v>
      </c>
    </row>
    <row r="839" spans="2:5">
      <c r="B839" s="38" t="s">
        <v>419</v>
      </c>
      <c r="C839" s="30">
        <v>14858.029404425064</v>
      </c>
      <c r="D839" s="30">
        <v>11454.130095113438</v>
      </c>
      <c r="E839" s="30">
        <v>26312.159499538502</v>
      </c>
    </row>
    <row r="840" spans="2:5">
      <c r="B840" s="38" t="s">
        <v>293</v>
      </c>
      <c r="C840" s="30">
        <v>20563.857384361694</v>
      </c>
      <c r="D840" s="30">
        <v>21394.894686933156</v>
      </c>
      <c r="E840" s="30">
        <v>41958.752071294846</v>
      </c>
    </row>
    <row r="841" spans="2:5">
      <c r="B841" s="38" t="s">
        <v>420</v>
      </c>
      <c r="C841" s="30">
        <v>2323.5707253787255</v>
      </c>
      <c r="D841" s="30">
        <v>1873.6167860108396</v>
      </c>
      <c r="E841" s="30">
        <v>4197.1875113895649</v>
      </c>
    </row>
    <row r="842" spans="2:5">
      <c r="B842" s="38" t="s">
        <v>421</v>
      </c>
      <c r="C842" s="30">
        <v>6141.3051423751622</v>
      </c>
      <c r="D842" s="30">
        <v>6332.5663068151189</v>
      </c>
      <c r="E842" s="30">
        <v>12473.871449190281</v>
      </c>
    </row>
    <row r="843" spans="2:5">
      <c r="B843" s="38" t="s">
        <v>422</v>
      </c>
      <c r="C843" s="30">
        <v>372.89976100448871</v>
      </c>
      <c r="D843" s="30">
        <v>250.16014467013693</v>
      </c>
      <c r="E843" s="30">
        <v>623.05990567462561</v>
      </c>
    </row>
    <row r="844" spans="2:5">
      <c r="B844" s="38" t="s">
        <v>423</v>
      </c>
      <c r="C844" s="30">
        <v>554.98974058714828</v>
      </c>
      <c r="D844" s="30">
        <v>148.85562327479221</v>
      </c>
      <c r="E844" s="30">
        <v>703.84536386194054</v>
      </c>
    </row>
    <row r="845" spans="2:5">
      <c r="B845" s="38" t="s">
        <v>424</v>
      </c>
      <c r="C845" s="30">
        <v>160.03401022475992</v>
      </c>
      <c r="D845" s="30">
        <v>62.023176364496763</v>
      </c>
      <c r="E845" s="30">
        <v>222.05718658925667</v>
      </c>
    </row>
    <row r="846" spans="2:5">
      <c r="B846" s="278" t="s">
        <v>18</v>
      </c>
      <c r="C846" s="31">
        <v>11297</v>
      </c>
      <c r="D846" s="31">
        <v>7399</v>
      </c>
      <c r="E846" s="31">
        <v>18696</v>
      </c>
    </row>
    <row r="847" spans="2:5">
      <c r="B847" s="38" t="s">
        <v>416</v>
      </c>
      <c r="C847" s="30">
        <v>387.48709999999994</v>
      </c>
      <c r="D847" s="30">
        <v>644.4529</v>
      </c>
      <c r="E847" s="30">
        <v>1031.94</v>
      </c>
    </row>
    <row r="848" spans="2:5">
      <c r="B848" s="38" t="s">
        <v>417</v>
      </c>
      <c r="C848" s="30">
        <v>1001.9620126893628</v>
      </c>
      <c r="D848" s="30">
        <v>723.39347384844791</v>
      </c>
      <c r="E848" s="30">
        <v>1725.3554865378107</v>
      </c>
    </row>
    <row r="849" spans="2:23">
      <c r="B849" s="38" t="s">
        <v>418</v>
      </c>
      <c r="C849" s="30">
        <v>2014.8158952498434</v>
      </c>
      <c r="D849" s="30">
        <v>1186.9804378728763</v>
      </c>
      <c r="E849" s="30">
        <v>3201.7963331227197</v>
      </c>
    </row>
    <row r="850" spans="2:23">
      <c r="B850" s="38" t="s">
        <v>419</v>
      </c>
      <c r="C850" s="30">
        <v>2607.4776409642236</v>
      </c>
      <c r="D850" s="30">
        <v>1336.4837660654819</v>
      </c>
      <c r="E850" s="30">
        <v>3943.9614070297057</v>
      </c>
    </row>
    <row r="851" spans="2:23">
      <c r="B851" s="38" t="s">
        <v>293</v>
      </c>
      <c r="C851" s="30">
        <v>3608.8095454792237</v>
      </c>
      <c r="D851" s="30">
        <v>2496.3859488522426</v>
      </c>
      <c r="E851" s="30">
        <v>6105.1954943314668</v>
      </c>
    </row>
    <row r="852" spans="2:23">
      <c r="B852" s="38" t="s">
        <v>420</v>
      </c>
      <c r="C852" s="30">
        <v>407.77000426581742</v>
      </c>
      <c r="D852" s="30">
        <v>218.61620197587527</v>
      </c>
      <c r="E852" s="30">
        <v>626.38620624169266</v>
      </c>
    </row>
    <row r="853" spans="2:23">
      <c r="B853" s="38" t="s">
        <v>421</v>
      </c>
      <c r="C853" s="30">
        <v>1077.7550245197863</v>
      </c>
      <c r="D853" s="30">
        <v>738.89260871956515</v>
      </c>
      <c r="E853" s="30">
        <v>1816.6476332393513</v>
      </c>
    </row>
    <row r="854" spans="2:23">
      <c r="B854" s="38" t="s">
        <v>422</v>
      </c>
      <c r="C854" s="30">
        <v>65.441234680187478</v>
      </c>
      <c r="D854" s="30">
        <v>29.189032208640999</v>
      </c>
      <c r="E854" s="30">
        <v>94.630266888828473</v>
      </c>
    </row>
    <row r="855" spans="2:23">
      <c r="B855" s="38" t="s">
        <v>423</v>
      </c>
      <c r="C855" s="30">
        <v>97.396720665698567</v>
      </c>
      <c r="D855" s="30">
        <v>17.36868032249712</v>
      </c>
      <c r="E855" s="30">
        <v>114.76540098819569</v>
      </c>
    </row>
    <row r="856" spans="2:23">
      <c r="B856" s="38" t="s">
        <v>424</v>
      </c>
      <c r="C856" s="30">
        <v>28.084821485857624</v>
      </c>
      <c r="D856" s="30">
        <v>7.2369501343738021</v>
      </c>
      <c r="E856" s="30">
        <v>35.321771620231424</v>
      </c>
    </row>
    <row r="857" spans="2:23">
      <c r="B857" s="6" t="s">
        <v>14</v>
      </c>
      <c r="C857" s="12"/>
      <c r="D857" s="12"/>
      <c r="E857" s="12"/>
    </row>
    <row r="859" spans="2:23" ht="15">
      <c r="B859" s="2110" t="s">
        <v>426</v>
      </c>
      <c r="C859" s="2110"/>
      <c r="D859" s="2110"/>
      <c r="E859" s="2110"/>
      <c r="F859" s="40"/>
    </row>
    <row r="860" spans="2:23" ht="15">
      <c r="B860" s="2110"/>
      <c r="C860" s="2110"/>
      <c r="D860" s="2110"/>
      <c r="E860" s="2110"/>
      <c r="F860" s="40"/>
    </row>
    <row r="861" spans="2:23" s="7" customFormat="1" ht="12.75">
      <c r="B861" s="301" t="s">
        <v>415</v>
      </c>
      <c r="C861" s="302" t="s">
        <v>7</v>
      </c>
      <c r="D861" s="302" t="s">
        <v>8</v>
      </c>
      <c r="E861" s="302" t="s">
        <v>0</v>
      </c>
      <c r="F861" s="170"/>
      <c r="G861" s="2571"/>
      <c r="H861" s="2571"/>
      <c r="I861" s="2571"/>
      <c r="J861" s="2571"/>
      <c r="K861" s="2571"/>
      <c r="L861" s="2571"/>
      <c r="M861" s="2571"/>
      <c r="N861" s="2571"/>
      <c r="O861" s="2571"/>
      <c r="P861" s="2571"/>
      <c r="Q861" s="2571"/>
      <c r="R861" s="2571"/>
      <c r="S861" s="2571"/>
      <c r="T861" s="2571"/>
      <c r="U861" s="2571"/>
      <c r="V861" s="2571"/>
      <c r="W861" s="2571"/>
    </row>
    <row r="862" spans="2:23">
      <c r="B862" s="196" t="s">
        <v>5</v>
      </c>
      <c r="C862" s="31">
        <v>1197897</v>
      </c>
      <c r="D862" s="31">
        <v>339049</v>
      </c>
      <c r="E862" s="31">
        <v>1536946</v>
      </c>
    </row>
    <row r="863" spans="2:23">
      <c r="B863" s="38" t="s">
        <v>416</v>
      </c>
      <c r="C863" s="30">
        <v>95592.180599999992</v>
      </c>
      <c r="D863" s="30">
        <v>23835.144700000001</v>
      </c>
      <c r="E863" s="30">
        <v>119427.3253</v>
      </c>
      <c r="F863" s="194"/>
    </row>
    <row r="864" spans="2:23">
      <c r="B864" s="38" t="s">
        <v>417</v>
      </c>
      <c r="C864" s="30">
        <v>244023.87575957263</v>
      </c>
      <c r="D864" s="30">
        <v>48260.20298985867</v>
      </c>
      <c r="E864" s="30">
        <v>292284.0787494313</v>
      </c>
    </row>
    <row r="865" spans="2:5">
      <c r="B865" s="38" t="s">
        <v>418</v>
      </c>
      <c r="C865" s="30">
        <v>190647.94376023943</v>
      </c>
      <c r="D865" s="30">
        <v>45046.354576098434</v>
      </c>
      <c r="E865" s="30">
        <v>235694.29833633787</v>
      </c>
    </row>
    <row r="866" spans="2:5">
      <c r="B866" s="38" t="s">
        <v>419</v>
      </c>
      <c r="C866" s="30">
        <v>206377.14763070643</v>
      </c>
      <c r="D866" s="30">
        <v>47368.09767112293</v>
      </c>
      <c r="E866" s="30">
        <v>253745.24530182936</v>
      </c>
    </row>
    <row r="867" spans="2:5">
      <c r="B867" s="38" t="s">
        <v>293</v>
      </c>
      <c r="C867" s="30">
        <v>244853.43488707667</v>
      </c>
      <c r="D867" s="30">
        <v>89331.086646376367</v>
      </c>
      <c r="E867" s="30">
        <v>334184.52153345302</v>
      </c>
    </row>
    <row r="868" spans="2:5">
      <c r="B868" s="38" t="s">
        <v>420</v>
      </c>
      <c r="C868" s="30">
        <v>51503.226106898859</v>
      </c>
      <c r="D868" s="30">
        <v>21114.104737709058</v>
      </c>
      <c r="E868" s="30">
        <v>72617.330844607917</v>
      </c>
    </row>
    <row r="869" spans="2:5">
      <c r="B869" s="38" t="s">
        <v>421</v>
      </c>
      <c r="C869" s="30">
        <v>141568.55593163392</v>
      </c>
      <c r="D869" s="30">
        <v>56743.004120794249</v>
      </c>
      <c r="E869" s="30">
        <v>198311.56005242816</v>
      </c>
    </row>
    <row r="870" spans="2:5">
      <c r="B870" s="38" t="s">
        <v>422</v>
      </c>
      <c r="C870" s="30">
        <v>5160.4298828180963</v>
      </c>
      <c r="D870" s="30">
        <v>2116.0908355385177</v>
      </c>
      <c r="E870" s="30">
        <v>7276.5207183566145</v>
      </c>
    </row>
    <row r="871" spans="2:5">
      <c r="B871" s="38" t="s">
        <v>423</v>
      </c>
      <c r="C871" s="30">
        <v>13028.84588300563</v>
      </c>
      <c r="D871" s="30">
        <v>4270.4755400847698</v>
      </c>
      <c r="E871" s="30">
        <v>17299.321423090398</v>
      </c>
    </row>
    <row r="872" spans="2:5">
      <c r="B872" s="38" t="s">
        <v>424</v>
      </c>
      <c r="C872" s="30">
        <v>5141.3595580478886</v>
      </c>
      <c r="D872" s="30">
        <v>964.43818241701865</v>
      </c>
      <c r="E872" s="30">
        <v>6105.7977404649073</v>
      </c>
    </row>
    <row r="873" spans="2:5">
      <c r="B873" s="196" t="s">
        <v>19</v>
      </c>
      <c r="C873" s="31">
        <v>743264</v>
      </c>
      <c r="D873" s="31">
        <v>231456</v>
      </c>
      <c r="E873" s="31">
        <v>974720</v>
      </c>
    </row>
    <row r="874" spans="2:5">
      <c r="B874" s="38" t="s">
        <v>416</v>
      </c>
      <c r="C874" s="180">
        <v>59312.467199999999</v>
      </c>
      <c r="D874" s="180">
        <v>16271.3568</v>
      </c>
      <c r="E874" s="30">
        <v>75583.823999999993</v>
      </c>
    </row>
    <row r="875" spans="2:5">
      <c r="B875" s="38" t="s">
        <v>417</v>
      </c>
      <c r="C875" s="180">
        <v>151410.48186326787</v>
      </c>
      <c r="D875" s="180">
        <v>32945.425419985695</v>
      </c>
      <c r="E875" s="30">
        <v>184355.90728325356</v>
      </c>
    </row>
    <row r="876" spans="2:5">
      <c r="B876" s="38" t="s">
        <v>418</v>
      </c>
      <c r="C876" s="180">
        <v>118292.10130003716</v>
      </c>
      <c r="D876" s="180">
        <v>30751.45198707396</v>
      </c>
      <c r="E876" s="30">
        <v>149043.55328711111</v>
      </c>
    </row>
    <row r="877" spans="2:5">
      <c r="B877" s="38" t="s">
        <v>419</v>
      </c>
      <c r="C877" s="180">
        <v>128051.66408847287</v>
      </c>
      <c r="D877" s="180">
        <v>32336.418672721138</v>
      </c>
      <c r="E877" s="30">
        <v>160388.082761194</v>
      </c>
    </row>
    <row r="878" spans="2:5">
      <c r="B878" s="38" t="s">
        <v>293</v>
      </c>
      <c r="C878" s="180">
        <v>151925.20177269678</v>
      </c>
      <c r="D878" s="180">
        <v>60982.972935545273</v>
      </c>
      <c r="E878" s="30">
        <v>212908.17470824206</v>
      </c>
    </row>
    <row r="879" spans="2:5">
      <c r="B879" s="38" t="s">
        <v>420</v>
      </c>
      <c r="C879" s="180">
        <v>31956.415158496995</v>
      </c>
      <c r="D879" s="180">
        <v>14413.805161410852</v>
      </c>
      <c r="E879" s="30">
        <v>46370.22031990785</v>
      </c>
    </row>
    <row r="880" spans="2:5">
      <c r="B880" s="38" t="s">
        <v>421</v>
      </c>
      <c r="C880" s="180">
        <v>87839.614888400218</v>
      </c>
      <c r="D880" s="180">
        <v>38736.314697234186</v>
      </c>
      <c r="E880" s="30">
        <v>126575.92958563441</v>
      </c>
    </row>
    <row r="881" spans="2:5">
      <c r="B881" s="38" t="s">
        <v>422</v>
      </c>
      <c r="C881" s="180">
        <v>3201.912815895615</v>
      </c>
      <c r="D881" s="180">
        <v>1444.5756230822187</v>
      </c>
      <c r="E881" s="30">
        <v>4646.4884389778335</v>
      </c>
    </row>
    <row r="882" spans="2:5">
      <c r="B882" s="38" t="s">
        <v>423</v>
      </c>
      <c r="C882" s="180">
        <v>8084.0607384326831</v>
      </c>
      <c r="D882" s="180">
        <v>2915.2930302282575</v>
      </c>
      <c r="E882" s="30">
        <v>10999.353768660942</v>
      </c>
    </row>
    <row r="883" spans="2:5">
      <c r="B883" s="38" t="s">
        <v>424</v>
      </c>
      <c r="C883" s="180">
        <v>3190.0801742995482</v>
      </c>
      <c r="D883" s="180">
        <v>658.38567271843738</v>
      </c>
      <c r="E883" s="30">
        <v>3848.4658470179857</v>
      </c>
    </row>
    <row r="884" spans="2:5">
      <c r="B884" s="196" t="s">
        <v>20</v>
      </c>
      <c r="C884" s="31">
        <v>272027</v>
      </c>
      <c r="D884" s="31">
        <v>95708</v>
      </c>
      <c r="E884" s="31">
        <v>367735</v>
      </c>
    </row>
    <row r="885" spans="2:5">
      <c r="B885" s="38" t="s">
        <v>416</v>
      </c>
      <c r="C885" s="30">
        <v>21707.7546</v>
      </c>
      <c r="D885" s="30">
        <v>6728.2723999999998</v>
      </c>
      <c r="E885" s="30">
        <v>28436.027000000002</v>
      </c>
    </row>
    <row r="886" spans="2:5">
      <c r="B886" s="38" t="s">
        <v>417</v>
      </c>
      <c r="C886" s="30">
        <v>55414.683275147414</v>
      </c>
      <c r="D886" s="30">
        <v>13623.067780035906</v>
      </c>
      <c r="E886" s="30">
        <v>69037.751055183326</v>
      </c>
    </row>
    <row r="887" spans="2:5">
      <c r="B887" s="38" t="s">
        <v>418</v>
      </c>
      <c r="C887" s="30">
        <v>43293.695699435477</v>
      </c>
      <c r="D887" s="30">
        <v>12715.850817342711</v>
      </c>
      <c r="E887" s="30">
        <v>56009.546516778188</v>
      </c>
    </row>
    <row r="888" spans="2:5">
      <c r="B888" s="38" t="s">
        <v>419</v>
      </c>
      <c r="C888" s="30">
        <v>46865.595571687867</v>
      </c>
      <c r="D888" s="30">
        <v>13371.241006190354</v>
      </c>
      <c r="E888" s="30">
        <v>60236.836577878217</v>
      </c>
    </row>
    <row r="889" spans="2:5">
      <c r="B889" s="38" t="s">
        <v>293</v>
      </c>
      <c r="C889" s="30">
        <v>55603.065482280035</v>
      </c>
      <c r="D889" s="30">
        <v>25216.708029669426</v>
      </c>
      <c r="E889" s="30">
        <v>80819.773511949461</v>
      </c>
    </row>
    <row r="890" spans="2:5">
      <c r="B890" s="38" t="s">
        <v>420</v>
      </c>
      <c r="C890" s="30">
        <v>11695.72015639189</v>
      </c>
      <c r="D890" s="30">
        <v>5960.1672213652264</v>
      </c>
      <c r="E890" s="30">
        <v>17655.887377757117</v>
      </c>
    </row>
    <row r="891" spans="2:5">
      <c r="B891" s="38" t="s">
        <v>421</v>
      </c>
      <c r="C891" s="30">
        <v>32148.398037906918</v>
      </c>
      <c r="D891" s="30">
        <v>16017.624114487806</v>
      </c>
      <c r="E891" s="30">
        <v>48166.022152394726</v>
      </c>
    </row>
    <row r="892" spans="2:5">
      <c r="B892" s="38" t="s">
        <v>422</v>
      </c>
      <c r="C892" s="30">
        <v>1171.8672471283912</v>
      </c>
      <c r="D892" s="30">
        <v>597.33791188801752</v>
      </c>
      <c r="E892" s="30">
        <v>1769.2051590164087</v>
      </c>
    </row>
    <row r="893" spans="2:5">
      <c r="B893" s="38" t="s">
        <v>423</v>
      </c>
      <c r="C893" s="30">
        <v>2958.683308344851</v>
      </c>
      <c r="D893" s="30">
        <v>1205.4855581064483</v>
      </c>
      <c r="E893" s="30">
        <v>4164.1688664512994</v>
      </c>
    </row>
    <row r="894" spans="2:5">
      <c r="B894" s="38" t="s">
        <v>424</v>
      </c>
      <c r="C894" s="30">
        <v>1167.5366216770665</v>
      </c>
      <c r="D894" s="30">
        <v>272.24516091410982</v>
      </c>
      <c r="E894" s="30">
        <v>1439.7817825911764</v>
      </c>
    </row>
    <row r="895" spans="2:5">
      <c r="B895" s="278" t="s">
        <v>18</v>
      </c>
      <c r="C895" s="31">
        <v>182606</v>
      </c>
      <c r="D895" s="31">
        <v>11885</v>
      </c>
      <c r="E895" s="31">
        <v>194491</v>
      </c>
    </row>
    <row r="896" spans="2:5">
      <c r="B896" s="38" t="s">
        <v>416</v>
      </c>
      <c r="C896" s="30">
        <v>14571.958799999999</v>
      </c>
      <c r="D896" s="30">
        <v>835.51549999999997</v>
      </c>
      <c r="E896" s="30">
        <v>15407.474299999998</v>
      </c>
    </row>
    <row r="897" spans="2:5">
      <c r="B897" s="38" t="s">
        <v>417</v>
      </c>
      <c r="C897" s="30">
        <v>37198.710621157348</v>
      </c>
      <c r="D897" s="30">
        <v>1691.7097898370746</v>
      </c>
      <c r="E897" s="30">
        <v>38890.420410994426</v>
      </c>
    </row>
    <row r="898" spans="2:5">
      <c r="B898" s="38" t="s">
        <v>418</v>
      </c>
      <c r="C898" s="30">
        <v>29062.146760766813</v>
      </c>
      <c r="D898" s="30">
        <v>1579.0517716817626</v>
      </c>
      <c r="E898" s="30">
        <v>30641.198532448576</v>
      </c>
    </row>
    <row r="899" spans="2:5">
      <c r="B899" s="38" t="s">
        <v>419</v>
      </c>
      <c r="C899" s="30">
        <v>31459.887970545697</v>
      </c>
      <c r="D899" s="30">
        <v>1660.4379922114385</v>
      </c>
      <c r="E899" s="30">
        <v>33120.325962757139</v>
      </c>
    </row>
    <row r="900" spans="2:5">
      <c r="B900" s="38" t="s">
        <v>293</v>
      </c>
      <c r="C900" s="30">
        <v>37325.167632099859</v>
      </c>
      <c r="D900" s="30">
        <v>3131.4056811616701</v>
      </c>
      <c r="E900" s="30">
        <v>40456.573313261528</v>
      </c>
    </row>
    <row r="901" spans="2:5">
      <c r="B901" s="38" t="s">
        <v>420</v>
      </c>
      <c r="C901" s="30">
        <v>7851.0907920099753</v>
      </c>
      <c r="D901" s="30">
        <v>740.13235493298066</v>
      </c>
      <c r="E901" s="30">
        <v>8591.2231469429553</v>
      </c>
    </row>
    <row r="902" spans="2:5">
      <c r="B902" s="38" t="s">
        <v>421</v>
      </c>
      <c r="C902" s="30">
        <v>21580.543005326788</v>
      </c>
      <c r="D902" s="30">
        <v>1989.0653090722569</v>
      </c>
      <c r="E902" s="30">
        <v>23569.608314399044</v>
      </c>
    </row>
    <row r="903" spans="2:5">
      <c r="B903" s="38" t="s">
        <v>422</v>
      </c>
      <c r="C903" s="30">
        <v>786.64981979409026</v>
      </c>
      <c r="D903" s="30">
        <v>74.177300568281524</v>
      </c>
      <c r="E903" s="30">
        <v>860.82712036237183</v>
      </c>
    </row>
    <row r="904" spans="2:5">
      <c r="B904" s="38" t="s">
        <v>423</v>
      </c>
      <c r="C904" s="30">
        <v>1986.1018362280947</v>
      </c>
      <c r="D904" s="30">
        <v>149.69695175006413</v>
      </c>
      <c r="E904" s="30">
        <v>2135.798787978159</v>
      </c>
    </row>
    <row r="905" spans="2:5">
      <c r="B905" s="38" t="s">
        <v>424</v>
      </c>
      <c r="C905" s="30">
        <v>783.74276207127389</v>
      </c>
      <c r="D905" s="30">
        <v>33.807348784471465</v>
      </c>
      <c r="E905" s="30">
        <v>817.5501108557454</v>
      </c>
    </row>
    <row r="906" spans="2:5">
      <c r="B906" s="6" t="s">
        <v>14</v>
      </c>
      <c r="C906" s="12"/>
      <c r="D906" s="12"/>
      <c r="E906" s="12"/>
    </row>
    <row r="907" spans="2:5">
      <c r="B907" s="273"/>
    </row>
  </sheetData>
  <protectedRanges>
    <protectedRange sqref="B4:D11 E4" name="All"/>
    <protectedRange sqref="J130:J131 H129:H133" name="All_4"/>
    <protectedRange sqref="G360:G361 G378:G379 G369:G370 G416:G439" name="All_23"/>
    <protectedRange sqref="C787:D796 C765:D774 C776:D785" name="All_1_1"/>
    <protectedRange sqref="C847:D856 C825:D834 C836:D845" name="All_2_1"/>
    <protectedRange sqref="C896:D905 C874:D883 C885:D894" name="All_3_1"/>
    <protectedRange sqref="C393" name="All_21_1"/>
    <protectedRange sqref="D393:E393" name="All_22_1"/>
    <protectedRange sqref="D112:D115 D118:D122" name="All_11_1_1"/>
    <protectedRange sqref="E112 E118" name="All_11_1"/>
    <protectedRange sqref="C147:C148 C150:C151 C153:C154" name="All_18_1"/>
    <protectedRange sqref="E5:E6 E11" name="All_1"/>
    <protectedRange sqref="D147:D148 D150:D151 D153:D154" name="All_18_1_1"/>
    <protectedRange sqref="E14" name="All_1_2"/>
    <protectedRange sqref="C450" name="All_23_2_1"/>
  </protectedRanges>
  <mergeCells count="48">
    <mergeCell ref="B733:F733"/>
    <mergeCell ref="B747:F747"/>
    <mergeCell ref="B761:E762"/>
    <mergeCell ref="B810:E811"/>
    <mergeCell ref="B859:E860"/>
    <mergeCell ref="B718:F719"/>
    <mergeCell ref="B523:E523"/>
    <mergeCell ref="B554:E554"/>
    <mergeCell ref="B563:E563"/>
    <mergeCell ref="B590:F590"/>
    <mergeCell ref="B631:F631"/>
    <mergeCell ref="B671:E671"/>
    <mergeCell ref="B673:E673"/>
    <mergeCell ref="B684:F685"/>
    <mergeCell ref="B688:F689"/>
    <mergeCell ref="B700:F701"/>
    <mergeCell ref="B703:F704"/>
    <mergeCell ref="C468:D468"/>
    <mergeCell ref="E468:F468"/>
    <mergeCell ref="C469:D469"/>
    <mergeCell ref="E469:F469"/>
    <mergeCell ref="C470:D470"/>
    <mergeCell ref="E470:F470"/>
    <mergeCell ref="C467:D467"/>
    <mergeCell ref="E467:F467"/>
    <mergeCell ref="B269:F270"/>
    <mergeCell ref="B311:F311"/>
    <mergeCell ref="C314:F314"/>
    <mergeCell ref="B354:F355"/>
    <mergeCell ref="B413:F413"/>
    <mergeCell ref="B436:E436"/>
    <mergeCell ref="B438:F438"/>
    <mergeCell ref="B455:F455"/>
    <mergeCell ref="B464:F465"/>
    <mergeCell ref="C466:D466"/>
    <mergeCell ref="E466:F466"/>
    <mergeCell ref="B228:F229"/>
    <mergeCell ref="B2:F2"/>
    <mergeCell ref="F4:F21"/>
    <mergeCell ref="B23:F23"/>
    <mergeCell ref="B43:D43"/>
    <mergeCell ref="B83:F83"/>
    <mergeCell ref="B92:F92"/>
    <mergeCell ref="B102:F103"/>
    <mergeCell ref="B105:C105"/>
    <mergeCell ref="B126:F127"/>
    <mergeCell ref="B155:C155"/>
    <mergeCell ref="B208:F208"/>
  </mergeCells>
  <pageMargins left="0.7" right="0.7" top="0.75" bottom="0.56999999999999995" header="0.3" footer="0.3"/>
  <pageSetup paperSize="9" scale="69" orientation="portrait" r:id="rId1"/>
  <headerFooter>
    <oddFooter>&amp;C&amp;P</oddFooter>
  </headerFooter>
  <rowBreaks count="18" manualBreakCount="18">
    <brk id="21" max="16383" man="1"/>
    <brk id="63" max="5" man="1"/>
    <brk id="101" max="5" man="1"/>
    <brk id="169" max="5" man="1"/>
    <brk id="226" max="5" man="1"/>
    <brk id="268" max="5" man="1"/>
    <brk id="327" max="5" man="1"/>
    <brk id="394" max="5" man="1"/>
    <brk id="436" max="5" man="1"/>
    <brk id="463" max="5" man="1"/>
    <brk id="522" max="5" man="1"/>
    <brk id="562" max="5" man="1"/>
    <brk id="588" max="5" man="1"/>
    <brk id="630" max="5" man="1"/>
    <brk id="686" max="5" man="1"/>
    <brk id="760" max="5" man="1"/>
    <brk id="809" max="5" man="1"/>
    <brk id="858" max="5"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28182"/>
  </sheetPr>
  <dimension ref="A1:O268"/>
  <sheetViews>
    <sheetView view="pageBreakPreview" topLeftCell="A61" zoomScaleNormal="100" zoomScaleSheetLayoutView="100" workbookViewId="0">
      <selection activeCell="G61" sqref="G1:L1048576"/>
    </sheetView>
  </sheetViews>
  <sheetFormatPr defaultRowHeight="14.25"/>
  <cols>
    <col min="1" max="1" width="2.7109375" style="2" customWidth="1"/>
    <col min="2" max="2" width="43" style="7" customWidth="1"/>
    <col min="3" max="6" width="15.7109375" style="170" customWidth="1"/>
    <col min="7" max="7" width="15.140625" style="2631" bestFit="1" customWidth="1"/>
    <col min="8" max="8" width="14.140625" style="2560" customWidth="1"/>
    <col min="9" max="9" width="10.42578125" style="2560" customWidth="1"/>
    <col min="10" max="10" width="11.28515625" style="2560" customWidth="1"/>
    <col min="11" max="11" width="16.7109375" style="2560" customWidth="1"/>
    <col min="12" max="12" width="12" style="2560" customWidth="1"/>
    <col min="13" max="13" width="5.140625" style="2560" bestFit="1" customWidth="1"/>
    <col min="14" max="14" width="9.42578125" style="2560" bestFit="1" customWidth="1"/>
    <col min="15" max="15" width="9.140625" style="2560"/>
    <col min="16" max="16384" width="9.140625" style="2"/>
  </cols>
  <sheetData>
    <row r="1" spans="1:7" ht="18">
      <c r="B1" s="21" t="s">
        <v>427</v>
      </c>
    </row>
    <row r="2" spans="1:7" ht="201.75" customHeight="1">
      <c r="B2" s="2119" t="s">
        <v>428</v>
      </c>
      <c r="C2" s="2119"/>
      <c r="D2" s="2119"/>
      <c r="E2" s="2119"/>
      <c r="F2" s="2119"/>
    </row>
    <row r="4" spans="1:7" ht="15">
      <c r="B4" s="303" t="s">
        <v>429</v>
      </c>
      <c r="C4" s="184"/>
      <c r="D4" s="184"/>
      <c r="E4" s="304"/>
      <c r="F4" s="184"/>
    </row>
    <row r="5" spans="1:7">
      <c r="A5" s="172"/>
      <c r="B5" s="20" t="s">
        <v>430</v>
      </c>
      <c r="C5" s="32"/>
      <c r="D5" s="305">
        <v>2.3156090004413836</v>
      </c>
      <c r="E5" s="2135">
        <v>2011</v>
      </c>
      <c r="G5" s="2632"/>
    </row>
    <row r="6" spans="1:7">
      <c r="A6" s="172"/>
      <c r="B6" s="20" t="s">
        <v>431</v>
      </c>
      <c r="C6" s="32"/>
      <c r="D6" s="305">
        <v>1.7291455780846985</v>
      </c>
      <c r="E6" s="2135"/>
      <c r="F6" s="468"/>
      <c r="G6" s="2632"/>
    </row>
    <row r="7" spans="1:7">
      <c r="A7" s="172"/>
      <c r="B7" s="20" t="s">
        <v>432</v>
      </c>
      <c r="C7" s="32"/>
      <c r="D7" s="305">
        <v>4.9639095797216921</v>
      </c>
      <c r="E7" s="2135"/>
      <c r="G7" s="2632"/>
    </row>
    <row r="8" spans="1:7">
      <c r="A8" s="172"/>
      <c r="B8" s="20" t="s">
        <v>433</v>
      </c>
      <c r="C8" s="18"/>
      <c r="D8" s="306">
        <v>35</v>
      </c>
      <c r="E8" s="2135"/>
      <c r="G8" s="2632"/>
    </row>
    <row r="9" spans="1:7">
      <c r="A9" s="172"/>
      <c r="B9" s="20" t="s">
        <v>434</v>
      </c>
      <c r="C9" s="307"/>
      <c r="D9" s="307">
        <v>3659</v>
      </c>
      <c r="E9" s="2135"/>
      <c r="G9" s="2632"/>
    </row>
    <row r="10" spans="1:7">
      <c r="A10" s="172"/>
      <c r="B10" s="20" t="s">
        <v>435</v>
      </c>
      <c r="C10" s="18"/>
      <c r="D10" s="307">
        <v>494</v>
      </c>
      <c r="E10" s="2135"/>
      <c r="G10" s="2632"/>
    </row>
    <row r="11" spans="1:7">
      <c r="A11" s="172"/>
      <c r="B11" s="20" t="s">
        <v>436</v>
      </c>
      <c r="C11" s="18"/>
      <c r="D11" s="308">
        <v>265</v>
      </c>
      <c r="E11" s="2135"/>
      <c r="G11" s="2632"/>
    </row>
    <row r="12" spans="1:7">
      <c r="A12" s="172"/>
      <c r="B12" s="20" t="s">
        <v>437</v>
      </c>
      <c r="C12" s="18"/>
      <c r="D12" s="308">
        <v>427</v>
      </c>
      <c r="E12" s="2135"/>
      <c r="G12" s="2632"/>
    </row>
    <row r="13" spans="1:7">
      <c r="A13" s="172"/>
      <c r="B13" s="20" t="s">
        <v>438</v>
      </c>
      <c r="C13" s="307"/>
      <c r="D13" s="308">
        <v>4900</v>
      </c>
      <c r="E13" s="2135"/>
      <c r="G13" s="2633"/>
    </row>
    <row r="14" spans="1:7">
      <c r="A14" s="172"/>
      <c r="B14" s="20" t="s">
        <v>439</v>
      </c>
      <c r="C14" s="307"/>
      <c r="D14" s="307">
        <v>10504</v>
      </c>
      <c r="E14" s="2135"/>
      <c r="G14" s="2632"/>
    </row>
    <row r="15" spans="1:7">
      <c r="A15" s="10"/>
      <c r="B15" s="20"/>
      <c r="C15" s="184"/>
      <c r="D15" s="307"/>
      <c r="E15" s="309"/>
    </row>
    <row r="16" spans="1:7" ht="15">
      <c r="A16" s="10"/>
      <c r="B16" s="3" t="s">
        <v>440</v>
      </c>
      <c r="C16" s="184"/>
      <c r="D16" s="184"/>
    </row>
    <row r="17" spans="1:15" ht="15">
      <c r="A17" s="10"/>
      <c r="B17" s="4"/>
      <c r="C17" s="184"/>
      <c r="D17" s="184"/>
      <c r="H17" s="2626"/>
      <c r="I17" s="2626"/>
      <c r="J17" s="2626"/>
      <c r="K17" s="2626"/>
      <c r="L17" s="2626"/>
    </row>
    <row r="18" spans="1:15" s="22" customFormat="1">
      <c r="A18" s="194"/>
      <c r="B18" s="8"/>
      <c r="C18" s="184"/>
      <c r="D18" s="184"/>
      <c r="E18" s="170"/>
      <c r="F18" s="170"/>
      <c r="G18" s="2631"/>
      <c r="H18" s="2626"/>
      <c r="I18" s="2626"/>
      <c r="J18" s="2626"/>
      <c r="K18" s="2626"/>
      <c r="L18" s="2626"/>
      <c r="M18" s="2560"/>
      <c r="N18" s="2560"/>
      <c r="O18" s="2631"/>
    </row>
    <row r="19" spans="1:15" s="22" customFormat="1">
      <c r="A19" s="194"/>
      <c r="B19" s="8"/>
      <c r="C19" s="184"/>
      <c r="D19" s="184"/>
      <c r="E19" s="170"/>
      <c r="F19" s="170"/>
      <c r="G19" s="2631"/>
      <c r="H19" s="2626"/>
      <c r="I19" s="2626"/>
      <c r="J19" s="2626"/>
      <c r="K19" s="2626"/>
      <c r="L19" s="2626"/>
      <c r="M19" s="2560"/>
      <c r="N19" s="2560"/>
      <c r="O19" s="2631"/>
    </row>
    <row r="20" spans="1:15" s="22" customFormat="1">
      <c r="A20" s="194"/>
      <c r="B20" s="8"/>
      <c r="C20" s="184"/>
      <c r="D20" s="184"/>
      <c r="E20" s="170"/>
      <c r="F20" s="170"/>
      <c r="G20" s="2631"/>
      <c r="H20" s="2626"/>
      <c r="I20" s="2626"/>
      <c r="J20" s="2626"/>
      <c r="K20" s="2626"/>
      <c r="L20" s="2626"/>
      <c r="M20" s="2560"/>
      <c r="N20" s="2560"/>
      <c r="O20" s="2631"/>
    </row>
    <row r="21" spans="1:15" s="22" customFormat="1" ht="15">
      <c r="A21" s="194"/>
      <c r="B21" s="8"/>
      <c r="C21" s="184"/>
      <c r="D21" s="184"/>
      <c r="E21" s="170"/>
      <c r="F21" s="170"/>
      <c r="G21" s="2631"/>
      <c r="H21" s="2626"/>
      <c r="I21" s="2634" t="s">
        <v>19</v>
      </c>
      <c r="J21" s="2634" t="s">
        <v>20</v>
      </c>
      <c r="K21" s="2635" t="s">
        <v>18</v>
      </c>
      <c r="L21" s="2626"/>
      <c r="M21" s="2560"/>
      <c r="N21" s="2560"/>
      <c r="O21" s="2631"/>
    </row>
    <row r="22" spans="1:15" s="22" customFormat="1">
      <c r="A22" s="194"/>
      <c r="B22" s="8"/>
      <c r="C22" s="184"/>
      <c r="D22" s="184"/>
      <c r="E22" s="170"/>
      <c r="F22" s="170"/>
      <c r="G22" s="2631"/>
      <c r="H22" s="2564" t="s">
        <v>441</v>
      </c>
      <c r="I22" s="2565">
        <v>19</v>
      </c>
      <c r="J22" s="2565">
        <v>10</v>
      </c>
      <c r="K22" s="2565">
        <v>6</v>
      </c>
      <c r="L22" s="2626"/>
      <c r="M22" s="2560"/>
      <c r="N22" s="2560"/>
      <c r="O22" s="2631"/>
    </row>
    <row r="23" spans="1:15" s="22" customFormat="1">
      <c r="A23" s="194"/>
      <c r="B23" s="8"/>
      <c r="C23" s="184"/>
      <c r="D23" s="184"/>
      <c r="E23" s="170"/>
      <c r="F23" s="170"/>
      <c r="G23" s="2631"/>
      <c r="H23" s="2564" t="s">
        <v>442</v>
      </c>
      <c r="I23" s="2565">
        <v>348</v>
      </c>
      <c r="J23" s="2565">
        <v>124</v>
      </c>
      <c r="K23" s="2565">
        <v>22</v>
      </c>
      <c r="L23" s="2626"/>
      <c r="M23" s="2560"/>
      <c r="N23" s="2560"/>
      <c r="O23" s="2631"/>
    </row>
    <row r="24" spans="1:15" s="22" customFormat="1">
      <c r="A24" s="194"/>
      <c r="B24" s="8"/>
      <c r="C24" s="184"/>
      <c r="D24" s="184"/>
      <c r="E24" s="170"/>
      <c r="F24" s="170"/>
      <c r="G24" s="2631"/>
      <c r="H24" s="2564" t="s">
        <v>443</v>
      </c>
      <c r="I24" s="2565">
        <v>180</v>
      </c>
      <c r="J24" s="2565">
        <v>81</v>
      </c>
      <c r="K24" s="2565">
        <v>4</v>
      </c>
      <c r="L24" s="2626"/>
      <c r="M24" s="2560"/>
      <c r="N24" s="2560"/>
      <c r="O24" s="2631"/>
    </row>
    <row r="25" spans="1:15" s="22" customFormat="1">
      <c r="A25" s="194"/>
      <c r="B25" s="8"/>
      <c r="C25" s="184"/>
      <c r="D25" s="184"/>
      <c r="E25" s="170"/>
      <c r="F25" s="170"/>
      <c r="G25" s="2631"/>
      <c r="H25" s="2560"/>
      <c r="I25" s="2560"/>
      <c r="J25" s="2560"/>
      <c r="K25" s="2560"/>
      <c r="L25" s="2560"/>
      <c r="M25" s="2560"/>
      <c r="N25" s="2560"/>
      <c r="O25" s="2631"/>
    </row>
    <row r="26" spans="1:15" s="22" customFormat="1">
      <c r="A26" s="194"/>
      <c r="B26" s="8"/>
      <c r="C26" s="184"/>
      <c r="D26" s="184"/>
      <c r="E26" s="170"/>
      <c r="F26" s="170"/>
      <c r="G26" s="2631"/>
      <c r="H26" s="2560"/>
      <c r="I26" s="2567"/>
      <c r="J26" s="2567"/>
      <c r="K26" s="2560"/>
      <c r="L26" s="2560"/>
      <c r="M26" s="2560"/>
      <c r="N26" s="2560"/>
      <c r="O26" s="2631"/>
    </row>
    <row r="27" spans="1:15" s="22" customFormat="1">
      <c r="A27" s="194"/>
      <c r="B27" s="8"/>
      <c r="C27" s="184"/>
      <c r="D27" s="184"/>
      <c r="E27" s="170"/>
      <c r="F27" s="170"/>
      <c r="G27" s="2631"/>
      <c r="H27" s="2560"/>
      <c r="I27" s="2567"/>
      <c r="J27" s="2567"/>
      <c r="K27" s="2560"/>
      <c r="L27" s="2560"/>
      <c r="M27" s="2560"/>
      <c r="N27" s="2560"/>
      <c r="O27" s="2631"/>
    </row>
    <row r="28" spans="1:15" s="22" customFormat="1">
      <c r="A28" s="194"/>
      <c r="B28" s="8"/>
      <c r="C28" s="184"/>
      <c r="D28" s="184"/>
      <c r="E28" s="170"/>
      <c r="F28" s="170"/>
      <c r="G28" s="2631"/>
      <c r="H28" s="2560"/>
      <c r="I28" s="2567"/>
      <c r="J28" s="2567"/>
      <c r="K28" s="2560"/>
      <c r="L28" s="2560"/>
      <c r="M28" s="2560"/>
      <c r="N28" s="2560"/>
      <c r="O28" s="2631"/>
    </row>
    <row r="29" spans="1:15" s="22" customFormat="1">
      <c r="A29" s="194"/>
      <c r="B29" s="8"/>
      <c r="C29" s="184"/>
      <c r="D29" s="184"/>
      <c r="E29" s="170"/>
      <c r="F29" s="170"/>
      <c r="G29" s="2631"/>
      <c r="H29" s="2560"/>
      <c r="I29" s="2560"/>
      <c r="J29" s="2560"/>
      <c r="K29" s="2560"/>
      <c r="L29" s="2560"/>
      <c r="M29" s="2560"/>
      <c r="N29" s="2560"/>
      <c r="O29" s="2631"/>
    </row>
    <row r="30" spans="1:15" s="22" customFormat="1">
      <c r="A30" s="194"/>
      <c r="B30" s="8"/>
      <c r="C30" s="184"/>
      <c r="D30" s="184"/>
      <c r="E30" s="170"/>
      <c r="F30" s="170"/>
      <c r="G30" s="2631"/>
      <c r="H30" s="2560"/>
      <c r="I30" s="2560"/>
      <c r="J30" s="2560"/>
      <c r="K30" s="2560"/>
      <c r="L30" s="2560"/>
      <c r="M30" s="2560"/>
      <c r="N30" s="2560"/>
      <c r="O30" s="2631"/>
    </row>
    <row r="31" spans="1:15" s="22" customFormat="1">
      <c r="A31" s="194"/>
      <c r="B31" s="8"/>
      <c r="C31" s="184"/>
      <c r="D31" s="184"/>
      <c r="E31" s="170"/>
      <c r="F31" s="170"/>
      <c r="G31" s="2631"/>
      <c r="H31" s="2560"/>
      <c r="I31" s="2560"/>
      <c r="J31" s="2560"/>
      <c r="K31" s="2560"/>
      <c r="L31" s="2560"/>
      <c r="M31" s="2560"/>
      <c r="N31" s="2560"/>
      <c r="O31" s="2631"/>
    </row>
    <row r="32" spans="1:15" s="22" customFormat="1">
      <c r="A32" s="194"/>
      <c r="B32" s="8"/>
      <c r="C32" s="184"/>
      <c r="D32" s="184"/>
      <c r="E32" s="170"/>
      <c r="F32" s="170"/>
      <c r="G32" s="2631"/>
      <c r="H32" s="2560"/>
      <c r="I32" s="2560"/>
      <c r="J32" s="2560"/>
      <c r="K32" s="2560"/>
      <c r="L32" s="2560"/>
      <c r="M32" s="2560"/>
      <c r="N32" s="2560"/>
      <c r="O32" s="2631"/>
    </row>
    <row r="33" spans="1:15" s="22" customFormat="1">
      <c r="A33" s="194"/>
      <c r="B33" s="8"/>
      <c r="C33" s="184"/>
      <c r="D33" s="184"/>
      <c r="E33" s="170"/>
      <c r="F33" s="170"/>
      <c r="G33" s="2631"/>
      <c r="H33" s="2560"/>
      <c r="I33" s="2560"/>
      <c r="J33" s="2560"/>
      <c r="K33" s="2560"/>
      <c r="L33" s="2560"/>
      <c r="M33" s="2560"/>
      <c r="N33" s="2560"/>
      <c r="O33" s="2631"/>
    </row>
    <row r="34" spans="1:15">
      <c r="A34" s="10"/>
      <c r="B34" s="20" t="s">
        <v>444</v>
      </c>
      <c r="C34" s="184"/>
      <c r="D34" s="184"/>
    </row>
    <row r="35" spans="1:15">
      <c r="A35" s="10"/>
      <c r="B35" s="8"/>
      <c r="C35" s="184"/>
      <c r="D35" s="184"/>
    </row>
    <row r="36" spans="1:15" ht="15">
      <c r="A36" s="10"/>
      <c r="B36" s="4" t="s">
        <v>445</v>
      </c>
      <c r="C36" s="12"/>
      <c r="D36" s="12"/>
      <c r="E36" s="210"/>
    </row>
    <row r="37" spans="1:15" s="7" customFormat="1" ht="12.75">
      <c r="A37" s="8"/>
      <c r="B37" s="475" t="s">
        <v>446</v>
      </c>
      <c r="C37" s="477">
        <v>2008</v>
      </c>
      <c r="D37" s="477">
        <v>2009</v>
      </c>
      <c r="E37" s="476">
        <v>2010</v>
      </c>
      <c r="F37" s="476">
        <v>2011</v>
      </c>
      <c r="G37" s="2636"/>
      <c r="H37" s="2571"/>
      <c r="I37" s="2571"/>
      <c r="J37" s="2571"/>
      <c r="K37" s="2571"/>
      <c r="L37" s="2571"/>
      <c r="M37" s="2571"/>
      <c r="N37" s="2571"/>
      <c r="O37" s="2571"/>
    </row>
    <row r="38" spans="1:15">
      <c r="A38" s="172"/>
      <c r="B38" s="473" t="s">
        <v>433</v>
      </c>
      <c r="C38" s="306">
        <v>12</v>
      </c>
      <c r="D38" s="307">
        <v>12</v>
      </c>
      <c r="E38" s="307">
        <v>12</v>
      </c>
      <c r="F38" s="307">
        <v>12</v>
      </c>
      <c r="H38" s="2623"/>
      <c r="I38" s="2623"/>
      <c r="J38" s="2623"/>
      <c r="K38" s="2573"/>
      <c r="L38" s="2573"/>
      <c r="M38" s="2573"/>
      <c r="N38" s="2573"/>
    </row>
    <row r="39" spans="1:15">
      <c r="A39" s="172"/>
      <c r="B39" s="473" t="s">
        <v>436</v>
      </c>
      <c r="C39" s="306">
        <v>51</v>
      </c>
      <c r="D39" s="307">
        <v>59</v>
      </c>
      <c r="E39" s="307">
        <v>48</v>
      </c>
      <c r="F39" s="311" t="s">
        <v>9</v>
      </c>
      <c r="H39" s="2623"/>
      <c r="I39" s="2623"/>
      <c r="J39" s="2623"/>
      <c r="K39" s="2573"/>
      <c r="L39" s="2573"/>
      <c r="M39" s="2573"/>
      <c r="N39" s="2573"/>
    </row>
    <row r="40" spans="1:15">
      <c r="A40" s="172"/>
      <c r="B40" s="473" t="s">
        <v>447</v>
      </c>
      <c r="C40" s="306">
        <v>2596</v>
      </c>
      <c r="D40" s="307">
        <f>88+125+2439</f>
        <v>2652</v>
      </c>
      <c r="E40" s="307">
        <v>2582</v>
      </c>
      <c r="F40" s="312">
        <v>2415</v>
      </c>
      <c r="H40" s="2623"/>
      <c r="I40" s="2623"/>
      <c r="J40" s="2623"/>
      <c r="K40" s="2573"/>
      <c r="L40" s="2573"/>
      <c r="M40" s="2573"/>
      <c r="N40" s="2573"/>
    </row>
    <row r="41" spans="1:15">
      <c r="A41" s="172"/>
      <c r="B41" s="473" t="s">
        <v>448</v>
      </c>
      <c r="C41" s="306">
        <v>106200</v>
      </c>
      <c r="D41" s="306">
        <v>105100</v>
      </c>
      <c r="E41" s="313">
        <v>105200</v>
      </c>
      <c r="F41" s="313">
        <v>84000</v>
      </c>
      <c r="H41" s="2623"/>
      <c r="I41" s="2623"/>
      <c r="J41" s="2623"/>
      <c r="K41" s="2573"/>
      <c r="L41" s="2573"/>
      <c r="M41" s="2573"/>
      <c r="N41" s="2573"/>
    </row>
    <row r="42" spans="1:15">
      <c r="A42" s="172"/>
      <c r="B42" s="473" t="s">
        <v>449</v>
      </c>
      <c r="C42" s="306">
        <v>2786</v>
      </c>
      <c r="D42" s="307">
        <v>1822</v>
      </c>
      <c r="E42" s="307">
        <v>2026</v>
      </c>
      <c r="F42" s="312">
        <v>1699</v>
      </c>
      <c r="H42" s="2623"/>
      <c r="I42" s="2623"/>
      <c r="J42" s="2623"/>
      <c r="K42" s="2573"/>
      <c r="L42" s="2573"/>
      <c r="M42" s="2573"/>
      <c r="N42" s="2573"/>
    </row>
    <row r="43" spans="1:15">
      <c r="A43" s="172"/>
      <c r="B43" s="473" t="s">
        <v>450</v>
      </c>
      <c r="C43" s="306">
        <v>1379800</v>
      </c>
      <c r="D43" s="307">
        <v>1331900</v>
      </c>
      <c r="E43" s="307">
        <v>1386700</v>
      </c>
      <c r="F43" s="312">
        <v>2233400</v>
      </c>
      <c r="H43" s="2623"/>
      <c r="I43" s="2623"/>
      <c r="J43" s="2623"/>
      <c r="K43" s="2573"/>
      <c r="L43" s="2573"/>
      <c r="M43" s="2573"/>
      <c r="N43" s="2573"/>
    </row>
    <row r="44" spans="1:15">
      <c r="B44" s="20" t="s">
        <v>451</v>
      </c>
      <c r="C44" s="18"/>
      <c r="D44" s="18"/>
      <c r="E44" s="184"/>
      <c r="F44" s="184"/>
      <c r="H44" s="2567"/>
    </row>
    <row r="45" spans="1:15">
      <c r="B45" s="473"/>
      <c r="C45" s="18"/>
      <c r="D45" s="18"/>
      <c r="F45" s="313"/>
      <c r="H45" s="2567"/>
    </row>
    <row r="46" spans="1:15" ht="15">
      <c r="B46" s="4" t="s">
        <v>452</v>
      </c>
      <c r="C46" s="205"/>
      <c r="D46" s="205"/>
      <c r="E46" s="205"/>
      <c r="F46" s="205"/>
    </row>
    <row r="47" spans="1:15" s="7" customFormat="1" ht="12.75">
      <c r="B47" s="475" t="s">
        <v>330</v>
      </c>
      <c r="C47" s="476">
        <v>2008</v>
      </c>
      <c r="D47" s="476">
        <v>2009</v>
      </c>
      <c r="E47" s="476">
        <v>2010</v>
      </c>
      <c r="F47" s="476">
        <v>2011</v>
      </c>
      <c r="G47" s="2636"/>
      <c r="H47" s="2571"/>
      <c r="I47" s="2571"/>
      <c r="J47" s="2571"/>
      <c r="K47" s="2571"/>
      <c r="L47" s="2571"/>
      <c r="M47" s="2571"/>
      <c r="N47" s="2571"/>
      <c r="O47" s="2571"/>
    </row>
    <row r="48" spans="1:15" s="7" customFormat="1" ht="12.75">
      <c r="B48" s="314" t="s">
        <v>5</v>
      </c>
      <c r="C48" s="315">
        <f>SUM(C49:C51)</f>
        <v>39</v>
      </c>
      <c r="D48" s="315">
        <f t="shared" ref="D48:F48" si="0">SUM(D49:D51)</f>
        <v>39</v>
      </c>
      <c r="E48" s="315">
        <f t="shared" si="0"/>
        <v>33</v>
      </c>
      <c r="F48" s="315">
        <f t="shared" si="0"/>
        <v>35</v>
      </c>
      <c r="G48" s="2636"/>
      <c r="H48" s="2571"/>
      <c r="I48" s="2571"/>
      <c r="J48" s="2571"/>
      <c r="K48" s="2571"/>
      <c r="L48" s="2571"/>
      <c r="M48" s="2571"/>
      <c r="N48" s="2571"/>
      <c r="O48" s="2571"/>
    </row>
    <row r="49" spans="1:15" s="7" customFormat="1" ht="12.75">
      <c r="B49" s="38" t="s">
        <v>3</v>
      </c>
      <c r="C49" s="316">
        <v>12</v>
      </c>
      <c r="D49" s="316">
        <f t="shared" ref="D49:E51" si="1">D53+D57+D61</f>
        <v>12</v>
      </c>
      <c r="E49" s="316">
        <f t="shared" si="1"/>
        <v>12</v>
      </c>
      <c r="F49" s="316">
        <v>12</v>
      </c>
      <c r="G49" s="2636"/>
      <c r="H49" s="2571"/>
      <c r="I49" s="2571"/>
      <c r="J49" s="2571"/>
      <c r="K49" s="2571"/>
      <c r="L49" s="2571"/>
      <c r="M49" s="2571"/>
      <c r="N49" s="2571"/>
      <c r="O49" s="2571"/>
    </row>
    <row r="50" spans="1:15" s="7" customFormat="1" ht="12.75">
      <c r="B50" s="38" t="s">
        <v>6</v>
      </c>
      <c r="C50" s="316">
        <v>25</v>
      </c>
      <c r="D50" s="316">
        <f t="shared" si="1"/>
        <v>25</v>
      </c>
      <c r="E50" s="316">
        <f t="shared" si="1"/>
        <v>19</v>
      </c>
      <c r="F50" s="316">
        <v>21</v>
      </c>
      <c r="G50" s="2636"/>
      <c r="H50" s="2571"/>
      <c r="I50" s="2571"/>
      <c r="J50" s="2571"/>
      <c r="K50" s="2571"/>
      <c r="L50" s="2571"/>
      <c r="M50" s="2571"/>
      <c r="N50" s="2571"/>
      <c r="O50" s="2571"/>
    </row>
    <row r="51" spans="1:15" s="7" customFormat="1" ht="12.75">
      <c r="B51" s="38" t="s">
        <v>453</v>
      </c>
      <c r="C51" s="316">
        <v>2</v>
      </c>
      <c r="D51" s="316">
        <f t="shared" si="1"/>
        <v>2</v>
      </c>
      <c r="E51" s="316">
        <f t="shared" si="1"/>
        <v>2</v>
      </c>
      <c r="F51" s="316">
        <v>2</v>
      </c>
      <c r="G51" s="2636"/>
      <c r="H51" s="2571"/>
      <c r="I51" s="2571"/>
      <c r="J51" s="2571"/>
      <c r="K51" s="2571"/>
      <c r="L51" s="2571"/>
      <c r="M51" s="2571"/>
      <c r="N51" s="2571"/>
      <c r="O51" s="2571"/>
    </row>
    <row r="52" spans="1:15">
      <c r="A52" s="10"/>
      <c r="B52" s="317" t="s">
        <v>372</v>
      </c>
      <c r="C52" s="315">
        <f>SUM(C53:C55)</f>
        <v>24</v>
      </c>
      <c r="D52" s="315">
        <f t="shared" ref="D52:F52" si="2">SUM(D53:D55)</f>
        <v>23</v>
      </c>
      <c r="E52" s="315">
        <f t="shared" si="2"/>
        <v>18</v>
      </c>
      <c r="F52" s="315">
        <f t="shared" si="2"/>
        <v>19</v>
      </c>
      <c r="H52" s="2637"/>
      <c r="I52" s="2637"/>
      <c r="J52" s="2637"/>
      <c r="K52" s="2573"/>
      <c r="L52" s="2573"/>
      <c r="M52" s="2573"/>
      <c r="N52" s="2573"/>
    </row>
    <row r="53" spans="1:15">
      <c r="A53" s="172"/>
      <c r="B53" s="473" t="s">
        <v>3</v>
      </c>
      <c r="C53" s="316">
        <v>4</v>
      </c>
      <c r="D53" s="316">
        <v>4</v>
      </c>
      <c r="E53" s="316">
        <v>4</v>
      </c>
      <c r="F53" s="316">
        <v>4</v>
      </c>
      <c r="H53" s="2637"/>
      <c r="I53" s="2637"/>
      <c r="J53" s="2637"/>
      <c r="K53" s="2573"/>
      <c r="L53" s="2573"/>
      <c r="M53" s="2573"/>
      <c r="N53" s="2573"/>
    </row>
    <row r="54" spans="1:15">
      <c r="A54" s="172"/>
      <c r="B54" s="473" t="s">
        <v>6</v>
      </c>
      <c r="C54" s="316">
        <v>19</v>
      </c>
      <c r="D54" s="316">
        <v>18</v>
      </c>
      <c r="E54" s="316">
        <v>13</v>
      </c>
      <c r="F54" s="316">
        <v>14</v>
      </c>
      <c r="H54" s="2637"/>
      <c r="I54" s="2637"/>
      <c r="J54" s="2637"/>
      <c r="K54" s="2573"/>
      <c r="L54" s="2573"/>
      <c r="M54" s="2573"/>
      <c r="N54" s="2573"/>
    </row>
    <row r="55" spans="1:15">
      <c r="A55" s="172"/>
      <c r="B55" s="473" t="s">
        <v>453</v>
      </c>
      <c r="C55" s="316">
        <v>1</v>
      </c>
      <c r="D55" s="316">
        <v>1</v>
      </c>
      <c r="E55" s="316">
        <v>1</v>
      </c>
      <c r="F55" s="316">
        <v>1</v>
      </c>
      <c r="H55" s="2637"/>
      <c r="I55" s="2637"/>
      <c r="J55" s="2637"/>
      <c r="K55" s="2573"/>
      <c r="L55" s="2573"/>
      <c r="M55" s="2573"/>
      <c r="N55" s="2573"/>
    </row>
    <row r="56" spans="1:15">
      <c r="A56" s="10"/>
      <c r="B56" s="317" t="s">
        <v>454</v>
      </c>
      <c r="C56" s="315">
        <f>SUM(C57:C59)</f>
        <v>9</v>
      </c>
      <c r="D56" s="315">
        <f t="shared" ref="D56:F56" si="3">SUM(D57:D59)</f>
        <v>10</v>
      </c>
      <c r="E56" s="315">
        <f t="shared" si="3"/>
        <v>9</v>
      </c>
      <c r="F56" s="315">
        <f t="shared" si="3"/>
        <v>10</v>
      </c>
      <c r="H56" s="2637"/>
      <c r="K56" s="2573"/>
      <c r="L56" s="2573"/>
      <c r="M56" s="2573"/>
      <c r="N56" s="2573"/>
    </row>
    <row r="57" spans="1:15">
      <c r="A57" s="172"/>
      <c r="B57" s="473" t="s">
        <v>3</v>
      </c>
      <c r="C57" s="316">
        <v>3</v>
      </c>
      <c r="D57" s="316">
        <v>3</v>
      </c>
      <c r="E57" s="316">
        <v>3</v>
      </c>
      <c r="F57" s="316">
        <v>3</v>
      </c>
      <c r="H57" s="2637"/>
      <c r="I57" s="2637"/>
      <c r="K57" s="2573"/>
      <c r="L57" s="2573"/>
      <c r="M57" s="2573"/>
      <c r="N57" s="2573"/>
    </row>
    <row r="58" spans="1:15">
      <c r="A58" s="172"/>
      <c r="B58" s="473" t="s">
        <v>6</v>
      </c>
      <c r="C58" s="316">
        <v>5</v>
      </c>
      <c r="D58" s="316">
        <v>6</v>
      </c>
      <c r="E58" s="316">
        <v>5</v>
      </c>
      <c r="F58" s="316">
        <v>6</v>
      </c>
      <c r="H58" s="2637"/>
      <c r="I58" s="2637"/>
      <c r="K58" s="2573"/>
      <c r="L58" s="2573"/>
      <c r="M58" s="2573"/>
      <c r="N58" s="2573"/>
    </row>
    <row r="59" spans="1:15">
      <c r="A59" s="172"/>
      <c r="B59" s="473" t="s">
        <v>453</v>
      </c>
      <c r="C59" s="316">
        <v>1</v>
      </c>
      <c r="D59" s="316">
        <v>1</v>
      </c>
      <c r="E59" s="316">
        <v>1</v>
      </c>
      <c r="F59" s="316">
        <v>1</v>
      </c>
      <c r="H59" s="2637"/>
      <c r="I59" s="2637"/>
      <c r="J59" s="2637"/>
      <c r="K59" s="2573"/>
      <c r="L59" s="2573"/>
      <c r="M59" s="2573"/>
      <c r="N59" s="2573"/>
    </row>
    <row r="60" spans="1:15">
      <c r="A60" s="10"/>
      <c r="B60" s="314" t="s">
        <v>18</v>
      </c>
      <c r="C60" s="315">
        <f>SUM(C61:C63)</f>
        <v>6</v>
      </c>
      <c r="D60" s="315">
        <f t="shared" ref="D60:F60" si="4">SUM(D61:D63)</f>
        <v>6</v>
      </c>
      <c r="E60" s="315">
        <f t="shared" si="4"/>
        <v>6</v>
      </c>
      <c r="F60" s="315">
        <f t="shared" si="4"/>
        <v>6</v>
      </c>
      <c r="H60" s="2637"/>
      <c r="I60" s="2637"/>
      <c r="J60" s="2637"/>
      <c r="K60" s="2573"/>
      <c r="L60" s="2573"/>
      <c r="M60" s="2573"/>
      <c r="N60" s="2573"/>
    </row>
    <row r="61" spans="1:15">
      <c r="A61" s="172"/>
      <c r="B61" s="473" t="s">
        <v>3</v>
      </c>
      <c r="C61" s="316">
        <v>5</v>
      </c>
      <c r="D61" s="316">
        <v>5</v>
      </c>
      <c r="E61" s="316">
        <v>5</v>
      </c>
      <c r="F61" s="316">
        <v>5</v>
      </c>
      <c r="H61" s="2637"/>
      <c r="I61" s="2637"/>
      <c r="J61" s="2637"/>
      <c r="K61" s="2573"/>
      <c r="L61" s="2573"/>
      <c r="M61" s="2573"/>
      <c r="N61" s="2573"/>
    </row>
    <row r="62" spans="1:15">
      <c r="A62" s="172"/>
      <c r="B62" s="473" t="s">
        <v>6</v>
      </c>
      <c r="C62" s="316">
        <v>1</v>
      </c>
      <c r="D62" s="316">
        <v>1</v>
      </c>
      <c r="E62" s="316">
        <v>1</v>
      </c>
      <c r="F62" s="316">
        <v>1</v>
      </c>
      <c r="H62" s="2637"/>
      <c r="I62" s="2637"/>
      <c r="J62" s="2637"/>
      <c r="K62" s="2573"/>
      <c r="L62" s="2573"/>
      <c r="M62" s="2573"/>
      <c r="N62" s="2573"/>
    </row>
    <row r="63" spans="1:15">
      <c r="A63" s="172"/>
      <c r="B63" s="473" t="s">
        <v>453</v>
      </c>
      <c r="C63" s="316">
        <v>0</v>
      </c>
      <c r="D63" s="316">
        <v>0</v>
      </c>
      <c r="E63" s="316">
        <v>0</v>
      </c>
      <c r="F63" s="316">
        <v>0</v>
      </c>
      <c r="H63" s="2637"/>
      <c r="I63" s="2637"/>
      <c r="J63" s="2637"/>
      <c r="K63" s="2573"/>
      <c r="L63" s="2573"/>
      <c r="M63" s="2573"/>
      <c r="N63" s="2573"/>
    </row>
    <row r="64" spans="1:15">
      <c r="B64" s="20" t="s">
        <v>451</v>
      </c>
      <c r="C64" s="18"/>
      <c r="D64" s="18"/>
      <c r="E64" s="184"/>
      <c r="F64" s="184"/>
    </row>
    <row r="65" spans="1:15">
      <c r="B65" s="8"/>
      <c r="C65" s="18"/>
      <c r="D65" s="18"/>
      <c r="E65" s="18"/>
      <c r="F65" s="18"/>
      <c r="H65" s="2567"/>
    </row>
    <row r="66" spans="1:15" ht="15">
      <c r="B66" s="4" t="s">
        <v>455</v>
      </c>
      <c r="C66" s="210"/>
      <c r="D66" s="210"/>
      <c r="E66" s="210"/>
      <c r="F66" s="210"/>
      <c r="I66" s="2589"/>
      <c r="J66" s="2589"/>
      <c r="K66" s="2589"/>
      <c r="L66" s="2589"/>
      <c r="M66" s="2589"/>
    </row>
    <row r="67" spans="1:15" s="7" customFormat="1" ht="12.75">
      <c r="B67" s="475" t="s">
        <v>360</v>
      </c>
      <c r="C67" s="476">
        <v>2008</v>
      </c>
      <c r="D67" s="476">
        <v>2009</v>
      </c>
      <c r="E67" s="476">
        <v>2010</v>
      </c>
      <c r="F67" s="476">
        <v>2011</v>
      </c>
      <c r="G67" s="2636"/>
      <c r="H67" s="2572"/>
      <c r="I67" s="2567"/>
      <c r="J67" s="2567"/>
      <c r="K67" s="2567"/>
      <c r="L67" s="2567"/>
      <c r="M67" s="2567"/>
      <c r="N67" s="2572"/>
      <c r="O67" s="2571"/>
    </row>
    <row r="68" spans="1:15" s="7" customFormat="1" ht="12.75">
      <c r="B68" s="314" t="s">
        <v>5</v>
      </c>
      <c r="C68" s="318"/>
      <c r="D68" s="318"/>
      <c r="E68" s="318"/>
      <c r="F68" s="315"/>
      <c r="G68" s="2636"/>
      <c r="H68" s="2572"/>
      <c r="I68" s="2567"/>
      <c r="J68" s="2567"/>
      <c r="K68" s="2567"/>
      <c r="L68" s="2567"/>
      <c r="M68" s="2567"/>
      <c r="N68" s="2572"/>
      <c r="O68" s="2571"/>
    </row>
    <row r="69" spans="1:15" s="7" customFormat="1" ht="12.75">
      <c r="B69" s="38" t="s">
        <v>441</v>
      </c>
      <c r="C69" s="316">
        <v>39</v>
      </c>
      <c r="D69" s="316">
        <f>D73+D77+D81</f>
        <v>39</v>
      </c>
      <c r="E69" s="316" t="s">
        <v>456</v>
      </c>
      <c r="F69" s="316">
        <v>35</v>
      </c>
      <c r="G69" s="2636"/>
      <c r="H69" s="2572"/>
      <c r="I69" s="2567"/>
      <c r="J69" s="2567"/>
      <c r="K69" s="2567"/>
      <c r="L69" s="2567"/>
      <c r="M69" s="2567"/>
      <c r="N69" s="2572"/>
      <c r="O69" s="2571"/>
    </row>
    <row r="70" spans="1:15" s="7" customFormat="1" ht="12.75">
      <c r="B70" s="38" t="s">
        <v>457</v>
      </c>
      <c r="C70" s="316">
        <v>386</v>
      </c>
      <c r="D70" s="316">
        <f>D74+D78+D82</f>
        <v>360</v>
      </c>
      <c r="E70" s="316">
        <v>435</v>
      </c>
      <c r="F70" s="316">
        <v>494</v>
      </c>
      <c r="G70" s="2636"/>
      <c r="H70" s="2572"/>
      <c r="I70" s="2567"/>
      <c r="J70" s="2567"/>
      <c r="K70" s="2567"/>
      <c r="L70" s="2567"/>
      <c r="M70" s="2567"/>
      <c r="N70" s="2572"/>
      <c r="O70" s="2571"/>
    </row>
    <row r="71" spans="1:15" s="7" customFormat="1" ht="12.75">
      <c r="B71" s="38" t="s">
        <v>443</v>
      </c>
      <c r="C71" s="316">
        <v>196</v>
      </c>
      <c r="D71" s="316">
        <f>D75+D79+D83</f>
        <v>207</v>
      </c>
      <c r="E71" s="316">
        <v>239</v>
      </c>
      <c r="F71" s="316">
        <v>265</v>
      </c>
      <c r="G71" s="2636"/>
      <c r="H71" s="2572"/>
      <c r="I71" s="2567"/>
      <c r="J71" s="2567"/>
      <c r="K71" s="2567"/>
      <c r="L71" s="2567"/>
      <c r="M71" s="2567"/>
      <c r="N71" s="2572"/>
      <c r="O71" s="2571"/>
    </row>
    <row r="72" spans="1:15">
      <c r="A72" s="10"/>
      <c r="B72" s="319" t="s">
        <v>372</v>
      </c>
      <c r="C72" s="318"/>
      <c r="D72" s="318"/>
      <c r="E72" s="318"/>
      <c r="F72" s="318"/>
      <c r="H72" s="2637"/>
      <c r="I72" s="2637"/>
      <c r="J72" s="2637"/>
      <c r="K72" s="2638"/>
      <c r="L72" s="2638"/>
      <c r="M72" s="2638"/>
      <c r="N72" s="2638"/>
    </row>
    <row r="73" spans="1:15">
      <c r="A73" s="172"/>
      <c r="B73" s="38" t="s">
        <v>441</v>
      </c>
      <c r="C73" s="316">
        <v>24</v>
      </c>
      <c r="D73" s="316">
        <v>23</v>
      </c>
      <c r="E73" s="316">
        <v>18</v>
      </c>
      <c r="F73" s="316">
        <v>19</v>
      </c>
      <c r="H73" s="2637"/>
      <c r="I73" s="2637"/>
      <c r="J73" s="2637"/>
      <c r="K73" s="2638"/>
      <c r="L73" s="2638"/>
      <c r="M73" s="2638"/>
      <c r="N73" s="2638"/>
    </row>
    <row r="74" spans="1:15">
      <c r="A74" s="172"/>
      <c r="B74" s="38" t="s">
        <v>457</v>
      </c>
      <c r="C74" s="316">
        <v>286</v>
      </c>
      <c r="D74" s="316">
        <v>260</v>
      </c>
      <c r="E74" s="316">
        <v>310</v>
      </c>
      <c r="F74" s="316">
        <v>348</v>
      </c>
      <c r="H74" s="2637"/>
      <c r="I74" s="2637"/>
      <c r="J74" s="2637"/>
      <c r="K74" s="2638"/>
      <c r="L74" s="2638"/>
      <c r="M74" s="2638"/>
      <c r="N74" s="2638"/>
    </row>
    <row r="75" spans="1:15">
      <c r="A75" s="172"/>
      <c r="B75" s="38" t="s">
        <v>443</v>
      </c>
      <c r="C75" s="316">
        <v>125</v>
      </c>
      <c r="D75" s="316">
        <v>134</v>
      </c>
      <c r="E75" s="316">
        <v>168</v>
      </c>
      <c r="F75" s="316">
        <v>180</v>
      </c>
      <c r="H75" s="2637"/>
      <c r="I75" s="2637"/>
      <c r="J75" s="2637"/>
      <c r="K75" s="2638"/>
      <c r="L75" s="2638"/>
      <c r="M75" s="2638"/>
      <c r="N75" s="2638"/>
    </row>
    <row r="76" spans="1:15">
      <c r="A76" s="10"/>
      <c r="B76" s="317" t="s">
        <v>454</v>
      </c>
      <c r="C76" s="318"/>
      <c r="D76" s="318"/>
      <c r="E76" s="318"/>
      <c r="F76" s="318"/>
      <c r="H76" s="2637"/>
      <c r="I76" s="2637"/>
      <c r="J76" s="2637"/>
      <c r="K76" s="2638"/>
      <c r="L76" s="2638"/>
      <c r="M76" s="2638"/>
      <c r="N76" s="2638"/>
    </row>
    <row r="77" spans="1:15">
      <c r="A77" s="172"/>
      <c r="B77" s="38" t="s">
        <v>441</v>
      </c>
      <c r="C77" s="316">
        <v>9</v>
      </c>
      <c r="D77" s="316">
        <v>10</v>
      </c>
      <c r="E77" s="316">
        <v>9</v>
      </c>
      <c r="F77" s="316">
        <v>10</v>
      </c>
      <c r="H77" s="2637"/>
      <c r="I77" s="2637"/>
      <c r="J77" s="2637"/>
      <c r="K77" s="2638"/>
      <c r="L77" s="2638"/>
      <c r="M77" s="2638"/>
      <c r="N77" s="2638"/>
    </row>
    <row r="78" spans="1:15">
      <c r="A78" s="172"/>
      <c r="B78" s="38" t="s">
        <v>457</v>
      </c>
      <c r="C78" s="316">
        <v>95</v>
      </c>
      <c r="D78" s="316">
        <v>95</v>
      </c>
      <c r="E78" s="316">
        <v>110</v>
      </c>
      <c r="F78" s="316">
        <v>124</v>
      </c>
      <c r="H78" s="2637"/>
      <c r="I78" s="2637"/>
      <c r="J78" s="2637"/>
      <c r="K78" s="2638"/>
      <c r="L78" s="2638"/>
      <c r="M78" s="2638"/>
      <c r="N78" s="2638"/>
    </row>
    <row r="79" spans="1:15">
      <c r="A79" s="172"/>
      <c r="B79" s="38" t="s">
        <v>443</v>
      </c>
      <c r="C79" s="316">
        <v>66</v>
      </c>
      <c r="D79" s="316">
        <v>68</v>
      </c>
      <c r="E79" s="316">
        <v>68</v>
      </c>
      <c r="F79" s="316">
        <v>81</v>
      </c>
      <c r="H79" s="2637"/>
      <c r="I79" s="2637"/>
      <c r="J79" s="2637"/>
      <c r="K79" s="2638"/>
      <c r="L79" s="2638"/>
      <c r="M79" s="2638"/>
      <c r="N79" s="2638"/>
    </row>
    <row r="80" spans="1:15">
      <c r="A80" s="10"/>
      <c r="B80" s="314" t="s">
        <v>18</v>
      </c>
      <c r="C80" s="318"/>
      <c r="D80" s="318"/>
      <c r="E80" s="318"/>
      <c r="F80" s="318"/>
      <c r="H80" s="2637"/>
      <c r="I80" s="2637"/>
      <c r="J80" s="2637"/>
      <c r="K80" s="2638"/>
      <c r="L80" s="2638"/>
      <c r="M80" s="2638"/>
      <c r="N80" s="2638"/>
    </row>
    <row r="81" spans="1:15">
      <c r="A81" s="172"/>
      <c r="B81" s="38" t="s">
        <v>441</v>
      </c>
      <c r="C81" s="316">
        <v>6</v>
      </c>
      <c r="D81" s="316">
        <v>6</v>
      </c>
      <c r="E81" s="316">
        <v>6</v>
      </c>
      <c r="F81" s="316">
        <v>6</v>
      </c>
      <c r="H81" s="2637"/>
      <c r="I81" s="2637"/>
      <c r="J81" s="2637"/>
      <c r="K81" s="2638"/>
      <c r="L81" s="2638"/>
      <c r="M81" s="2638"/>
      <c r="N81" s="2638"/>
    </row>
    <row r="82" spans="1:15">
      <c r="A82" s="172"/>
      <c r="B82" s="38" t="s">
        <v>457</v>
      </c>
      <c r="C82" s="316">
        <v>5</v>
      </c>
      <c r="D82" s="316">
        <v>5</v>
      </c>
      <c r="E82" s="316">
        <v>15</v>
      </c>
      <c r="F82" s="316">
        <v>22</v>
      </c>
      <c r="H82" s="2637"/>
      <c r="I82" s="2637"/>
      <c r="J82" s="2637"/>
      <c r="K82" s="2638"/>
      <c r="L82" s="2638"/>
      <c r="M82" s="2638"/>
      <c r="N82" s="2638"/>
    </row>
    <row r="83" spans="1:15">
      <c r="A83" s="172"/>
      <c r="B83" s="38" t="s">
        <v>443</v>
      </c>
      <c r="C83" s="316">
        <v>5</v>
      </c>
      <c r="D83" s="316">
        <v>5</v>
      </c>
      <c r="E83" s="316">
        <v>3</v>
      </c>
      <c r="F83" s="316">
        <v>4</v>
      </c>
      <c r="H83" s="2637"/>
      <c r="I83" s="2637"/>
      <c r="J83" s="2637"/>
      <c r="K83" s="2638"/>
      <c r="L83" s="2638"/>
      <c r="M83" s="2638"/>
      <c r="N83" s="2638"/>
    </row>
    <row r="84" spans="1:15">
      <c r="B84" s="20" t="s">
        <v>451</v>
      </c>
      <c r="C84" s="292"/>
      <c r="D84" s="292"/>
      <c r="E84" s="292"/>
      <c r="F84" s="292"/>
      <c r="H84" s="2639"/>
      <c r="I84" s="2640"/>
      <c r="J84" s="2640"/>
      <c r="K84" s="2640"/>
      <c r="L84" s="2640"/>
      <c r="M84" s="2640"/>
      <c r="N84" s="2573"/>
    </row>
    <row r="85" spans="1:15">
      <c r="B85" s="2136" t="s">
        <v>458</v>
      </c>
      <c r="C85" s="2136"/>
      <c r="D85" s="2136"/>
      <c r="E85" s="2136"/>
      <c r="F85" s="2136"/>
      <c r="H85" s="2639"/>
      <c r="I85" s="2638"/>
      <c r="J85" s="2638"/>
      <c r="K85" s="2638"/>
      <c r="L85" s="2638"/>
      <c r="M85" s="2638"/>
    </row>
    <row r="86" spans="1:15">
      <c r="B86" s="2136"/>
      <c r="C86" s="2136"/>
      <c r="D86" s="2136"/>
      <c r="E86" s="2136"/>
      <c r="F86" s="2136"/>
      <c r="H86" s="2639"/>
      <c r="I86" s="2640"/>
      <c r="J86" s="2640"/>
      <c r="K86" s="2640"/>
      <c r="L86" s="2640"/>
      <c r="M86" s="2640"/>
    </row>
    <row r="87" spans="1:15">
      <c r="B87" s="473"/>
      <c r="C87" s="18"/>
      <c r="D87" s="18"/>
      <c r="H87" s="2639"/>
      <c r="I87" s="2640"/>
      <c r="J87" s="2640"/>
      <c r="K87" s="2640"/>
      <c r="L87" s="2640"/>
      <c r="M87" s="2640"/>
      <c r="N87" s="2573"/>
    </row>
    <row r="88" spans="1:15" ht="15">
      <c r="B88" s="4" t="s">
        <v>459</v>
      </c>
      <c r="C88" s="12"/>
      <c r="D88" s="12"/>
      <c r="E88" s="12"/>
      <c r="F88" s="12"/>
      <c r="H88" s="2639"/>
      <c r="I88" s="2589"/>
      <c r="J88" s="2640"/>
      <c r="K88" s="2640"/>
      <c r="L88" s="2640"/>
      <c r="M88" s="2640"/>
      <c r="N88" s="2573"/>
    </row>
    <row r="89" spans="1:15" s="7" customFormat="1" ht="12.75">
      <c r="B89" s="2137" t="s">
        <v>460</v>
      </c>
      <c r="C89" s="2137"/>
      <c r="D89" s="2137"/>
      <c r="E89" s="2137"/>
      <c r="F89" s="476" t="s">
        <v>461</v>
      </c>
      <c r="G89" s="2636"/>
      <c r="H89" s="2641"/>
      <c r="I89" s="2642"/>
      <c r="J89" s="2642"/>
      <c r="K89" s="2642"/>
      <c r="L89" s="2642"/>
      <c r="M89" s="2643"/>
      <c r="N89" s="2572"/>
      <c r="O89" s="2571"/>
    </row>
    <row r="90" spans="1:15">
      <c r="A90" s="172"/>
      <c r="B90" s="473" t="s">
        <v>462</v>
      </c>
      <c r="C90" s="18"/>
      <c r="D90" s="18"/>
      <c r="E90" s="18"/>
      <c r="F90" s="320">
        <v>51.350920591389077</v>
      </c>
      <c r="I90" s="2644"/>
      <c r="J90" s="2644"/>
      <c r="K90" s="2644"/>
      <c r="L90" s="2644"/>
      <c r="M90" s="2645"/>
      <c r="N90" s="2573"/>
    </row>
    <row r="91" spans="1:15">
      <c r="A91" s="172"/>
      <c r="B91" s="473" t="s">
        <v>463</v>
      </c>
      <c r="C91" s="18"/>
      <c r="D91" s="18"/>
      <c r="E91" s="18"/>
      <c r="F91" s="320">
        <v>22.68116878278985</v>
      </c>
      <c r="I91" s="2644"/>
      <c r="J91" s="2644"/>
      <c r="K91" s="2644"/>
      <c r="L91" s="2644"/>
      <c r="M91" s="2645"/>
      <c r="N91" s="2573"/>
    </row>
    <row r="92" spans="1:15">
      <c r="A92" s="172"/>
      <c r="B92" s="473" t="s">
        <v>464</v>
      </c>
      <c r="C92" s="18"/>
      <c r="D92" s="18"/>
      <c r="E92" s="18"/>
      <c r="F92" s="320">
        <v>21.738084841717505</v>
      </c>
      <c r="I92" s="2644"/>
      <c r="J92" s="2644"/>
      <c r="K92" s="2644"/>
      <c r="L92" s="2644"/>
      <c r="M92" s="2645"/>
      <c r="N92" s="2573"/>
    </row>
    <row r="93" spans="1:15">
      <c r="A93" s="172"/>
      <c r="B93" s="473" t="s">
        <v>465</v>
      </c>
      <c r="C93" s="18"/>
      <c r="D93" s="18"/>
      <c r="E93" s="18"/>
      <c r="F93" s="320">
        <v>5.8471204346485264</v>
      </c>
      <c r="I93" s="2644"/>
      <c r="J93" s="2644"/>
      <c r="K93" s="2644"/>
      <c r="L93" s="2644"/>
      <c r="M93" s="2645"/>
      <c r="N93" s="2573"/>
    </row>
    <row r="94" spans="1:15">
      <c r="A94" s="172"/>
      <c r="B94" s="473" t="s">
        <v>466</v>
      </c>
      <c r="C94" s="18"/>
      <c r="D94" s="18"/>
      <c r="E94" s="18"/>
      <c r="F94" s="320">
        <v>5.5170410552732063</v>
      </c>
      <c r="I94" s="2644"/>
      <c r="J94" s="2646"/>
      <c r="K94" s="2646"/>
      <c r="L94" s="2646"/>
      <c r="M94" s="2645"/>
      <c r="N94" s="2573"/>
    </row>
    <row r="95" spans="1:15">
      <c r="A95" s="172"/>
      <c r="B95" s="473" t="s">
        <v>467</v>
      </c>
      <c r="C95" s="18"/>
      <c r="D95" s="18"/>
      <c r="E95" s="18"/>
      <c r="F95" s="320">
        <v>4.7625739024153324</v>
      </c>
      <c r="I95" s="2644"/>
      <c r="J95" s="2644"/>
      <c r="K95" s="2644"/>
      <c r="L95" s="2644"/>
      <c r="M95" s="2645"/>
      <c r="N95" s="2573"/>
    </row>
    <row r="96" spans="1:15">
      <c r="A96" s="172"/>
      <c r="B96" s="473" t="s">
        <v>468</v>
      </c>
      <c r="C96" s="18"/>
      <c r="D96" s="18"/>
      <c r="E96" s="18"/>
      <c r="F96" s="320">
        <v>4.6211113112544808</v>
      </c>
      <c r="I96" s="2644"/>
      <c r="J96" s="2644"/>
      <c r="K96" s="2644"/>
      <c r="L96" s="2644"/>
      <c r="M96" s="2645"/>
      <c r="N96" s="2573"/>
    </row>
    <row r="97" spans="1:14">
      <c r="A97" s="172"/>
      <c r="B97" s="473" t="s">
        <v>469</v>
      </c>
      <c r="C97" s="18"/>
      <c r="D97" s="18"/>
      <c r="E97" s="18"/>
      <c r="F97" s="320">
        <v>4.1024151436646923</v>
      </c>
      <c r="I97" s="2644"/>
      <c r="J97" s="2644"/>
      <c r="K97" s="2644"/>
      <c r="L97" s="2644"/>
      <c r="M97" s="2645"/>
      <c r="N97" s="2573"/>
    </row>
    <row r="98" spans="1:14">
      <c r="A98" s="172"/>
      <c r="B98" s="473" t="s">
        <v>470</v>
      </c>
      <c r="C98" s="18"/>
      <c r="D98" s="18"/>
      <c r="E98" s="18"/>
      <c r="F98" s="320">
        <v>3.8194899613429891</v>
      </c>
      <c r="I98" s="2644"/>
      <c r="J98" s="2644"/>
      <c r="K98" s="2644"/>
      <c r="L98" s="2644"/>
      <c r="M98" s="2645"/>
      <c r="N98" s="2573"/>
    </row>
    <row r="99" spans="1:14">
      <c r="A99" s="172"/>
      <c r="B99" s="473" t="s">
        <v>471</v>
      </c>
      <c r="C99" s="18"/>
      <c r="D99" s="18"/>
      <c r="E99" s="18"/>
      <c r="F99" s="320">
        <v>3.3951021878604348</v>
      </c>
      <c r="I99" s="2644"/>
      <c r="J99" s="2644"/>
      <c r="K99" s="2644"/>
      <c r="L99" s="2644"/>
      <c r="M99" s="2645"/>
      <c r="N99" s="2573"/>
    </row>
    <row r="100" spans="1:14">
      <c r="A100" s="172"/>
      <c r="B100" s="473" t="s">
        <v>472</v>
      </c>
      <c r="C100" s="18"/>
      <c r="D100" s="18"/>
      <c r="E100" s="18"/>
      <c r="F100" s="320">
        <v>2.9235602173242632</v>
      </c>
      <c r="I100" s="2644"/>
      <c r="J100" s="2644"/>
      <c r="K100" s="2644"/>
      <c r="L100" s="2644"/>
      <c r="M100" s="2645"/>
      <c r="N100" s="2573"/>
    </row>
    <row r="101" spans="1:14">
      <c r="A101" s="172"/>
      <c r="B101" s="473" t="s">
        <v>473</v>
      </c>
      <c r="C101" s="18"/>
      <c r="D101" s="18"/>
      <c r="E101" s="18"/>
      <c r="F101" s="320">
        <v>1.9804762762519206</v>
      </c>
      <c r="I101" s="2644"/>
      <c r="J101" s="2644"/>
      <c r="K101" s="2644"/>
      <c r="L101" s="2644"/>
      <c r="M101" s="2623"/>
      <c r="N101" s="2573"/>
    </row>
    <row r="102" spans="1:14">
      <c r="A102" s="172"/>
      <c r="B102" s="473" t="s">
        <v>474</v>
      </c>
      <c r="C102" s="217"/>
      <c r="D102" s="217"/>
      <c r="E102" s="217"/>
      <c r="F102" s="320">
        <v>1.6975510939302174</v>
      </c>
      <c r="I102" s="2644"/>
      <c r="J102" s="2644"/>
      <c r="K102" s="2644"/>
      <c r="L102" s="2644"/>
      <c r="M102" s="2645"/>
      <c r="N102" s="2573"/>
    </row>
    <row r="103" spans="1:14">
      <c r="A103" s="172"/>
      <c r="B103" s="473" t="s">
        <v>475</v>
      </c>
      <c r="C103" s="18"/>
      <c r="D103" s="18"/>
      <c r="E103" s="18"/>
      <c r="F103" s="320">
        <v>0.8016213499114917</v>
      </c>
      <c r="I103" s="2644"/>
      <c r="J103" s="2646"/>
      <c r="K103" s="2646"/>
      <c r="L103" s="2646"/>
      <c r="M103" s="2645"/>
      <c r="N103" s="2573"/>
    </row>
    <row r="104" spans="1:14">
      <c r="A104" s="172"/>
      <c r="B104" s="473" t="s">
        <v>476</v>
      </c>
      <c r="C104" s="18"/>
      <c r="D104" s="18"/>
      <c r="E104" s="18"/>
      <c r="F104" s="320">
        <v>0.66015875875064012</v>
      </c>
      <c r="I104" s="2644"/>
      <c r="J104" s="2644"/>
      <c r="K104" s="2644"/>
      <c r="L104" s="2644"/>
      <c r="M104" s="2645"/>
      <c r="N104" s="2573"/>
    </row>
    <row r="105" spans="1:14">
      <c r="A105" s="172"/>
      <c r="B105" s="473" t="s">
        <v>477</v>
      </c>
      <c r="C105" s="18"/>
      <c r="D105" s="18"/>
      <c r="E105" s="18"/>
      <c r="F105" s="320">
        <v>9.4308394107234308E-2</v>
      </c>
      <c r="I105" s="2644"/>
      <c r="J105" s="2644"/>
      <c r="K105" s="2644"/>
      <c r="L105" s="2644"/>
      <c r="M105" s="2645"/>
      <c r="N105" s="2573"/>
    </row>
    <row r="106" spans="1:14">
      <c r="A106" s="172"/>
      <c r="B106" s="473" t="s">
        <v>478</v>
      </c>
      <c r="C106" s="321"/>
      <c r="D106" s="321"/>
      <c r="E106" s="321"/>
      <c r="F106" s="320">
        <v>9.4308394107234308E-2</v>
      </c>
      <c r="I106" s="2644"/>
      <c r="J106" s="2644"/>
      <c r="K106" s="2644"/>
      <c r="L106" s="2644"/>
      <c r="M106" s="2645"/>
      <c r="N106" s="2573"/>
    </row>
    <row r="107" spans="1:14">
      <c r="A107" s="172"/>
      <c r="B107" s="473" t="s">
        <v>479</v>
      </c>
      <c r="C107" s="217"/>
      <c r="D107" s="217"/>
      <c r="E107" s="217"/>
      <c r="F107" s="320">
        <v>4.7154197053617154E-2</v>
      </c>
      <c r="I107" s="2644"/>
      <c r="J107" s="2647"/>
      <c r="K107" s="2647"/>
      <c r="L107" s="2647"/>
      <c r="M107" s="2645"/>
      <c r="N107" s="2573"/>
    </row>
    <row r="108" spans="1:14">
      <c r="A108" s="172"/>
      <c r="B108" s="473" t="s">
        <v>480</v>
      </c>
      <c r="C108" s="217"/>
      <c r="D108" s="217"/>
      <c r="E108" s="217"/>
      <c r="F108" s="320">
        <v>4.7154197053617154E-2</v>
      </c>
      <c r="I108" s="2644"/>
      <c r="J108" s="2644"/>
      <c r="K108" s="2644"/>
      <c r="L108" s="2648"/>
      <c r="M108" s="2645"/>
      <c r="N108" s="2573"/>
    </row>
    <row r="109" spans="1:14">
      <c r="A109" s="172"/>
      <c r="B109" s="473" t="s">
        <v>481</v>
      </c>
      <c r="C109" s="217"/>
      <c r="D109" s="217"/>
      <c r="E109" s="217"/>
      <c r="F109" s="320">
        <v>4.7154197053617154E-2</v>
      </c>
      <c r="I109" s="2644"/>
      <c r="J109" s="2644"/>
      <c r="K109" s="2644"/>
      <c r="L109" s="2644"/>
      <c r="M109" s="2645"/>
      <c r="N109" s="2573"/>
    </row>
    <row r="110" spans="1:14" ht="15" customHeight="1">
      <c r="A110" s="172"/>
      <c r="B110" s="473" t="s">
        <v>482</v>
      </c>
      <c r="C110" s="18"/>
      <c r="D110" s="18"/>
      <c r="E110" s="18"/>
      <c r="F110" s="320">
        <v>0.66015875875064012</v>
      </c>
      <c r="I110" s="2573"/>
      <c r="J110" s="2573"/>
      <c r="K110" s="2573"/>
      <c r="L110" s="2573"/>
      <c r="M110" s="2573"/>
      <c r="N110" s="2573"/>
    </row>
    <row r="111" spans="1:14" ht="15" customHeight="1">
      <c r="B111" s="28" t="s">
        <v>483</v>
      </c>
      <c r="C111" s="18"/>
      <c r="D111" s="18"/>
      <c r="E111" s="18"/>
      <c r="F111" s="18"/>
      <c r="I111" s="2573"/>
      <c r="J111" s="2573"/>
      <c r="K111" s="2573"/>
      <c r="L111" s="2573"/>
      <c r="M111" s="2573"/>
      <c r="N111" s="2573"/>
    </row>
    <row r="112" spans="1:14" ht="15" customHeight="1">
      <c r="B112" s="28"/>
      <c r="C112" s="18"/>
      <c r="D112" s="18"/>
      <c r="E112" s="18"/>
      <c r="F112" s="18"/>
      <c r="I112" s="2573"/>
      <c r="J112" s="2573"/>
      <c r="K112" s="2573"/>
      <c r="L112" s="2573"/>
      <c r="M112" s="2573"/>
      <c r="N112" s="2573"/>
    </row>
    <row r="113" spans="1:15" ht="15" customHeight="1">
      <c r="B113" s="4" t="s">
        <v>484</v>
      </c>
      <c r="C113" s="18"/>
      <c r="D113" s="18"/>
      <c r="E113" s="18"/>
      <c r="F113" s="18"/>
      <c r="H113" s="2573"/>
      <c r="I113" s="2573"/>
      <c r="J113" s="2573"/>
      <c r="K113" s="2573"/>
      <c r="L113" s="2573"/>
      <c r="M113" s="2573"/>
      <c r="N113" s="2573"/>
      <c r="O113" s="2573"/>
    </row>
    <row r="114" spans="1:15" s="7" customFormat="1" ht="15" customHeight="1">
      <c r="B114" s="322" t="s">
        <v>2</v>
      </c>
      <c r="C114" s="476">
        <v>2008</v>
      </c>
      <c r="D114" s="476">
        <v>2009</v>
      </c>
      <c r="E114" s="476">
        <v>2010</v>
      </c>
      <c r="F114" s="476">
        <v>2011</v>
      </c>
      <c r="G114" s="2636"/>
      <c r="H114" s="2572"/>
      <c r="I114" s="2572"/>
      <c r="J114" s="2572"/>
      <c r="K114" s="2572"/>
      <c r="L114" s="2572"/>
      <c r="M114" s="2572"/>
      <c r="N114" s="2572"/>
      <c r="O114" s="2572"/>
    </row>
    <row r="115" spans="1:15" s="7" customFormat="1" ht="15" customHeight="1">
      <c r="B115" s="323" t="s">
        <v>5</v>
      </c>
      <c r="C115" s="243"/>
      <c r="D115" s="243"/>
      <c r="E115" s="243"/>
      <c r="F115" s="243"/>
      <c r="G115" s="2636"/>
      <c r="H115" s="2572"/>
      <c r="I115" s="2572"/>
      <c r="J115" s="2572"/>
      <c r="K115" s="2572"/>
      <c r="L115" s="2572"/>
      <c r="M115" s="2572"/>
      <c r="N115" s="2572"/>
      <c r="O115" s="2572"/>
    </row>
    <row r="116" spans="1:15" s="7" customFormat="1" ht="15" customHeight="1">
      <c r="B116" s="38" t="s">
        <v>485</v>
      </c>
      <c r="C116" s="18">
        <v>312</v>
      </c>
      <c r="D116" s="284">
        <v>236.87868462356448</v>
      </c>
      <c r="E116" s="284">
        <v>241.75936989081947</v>
      </c>
      <c r="F116" s="284">
        <v>231</v>
      </c>
      <c r="G116" s="2636"/>
      <c r="H116" s="2572"/>
      <c r="I116" s="2572"/>
      <c r="J116" s="2572"/>
      <c r="K116" s="2572"/>
      <c r="L116" s="2572"/>
      <c r="M116" s="2572"/>
      <c r="N116" s="2572"/>
      <c r="O116" s="2572"/>
    </row>
    <row r="117" spans="1:15" s="7" customFormat="1" ht="15" customHeight="1">
      <c r="B117" s="38" t="s">
        <v>486</v>
      </c>
      <c r="C117" s="18">
        <v>406</v>
      </c>
      <c r="D117" s="284">
        <v>445.72827598915228</v>
      </c>
      <c r="E117" s="284">
        <v>417.80613409132371</v>
      </c>
      <c r="F117" s="284">
        <v>495</v>
      </c>
      <c r="G117" s="2636"/>
      <c r="H117" s="2572"/>
      <c r="I117" s="2572"/>
      <c r="J117" s="2572"/>
      <c r="K117" s="2572"/>
      <c r="L117" s="2572"/>
      <c r="M117" s="2572"/>
      <c r="N117" s="2572"/>
      <c r="O117" s="2572"/>
    </row>
    <row r="118" spans="1:15" s="7" customFormat="1" ht="15" customHeight="1">
      <c r="B118" s="38" t="s">
        <v>487</v>
      </c>
      <c r="C118" s="18">
        <v>49</v>
      </c>
      <c r="D118" s="284">
        <v>44.616623057130823</v>
      </c>
      <c r="E118" s="284">
        <v>44.672374634019413</v>
      </c>
      <c r="F118" s="284">
        <v>41</v>
      </c>
      <c r="G118" s="2636"/>
      <c r="H118" s="2572"/>
      <c r="I118" s="2572"/>
      <c r="J118" s="2572"/>
      <c r="K118" s="2572"/>
      <c r="L118" s="2572"/>
      <c r="M118" s="2572"/>
      <c r="N118" s="2572"/>
      <c r="O118" s="2572"/>
    </row>
    <row r="119" spans="1:15" ht="15" customHeight="1">
      <c r="B119" s="317" t="s">
        <v>372</v>
      </c>
      <c r="C119" s="324"/>
      <c r="D119" s="324"/>
      <c r="E119" s="324"/>
      <c r="F119" s="324"/>
      <c r="H119" s="2649"/>
      <c r="I119" s="2649"/>
      <c r="J119" s="2649"/>
      <c r="K119" s="2573"/>
      <c r="L119" s="2573"/>
      <c r="M119" s="2573"/>
      <c r="N119" s="2573"/>
      <c r="O119" s="2573"/>
    </row>
    <row r="120" spans="1:15" ht="15" customHeight="1">
      <c r="A120" s="172"/>
      <c r="B120" s="38" t="s">
        <v>485</v>
      </c>
      <c r="C120" s="170" t="s">
        <v>9</v>
      </c>
      <c r="D120" s="284">
        <v>294.39794309976878</v>
      </c>
      <c r="E120" s="284">
        <v>258.25535127839345</v>
      </c>
      <c r="F120" s="284">
        <v>242</v>
      </c>
      <c r="H120" s="2623"/>
      <c r="I120" s="2623"/>
      <c r="J120" s="2623"/>
      <c r="K120" s="2573"/>
      <c r="L120" s="2573"/>
      <c r="M120" s="2573"/>
      <c r="N120" s="2573"/>
      <c r="O120" s="2573"/>
    </row>
    <row r="121" spans="1:15" ht="15" customHeight="1">
      <c r="A121" s="172"/>
      <c r="B121" s="38" t="s">
        <v>486</v>
      </c>
      <c r="C121" s="170" t="s">
        <v>9</v>
      </c>
      <c r="D121" s="284">
        <v>497.51580227151038</v>
      </c>
      <c r="E121" s="284">
        <v>432.58157630102801</v>
      </c>
      <c r="F121" s="284">
        <v>532</v>
      </c>
      <c r="H121" s="2623"/>
      <c r="I121" s="2623"/>
      <c r="J121" s="2623"/>
      <c r="L121" s="2573"/>
      <c r="M121" s="2573"/>
      <c r="N121" s="2573"/>
      <c r="O121" s="2573"/>
    </row>
    <row r="122" spans="1:15" ht="15" customHeight="1">
      <c r="A122" s="172"/>
      <c r="B122" s="38" t="s">
        <v>487</v>
      </c>
      <c r="C122" s="170" t="s">
        <v>9</v>
      </c>
      <c r="D122" s="284">
        <v>56.55824165799099</v>
      </c>
      <c r="E122" s="284">
        <v>49.922992372736971</v>
      </c>
      <c r="F122" s="284">
        <v>44</v>
      </c>
      <c r="H122" s="2623"/>
      <c r="I122" s="2623"/>
      <c r="J122" s="2623"/>
      <c r="L122" s="2573"/>
      <c r="M122" s="2573"/>
      <c r="N122" s="2573"/>
      <c r="O122" s="2573"/>
    </row>
    <row r="123" spans="1:15" ht="15" customHeight="1">
      <c r="B123" s="323" t="s">
        <v>454</v>
      </c>
      <c r="C123" s="324"/>
      <c r="D123" s="324"/>
      <c r="E123" s="324"/>
      <c r="F123" s="324"/>
      <c r="H123" s="2649"/>
      <c r="I123" s="2649"/>
      <c r="J123" s="2649"/>
      <c r="L123" s="2573"/>
      <c r="M123" s="2573"/>
      <c r="N123" s="2573"/>
      <c r="O123" s="2573"/>
    </row>
    <row r="124" spans="1:15" ht="15" customHeight="1">
      <c r="A124" s="172"/>
      <c r="B124" s="38" t="s">
        <v>485</v>
      </c>
      <c r="C124" s="170" t="s">
        <v>9</v>
      </c>
      <c r="D124" s="284">
        <v>221.79667152212915</v>
      </c>
      <c r="E124" s="284">
        <v>251.152280538734</v>
      </c>
      <c r="F124" s="284">
        <v>249</v>
      </c>
      <c r="H124" s="2623"/>
      <c r="I124" s="2623"/>
      <c r="J124" s="2623"/>
      <c r="L124" s="2573"/>
      <c r="M124" s="2573"/>
      <c r="N124" s="2573"/>
      <c r="O124" s="2573"/>
    </row>
    <row r="125" spans="1:15" ht="15" customHeight="1">
      <c r="A125" s="172"/>
      <c r="B125" s="38" t="s">
        <v>486</v>
      </c>
      <c r="C125" s="170" t="s">
        <v>9</v>
      </c>
      <c r="D125" s="284">
        <v>515.2030886491342</v>
      </c>
      <c r="E125" s="284">
        <v>449</v>
      </c>
      <c r="F125" s="284">
        <v>518</v>
      </c>
      <c r="H125" s="2623"/>
      <c r="I125" s="2623"/>
      <c r="J125" s="2623"/>
      <c r="L125" s="2573"/>
      <c r="M125" s="2573"/>
      <c r="N125" s="2573"/>
      <c r="O125" s="2573"/>
    </row>
    <row r="126" spans="1:15" ht="15" customHeight="1">
      <c r="A126" s="172"/>
      <c r="B126" s="38" t="s">
        <v>487</v>
      </c>
      <c r="C126" s="170" t="s">
        <v>9</v>
      </c>
      <c r="D126" s="284">
        <v>41.417528539036333</v>
      </c>
      <c r="E126" s="284">
        <v>45</v>
      </c>
      <c r="F126" s="284">
        <v>42</v>
      </c>
      <c r="H126" s="2623"/>
      <c r="I126" s="2623"/>
      <c r="J126" s="2623"/>
      <c r="K126" s="2573"/>
      <c r="L126" s="2573"/>
      <c r="M126" s="2573"/>
      <c r="N126" s="2573"/>
      <c r="O126" s="2573"/>
    </row>
    <row r="127" spans="1:15" ht="15" customHeight="1">
      <c r="B127" s="323" t="s">
        <v>18</v>
      </c>
      <c r="C127" s="325"/>
      <c r="D127" s="325"/>
      <c r="E127" s="325"/>
      <c r="F127" s="325"/>
      <c r="H127" s="2650"/>
      <c r="I127" s="2650"/>
      <c r="J127" s="2650"/>
      <c r="K127" s="2573"/>
      <c r="L127" s="2573"/>
      <c r="M127" s="2573"/>
      <c r="N127" s="2573"/>
      <c r="O127" s="2573"/>
    </row>
    <row r="128" spans="1:15" ht="15" customHeight="1">
      <c r="A128" s="172"/>
      <c r="B128" s="38" t="s">
        <v>485</v>
      </c>
      <c r="C128" s="170" t="s">
        <v>9</v>
      </c>
      <c r="D128" s="284">
        <v>115.72974424978467</v>
      </c>
      <c r="E128" s="284">
        <v>117.73202607912781</v>
      </c>
      <c r="F128" s="284">
        <v>118</v>
      </c>
      <c r="H128" s="2623"/>
      <c r="I128" s="2623"/>
      <c r="J128" s="2623"/>
      <c r="K128" s="2573"/>
      <c r="L128" s="2573"/>
      <c r="M128" s="2573"/>
      <c r="N128" s="2573"/>
      <c r="O128" s="2573"/>
    </row>
    <row r="129" spans="1:15" ht="15" customHeight="1">
      <c r="A129" s="172"/>
      <c r="B129" s="38" t="s">
        <v>486</v>
      </c>
      <c r="C129" s="170" t="s">
        <v>9</v>
      </c>
      <c r="D129" s="284">
        <v>259.77634081600604</v>
      </c>
      <c r="E129" s="284">
        <v>243.87348259247901</v>
      </c>
      <c r="F129" s="284">
        <v>222</v>
      </c>
      <c r="H129" s="2623"/>
      <c r="I129" s="2623"/>
      <c r="J129" s="2623"/>
      <c r="K129" s="2573"/>
      <c r="L129" s="2573"/>
      <c r="M129" s="2573"/>
      <c r="N129" s="2573"/>
      <c r="O129" s="2573"/>
    </row>
    <row r="130" spans="1:15" ht="15" customHeight="1">
      <c r="A130" s="172"/>
      <c r="B130" s="38" t="s">
        <v>487</v>
      </c>
      <c r="C130" s="170" t="s">
        <v>9</v>
      </c>
      <c r="D130" s="284">
        <v>16.005177396246818</v>
      </c>
      <c r="E130" s="284">
        <v>12.861481840576987</v>
      </c>
      <c r="F130" s="284">
        <v>14</v>
      </c>
      <c r="H130" s="2623"/>
      <c r="I130" s="2623"/>
      <c r="J130" s="2623"/>
      <c r="K130" s="2573"/>
      <c r="L130" s="2573"/>
      <c r="M130" s="2573"/>
      <c r="N130" s="2573"/>
      <c r="O130" s="2573"/>
    </row>
    <row r="131" spans="1:15" ht="15" customHeight="1">
      <c r="B131" s="473" t="s">
        <v>488</v>
      </c>
      <c r="C131" s="184"/>
      <c r="D131" s="184"/>
      <c r="E131" s="184"/>
      <c r="F131" s="184"/>
      <c r="H131" s="2573"/>
      <c r="I131" s="2573"/>
      <c r="J131" s="2573"/>
      <c r="K131" s="2573"/>
      <c r="L131" s="2573"/>
      <c r="M131" s="2573"/>
      <c r="N131" s="2573"/>
      <c r="O131" s="2573"/>
    </row>
    <row r="132" spans="1:15" ht="15" customHeight="1">
      <c r="I132" s="2573"/>
      <c r="J132" s="2573"/>
      <c r="K132" s="2573"/>
      <c r="L132" s="2573"/>
      <c r="M132" s="2573"/>
      <c r="N132" s="2573"/>
    </row>
    <row r="133" spans="1:15" ht="15" customHeight="1">
      <c r="B133" s="326" t="s">
        <v>489</v>
      </c>
      <c r="C133" s="327"/>
      <c r="D133" s="327"/>
      <c r="E133" s="327"/>
      <c r="F133" s="327"/>
      <c r="I133" s="2573"/>
      <c r="J133" s="2573"/>
      <c r="K133" s="2573"/>
      <c r="L133" s="2573"/>
      <c r="M133" s="2573"/>
      <c r="N133" s="2573"/>
    </row>
    <row r="134" spans="1:15" s="7" customFormat="1" ht="15" customHeight="1">
      <c r="B134" s="328" t="s">
        <v>490</v>
      </c>
      <c r="C134" s="329">
        <v>2005</v>
      </c>
      <c r="D134" s="226">
        <v>2009</v>
      </c>
      <c r="E134" s="226">
        <v>2010</v>
      </c>
      <c r="F134" s="226">
        <v>2011</v>
      </c>
      <c r="G134" s="2636"/>
      <c r="H134" s="2571"/>
      <c r="I134" s="2572"/>
      <c r="J134" s="2572"/>
      <c r="K134" s="2572"/>
      <c r="L134" s="2572"/>
      <c r="M134" s="2572"/>
      <c r="N134" s="2572"/>
      <c r="O134" s="2571"/>
    </row>
    <row r="135" spans="1:15" s="7" customFormat="1" ht="15" customHeight="1">
      <c r="B135" s="323" t="s">
        <v>0</v>
      </c>
      <c r="C135" s="330">
        <f>SUM(C136:C182)</f>
        <v>12345</v>
      </c>
      <c r="D135" s="331">
        <f>SUM(D136:D182)</f>
        <v>13355</v>
      </c>
      <c r="E135" s="330">
        <f>SUM(E136:E182)</f>
        <v>14322</v>
      </c>
      <c r="F135" s="330">
        <f>SUM(F136:F182)</f>
        <v>20295</v>
      </c>
      <c r="G135" s="2636"/>
      <c r="H135" s="2571"/>
      <c r="I135" s="2572"/>
      <c r="J135" s="2572"/>
      <c r="K135" s="2572"/>
      <c r="L135" s="2572"/>
      <c r="M135" s="2572"/>
      <c r="N135" s="2572"/>
      <c r="O135" s="2571"/>
    </row>
    <row r="136" spans="1:15" ht="15" customHeight="1">
      <c r="A136" s="172"/>
      <c r="B136" s="473" t="s">
        <v>491</v>
      </c>
      <c r="C136" s="18">
        <v>6307</v>
      </c>
      <c r="D136" s="28">
        <v>7219</v>
      </c>
      <c r="E136" s="18">
        <v>7429</v>
      </c>
      <c r="F136" s="18">
        <v>11768</v>
      </c>
      <c r="H136" s="2573"/>
      <c r="I136" s="2573"/>
      <c r="J136" s="2573"/>
      <c r="K136" s="2573"/>
      <c r="L136" s="2573"/>
      <c r="M136" s="2573"/>
      <c r="N136" s="2573"/>
      <c r="O136" s="2573"/>
    </row>
    <row r="137" spans="1:15" ht="15" customHeight="1">
      <c r="A137" s="172"/>
      <c r="B137" s="473" t="s">
        <v>492</v>
      </c>
      <c r="C137" s="18">
        <v>570</v>
      </c>
      <c r="D137" s="28">
        <v>1393</v>
      </c>
      <c r="E137" s="18">
        <v>1415</v>
      </c>
      <c r="F137" s="18">
        <v>2731</v>
      </c>
      <c r="H137" s="2573"/>
      <c r="I137" s="2573"/>
      <c r="J137" s="2573"/>
      <c r="K137" s="2573"/>
      <c r="L137" s="2573"/>
      <c r="M137" s="2573"/>
      <c r="N137" s="2573"/>
      <c r="O137" s="2573"/>
    </row>
    <row r="138" spans="1:15" ht="15" customHeight="1">
      <c r="A138" s="172"/>
      <c r="B138" s="473" t="s">
        <v>493</v>
      </c>
      <c r="C138" s="18">
        <v>384</v>
      </c>
      <c r="D138" s="28">
        <v>518</v>
      </c>
      <c r="E138" s="18">
        <v>711</v>
      </c>
      <c r="F138" s="18">
        <v>673</v>
      </c>
      <c r="H138" s="2573"/>
      <c r="I138" s="2573"/>
      <c r="J138" s="2573"/>
      <c r="K138" s="2573"/>
      <c r="L138" s="2573"/>
      <c r="M138" s="2573"/>
      <c r="N138" s="2573"/>
      <c r="O138" s="2573"/>
    </row>
    <row r="139" spans="1:15" ht="15" customHeight="1">
      <c r="A139" s="172"/>
      <c r="B139" s="473" t="s">
        <v>494</v>
      </c>
      <c r="C139" s="18">
        <v>191</v>
      </c>
      <c r="D139" s="28">
        <v>479</v>
      </c>
      <c r="E139" s="18">
        <v>668</v>
      </c>
      <c r="F139" s="18">
        <v>580</v>
      </c>
      <c r="H139" s="2573"/>
      <c r="I139" s="2573"/>
      <c r="J139" s="2573"/>
      <c r="K139" s="2573"/>
      <c r="L139" s="2573"/>
      <c r="M139" s="2573"/>
      <c r="N139" s="2573"/>
      <c r="O139" s="2573"/>
    </row>
    <row r="140" spans="1:15" ht="15" customHeight="1">
      <c r="A140" s="172"/>
      <c r="B140" s="473" t="s">
        <v>495</v>
      </c>
      <c r="C140" s="18">
        <v>42</v>
      </c>
      <c r="D140" s="28">
        <v>495</v>
      </c>
      <c r="E140" s="18">
        <v>654</v>
      </c>
      <c r="F140" s="18">
        <v>585</v>
      </c>
      <c r="G140" s="2651"/>
      <c r="H140" s="2591"/>
      <c r="I140" s="2573"/>
      <c r="J140" s="2573"/>
      <c r="K140" s="2573"/>
      <c r="L140" s="2573"/>
      <c r="M140" s="2573"/>
      <c r="N140" s="2573"/>
      <c r="O140" s="2573"/>
    </row>
    <row r="141" spans="1:15" ht="15" customHeight="1">
      <c r="A141" s="172"/>
      <c r="B141" s="473" t="s">
        <v>496</v>
      </c>
      <c r="C141" s="18">
        <v>111</v>
      </c>
      <c r="D141" s="28">
        <v>309</v>
      </c>
      <c r="E141" s="18">
        <v>471</v>
      </c>
      <c r="F141" s="18">
        <v>667</v>
      </c>
      <c r="H141" s="2573"/>
      <c r="I141" s="2573"/>
      <c r="J141" s="2573"/>
      <c r="K141" s="2573"/>
      <c r="L141" s="2573"/>
      <c r="M141" s="2573"/>
      <c r="N141" s="2573"/>
      <c r="O141" s="2573"/>
    </row>
    <row r="142" spans="1:15" ht="15" customHeight="1">
      <c r="A142" s="172"/>
      <c r="B142" s="473" t="s">
        <v>497</v>
      </c>
      <c r="C142" s="18">
        <v>239</v>
      </c>
      <c r="D142" s="28">
        <v>192</v>
      </c>
      <c r="E142" s="18">
        <v>450</v>
      </c>
      <c r="F142" s="18">
        <v>383</v>
      </c>
      <c r="H142" s="2573"/>
      <c r="I142" s="2573"/>
      <c r="J142" s="2573"/>
      <c r="K142" s="2573"/>
      <c r="L142" s="2573"/>
      <c r="M142" s="2573"/>
      <c r="N142" s="2573"/>
      <c r="O142" s="2573"/>
    </row>
    <row r="143" spans="1:15" ht="15" customHeight="1">
      <c r="A143" s="172"/>
      <c r="B143" s="473" t="s">
        <v>498</v>
      </c>
      <c r="C143" s="18">
        <v>45</v>
      </c>
      <c r="D143" s="28">
        <v>133</v>
      </c>
      <c r="E143" s="18">
        <v>335</v>
      </c>
      <c r="F143" s="18">
        <v>394</v>
      </c>
      <c r="H143" s="2573"/>
      <c r="I143" s="2573"/>
      <c r="J143" s="2573"/>
      <c r="K143" s="2573"/>
      <c r="L143" s="2573"/>
      <c r="M143" s="2573"/>
      <c r="N143" s="2573"/>
      <c r="O143" s="2573"/>
    </row>
    <row r="144" spans="1:15" ht="15" customHeight="1">
      <c r="A144" s="172"/>
      <c r="B144" s="473" t="s">
        <v>499</v>
      </c>
      <c r="C144" s="18">
        <v>51</v>
      </c>
      <c r="D144" s="28">
        <v>65</v>
      </c>
      <c r="E144" s="18">
        <v>318</v>
      </c>
      <c r="F144" s="18">
        <v>243</v>
      </c>
      <c r="H144" s="2573"/>
      <c r="I144" s="2573"/>
      <c r="J144" s="2573"/>
      <c r="K144" s="2573"/>
      <c r="L144" s="2573"/>
      <c r="M144" s="2573"/>
      <c r="N144" s="2573"/>
      <c r="O144" s="2573"/>
    </row>
    <row r="145" spans="1:15" ht="15" customHeight="1">
      <c r="A145" s="172"/>
      <c r="B145" s="473" t="s">
        <v>500</v>
      </c>
      <c r="C145" s="18">
        <v>53</v>
      </c>
      <c r="D145" s="28">
        <v>0</v>
      </c>
      <c r="E145" s="18">
        <v>248</v>
      </c>
      <c r="F145" s="18">
        <v>282</v>
      </c>
      <c r="H145" s="2573"/>
      <c r="I145" s="2573"/>
      <c r="J145" s="2573"/>
      <c r="K145" s="2573"/>
      <c r="L145" s="2573"/>
      <c r="M145" s="2573"/>
      <c r="N145" s="2573"/>
      <c r="O145" s="2573"/>
    </row>
    <row r="146" spans="1:15" ht="15" customHeight="1">
      <c r="A146" s="172"/>
      <c r="B146" s="473" t="s">
        <v>501</v>
      </c>
      <c r="C146" s="18">
        <v>117</v>
      </c>
      <c r="D146" s="28">
        <v>200</v>
      </c>
      <c r="E146" s="18">
        <v>221</v>
      </c>
      <c r="F146" s="18">
        <v>194</v>
      </c>
      <c r="H146" s="2573"/>
      <c r="I146" s="2573"/>
      <c r="J146" s="2573"/>
      <c r="K146" s="2573"/>
      <c r="L146" s="2573"/>
      <c r="M146" s="2573"/>
      <c r="N146" s="2573"/>
      <c r="O146" s="2573"/>
    </row>
    <row r="147" spans="1:15" ht="15" customHeight="1">
      <c r="A147" s="172"/>
      <c r="B147" s="473" t="s">
        <v>502</v>
      </c>
      <c r="C147" s="18">
        <v>186</v>
      </c>
      <c r="D147" s="28">
        <v>181</v>
      </c>
      <c r="E147" s="18">
        <v>193</v>
      </c>
      <c r="F147" s="18">
        <v>138</v>
      </c>
      <c r="H147" s="2573"/>
      <c r="I147" s="2573"/>
      <c r="J147" s="2573"/>
      <c r="K147" s="2573"/>
      <c r="L147" s="2573"/>
      <c r="M147" s="2573"/>
      <c r="N147" s="2573"/>
      <c r="O147" s="2573"/>
    </row>
    <row r="148" spans="1:15" ht="15" customHeight="1">
      <c r="A148" s="172"/>
      <c r="B148" s="473" t="s">
        <v>503</v>
      </c>
      <c r="C148" s="18">
        <v>0</v>
      </c>
      <c r="D148" s="28">
        <v>79</v>
      </c>
      <c r="E148" s="18">
        <v>175</v>
      </c>
      <c r="F148" s="18">
        <v>183</v>
      </c>
      <c r="H148" s="2573"/>
      <c r="I148" s="2573"/>
      <c r="J148" s="2573"/>
      <c r="K148" s="2573"/>
      <c r="L148" s="2573"/>
      <c r="M148" s="2573"/>
      <c r="N148" s="2573"/>
      <c r="O148" s="2573"/>
    </row>
    <row r="149" spans="1:15" ht="15" customHeight="1">
      <c r="A149" s="172"/>
      <c r="B149" s="473" t="s">
        <v>504</v>
      </c>
      <c r="C149" s="18">
        <v>71</v>
      </c>
      <c r="D149" s="28">
        <v>175</v>
      </c>
      <c r="E149" s="18">
        <v>105</v>
      </c>
      <c r="F149" s="18">
        <v>239</v>
      </c>
      <c r="H149" s="2573"/>
      <c r="I149" s="2573"/>
      <c r="J149" s="2573"/>
      <c r="K149" s="2573"/>
      <c r="L149" s="2573"/>
      <c r="M149" s="2573"/>
      <c r="N149" s="2573"/>
      <c r="O149" s="2573"/>
    </row>
    <row r="150" spans="1:15" ht="15" customHeight="1">
      <c r="A150" s="172"/>
      <c r="B150" s="473" t="s">
        <v>505</v>
      </c>
      <c r="C150" s="18">
        <v>0</v>
      </c>
      <c r="D150" s="28">
        <v>0</v>
      </c>
      <c r="E150" s="18">
        <v>90</v>
      </c>
      <c r="F150" s="18">
        <v>0</v>
      </c>
      <c r="H150" s="2573"/>
      <c r="I150" s="2573"/>
      <c r="J150" s="2573"/>
      <c r="K150" s="2573"/>
      <c r="L150" s="2573"/>
      <c r="M150" s="2573"/>
      <c r="N150" s="2573"/>
      <c r="O150" s="2573"/>
    </row>
    <row r="151" spans="1:15" ht="15" customHeight="1">
      <c r="A151" s="172"/>
      <c r="B151" s="473" t="s">
        <v>506</v>
      </c>
      <c r="C151" s="18">
        <v>10</v>
      </c>
      <c r="D151" s="28">
        <v>40</v>
      </c>
      <c r="E151" s="18">
        <v>73</v>
      </c>
      <c r="F151" s="18">
        <v>39</v>
      </c>
      <c r="H151" s="2573"/>
      <c r="I151" s="2573"/>
      <c r="J151" s="2573"/>
      <c r="K151" s="2573"/>
      <c r="L151" s="2573"/>
      <c r="M151" s="2573"/>
      <c r="N151" s="2573"/>
      <c r="O151" s="2573"/>
    </row>
    <row r="152" spans="1:15" ht="15" customHeight="1">
      <c r="A152" s="172"/>
      <c r="B152" s="473" t="s">
        <v>507</v>
      </c>
      <c r="C152" s="18">
        <v>335</v>
      </c>
      <c r="D152" s="28">
        <v>145</v>
      </c>
      <c r="E152" s="18">
        <v>62</v>
      </c>
      <c r="F152" s="18">
        <v>99</v>
      </c>
      <c r="H152" s="2573"/>
      <c r="I152" s="2573"/>
      <c r="J152" s="2573"/>
      <c r="K152" s="2573"/>
      <c r="L152" s="2573"/>
      <c r="M152" s="2573"/>
      <c r="N152" s="2573"/>
      <c r="O152" s="2573"/>
    </row>
    <row r="153" spans="1:15" ht="15" customHeight="1">
      <c r="A153" s="172"/>
      <c r="B153" s="473" t="s">
        <v>508</v>
      </c>
      <c r="C153" s="18">
        <v>25</v>
      </c>
      <c r="D153" s="28">
        <v>27</v>
      </c>
      <c r="E153" s="18">
        <v>62</v>
      </c>
      <c r="F153" s="18">
        <v>42</v>
      </c>
      <c r="H153" s="2573"/>
      <c r="I153" s="2573"/>
      <c r="J153" s="2573"/>
      <c r="K153" s="2573"/>
      <c r="L153" s="2573"/>
      <c r="M153" s="2573"/>
      <c r="N153" s="2573"/>
      <c r="O153" s="2573"/>
    </row>
    <row r="154" spans="1:15" ht="15" customHeight="1">
      <c r="A154" s="172"/>
      <c r="B154" s="473" t="s">
        <v>509</v>
      </c>
      <c r="C154" s="18">
        <v>863</v>
      </c>
      <c r="D154" s="28">
        <v>36</v>
      </c>
      <c r="E154" s="18">
        <v>55</v>
      </c>
      <c r="F154" s="18">
        <v>82</v>
      </c>
      <c r="H154" s="2573"/>
      <c r="I154" s="2573"/>
      <c r="J154" s="2573"/>
      <c r="K154" s="2573"/>
      <c r="L154" s="2573"/>
      <c r="M154" s="2573"/>
      <c r="N154" s="2573"/>
      <c r="O154" s="2573"/>
    </row>
    <row r="155" spans="1:15" ht="15" customHeight="1">
      <c r="A155" s="172"/>
      <c r="B155" s="473" t="s">
        <v>510</v>
      </c>
      <c r="C155" s="18">
        <v>28</v>
      </c>
      <c r="D155" s="28">
        <v>45</v>
      </c>
      <c r="E155" s="18">
        <v>52</v>
      </c>
      <c r="F155" s="18">
        <v>75</v>
      </c>
      <c r="H155" s="2573"/>
      <c r="I155" s="2573"/>
      <c r="J155" s="2573"/>
      <c r="K155" s="2573"/>
      <c r="L155" s="2573"/>
      <c r="M155" s="2573"/>
      <c r="N155" s="2573"/>
      <c r="O155" s="2573"/>
    </row>
    <row r="156" spans="1:15" ht="15" customHeight="1">
      <c r="A156" s="172"/>
      <c r="B156" s="473" t="s">
        <v>511</v>
      </c>
      <c r="C156" s="18">
        <v>32</v>
      </c>
      <c r="D156" s="28">
        <v>52</v>
      </c>
      <c r="E156" s="18">
        <v>51</v>
      </c>
      <c r="F156" s="18">
        <v>0</v>
      </c>
      <c r="H156" s="2573"/>
      <c r="I156" s="2573"/>
      <c r="J156" s="2573"/>
      <c r="K156" s="2573"/>
      <c r="L156" s="2573"/>
      <c r="M156" s="2573"/>
      <c r="N156" s="2573"/>
      <c r="O156" s="2573"/>
    </row>
    <row r="157" spans="1:15" ht="15" customHeight="1">
      <c r="A157" s="172"/>
      <c r="B157" s="473" t="s">
        <v>512</v>
      </c>
      <c r="C157" s="18">
        <v>18</v>
      </c>
      <c r="D157" s="28">
        <v>34</v>
      </c>
      <c r="E157" s="18">
        <v>50</v>
      </c>
      <c r="F157" s="18">
        <v>49</v>
      </c>
      <c r="H157" s="2573"/>
      <c r="I157" s="2573"/>
      <c r="J157" s="2573"/>
      <c r="K157" s="2573"/>
      <c r="L157" s="2573"/>
      <c r="M157" s="2573"/>
      <c r="N157" s="2573"/>
      <c r="O157" s="2573"/>
    </row>
    <row r="158" spans="1:15" ht="15" customHeight="1">
      <c r="A158" s="172"/>
      <c r="B158" s="473" t="s">
        <v>513</v>
      </c>
      <c r="C158" s="18">
        <v>76</v>
      </c>
      <c r="D158" s="28">
        <v>0</v>
      </c>
      <c r="E158" s="18">
        <v>36</v>
      </c>
      <c r="F158" s="18">
        <v>37</v>
      </c>
      <c r="H158" s="2573"/>
      <c r="I158" s="2573"/>
      <c r="J158" s="2573"/>
      <c r="K158" s="2573"/>
      <c r="L158" s="2573"/>
      <c r="M158" s="2573"/>
      <c r="N158" s="2573"/>
      <c r="O158" s="2573"/>
    </row>
    <row r="159" spans="1:15" ht="15" customHeight="1">
      <c r="A159" s="172"/>
      <c r="B159" s="473" t="s">
        <v>514</v>
      </c>
      <c r="C159" s="18">
        <v>0</v>
      </c>
      <c r="D159" s="28">
        <v>12</v>
      </c>
      <c r="E159" s="18">
        <v>26</v>
      </c>
      <c r="F159" s="18">
        <v>1</v>
      </c>
      <c r="H159" s="2573"/>
      <c r="I159" s="2573"/>
      <c r="J159" s="2573"/>
      <c r="K159" s="2573"/>
      <c r="L159" s="2573"/>
      <c r="M159" s="2573"/>
      <c r="N159" s="2573"/>
      <c r="O159" s="2573"/>
    </row>
    <row r="160" spans="1:15" ht="15" customHeight="1">
      <c r="A160" s="172"/>
      <c r="B160" s="473" t="s">
        <v>515</v>
      </c>
      <c r="C160" s="18">
        <v>23</v>
      </c>
      <c r="D160" s="28">
        <v>48</v>
      </c>
      <c r="E160" s="18">
        <v>22</v>
      </c>
      <c r="F160" s="18">
        <v>42</v>
      </c>
      <c r="H160" s="2573"/>
      <c r="I160" s="2573"/>
      <c r="J160" s="2573"/>
      <c r="K160" s="2573"/>
      <c r="L160" s="2573"/>
      <c r="M160" s="2573"/>
      <c r="N160" s="2573"/>
      <c r="O160" s="2573"/>
    </row>
    <row r="161" spans="1:15" ht="15" customHeight="1">
      <c r="A161" s="172"/>
      <c r="B161" s="473" t="s">
        <v>516</v>
      </c>
      <c r="C161" s="18">
        <v>15</v>
      </c>
      <c r="D161" s="28">
        <v>30</v>
      </c>
      <c r="E161" s="18">
        <v>12</v>
      </c>
      <c r="F161" s="18">
        <v>0</v>
      </c>
      <c r="H161" s="2573"/>
      <c r="I161" s="2573"/>
      <c r="J161" s="2573"/>
      <c r="K161" s="2573"/>
      <c r="L161" s="2573"/>
      <c r="M161" s="2573"/>
      <c r="N161" s="2573"/>
      <c r="O161" s="2573"/>
    </row>
    <row r="162" spans="1:15" ht="15" customHeight="1">
      <c r="A162" s="172"/>
      <c r="B162" s="473" t="s">
        <v>517</v>
      </c>
      <c r="C162" s="18">
        <v>14</v>
      </c>
      <c r="D162" s="28">
        <v>11</v>
      </c>
      <c r="E162" s="18">
        <v>11</v>
      </c>
      <c r="F162" s="18">
        <v>15</v>
      </c>
      <c r="H162" s="2573"/>
      <c r="I162" s="2573"/>
      <c r="J162" s="2573"/>
      <c r="K162" s="2573"/>
      <c r="L162" s="2573"/>
      <c r="M162" s="2573"/>
      <c r="N162" s="2573"/>
      <c r="O162" s="2573"/>
    </row>
    <row r="163" spans="1:15" ht="15" customHeight="1">
      <c r="A163" s="172"/>
      <c r="B163" s="473" t="s">
        <v>518</v>
      </c>
      <c r="C163" s="18">
        <v>6</v>
      </c>
      <c r="D163" s="28">
        <v>10</v>
      </c>
      <c r="E163" s="18">
        <v>10</v>
      </c>
      <c r="F163" s="18">
        <v>10</v>
      </c>
      <c r="H163" s="2573"/>
      <c r="I163" s="2573"/>
      <c r="J163" s="2573"/>
      <c r="K163" s="2573"/>
      <c r="L163" s="2573"/>
      <c r="M163" s="2573"/>
      <c r="N163" s="2573"/>
      <c r="O163" s="2573"/>
    </row>
    <row r="164" spans="1:15" ht="15" customHeight="1">
      <c r="A164" s="172"/>
      <c r="B164" s="473" t="s">
        <v>519</v>
      </c>
      <c r="C164" s="18">
        <v>0</v>
      </c>
      <c r="D164" s="28">
        <v>3</v>
      </c>
      <c r="E164" s="18">
        <v>1</v>
      </c>
      <c r="F164" s="18">
        <v>3</v>
      </c>
      <c r="H164" s="2573"/>
      <c r="I164" s="2573"/>
      <c r="J164" s="2573"/>
      <c r="K164" s="2573"/>
      <c r="L164" s="2573"/>
      <c r="M164" s="2573"/>
      <c r="N164" s="2573"/>
      <c r="O164" s="2573"/>
    </row>
    <row r="165" spans="1:15" ht="15" customHeight="1">
      <c r="A165" s="172"/>
      <c r="B165" s="473" t="s">
        <v>520</v>
      </c>
      <c r="C165" s="18">
        <v>5</v>
      </c>
      <c r="D165" s="28">
        <v>36</v>
      </c>
      <c r="E165" s="18">
        <v>1</v>
      </c>
      <c r="F165" s="18">
        <v>0</v>
      </c>
      <c r="H165" s="2573"/>
      <c r="I165" s="2573"/>
      <c r="J165" s="2573"/>
      <c r="K165" s="2573"/>
      <c r="L165" s="2573"/>
      <c r="M165" s="2573"/>
      <c r="N165" s="2573"/>
      <c r="O165" s="2573"/>
    </row>
    <row r="166" spans="1:15" ht="15" customHeight="1">
      <c r="A166" s="172"/>
      <c r="B166" s="473" t="s">
        <v>521</v>
      </c>
      <c r="C166" s="18">
        <v>0</v>
      </c>
      <c r="D166" s="28">
        <v>0</v>
      </c>
      <c r="E166" s="18">
        <v>0</v>
      </c>
      <c r="F166" s="18">
        <v>0</v>
      </c>
      <c r="H166" s="2573"/>
      <c r="I166" s="2573"/>
      <c r="J166" s="2573"/>
      <c r="K166" s="2573"/>
      <c r="L166" s="2573"/>
      <c r="M166" s="2573"/>
      <c r="N166" s="2573"/>
      <c r="O166" s="2573"/>
    </row>
    <row r="167" spans="1:15" ht="15" customHeight="1">
      <c r="A167" s="172"/>
      <c r="B167" s="473" t="s">
        <v>522</v>
      </c>
      <c r="C167" s="18">
        <v>105</v>
      </c>
      <c r="D167" s="28">
        <v>205</v>
      </c>
      <c r="E167" s="18">
        <v>0</v>
      </c>
      <c r="F167" s="18">
        <v>0</v>
      </c>
      <c r="H167" s="2573"/>
      <c r="I167" s="2573"/>
      <c r="J167" s="2573"/>
      <c r="K167" s="2573"/>
      <c r="L167" s="2573"/>
      <c r="M167" s="2573"/>
      <c r="N167" s="2573"/>
      <c r="O167" s="2573"/>
    </row>
    <row r="168" spans="1:15" ht="15" customHeight="1">
      <c r="A168" s="172"/>
      <c r="B168" s="473" t="s">
        <v>523</v>
      </c>
      <c r="C168" s="18">
        <v>0</v>
      </c>
      <c r="D168" s="28">
        <v>0</v>
      </c>
      <c r="E168" s="18">
        <v>0</v>
      </c>
      <c r="F168" s="18">
        <v>0</v>
      </c>
      <c r="H168" s="2573"/>
      <c r="I168" s="2573"/>
      <c r="J168" s="2573"/>
      <c r="K168" s="2573"/>
      <c r="L168" s="2573"/>
      <c r="M168" s="2573"/>
      <c r="N168" s="2573"/>
      <c r="O168" s="2573"/>
    </row>
    <row r="169" spans="1:15" ht="15" customHeight="1">
      <c r="A169" s="172"/>
      <c r="B169" s="473" t="s">
        <v>524</v>
      </c>
      <c r="C169" s="18">
        <v>1</v>
      </c>
      <c r="D169" s="28">
        <v>0</v>
      </c>
      <c r="E169" s="18">
        <v>0</v>
      </c>
      <c r="F169" s="18">
        <v>0</v>
      </c>
      <c r="H169" s="2573"/>
      <c r="I169" s="2573"/>
      <c r="J169" s="2573"/>
      <c r="K169" s="2573"/>
      <c r="L169" s="2573"/>
      <c r="M169" s="2573"/>
      <c r="N169" s="2573"/>
      <c r="O169" s="2573"/>
    </row>
    <row r="170" spans="1:15" ht="15" customHeight="1">
      <c r="A170" s="172"/>
      <c r="B170" s="473" t="s">
        <v>525</v>
      </c>
      <c r="C170" s="18">
        <v>0</v>
      </c>
      <c r="D170" s="28">
        <v>0</v>
      </c>
      <c r="E170" s="18">
        <v>0</v>
      </c>
      <c r="F170" s="18">
        <v>0</v>
      </c>
      <c r="H170" s="2573"/>
      <c r="I170" s="2573"/>
      <c r="J170" s="2573"/>
      <c r="K170" s="2573"/>
      <c r="L170" s="2573"/>
      <c r="M170" s="2573"/>
      <c r="N170" s="2573"/>
      <c r="O170" s="2573"/>
    </row>
    <row r="171" spans="1:15" ht="15" customHeight="1">
      <c r="A171" s="172"/>
      <c r="B171" s="473" t="s">
        <v>526</v>
      </c>
      <c r="C171" s="18">
        <v>15</v>
      </c>
      <c r="D171" s="28">
        <v>24</v>
      </c>
      <c r="E171" s="18">
        <v>0</v>
      </c>
      <c r="F171" s="18">
        <v>0</v>
      </c>
      <c r="H171" s="2573"/>
      <c r="I171" s="2573"/>
      <c r="J171" s="2573"/>
      <c r="K171" s="2573"/>
      <c r="L171" s="2573"/>
      <c r="M171" s="2573"/>
      <c r="N171" s="2573"/>
      <c r="O171" s="2573"/>
    </row>
    <row r="172" spans="1:15" ht="15" customHeight="1">
      <c r="A172" s="172"/>
      <c r="B172" s="473" t="s">
        <v>527</v>
      </c>
      <c r="C172" s="18">
        <v>0</v>
      </c>
      <c r="D172" s="28">
        <v>33</v>
      </c>
      <c r="E172" s="18">
        <v>0</v>
      </c>
      <c r="F172" s="18">
        <v>0</v>
      </c>
      <c r="H172" s="2573"/>
      <c r="I172" s="2573"/>
      <c r="J172" s="2573"/>
      <c r="K172" s="2573"/>
      <c r="L172" s="2573"/>
      <c r="M172" s="2573"/>
      <c r="N172" s="2573"/>
      <c r="O172" s="2573"/>
    </row>
    <row r="173" spans="1:15" ht="15" customHeight="1">
      <c r="A173" s="172"/>
      <c r="B173" s="473" t="s">
        <v>528</v>
      </c>
      <c r="C173" s="18">
        <v>3</v>
      </c>
      <c r="D173" s="28">
        <v>0</v>
      </c>
      <c r="E173" s="18">
        <v>0</v>
      </c>
      <c r="F173" s="18">
        <v>0</v>
      </c>
      <c r="H173" s="2573"/>
      <c r="I173" s="2573"/>
      <c r="J173" s="2573"/>
      <c r="K173" s="2573"/>
      <c r="L173" s="2573"/>
      <c r="M173" s="2573"/>
      <c r="N173" s="2573"/>
      <c r="O173" s="2573"/>
    </row>
    <row r="174" spans="1:15" ht="15" customHeight="1">
      <c r="A174" s="172"/>
      <c r="B174" s="473" t="s">
        <v>529</v>
      </c>
      <c r="C174" s="18">
        <v>2</v>
      </c>
      <c r="D174" s="28">
        <v>0</v>
      </c>
      <c r="E174" s="18">
        <v>0</v>
      </c>
      <c r="F174" s="18">
        <v>0</v>
      </c>
      <c r="H174" s="2573"/>
      <c r="I174" s="2573"/>
      <c r="J174" s="2573"/>
      <c r="K174" s="2573"/>
      <c r="L174" s="2573"/>
      <c r="M174" s="2573"/>
      <c r="N174" s="2573"/>
      <c r="O174" s="2573"/>
    </row>
    <row r="175" spans="1:15" ht="15" customHeight="1">
      <c r="A175" s="172"/>
      <c r="B175" s="473" t="s">
        <v>530</v>
      </c>
      <c r="C175" s="18">
        <v>0</v>
      </c>
      <c r="D175" s="28">
        <v>951</v>
      </c>
      <c r="E175" s="18">
        <v>0</v>
      </c>
      <c r="F175" s="18">
        <v>0</v>
      </c>
      <c r="H175" s="2573"/>
      <c r="I175" s="2573"/>
      <c r="J175" s="2573"/>
      <c r="K175" s="2573"/>
      <c r="L175" s="2573"/>
      <c r="M175" s="2573"/>
      <c r="N175" s="2573"/>
      <c r="O175" s="2573"/>
    </row>
    <row r="176" spans="1:15" ht="15" customHeight="1">
      <c r="A176" s="172"/>
      <c r="B176" s="473" t="s">
        <v>531</v>
      </c>
      <c r="C176" s="18">
        <v>1037</v>
      </c>
      <c r="D176" s="28">
        <v>0</v>
      </c>
      <c r="E176" s="18">
        <v>0</v>
      </c>
      <c r="F176" s="18">
        <v>0</v>
      </c>
      <c r="H176" s="2573"/>
      <c r="I176" s="2573"/>
      <c r="J176" s="2573"/>
      <c r="K176" s="2573"/>
      <c r="L176" s="2573"/>
      <c r="M176" s="2573"/>
      <c r="N176" s="2573"/>
      <c r="O176" s="2573"/>
    </row>
    <row r="177" spans="1:15" ht="15" customHeight="1">
      <c r="A177" s="172"/>
      <c r="B177" s="473" t="s">
        <v>532</v>
      </c>
      <c r="C177" s="18">
        <v>0</v>
      </c>
      <c r="D177" s="28">
        <v>123</v>
      </c>
      <c r="E177" s="18">
        <v>0</v>
      </c>
      <c r="F177" s="18">
        <v>0</v>
      </c>
      <c r="H177" s="2573"/>
      <c r="I177" s="2573"/>
      <c r="J177" s="2573"/>
      <c r="K177" s="2573"/>
      <c r="L177" s="2573"/>
      <c r="M177" s="2573"/>
      <c r="N177" s="2573"/>
      <c r="O177" s="2573"/>
    </row>
    <row r="178" spans="1:15" ht="15" customHeight="1">
      <c r="A178" s="172"/>
      <c r="B178" s="473" t="s">
        <v>533</v>
      </c>
      <c r="C178" s="18">
        <v>470</v>
      </c>
      <c r="D178" s="28">
        <v>0</v>
      </c>
      <c r="E178" s="18">
        <v>0</v>
      </c>
      <c r="F178" s="18">
        <v>0</v>
      </c>
      <c r="H178" s="2573"/>
      <c r="I178" s="2573"/>
      <c r="J178" s="2573"/>
      <c r="K178" s="2573"/>
      <c r="L178" s="2573"/>
      <c r="M178" s="2573"/>
      <c r="N178" s="2573"/>
      <c r="O178" s="2573"/>
    </row>
    <row r="179" spans="1:15" ht="15" customHeight="1">
      <c r="A179" s="172"/>
      <c r="B179" s="473" t="s">
        <v>534</v>
      </c>
      <c r="C179" s="18">
        <v>193</v>
      </c>
      <c r="D179" s="28">
        <v>0</v>
      </c>
      <c r="E179" s="18">
        <v>0</v>
      </c>
      <c r="F179" s="18">
        <v>0</v>
      </c>
      <c r="H179" s="2573"/>
      <c r="I179" s="2573"/>
      <c r="J179" s="2573"/>
      <c r="K179" s="2573"/>
      <c r="L179" s="2573"/>
      <c r="M179" s="2573"/>
      <c r="N179" s="2573"/>
      <c r="O179" s="2573"/>
    </row>
    <row r="180" spans="1:15" ht="15" customHeight="1">
      <c r="A180" s="172"/>
      <c r="B180" s="473" t="s">
        <v>535</v>
      </c>
      <c r="C180" s="18">
        <v>6</v>
      </c>
      <c r="D180" s="28">
        <v>0</v>
      </c>
      <c r="E180" s="18">
        <v>0</v>
      </c>
      <c r="F180" s="18">
        <v>0</v>
      </c>
      <c r="H180" s="2573"/>
      <c r="I180" s="2573"/>
      <c r="J180" s="2573"/>
      <c r="K180" s="2573"/>
      <c r="L180" s="2573"/>
      <c r="M180" s="2573"/>
      <c r="N180" s="2573"/>
      <c r="O180" s="2573"/>
    </row>
    <row r="181" spans="1:15" ht="15" customHeight="1">
      <c r="A181" s="172"/>
      <c r="B181" s="473" t="s">
        <v>536</v>
      </c>
      <c r="C181" s="18">
        <v>672</v>
      </c>
      <c r="D181" s="28">
        <v>0</v>
      </c>
      <c r="E181" s="18">
        <v>0</v>
      </c>
      <c r="F181" s="18">
        <v>0</v>
      </c>
      <c r="H181" s="2573"/>
      <c r="I181" s="2573"/>
      <c r="J181" s="2573"/>
      <c r="K181" s="2573"/>
      <c r="L181" s="2573"/>
      <c r="M181" s="2573"/>
      <c r="N181" s="2573"/>
      <c r="O181" s="2573"/>
    </row>
    <row r="182" spans="1:15" ht="15" customHeight="1">
      <c r="A182" s="172"/>
      <c r="B182" s="473" t="s">
        <v>537</v>
      </c>
      <c r="C182" s="18">
        <v>24</v>
      </c>
      <c r="D182" s="28">
        <v>52</v>
      </c>
      <c r="E182" s="18">
        <v>315</v>
      </c>
      <c r="F182" s="18">
        <v>741</v>
      </c>
      <c r="H182" s="2573"/>
      <c r="I182" s="2573"/>
      <c r="J182" s="2573"/>
      <c r="K182" s="2573"/>
      <c r="L182" s="2573"/>
      <c r="M182" s="2573"/>
      <c r="N182" s="2573"/>
      <c r="O182" s="2573"/>
    </row>
    <row r="183" spans="1:15" ht="15" customHeight="1">
      <c r="B183" s="20" t="s">
        <v>451</v>
      </c>
      <c r="C183" s="332"/>
      <c r="D183" s="333"/>
      <c r="E183" s="184"/>
      <c r="F183" s="184"/>
    </row>
    <row r="184" spans="1:15" ht="15" customHeight="1">
      <c r="B184" s="19"/>
      <c r="C184" s="332"/>
      <c r="D184" s="333"/>
    </row>
    <row r="185" spans="1:15" ht="15" customHeight="1">
      <c r="B185" s="4" t="s">
        <v>538</v>
      </c>
      <c r="C185" s="12"/>
      <c r="D185" s="12"/>
      <c r="E185" s="12"/>
      <c r="F185" s="12"/>
    </row>
    <row r="186" spans="1:15" s="7" customFormat="1" ht="15" customHeight="1">
      <c r="B186" s="195" t="s">
        <v>2</v>
      </c>
      <c r="C186" s="476">
        <v>2008</v>
      </c>
      <c r="D186" s="476">
        <v>2009</v>
      </c>
      <c r="E186" s="476">
        <v>2010</v>
      </c>
      <c r="F186" s="476">
        <v>2011</v>
      </c>
      <c r="G186" s="2636"/>
      <c r="H186" s="2571"/>
      <c r="I186" s="2571"/>
      <c r="J186" s="2571"/>
      <c r="K186" s="2571"/>
      <c r="L186" s="2571"/>
      <c r="M186" s="2571"/>
      <c r="N186" s="2571"/>
      <c r="O186" s="2571"/>
    </row>
    <row r="187" spans="1:15" s="7" customFormat="1" ht="15" customHeight="1">
      <c r="B187" s="323" t="s">
        <v>5</v>
      </c>
      <c r="C187" s="234"/>
      <c r="D187" s="31"/>
      <c r="E187" s="31"/>
      <c r="F187" s="31"/>
      <c r="G187" s="2636"/>
      <c r="H187" s="2571"/>
      <c r="I187" s="2571"/>
      <c r="J187" s="2571"/>
      <c r="K187" s="2571"/>
      <c r="L187" s="2571"/>
      <c r="M187" s="2571"/>
      <c r="N187" s="2571"/>
      <c r="O187" s="2571"/>
    </row>
    <row r="188" spans="1:15" s="7" customFormat="1" ht="15" customHeight="1">
      <c r="B188" s="38" t="s">
        <v>447</v>
      </c>
      <c r="C188" s="170">
        <v>2596</v>
      </c>
      <c r="D188" s="312">
        <v>2652</v>
      </c>
      <c r="E188" s="334">
        <v>2582</v>
      </c>
      <c r="F188" s="334">
        <v>2610</v>
      </c>
      <c r="G188" s="2636"/>
      <c r="H188" s="2571"/>
      <c r="I188" s="2571"/>
      <c r="J188" s="2571"/>
      <c r="K188" s="2571"/>
      <c r="L188" s="2571"/>
      <c r="M188" s="2571"/>
      <c r="N188" s="2571"/>
      <c r="O188" s="2571"/>
    </row>
    <row r="189" spans="1:15" s="7" customFormat="1" ht="15" customHeight="1">
      <c r="B189" s="38" t="s">
        <v>448</v>
      </c>
      <c r="C189" s="170">
        <v>106200</v>
      </c>
      <c r="D189" s="311">
        <v>105100</v>
      </c>
      <c r="E189" s="335">
        <v>105200</v>
      </c>
      <c r="F189" s="336">
        <v>84000</v>
      </c>
      <c r="G189" s="2636"/>
      <c r="H189" s="2571"/>
      <c r="I189" s="2571"/>
      <c r="J189" s="2571"/>
      <c r="K189" s="2571"/>
      <c r="L189" s="2571"/>
      <c r="M189" s="2571"/>
      <c r="N189" s="2571"/>
      <c r="O189" s="2571"/>
    </row>
    <row r="190" spans="1:15">
      <c r="B190" s="323" t="s">
        <v>372</v>
      </c>
      <c r="C190" s="234"/>
      <c r="D190" s="337"/>
      <c r="E190" s="338"/>
      <c r="F190" s="339"/>
      <c r="G190" s="2652"/>
    </row>
    <row r="191" spans="1:15">
      <c r="A191" s="172"/>
      <c r="B191" s="38" t="s">
        <v>447</v>
      </c>
      <c r="C191" s="170">
        <v>1492</v>
      </c>
      <c r="D191" s="311">
        <v>1550</v>
      </c>
      <c r="E191" s="335">
        <v>1504</v>
      </c>
      <c r="F191" s="336">
        <v>1511</v>
      </c>
      <c r="G191" s="2652"/>
    </row>
    <row r="192" spans="1:15">
      <c r="A192" s="172"/>
      <c r="B192" s="38" t="s">
        <v>448</v>
      </c>
      <c r="C192" s="184">
        <v>59000</v>
      </c>
      <c r="D192" s="311">
        <v>58700</v>
      </c>
      <c r="E192" s="335">
        <v>59100</v>
      </c>
      <c r="F192" s="336">
        <v>45900</v>
      </c>
      <c r="G192" s="2652"/>
    </row>
    <row r="193" spans="1:15">
      <c r="B193" s="323" t="s">
        <v>454</v>
      </c>
      <c r="C193" s="234"/>
      <c r="D193" s="337"/>
      <c r="E193" s="338"/>
      <c r="F193" s="339"/>
      <c r="G193" s="2652"/>
    </row>
    <row r="194" spans="1:15">
      <c r="A194" s="172"/>
      <c r="B194" s="38" t="s">
        <v>447</v>
      </c>
      <c r="C194" s="170">
        <v>831</v>
      </c>
      <c r="D194" s="311">
        <v>851</v>
      </c>
      <c r="E194" s="335">
        <v>824</v>
      </c>
      <c r="F194" s="336">
        <v>837</v>
      </c>
      <c r="G194" s="2652"/>
    </row>
    <row r="195" spans="1:15">
      <c r="A195" s="172"/>
      <c r="B195" s="38" t="s">
        <v>448</v>
      </c>
      <c r="C195" s="170">
        <v>39100</v>
      </c>
      <c r="D195" s="311">
        <v>38400</v>
      </c>
      <c r="E195" s="335">
        <v>38900</v>
      </c>
      <c r="F195" s="336">
        <v>32000</v>
      </c>
      <c r="G195" s="2652"/>
    </row>
    <row r="196" spans="1:15">
      <c r="B196" s="323" t="s">
        <v>18</v>
      </c>
      <c r="C196" s="234"/>
      <c r="D196" s="337"/>
      <c r="E196" s="338"/>
      <c r="F196" s="339"/>
      <c r="G196" s="2652"/>
    </row>
    <row r="197" spans="1:15">
      <c r="A197" s="172"/>
      <c r="B197" s="38" t="s">
        <v>447</v>
      </c>
      <c r="C197" s="170">
        <v>273</v>
      </c>
      <c r="D197" s="311">
        <v>251</v>
      </c>
      <c r="E197" s="335">
        <v>254</v>
      </c>
      <c r="F197" s="336">
        <v>262</v>
      </c>
      <c r="G197" s="2652"/>
    </row>
    <row r="198" spans="1:15">
      <c r="A198" s="172"/>
      <c r="B198" s="38" t="s">
        <v>448</v>
      </c>
      <c r="C198" s="170">
        <v>8100</v>
      </c>
      <c r="D198" s="311">
        <v>8000</v>
      </c>
      <c r="E198" s="335">
        <v>7200</v>
      </c>
      <c r="F198" s="336">
        <v>6100</v>
      </c>
      <c r="G198" s="2652"/>
    </row>
    <row r="199" spans="1:15">
      <c r="B199" s="20" t="s">
        <v>451</v>
      </c>
      <c r="C199" s="18"/>
      <c r="D199" s="18"/>
      <c r="E199" s="18"/>
      <c r="F199" s="340"/>
      <c r="G199" s="2652"/>
    </row>
    <row r="200" spans="1:15">
      <c r="B200" s="28"/>
      <c r="C200" s="18"/>
      <c r="D200" s="18"/>
      <c r="E200" s="18"/>
      <c r="F200" s="18"/>
    </row>
    <row r="201" spans="1:15" ht="15">
      <c r="B201" s="341" t="s">
        <v>539</v>
      </c>
      <c r="C201" s="205"/>
      <c r="D201" s="205"/>
      <c r="E201" s="205"/>
    </row>
    <row r="202" spans="1:15" s="7" customFormat="1" ht="12.75">
      <c r="B202" s="195" t="s">
        <v>540</v>
      </c>
      <c r="C202" s="476">
        <v>2008</v>
      </c>
      <c r="D202" s="476">
        <v>2009</v>
      </c>
      <c r="E202" s="342"/>
      <c r="F202" s="342"/>
      <c r="G202" s="2636"/>
      <c r="H202" s="2571"/>
      <c r="I202" s="2571"/>
      <c r="J202" s="2571"/>
      <c r="K202" s="2571"/>
      <c r="L202" s="2571"/>
      <c r="M202" s="2571"/>
      <c r="N202" s="2571"/>
      <c r="O202" s="2571"/>
    </row>
    <row r="203" spans="1:15" s="7" customFormat="1" ht="12.75">
      <c r="B203" s="323" t="s">
        <v>0</v>
      </c>
      <c r="C203" s="31">
        <f>SUM(C204:C221)</f>
        <v>750881</v>
      </c>
      <c r="D203" s="31">
        <f>SUM(D204:D221)</f>
        <v>588451</v>
      </c>
      <c r="E203" s="342"/>
      <c r="F203" s="342"/>
      <c r="G203" s="2636"/>
      <c r="H203" s="2571"/>
      <c r="I203" s="2571"/>
      <c r="J203" s="2571"/>
      <c r="K203" s="2571"/>
      <c r="L203" s="2571"/>
      <c r="M203" s="2571"/>
      <c r="N203" s="2571"/>
      <c r="O203" s="2571"/>
    </row>
    <row r="204" spans="1:15">
      <c r="A204" s="172"/>
      <c r="B204" s="473" t="s">
        <v>541</v>
      </c>
      <c r="C204" s="30">
        <v>169418</v>
      </c>
      <c r="D204" s="30">
        <v>73803</v>
      </c>
      <c r="E204" s="18"/>
      <c r="F204" s="18"/>
    </row>
    <row r="205" spans="1:15">
      <c r="A205" s="172"/>
      <c r="B205" s="473" t="s">
        <v>542</v>
      </c>
      <c r="C205" s="30">
        <v>87429</v>
      </c>
      <c r="D205" s="30">
        <v>75462</v>
      </c>
      <c r="E205" s="18"/>
      <c r="F205" s="18"/>
    </row>
    <row r="206" spans="1:15">
      <c r="A206" s="172"/>
      <c r="B206" s="473" t="s">
        <v>543</v>
      </c>
      <c r="C206" s="30">
        <v>84049</v>
      </c>
      <c r="D206" s="30">
        <v>74927</v>
      </c>
      <c r="E206" s="18"/>
      <c r="F206" s="18"/>
    </row>
    <row r="207" spans="1:15">
      <c r="A207" s="172"/>
      <c r="B207" s="473" t="s">
        <v>544</v>
      </c>
      <c r="C207" s="30">
        <v>83271</v>
      </c>
      <c r="D207" s="30">
        <v>74480</v>
      </c>
      <c r="E207" s="18"/>
      <c r="F207" s="18"/>
    </row>
    <row r="208" spans="1:15">
      <c r="A208" s="172"/>
      <c r="B208" s="473" t="s">
        <v>496</v>
      </c>
      <c r="C208" s="30">
        <v>83271</v>
      </c>
      <c r="D208" s="30">
        <v>74480</v>
      </c>
      <c r="E208" s="18"/>
      <c r="F208" s="18"/>
    </row>
    <row r="209" spans="1:6">
      <c r="A209" s="172"/>
      <c r="B209" s="473" t="s">
        <v>545</v>
      </c>
      <c r="C209" s="30">
        <v>82836</v>
      </c>
      <c r="D209" s="30">
        <v>74225</v>
      </c>
      <c r="E209" s="18"/>
      <c r="F209" s="18"/>
    </row>
    <row r="210" spans="1:6">
      <c r="A210" s="172"/>
      <c r="B210" s="473" t="s">
        <v>493</v>
      </c>
      <c r="C210" s="30">
        <v>27421</v>
      </c>
      <c r="D210" s="30">
        <v>18539</v>
      </c>
      <c r="E210" s="18"/>
      <c r="F210" s="18"/>
    </row>
    <row r="211" spans="1:6">
      <c r="A211" s="172"/>
      <c r="B211" s="473" t="s">
        <v>495</v>
      </c>
      <c r="C211" s="30">
        <v>27421</v>
      </c>
      <c r="D211" s="30">
        <v>18539</v>
      </c>
      <c r="E211" s="18"/>
      <c r="F211" s="18"/>
    </row>
    <row r="212" spans="1:6">
      <c r="A212" s="172"/>
      <c r="B212" s="473" t="s">
        <v>546</v>
      </c>
      <c r="C212" s="30">
        <v>6</v>
      </c>
      <c r="D212" s="30">
        <v>19</v>
      </c>
      <c r="E212" s="18"/>
      <c r="F212" s="18"/>
    </row>
    <row r="213" spans="1:6">
      <c r="A213" s="172"/>
      <c r="B213" s="473" t="s">
        <v>494</v>
      </c>
      <c r="C213" s="30">
        <v>27421</v>
      </c>
      <c r="D213" s="30">
        <v>18539</v>
      </c>
      <c r="E213" s="18"/>
      <c r="F213" s="18"/>
    </row>
    <row r="214" spans="1:6">
      <c r="A214" s="172"/>
      <c r="B214" s="473" t="s">
        <v>506</v>
      </c>
      <c r="C214" s="30">
        <v>399</v>
      </c>
      <c r="D214" s="30">
        <v>433</v>
      </c>
      <c r="E214" s="18"/>
      <c r="F214" s="18"/>
    </row>
    <row r="215" spans="1:6">
      <c r="A215" s="172"/>
      <c r="B215" s="473" t="s">
        <v>547</v>
      </c>
      <c r="C215" s="30">
        <v>26687</v>
      </c>
      <c r="D215" s="30">
        <v>68846</v>
      </c>
      <c r="E215" s="18"/>
      <c r="F215" s="18"/>
    </row>
    <row r="216" spans="1:6">
      <c r="A216" s="172"/>
      <c r="B216" s="473" t="s">
        <v>548</v>
      </c>
      <c r="C216" s="30">
        <v>26318</v>
      </c>
      <c r="D216" s="30">
        <v>12410</v>
      </c>
      <c r="E216" s="18"/>
      <c r="F216" s="18"/>
    </row>
    <row r="217" spans="1:6">
      <c r="A217" s="172"/>
      <c r="B217" s="473" t="s">
        <v>549</v>
      </c>
      <c r="C217" s="30">
        <v>8683</v>
      </c>
      <c r="D217" s="18">
        <v>0</v>
      </c>
      <c r="E217" s="18"/>
      <c r="F217" s="18"/>
    </row>
    <row r="218" spans="1:6">
      <c r="A218" s="172"/>
      <c r="B218" s="473" t="s">
        <v>550</v>
      </c>
      <c r="C218" s="30">
        <v>769</v>
      </c>
      <c r="D218" s="30">
        <v>1730</v>
      </c>
      <c r="E218" s="18"/>
      <c r="F218" s="18"/>
    </row>
    <row r="219" spans="1:6">
      <c r="A219" s="172"/>
      <c r="B219" s="473" t="s">
        <v>551</v>
      </c>
      <c r="C219" s="30">
        <v>505</v>
      </c>
      <c r="D219" s="30">
        <v>573</v>
      </c>
      <c r="E219" s="18"/>
      <c r="F219" s="18"/>
    </row>
    <row r="220" spans="1:6">
      <c r="A220" s="172"/>
      <c r="B220" s="473" t="s">
        <v>498</v>
      </c>
      <c r="C220" s="30">
        <v>217</v>
      </c>
      <c r="D220" s="30">
        <v>360</v>
      </c>
      <c r="E220" s="18"/>
      <c r="F220" s="18"/>
    </row>
    <row r="221" spans="1:6">
      <c r="A221" s="172"/>
      <c r="B221" s="473" t="s">
        <v>1</v>
      </c>
      <c r="C221" s="30">
        <v>14760</v>
      </c>
      <c r="D221" s="30">
        <v>1086</v>
      </c>
      <c r="E221" s="18"/>
      <c r="F221" s="18"/>
    </row>
    <row r="222" spans="1:6">
      <c r="B222" s="20" t="s">
        <v>451</v>
      </c>
      <c r="C222" s="18"/>
      <c r="D222" s="18"/>
      <c r="E222" s="18"/>
      <c r="F222" s="18"/>
    </row>
    <row r="224" spans="1:6" ht="15">
      <c r="B224" s="341" t="s">
        <v>552</v>
      </c>
      <c r="C224" s="205"/>
      <c r="D224" s="205"/>
      <c r="E224" s="205"/>
      <c r="F224" s="210"/>
    </row>
    <row r="225" spans="1:15" s="7" customFormat="1" ht="12.75">
      <c r="B225" s="195" t="s">
        <v>553</v>
      </c>
      <c r="C225" s="476">
        <v>2008</v>
      </c>
      <c r="D225" s="302">
        <v>2009</v>
      </c>
      <c r="E225" s="343">
        <v>2010</v>
      </c>
      <c r="F225" s="343">
        <v>2011</v>
      </c>
      <c r="G225" s="2636"/>
      <c r="H225" s="2571"/>
      <c r="I225" s="2571"/>
      <c r="J225" s="2571"/>
      <c r="K225" s="2571"/>
      <c r="L225" s="2571"/>
      <c r="M225" s="2571"/>
      <c r="N225" s="2571"/>
      <c r="O225" s="2571"/>
    </row>
    <row r="226" spans="1:15">
      <c r="A226" s="172"/>
      <c r="B226" s="473" t="s">
        <v>554</v>
      </c>
      <c r="C226" s="15">
        <v>383795</v>
      </c>
      <c r="D226" s="30">
        <v>394618</v>
      </c>
      <c r="E226" s="344">
        <v>422239</v>
      </c>
      <c r="F226" s="344">
        <v>442261</v>
      </c>
      <c r="G226" s="2653"/>
      <c r="H226" s="2623"/>
      <c r="I226" s="2623"/>
      <c r="J226" s="2623"/>
      <c r="K226" s="2654"/>
      <c r="L226" s="2654"/>
      <c r="M226" s="2654"/>
    </row>
    <row r="227" spans="1:15">
      <c r="A227" s="172"/>
      <c r="B227" s="473" t="s">
        <v>555</v>
      </c>
      <c r="C227" s="15">
        <v>944344</v>
      </c>
      <c r="D227" s="30">
        <v>936207</v>
      </c>
      <c r="E227" s="344">
        <v>1204418</v>
      </c>
      <c r="F227" s="344">
        <v>1322804</v>
      </c>
      <c r="G227" s="2653"/>
      <c r="H227" s="2623"/>
      <c r="I227" s="2623"/>
      <c r="J227" s="2623"/>
      <c r="K227" s="2654"/>
      <c r="L227" s="2654"/>
      <c r="M227" s="2654"/>
    </row>
    <row r="228" spans="1:15">
      <c r="A228" s="172"/>
      <c r="B228" s="20" t="s">
        <v>556</v>
      </c>
      <c r="C228" s="30">
        <v>932610</v>
      </c>
      <c r="D228" s="30">
        <v>981744</v>
      </c>
      <c r="E228" s="344">
        <v>1044734</v>
      </c>
      <c r="F228" s="344">
        <v>1053893</v>
      </c>
      <c r="G228" s="2655"/>
      <c r="I228" s="2656"/>
      <c r="J228" s="2656"/>
      <c r="K228" s="2654"/>
      <c r="L228" s="2654"/>
      <c r="M228" s="2654"/>
    </row>
    <row r="229" spans="1:15">
      <c r="B229" s="20" t="s">
        <v>451</v>
      </c>
      <c r="C229" s="18"/>
      <c r="D229" s="24"/>
      <c r="E229" s="24"/>
      <c r="F229" s="184"/>
      <c r="G229" s="2657"/>
      <c r="H229" s="2573"/>
      <c r="I229" s="2573"/>
      <c r="J229" s="2573"/>
      <c r="K229" s="2573"/>
      <c r="L229" s="2573"/>
      <c r="M229" s="2573"/>
    </row>
    <row r="230" spans="1:15">
      <c r="B230" s="2132" t="s">
        <v>557</v>
      </c>
      <c r="C230" s="2132"/>
      <c r="D230" s="2132"/>
      <c r="E230" s="2132"/>
      <c r="F230" s="2132"/>
      <c r="G230" s="2657"/>
      <c r="H230" s="2573"/>
      <c r="I230" s="2573"/>
      <c r="J230" s="2573"/>
      <c r="K230" s="2573"/>
      <c r="L230" s="2573"/>
      <c r="M230" s="2573"/>
    </row>
    <row r="231" spans="1:15">
      <c r="B231" s="2132"/>
      <c r="C231" s="2132"/>
      <c r="D231" s="2132"/>
      <c r="E231" s="2132"/>
      <c r="F231" s="2132"/>
      <c r="G231" s="2657"/>
    </row>
    <row r="232" spans="1:15">
      <c r="B232" s="19"/>
      <c r="C232" s="18"/>
      <c r="D232" s="24"/>
      <c r="E232" s="24"/>
      <c r="F232" s="184"/>
      <c r="G232" s="2657"/>
    </row>
    <row r="233" spans="1:15" ht="15">
      <c r="B233" s="3" t="s">
        <v>558</v>
      </c>
      <c r="C233" s="345"/>
      <c r="D233" s="345"/>
      <c r="E233" s="345"/>
      <c r="F233" s="345"/>
    </row>
    <row r="234" spans="1:15" ht="15">
      <c r="B234" s="13"/>
      <c r="C234" s="345"/>
      <c r="D234" s="345"/>
      <c r="E234" s="345"/>
      <c r="F234" s="345"/>
    </row>
    <row r="235" spans="1:15">
      <c r="B235" s="310"/>
      <c r="C235" s="346"/>
      <c r="D235" s="346"/>
      <c r="E235" s="346"/>
    </row>
    <row r="236" spans="1:15">
      <c r="B236" s="310"/>
      <c r="C236" s="346"/>
      <c r="D236" s="346"/>
      <c r="E236" s="346"/>
    </row>
    <row r="237" spans="1:15">
      <c r="B237" s="310"/>
      <c r="C237" s="346"/>
      <c r="D237" s="346"/>
      <c r="E237" s="346"/>
    </row>
    <row r="238" spans="1:15" ht="15">
      <c r="B238" s="310"/>
      <c r="C238" s="346"/>
      <c r="D238" s="346"/>
      <c r="E238" s="346"/>
      <c r="H238" s="2658"/>
      <c r="I238" s="2659">
        <v>2008</v>
      </c>
      <c r="J238" s="2659">
        <v>2009</v>
      </c>
      <c r="K238" s="2659">
        <v>2010</v>
      </c>
      <c r="L238" s="2659">
        <v>2011</v>
      </c>
      <c r="M238" s="2570"/>
      <c r="N238" s="2570"/>
    </row>
    <row r="239" spans="1:15">
      <c r="B239" s="310"/>
      <c r="C239" s="346"/>
      <c r="D239" s="346"/>
      <c r="E239" s="346"/>
      <c r="H239" s="2660" t="s">
        <v>554</v>
      </c>
      <c r="I239" s="2661">
        <v>383795</v>
      </c>
      <c r="J239" s="2661">
        <v>394618</v>
      </c>
      <c r="K239" s="2661">
        <v>422239</v>
      </c>
      <c r="L239" s="2661">
        <v>442261</v>
      </c>
      <c r="M239" s="2570"/>
      <c r="N239" s="2570"/>
    </row>
    <row r="240" spans="1:15">
      <c r="B240" s="310"/>
      <c r="C240" s="346"/>
      <c r="D240" s="346"/>
      <c r="E240" s="346"/>
      <c r="H240" s="2660" t="s">
        <v>555</v>
      </c>
      <c r="I240" s="2661">
        <v>944344</v>
      </c>
      <c r="J240" s="2661">
        <v>936207</v>
      </c>
      <c r="K240" s="2661">
        <v>1204418</v>
      </c>
      <c r="L240" s="2661">
        <v>1322804</v>
      </c>
      <c r="M240" s="2570"/>
      <c r="N240" s="2570"/>
    </row>
    <row r="241" spans="2:14">
      <c r="B241" s="310"/>
      <c r="C241" s="346"/>
      <c r="D241" s="346"/>
      <c r="E241" s="346"/>
      <c r="H241" s="2660" t="s">
        <v>556</v>
      </c>
      <c r="I241" s="2662">
        <v>932610</v>
      </c>
      <c r="J241" s="2662">
        <v>981744</v>
      </c>
      <c r="K241" s="2662">
        <v>1044734</v>
      </c>
      <c r="L241" s="2662">
        <v>1053893</v>
      </c>
      <c r="M241" s="2570"/>
      <c r="N241" s="2570"/>
    </row>
    <row r="242" spans="2:14">
      <c r="B242" s="310"/>
      <c r="C242" s="346"/>
      <c r="D242" s="346"/>
      <c r="E242" s="346"/>
    </row>
    <row r="243" spans="2:14">
      <c r="B243" s="310"/>
      <c r="C243" s="346"/>
      <c r="D243" s="346"/>
      <c r="E243" s="346"/>
      <c r="F243" s="184"/>
    </row>
    <row r="244" spans="2:14">
      <c r="B244" s="310"/>
      <c r="C244" s="346"/>
      <c r="D244" s="346"/>
      <c r="E244" s="346"/>
      <c r="F244" s="184"/>
    </row>
    <row r="245" spans="2:14">
      <c r="B245" s="310"/>
      <c r="C245" s="346"/>
      <c r="D245" s="346"/>
      <c r="E245" s="346"/>
    </row>
    <row r="246" spans="2:14">
      <c r="B246" s="310"/>
      <c r="C246" s="346"/>
      <c r="D246" s="346"/>
      <c r="E246" s="346"/>
    </row>
    <row r="247" spans="2:14">
      <c r="B247" s="310"/>
      <c r="C247" s="346"/>
      <c r="D247" s="346"/>
      <c r="E247" s="346"/>
    </row>
    <row r="248" spans="2:14">
      <c r="B248" s="310"/>
      <c r="C248" s="346"/>
      <c r="D248" s="346"/>
      <c r="E248" s="346"/>
    </row>
    <row r="249" spans="2:14">
      <c r="B249" s="310"/>
      <c r="C249" s="346"/>
      <c r="D249" s="346"/>
      <c r="E249" s="346"/>
    </row>
    <row r="250" spans="2:14">
      <c r="B250" s="310"/>
      <c r="C250" s="346"/>
      <c r="D250" s="346"/>
      <c r="E250" s="346"/>
    </row>
    <row r="251" spans="2:14">
      <c r="B251" s="19" t="s">
        <v>559</v>
      </c>
      <c r="C251" s="346"/>
      <c r="D251" s="346"/>
      <c r="E251" s="346"/>
    </row>
    <row r="252" spans="2:14">
      <c r="B252" s="310"/>
      <c r="C252" s="346"/>
      <c r="D252" s="346"/>
      <c r="E252" s="346"/>
    </row>
    <row r="253" spans="2:14">
      <c r="B253" s="310"/>
      <c r="C253" s="346"/>
      <c r="D253" s="346"/>
      <c r="E253" s="346"/>
    </row>
    <row r="254" spans="2:14">
      <c r="B254" s="310"/>
      <c r="C254" s="346"/>
      <c r="D254" s="346"/>
      <c r="E254" s="346"/>
    </row>
    <row r="255" spans="2:14">
      <c r="B255" s="310"/>
      <c r="C255" s="346"/>
      <c r="D255" s="346"/>
      <c r="E255" s="346"/>
    </row>
    <row r="256" spans="2:14">
      <c r="B256" s="310"/>
      <c r="C256" s="346"/>
      <c r="D256" s="346"/>
      <c r="E256" s="346"/>
    </row>
    <row r="257" spans="2:5">
      <c r="B257" s="310"/>
      <c r="C257" s="346"/>
      <c r="D257" s="346"/>
      <c r="E257" s="346"/>
    </row>
    <row r="258" spans="2:5">
      <c r="B258" s="310"/>
      <c r="C258" s="346"/>
      <c r="D258" s="346"/>
      <c r="E258" s="346"/>
    </row>
    <row r="259" spans="2:5">
      <c r="B259" s="310"/>
      <c r="C259" s="346"/>
      <c r="D259" s="346"/>
      <c r="E259" s="346"/>
    </row>
    <row r="260" spans="2:5">
      <c r="B260" s="310"/>
      <c r="C260" s="346"/>
      <c r="D260" s="346"/>
      <c r="E260" s="346"/>
    </row>
    <row r="261" spans="2:5">
      <c r="B261" s="310"/>
      <c r="C261" s="24"/>
      <c r="D261" s="24"/>
      <c r="E261" s="24"/>
    </row>
    <row r="262" spans="2:5">
      <c r="B262" s="347"/>
      <c r="C262" s="24"/>
      <c r="D262" s="24"/>
      <c r="E262" s="24"/>
    </row>
    <row r="263" spans="2:5">
      <c r="B263" s="347"/>
      <c r="C263" s="24"/>
      <c r="D263" s="24"/>
      <c r="E263" s="24"/>
    </row>
    <row r="264" spans="2:5">
      <c r="B264" s="347"/>
      <c r="C264" s="24"/>
      <c r="D264" s="24"/>
      <c r="E264" s="24"/>
    </row>
    <row r="265" spans="2:5">
      <c r="B265" s="347"/>
      <c r="C265" s="24"/>
      <c r="D265" s="24"/>
      <c r="E265" s="24"/>
    </row>
    <row r="266" spans="2:5">
      <c r="B266" s="2133"/>
      <c r="C266" s="2133"/>
      <c r="D266" s="2133"/>
      <c r="E266" s="2133"/>
    </row>
    <row r="267" spans="2:5">
      <c r="B267" s="2134"/>
      <c r="C267" s="2134"/>
      <c r="D267" s="2134"/>
      <c r="E267" s="2134"/>
    </row>
    <row r="268" spans="2:5">
      <c r="B268" s="2134"/>
      <c r="C268" s="2134"/>
      <c r="D268" s="2134"/>
      <c r="E268" s="2134"/>
    </row>
  </sheetData>
  <protectedRanges>
    <protectedRange sqref="M102:M108 M90:M100" name="all_4_4_1_2"/>
    <protectedRange sqref="B90:B100 B102:B108" name="all_4_4_1"/>
    <protectedRange sqref="C146" name="Range1_1_1_2_1"/>
  </protectedRanges>
  <mergeCells count="9">
    <mergeCell ref="B2:F2"/>
    <mergeCell ref="E5:E14"/>
    <mergeCell ref="B85:F86"/>
    <mergeCell ref="B89:E89"/>
    <mergeCell ref="I89:L89"/>
    <mergeCell ref="B230:F231"/>
    <mergeCell ref="B266:E266"/>
    <mergeCell ref="B267:E267"/>
    <mergeCell ref="B268:E268"/>
  </mergeCells>
  <pageMargins left="0.7" right="0.7" top="0.75" bottom="0.75" header="0.3" footer="0.3"/>
  <pageSetup scale="73" orientation="portrait" r:id="rId1"/>
  <rowBreaks count="6" manualBreakCount="6">
    <brk id="34" max="5" man="1"/>
    <brk id="86" max="5" man="1"/>
    <brk id="131" max="5" man="1"/>
    <brk id="183" max="5" man="1"/>
    <brk id="222" max="5" man="1"/>
    <brk id="251" max="5" man="1"/>
  </rowBreaks>
  <colBreaks count="1" manualBreakCount="1">
    <brk id="6"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28182"/>
  </sheetPr>
  <dimension ref="B1:AO130"/>
  <sheetViews>
    <sheetView view="pageBreakPreview" zoomScaleNormal="90" zoomScaleSheetLayoutView="100" workbookViewId="0">
      <selection activeCell="I70" sqref="I70"/>
    </sheetView>
  </sheetViews>
  <sheetFormatPr defaultRowHeight="15" customHeight="1"/>
  <cols>
    <col min="1" max="1" width="2.85546875" style="2" customWidth="1"/>
    <col min="2" max="2" width="37.85546875" style="7" customWidth="1"/>
    <col min="3" max="5" width="15.7109375" style="170" customWidth="1"/>
    <col min="6" max="6" width="19.85546875" style="170" customWidth="1"/>
    <col min="7" max="7" width="8.7109375" style="2560" customWidth="1"/>
    <col min="8" max="8" width="9.140625" style="2560" customWidth="1"/>
    <col min="9" max="9" width="10.140625" style="2560" bestFit="1" customWidth="1"/>
    <col min="10" max="10" width="11.140625" style="2560" bestFit="1" customWidth="1"/>
    <col min="11" max="11" width="9.28515625" style="2560" bestFit="1" customWidth="1"/>
    <col min="12" max="41" width="9.140625" style="2560"/>
    <col min="42" max="16384" width="9.140625" style="2"/>
  </cols>
  <sheetData>
    <row r="1" spans="2:8" ht="24" customHeight="1">
      <c r="B1" s="348" t="s">
        <v>560</v>
      </c>
    </row>
    <row r="2" spans="2:8" ht="108" customHeight="1">
      <c r="B2" s="2134" t="s">
        <v>561</v>
      </c>
      <c r="C2" s="2140"/>
      <c r="D2" s="2140"/>
      <c r="E2" s="2140"/>
      <c r="F2" s="2140"/>
    </row>
    <row r="3" spans="2:8" ht="15" customHeight="1">
      <c r="B3" s="4" t="s">
        <v>562</v>
      </c>
      <c r="C3" s="12"/>
      <c r="D3" s="12"/>
      <c r="E3" s="12"/>
      <c r="F3" s="12"/>
    </row>
    <row r="4" spans="2:8" ht="15" customHeight="1">
      <c r="B4" s="195" t="s">
        <v>563</v>
      </c>
      <c r="C4" s="476">
        <v>2005</v>
      </c>
      <c r="D4" s="476">
        <v>2009</v>
      </c>
      <c r="E4" s="476">
        <v>2010</v>
      </c>
      <c r="F4" s="476">
        <v>2011</v>
      </c>
      <c r="G4" s="2561"/>
      <c r="H4" s="2574"/>
    </row>
    <row r="5" spans="2:8" ht="15" customHeight="1">
      <c r="B5" s="196" t="s">
        <v>0</v>
      </c>
      <c r="C5" s="31">
        <v>42</v>
      </c>
      <c r="D5" s="31">
        <v>47</v>
      </c>
      <c r="E5" s="31">
        <v>50</v>
      </c>
      <c r="F5" s="31">
        <f>SUM(F6:F12)</f>
        <v>52</v>
      </c>
      <c r="G5" s="2561"/>
    </row>
    <row r="6" spans="2:8" ht="15" customHeight="1">
      <c r="B6" s="38" t="s">
        <v>564</v>
      </c>
      <c r="C6" s="30">
        <v>4</v>
      </c>
      <c r="D6" s="30">
        <v>2</v>
      </c>
      <c r="E6" s="170">
        <v>2</v>
      </c>
      <c r="F6" s="170">
        <v>3</v>
      </c>
      <c r="G6" s="2561"/>
    </row>
    <row r="7" spans="2:8" ht="15" customHeight="1">
      <c r="B7" s="38" t="s">
        <v>11</v>
      </c>
      <c r="C7" s="30">
        <v>7</v>
      </c>
      <c r="D7" s="30">
        <v>8</v>
      </c>
      <c r="E7" s="170">
        <v>8</v>
      </c>
      <c r="F7" s="170">
        <v>8</v>
      </c>
      <c r="G7" s="2561"/>
    </row>
    <row r="8" spans="2:8" ht="15" customHeight="1">
      <c r="B8" s="38" t="s">
        <v>565</v>
      </c>
      <c r="C8" s="30">
        <v>4</v>
      </c>
      <c r="D8" s="30">
        <v>4</v>
      </c>
      <c r="E8" s="170">
        <v>4</v>
      </c>
      <c r="F8" s="170">
        <v>4</v>
      </c>
      <c r="G8" s="2561"/>
    </row>
    <row r="9" spans="2:8" ht="15" customHeight="1">
      <c r="B9" s="38" t="s">
        <v>566</v>
      </c>
      <c r="C9" s="30">
        <v>10</v>
      </c>
      <c r="D9" s="30">
        <v>13</v>
      </c>
      <c r="E9" s="170">
        <v>15</v>
      </c>
      <c r="F9" s="170">
        <v>16</v>
      </c>
      <c r="G9" s="2561"/>
    </row>
    <row r="10" spans="2:8" ht="15" customHeight="1">
      <c r="B10" s="38" t="s">
        <v>567</v>
      </c>
      <c r="C10" s="30">
        <v>1</v>
      </c>
      <c r="D10" s="30">
        <v>3</v>
      </c>
      <c r="E10" s="170">
        <v>4</v>
      </c>
      <c r="F10" s="170">
        <v>4</v>
      </c>
      <c r="G10" s="2561"/>
    </row>
    <row r="11" spans="2:8" ht="15" customHeight="1">
      <c r="B11" s="38" t="s">
        <v>568</v>
      </c>
      <c r="C11" s="30">
        <v>3</v>
      </c>
      <c r="D11" s="30">
        <v>4</v>
      </c>
      <c r="E11" s="170">
        <v>4</v>
      </c>
      <c r="F11" s="170">
        <v>4</v>
      </c>
      <c r="G11" s="2561"/>
    </row>
    <row r="12" spans="2:8" ht="15" customHeight="1">
      <c r="B12" s="38" t="s">
        <v>569</v>
      </c>
      <c r="C12" s="30">
        <v>13</v>
      </c>
      <c r="D12" s="30">
        <v>13</v>
      </c>
      <c r="E12" s="170">
        <v>13</v>
      </c>
      <c r="F12" s="170">
        <v>13</v>
      </c>
      <c r="G12" s="2561"/>
    </row>
    <row r="13" spans="2:8" ht="15" customHeight="1">
      <c r="B13" s="28" t="s">
        <v>570</v>
      </c>
      <c r="C13" s="18"/>
      <c r="D13" s="18"/>
      <c r="E13" s="18"/>
      <c r="F13" s="18"/>
      <c r="G13" s="2561"/>
    </row>
    <row r="14" spans="2:8" ht="15" customHeight="1">
      <c r="B14" s="473"/>
      <c r="C14" s="18"/>
      <c r="D14" s="18"/>
      <c r="E14" s="18"/>
      <c r="F14" s="18"/>
      <c r="G14" s="2561"/>
    </row>
    <row r="15" spans="2:8" ht="29.25" customHeight="1">
      <c r="B15" s="2110" t="s">
        <v>571</v>
      </c>
      <c r="C15" s="2110"/>
      <c r="D15" s="2110"/>
      <c r="E15" s="2110"/>
      <c r="F15" s="2110"/>
      <c r="G15" s="2561"/>
    </row>
    <row r="16" spans="2:8" ht="15" customHeight="1">
      <c r="B16" s="2137" t="s">
        <v>572</v>
      </c>
      <c r="C16" s="2141" t="s">
        <v>573</v>
      </c>
      <c r="D16" s="2142" t="s">
        <v>574</v>
      </c>
      <c r="E16" s="2142"/>
      <c r="F16" s="2142"/>
      <c r="G16" s="2561"/>
    </row>
    <row r="17" spans="2:8" ht="15" customHeight="1">
      <c r="B17" s="2137"/>
      <c r="C17" s="2141"/>
      <c r="D17" s="476" t="s">
        <v>575</v>
      </c>
      <c r="E17" s="476" t="s">
        <v>576</v>
      </c>
      <c r="F17" s="476" t="s">
        <v>0</v>
      </c>
      <c r="G17" s="2589"/>
    </row>
    <row r="18" spans="2:8" ht="15" customHeight="1">
      <c r="B18" s="196" t="s">
        <v>0</v>
      </c>
      <c r="C18" s="31">
        <f>SUM(C19:C25)</f>
        <v>50</v>
      </c>
      <c r="D18" s="31">
        <f>SUM(D19:D25)</f>
        <v>23594</v>
      </c>
      <c r="E18" s="31">
        <f>SUM(E19:E25)</f>
        <v>3022</v>
      </c>
      <c r="F18" s="31">
        <f>SUM(F19:F25)</f>
        <v>26616</v>
      </c>
      <c r="G18" s="2589"/>
    </row>
    <row r="19" spans="2:8" ht="15" customHeight="1">
      <c r="B19" s="349" t="s">
        <v>564</v>
      </c>
      <c r="C19" s="30">
        <v>2</v>
      </c>
      <c r="D19" s="30">
        <v>31</v>
      </c>
      <c r="E19" s="30">
        <v>0</v>
      </c>
      <c r="F19" s="30">
        <v>31</v>
      </c>
      <c r="H19" s="2623"/>
    </row>
    <row r="20" spans="2:8" ht="15" customHeight="1">
      <c r="B20" s="349" t="s">
        <v>11</v>
      </c>
      <c r="C20" s="30">
        <v>8</v>
      </c>
      <c r="D20" s="30">
        <v>11522</v>
      </c>
      <c r="E20" s="30">
        <v>2301</v>
      </c>
      <c r="F20" s="30">
        <v>13823</v>
      </c>
      <c r="H20" s="2623"/>
    </row>
    <row r="21" spans="2:8" ht="15" customHeight="1">
      <c r="B21" s="349" t="s">
        <v>565</v>
      </c>
      <c r="C21" s="30">
        <v>4</v>
      </c>
      <c r="D21" s="30">
        <v>1951</v>
      </c>
      <c r="E21" s="30">
        <v>168</v>
      </c>
      <c r="F21" s="30">
        <v>2119</v>
      </c>
      <c r="H21" s="2623"/>
    </row>
    <row r="22" spans="2:8" ht="15" customHeight="1">
      <c r="B22" s="349" t="s">
        <v>566</v>
      </c>
      <c r="C22" s="30">
        <v>15</v>
      </c>
      <c r="D22" s="30">
        <v>1090</v>
      </c>
      <c r="E22" s="30">
        <v>371</v>
      </c>
      <c r="F22" s="30">
        <v>1461</v>
      </c>
      <c r="H22" s="2623"/>
    </row>
    <row r="23" spans="2:8" ht="15" customHeight="1">
      <c r="B23" s="349" t="s">
        <v>567</v>
      </c>
      <c r="C23" s="30">
        <v>4</v>
      </c>
      <c r="D23" s="30">
        <v>283</v>
      </c>
      <c r="E23" s="30">
        <v>126</v>
      </c>
      <c r="F23" s="30">
        <v>409</v>
      </c>
      <c r="H23" s="2623"/>
    </row>
    <row r="24" spans="2:8" ht="15" customHeight="1">
      <c r="B24" s="349" t="s">
        <v>568</v>
      </c>
      <c r="C24" s="30">
        <v>4</v>
      </c>
      <c r="D24" s="30">
        <v>132</v>
      </c>
      <c r="E24" s="30">
        <v>56</v>
      </c>
      <c r="F24" s="30">
        <v>188</v>
      </c>
      <c r="H24" s="2623"/>
    </row>
    <row r="25" spans="2:8" ht="15" customHeight="1">
      <c r="B25" s="349" t="s">
        <v>569</v>
      </c>
      <c r="C25" s="30">
        <v>13</v>
      </c>
      <c r="D25" s="30">
        <v>8585</v>
      </c>
      <c r="E25" s="30">
        <v>0</v>
      </c>
      <c r="F25" s="30">
        <v>8585</v>
      </c>
      <c r="H25" s="2623"/>
    </row>
    <row r="26" spans="2:8" ht="15" customHeight="1">
      <c r="B26" s="28" t="s">
        <v>570</v>
      </c>
      <c r="H26" s="2623"/>
    </row>
    <row r="27" spans="2:8" ht="15" customHeight="1">
      <c r="B27" s="20"/>
      <c r="C27" s="210"/>
      <c r="D27" s="210"/>
      <c r="E27" s="210"/>
      <c r="F27" s="210"/>
    </row>
    <row r="28" spans="2:8" ht="15" customHeight="1">
      <c r="B28" s="341" t="s">
        <v>577</v>
      </c>
      <c r="C28" s="205"/>
      <c r="D28" s="205"/>
      <c r="E28" s="205"/>
      <c r="F28" s="205"/>
    </row>
    <row r="29" spans="2:8" ht="15" customHeight="1">
      <c r="B29" s="2138" t="s">
        <v>578</v>
      </c>
      <c r="C29" s="2139" t="s">
        <v>579</v>
      </c>
      <c r="D29" s="2139"/>
      <c r="E29" s="2139" t="s">
        <v>580</v>
      </c>
      <c r="F29" s="2139"/>
    </row>
    <row r="30" spans="2:8" ht="15" customHeight="1">
      <c r="B30" s="2138"/>
      <c r="C30" s="476" t="s">
        <v>7</v>
      </c>
      <c r="D30" s="476" t="s">
        <v>8</v>
      </c>
      <c r="E30" s="476" t="s">
        <v>7</v>
      </c>
      <c r="F30" s="476" t="s">
        <v>8</v>
      </c>
      <c r="G30" s="2590"/>
    </row>
    <row r="31" spans="2:8" ht="15" customHeight="1">
      <c r="B31" s="196" t="s">
        <v>0</v>
      </c>
      <c r="C31" s="31">
        <f>SUM(C32:C52)</f>
        <v>3590</v>
      </c>
      <c r="D31" s="31">
        <f>SUM(D32:D52)</f>
        <v>8973</v>
      </c>
      <c r="E31" s="31">
        <f t="shared" ref="E31:F31" si="0">SUM(E32:E52)</f>
        <v>18602</v>
      </c>
      <c r="F31" s="31">
        <f t="shared" si="0"/>
        <v>20347</v>
      </c>
      <c r="G31" s="2590"/>
    </row>
    <row r="32" spans="2:8" ht="15" customHeight="1">
      <c r="B32" s="349" t="s">
        <v>581</v>
      </c>
      <c r="C32" s="30">
        <v>1281</v>
      </c>
      <c r="D32" s="30">
        <v>2328</v>
      </c>
      <c r="E32" s="30">
        <v>6369</v>
      </c>
      <c r="F32" s="30">
        <v>3774</v>
      </c>
      <c r="G32" s="2624"/>
    </row>
    <row r="33" spans="2:13" ht="15" customHeight="1">
      <c r="B33" s="349" t="s">
        <v>582</v>
      </c>
      <c r="C33" s="30">
        <v>144</v>
      </c>
      <c r="D33" s="30">
        <v>173</v>
      </c>
      <c r="E33" s="30">
        <v>782</v>
      </c>
      <c r="F33" s="30">
        <v>901</v>
      </c>
      <c r="G33" s="2576"/>
      <c r="H33" s="2625"/>
      <c r="I33" s="2626" t="s">
        <v>581</v>
      </c>
      <c r="J33" s="2627">
        <v>0.26041746899792034</v>
      </c>
    </row>
    <row r="34" spans="2:13" ht="15" customHeight="1">
      <c r="B34" s="349" t="s">
        <v>583</v>
      </c>
      <c r="C34" s="30">
        <v>808</v>
      </c>
      <c r="D34" s="30">
        <v>610</v>
      </c>
      <c r="E34" s="30">
        <v>3862</v>
      </c>
      <c r="F34" s="30">
        <v>3290</v>
      </c>
      <c r="H34" s="2626"/>
      <c r="I34" s="2626" t="s">
        <v>582</v>
      </c>
      <c r="J34" s="2627">
        <v>4.3210351998767618E-2</v>
      </c>
    </row>
    <row r="35" spans="2:13" ht="15" customHeight="1">
      <c r="B35" s="349" t="s">
        <v>584</v>
      </c>
      <c r="C35" s="30">
        <v>7</v>
      </c>
      <c r="D35" s="30">
        <v>16</v>
      </c>
      <c r="E35" s="30">
        <v>7</v>
      </c>
      <c r="F35" s="30">
        <v>16</v>
      </c>
      <c r="H35" s="2626"/>
      <c r="I35" s="2626" t="s">
        <v>583</v>
      </c>
      <c r="J35" s="2627">
        <v>0.1836247400446738</v>
      </c>
    </row>
    <row r="36" spans="2:13" ht="15" customHeight="1">
      <c r="B36" s="349" t="s">
        <v>585</v>
      </c>
      <c r="C36" s="30">
        <v>963</v>
      </c>
      <c r="D36" s="30">
        <v>217</v>
      </c>
      <c r="E36" s="30">
        <v>4738</v>
      </c>
      <c r="F36" s="30">
        <v>944</v>
      </c>
      <c r="H36" s="2626"/>
      <c r="I36" s="2626" t="s">
        <v>585</v>
      </c>
      <c r="J36" s="2627">
        <v>0.14588307787106217</v>
      </c>
      <c r="K36" s="2583"/>
      <c r="L36" s="2583"/>
    </row>
    <row r="37" spans="2:13" ht="15" customHeight="1">
      <c r="B37" s="349" t="s">
        <v>586</v>
      </c>
      <c r="C37" s="30">
        <v>290</v>
      </c>
      <c r="D37" s="30">
        <v>1</v>
      </c>
      <c r="E37" s="30">
        <v>2403</v>
      </c>
      <c r="F37" s="30">
        <v>3</v>
      </c>
      <c r="H37" s="2626"/>
      <c r="I37" s="2626" t="s">
        <v>586</v>
      </c>
      <c r="J37" s="2627">
        <v>6.1773087884156204E-2</v>
      </c>
    </row>
    <row r="38" spans="2:13" ht="15" customHeight="1">
      <c r="B38" s="349" t="s">
        <v>587</v>
      </c>
      <c r="C38" s="30">
        <v>0</v>
      </c>
      <c r="D38" s="30">
        <v>694</v>
      </c>
      <c r="E38" s="30">
        <v>0</v>
      </c>
      <c r="F38" s="30">
        <v>2830</v>
      </c>
      <c r="H38" s="2626"/>
      <c r="I38" s="2626" t="s">
        <v>587</v>
      </c>
      <c r="J38" s="2627">
        <v>7.2659118334231942E-2</v>
      </c>
    </row>
    <row r="39" spans="2:13" ht="15" customHeight="1">
      <c r="B39" s="349" t="s">
        <v>588</v>
      </c>
      <c r="C39" s="30">
        <v>0</v>
      </c>
      <c r="D39" s="30">
        <v>16</v>
      </c>
      <c r="E39" s="30">
        <v>0</v>
      </c>
      <c r="F39" s="30">
        <v>71</v>
      </c>
      <c r="H39" s="2626"/>
      <c r="I39" s="2626" t="s">
        <v>589</v>
      </c>
      <c r="J39" s="2627">
        <v>5.1657295437623561E-2</v>
      </c>
    </row>
    <row r="40" spans="2:13" ht="15" customHeight="1">
      <c r="B40" s="349" t="s">
        <v>590</v>
      </c>
      <c r="C40" s="30">
        <v>0</v>
      </c>
      <c r="D40" s="30">
        <v>57</v>
      </c>
      <c r="E40" s="30">
        <v>0</v>
      </c>
      <c r="F40" s="30">
        <v>382</v>
      </c>
      <c r="H40" s="2626"/>
      <c r="I40" s="2626" t="s">
        <v>591</v>
      </c>
      <c r="J40" s="2627">
        <v>4.9551978227939102E-2</v>
      </c>
    </row>
    <row r="41" spans="2:13" ht="15" customHeight="1">
      <c r="B41" s="349" t="s">
        <v>592</v>
      </c>
      <c r="C41" s="30">
        <v>0</v>
      </c>
      <c r="D41" s="30">
        <v>6</v>
      </c>
      <c r="E41" s="30">
        <v>0</v>
      </c>
      <c r="F41" s="30">
        <v>9</v>
      </c>
      <c r="H41" s="2626"/>
      <c r="I41" s="2626" t="s">
        <v>593</v>
      </c>
      <c r="J41" s="2627">
        <v>3.3582376954478937E-2</v>
      </c>
    </row>
    <row r="42" spans="2:13" ht="15" customHeight="1">
      <c r="B42" s="349" t="s">
        <v>594</v>
      </c>
      <c r="C42" s="30">
        <v>0</v>
      </c>
      <c r="D42" s="30">
        <v>586</v>
      </c>
      <c r="E42" s="30">
        <v>0</v>
      </c>
      <c r="F42" s="30">
        <v>592</v>
      </c>
      <c r="H42" s="2626"/>
      <c r="I42" s="2626" t="s">
        <v>12</v>
      </c>
      <c r="J42" s="2627">
        <v>9.7640504249146318E-2</v>
      </c>
    </row>
    <row r="43" spans="2:13" ht="15" customHeight="1">
      <c r="B43" s="349" t="s">
        <v>589</v>
      </c>
      <c r="C43" s="30">
        <v>0</v>
      </c>
      <c r="D43" s="30">
        <v>1897</v>
      </c>
      <c r="E43" s="30">
        <v>0</v>
      </c>
      <c r="F43" s="30">
        <v>2012</v>
      </c>
      <c r="H43" s="2626"/>
      <c r="I43" s="2626"/>
      <c r="J43" s="2626"/>
    </row>
    <row r="44" spans="2:13" ht="15" customHeight="1">
      <c r="B44" s="349" t="s">
        <v>591</v>
      </c>
      <c r="C44" s="30">
        <v>0</v>
      </c>
      <c r="D44" s="30">
        <v>543</v>
      </c>
      <c r="E44" s="30">
        <v>0</v>
      </c>
      <c r="F44" s="30">
        <v>1930</v>
      </c>
    </row>
    <row r="45" spans="2:13" ht="15" customHeight="1">
      <c r="B45" s="349" t="s">
        <v>595</v>
      </c>
      <c r="C45" s="30">
        <v>0</v>
      </c>
      <c r="D45" s="30">
        <v>201</v>
      </c>
      <c r="E45" s="30">
        <v>0</v>
      </c>
      <c r="F45" s="30">
        <v>799</v>
      </c>
    </row>
    <row r="46" spans="2:13" ht="15" customHeight="1">
      <c r="B46" s="349" t="s">
        <v>596</v>
      </c>
      <c r="C46" s="30">
        <v>0</v>
      </c>
      <c r="D46" s="30">
        <v>180</v>
      </c>
      <c r="E46" s="30">
        <v>0</v>
      </c>
      <c r="F46" s="30">
        <v>475</v>
      </c>
      <c r="H46" s="2561"/>
      <c r="K46" s="2561"/>
      <c r="L46" s="2561"/>
      <c r="M46" s="2561"/>
    </row>
    <row r="47" spans="2:13" ht="15" customHeight="1">
      <c r="B47" s="349" t="s">
        <v>593</v>
      </c>
      <c r="C47" s="30">
        <v>0</v>
      </c>
      <c r="D47" s="30">
        <v>1234</v>
      </c>
      <c r="E47" s="30">
        <v>0</v>
      </c>
      <c r="F47" s="30">
        <v>1308</v>
      </c>
      <c r="H47" s="2561"/>
      <c r="K47" s="2561"/>
      <c r="L47" s="2561"/>
      <c r="M47" s="2561"/>
    </row>
    <row r="48" spans="2:13" ht="30.75" customHeight="1">
      <c r="B48" s="350" t="s">
        <v>597</v>
      </c>
      <c r="C48" s="30">
        <v>0</v>
      </c>
      <c r="D48" s="30">
        <v>98</v>
      </c>
      <c r="E48" s="30">
        <v>0</v>
      </c>
      <c r="F48" s="30">
        <v>416</v>
      </c>
      <c r="H48" s="2561"/>
      <c r="J48" s="2628"/>
      <c r="K48" s="2623"/>
      <c r="L48" s="2623"/>
      <c r="M48" s="2623"/>
    </row>
    <row r="49" spans="2:13" ht="15" customHeight="1">
      <c r="B49" s="349" t="s">
        <v>598</v>
      </c>
      <c r="C49" s="30">
        <v>48</v>
      </c>
      <c r="D49" s="30">
        <v>58</v>
      </c>
      <c r="E49" s="30">
        <v>170</v>
      </c>
      <c r="F49" s="30">
        <v>233</v>
      </c>
      <c r="H49" s="2561"/>
      <c r="J49" s="2628"/>
      <c r="K49" s="2623"/>
      <c r="L49" s="2623"/>
      <c r="M49" s="2623"/>
    </row>
    <row r="50" spans="2:13" ht="15" customHeight="1">
      <c r="B50" s="349" t="s">
        <v>599</v>
      </c>
      <c r="C50" s="30">
        <v>0</v>
      </c>
      <c r="D50" s="30">
        <v>0</v>
      </c>
      <c r="E50" s="30">
        <v>0</v>
      </c>
      <c r="F50" s="30">
        <v>0</v>
      </c>
      <c r="H50" s="2561"/>
      <c r="J50" s="2628"/>
      <c r="K50" s="2623"/>
      <c r="L50" s="2623"/>
      <c r="M50" s="2623"/>
    </row>
    <row r="51" spans="2:13" ht="15" customHeight="1">
      <c r="B51" s="349" t="s">
        <v>600</v>
      </c>
      <c r="C51" s="30">
        <v>0</v>
      </c>
      <c r="D51" s="30">
        <v>58</v>
      </c>
      <c r="E51" s="30">
        <v>0</v>
      </c>
      <c r="F51" s="30">
        <v>362</v>
      </c>
      <c r="H51" s="2561"/>
      <c r="J51" s="2628"/>
      <c r="K51" s="2623"/>
      <c r="L51" s="2623"/>
      <c r="M51" s="2623"/>
    </row>
    <row r="52" spans="2:13" ht="15" customHeight="1">
      <c r="B52" s="349" t="s">
        <v>601</v>
      </c>
      <c r="C52" s="30">
        <v>49</v>
      </c>
      <c r="D52" s="30">
        <v>0</v>
      </c>
      <c r="E52" s="30">
        <v>271</v>
      </c>
      <c r="F52" s="30">
        <v>0</v>
      </c>
      <c r="H52" s="2561"/>
      <c r="J52" s="2628"/>
      <c r="K52" s="2623"/>
      <c r="L52" s="2623"/>
      <c r="M52" s="2623"/>
    </row>
    <row r="53" spans="2:13" ht="15" customHeight="1">
      <c r="B53" s="28" t="s">
        <v>602</v>
      </c>
      <c r="C53" s="351"/>
      <c r="D53" s="351"/>
      <c r="E53" s="351"/>
      <c r="F53" s="351"/>
      <c r="H53" s="2561"/>
      <c r="I53" s="2629"/>
      <c r="J53" s="2623"/>
      <c r="K53" s="2623"/>
      <c r="L53" s="2623"/>
      <c r="M53" s="2623"/>
    </row>
    <row r="54" spans="2:13" ht="15" customHeight="1">
      <c r="B54" s="19"/>
      <c r="C54" s="210"/>
      <c r="D54" s="210"/>
      <c r="E54" s="210"/>
      <c r="F54" s="210"/>
      <c r="H54" s="2561"/>
      <c r="I54" s="2629"/>
      <c r="J54" s="2623"/>
      <c r="K54" s="2623"/>
      <c r="L54" s="2623"/>
      <c r="M54" s="2623"/>
    </row>
    <row r="55" spans="2:13" ht="15" customHeight="1">
      <c r="B55" s="3" t="s">
        <v>603</v>
      </c>
      <c r="C55" s="210"/>
      <c r="D55" s="210"/>
      <c r="E55" s="210"/>
      <c r="F55" s="210"/>
      <c r="H55" s="2561"/>
      <c r="I55" s="2629"/>
      <c r="J55" s="2623"/>
      <c r="K55" s="2623"/>
      <c r="L55" s="2623"/>
      <c r="M55" s="2623"/>
    </row>
    <row r="56" spans="2:13" ht="15" customHeight="1">
      <c r="B56" s="19"/>
      <c r="C56" s="210"/>
      <c r="D56" s="210"/>
      <c r="E56" s="210"/>
      <c r="F56" s="210"/>
      <c r="H56" s="2561"/>
      <c r="I56" s="2629"/>
      <c r="J56" s="2623"/>
      <c r="K56" s="2623"/>
      <c r="L56" s="2623"/>
      <c r="M56" s="2623"/>
    </row>
    <row r="57" spans="2:13" ht="15" customHeight="1">
      <c r="B57" s="19"/>
      <c r="C57" s="210"/>
      <c r="D57" s="210"/>
      <c r="E57" s="210"/>
      <c r="F57" s="210"/>
      <c r="H57" s="2561"/>
      <c r="I57" s="2629"/>
      <c r="J57" s="2623"/>
      <c r="K57" s="2623"/>
      <c r="L57" s="2623"/>
      <c r="M57" s="2623"/>
    </row>
    <row r="58" spans="2:13" ht="15" customHeight="1">
      <c r="B58" s="19"/>
      <c r="C58" s="210"/>
      <c r="D58" s="210"/>
      <c r="E58" s="210"/>
      <c r="F58" s="210"/>
      <c r="H58" s="2561"/>
      <c r="I58" s="2629"/>
      <c r="J58" s="2623"/>
      <c r="K58" s="2623"/>
      <c r="L58" s="2623"/>
      <c r="M58" s="2623"/>
    </row>
    <row r="59" spans="2:13" ht="15" customHeight="1">
      <c r="B59" s="19"/>
      <c r="C59" s="210"/>
      <c r="D59" s="210"/>
      <c r="E59" s="210"/>
      <c r="F59" s="210"/>
      <c r="H59" s="2561"/>
      <c r="I59" s="2629"/>
      <c r="J59" s="2623"/>
      <c r="K59" s="2623"/>
      <c r="L59" s="2623"/>
      <c r="M59" s="2623"/>
    </row>
    <row r="60" spans="2:13" ht="15" customHeight="1">
      <c r="B60" s="19"/>
      <c r="C60" s="210"/>
      <c r="D60" s="210"/>
      <c r="E60" s="210"/>
      <c r="F60" s="210"/>
      <c r="H60" s="2561"/>
      <c r="I60" s="2629"/>
      <c r="J60" s="2623"/>
      <c r="K60" s="2623"/>
      <c r="L60" s="2623"/>
      <c r="M60" s="2623"/>
    </row>
    <row r="61" spans="2:13" ht="15" customHeight="1">
      <c r="B61" s="19"/>
      <c r="C61" s="210"/>
      <c r="D61" s="210"/>
      <c r="E61" s="210"/>
      <c r="F61" s="210"/>
      <c r="H61" s="2561"/>
      <c r="I61" s="2629"/>
      <c r="J61" s="2623"/>
      <c r="K61" s="2623"/>
      <c r="L61" s="2623"/>
      <c r="M61" s="2623"/>
    </row>
    <row r="62" spans="2:13" ht="15" customHeight="1">
      <c r="B62" s="19"/>
      <c r="C62" s="210"/>
      <c r="D62" s="210"/>
      <c r="E62" s="210"/>
      <c r="F62" s="210"/>
      <c r="H62" s="2561"/>
      <c r="I62" s="2629"/>
      <c r="J62" s="2623"/>
      <c r="K62" s="2623"/>
      <c r="L62" s="2623"/>
      <c r="M62" s="2623"/>
    </row>
    <row r="63" spans="2:13" ht="15" customHeight="1">
      <c r="B63" s="19"/>
      <c r="C63" s="210"/>
      <c r="D63" s="210"/>
      <c r="E63" s="210"/>
      <c r="F63" s="210"/>
      <c r="H63" s="2561"/>
      <c r="I63" s="2629"/>
      <c r="J63" s="2623"/>
      <c r="K63" s="2623"/>
      <c r="L63" s="2623"/>
      <c r="M63" s="2623"/>
    </row>
    <row r="64" spans="2:13" ht="15" customHeight="1">
      <c r="B64" s="19"/>
      <c r="C64" s="210"/>
      <c r="D64" s="210"/>
      <c r="E64" s="210"/>
      <c r="F64" s="210"/>
      <c r="H64" s="2561"/>
      <c r="I64" s="2629"/>
      <c r="J64" s="2623"/>
      <c r="K64" s="2623"/>
      <c r="L64" s="2623"/>
      <c r="M64" s="2623"/>
    </row>
    <row r="65" spans="2:13" ht="15" customHeight="1">
      <c r="B65" s="19"/>
      <c r="C65" s="210"/>
      <c r="D65" s="210"/>
      <c r="E65" s="210"/>
      <c r="F65" s="210"/>
      <c r="H65" s="2561"/>
      <c r="I65" s="2629"/>
      <c r="J65" s="2623"/>
      <c r="K65" s="2623"/>
      <c r="L65" s="2623"/>
      <c r="M65" s="2623"/>
    </row>
    <row r="66" spans="2:13" ht="15" customHeight="1">
      <c r="B66" s="19"/>
      <c r="C66" s="210"/>
      <c r="D66" s="210"/>
      <c r="E66" s="210"/>
      <c r="F66" s="210"/>
      <c r="H66" s="2561"/>
      <c r="I66" s="2629"/>
      <c r="J66" s="2623"/>
      <c r="K66" s="2623"/>
      <c r="L66" s="2623"/>
      <c r="M66" s="2623"/>
    </row>
    <row r="67" spans="2:13" ht="15" customHeight="1">
      <c r="B67" s="19"/>
      <c r="C67" s="210"/>
      <c r="D67" s="210"/>
      <c r="E67" s="210"/>
      <c r="F67" s="210"/>
      <c r="H67" s="2561"/>
      <c r="I67" s="2629"/>
      <c r="J67" s="2623"/>
      <c r="K67" s="2623"/>
      <c r="L67" s="2623"/>
      <c r="M67" s="2623"/>
    </row>
    <row r="68" spans="2:13" ht="15" customHeight="1">
      <c r="B68" s="19"/>
      <c r="C68" s="210"/>
      <c r="D68" s="210"/>
      <c r="E68" s="210"/>
      <c r="F68" s="210"/>
      <c r="H68" s="2561"/>
      <c r="I68" s="2629"/>
      <c r="J68" s="2623"/>
      <c r="K68" s="2623"/>
      <c r="L68" s="2623"/>
      <c r="M68" s="2623"/>
    </row>
    <row r="69" spans="2:13" ht="15" customHeight="1">
      <c r="B69" s="19"/>
      <c r="C69" s="210"/>
      <c r="D69" s="210"/>
      <c r="E69" s="210"/>
      <c r="F69" s="210"/>
      <c r="H69" s="2561"/>
      <c r="I69" s="2629"/>
      <c r="J69" s="2623"/>
      <c r="K69" s="2623"/>
      <c r="L69" s="2623"/>
      <c r="M69" s="2623"/>
    </row>
    <row r="70" spans="2:13" ht="15" customHeight="1">
      <c r="B70" s="19"/>
      <c r="C70" s="210"/>
      <c r="D70" s="210"/>
      <c r="E70" s="210"/>
      <c r="F70" s="210"/>
      <c r="H70" s="2561"/>
      <c r="I70" s="2629"/>
      <c r="J70" s="2623"/>
      <c r="K70" s="2623"/>
      <c r="L70" s="2623"/>
      <c r="M70" s="2623"/>
    </row>
    <row r="71" spans="2:13" ht="15" customHeight="1">
      <c r="B71" s="19"/>
      <c r="C71" s="210"/>
      <c r="D71" s="210"/>
      <c r="E71" s="210"/>
      <c r="F71" s="210"/>
      <c r="H71" s="2561"/>
      <c r="I71" s="2629"/>
      <c r="J71" s="2623"/>
      <c r="K71" s="2623"/>
      <c r="L71" s="2623"/>
      <c r="M71" s="2623"/>
    </row>
    <row r="72" spans="2:13" ht="15" customHeight="1">
      <c r="B72" s="19"/>
      <c r="C72" s="210"/>
      <c r="D72" s="210"/>
      <c r="E72" s="210"/>
      <c r="F72" s="210"/>
      <c r="H72" s="2561"/>
      <c r="I72" s="2629"/>
      <c r="J72" s="2623"/>
      <c r="K72" s="2623"/>
      <c r="L72" s="2623"/>
      <c r="M72" s="2623"/>
    </row>
    <row r="73" spans="2:13" ht="15" customHeight="1">
      <c r="B73" s="19"/>
      <c r="C73" s="210"/>
      <c r="D73" s="210"/>
      <c r="E73" s="210"/>
      <c r="F73" s="210"/>
      <c r="H73" s="2561"/>
      <c r="I73" s="2629"/>
      <c r="J73" s="2623"/>
      <c r="K73" s="2623"/>
      <c r="L73" s="2623"/>
      <c r="M73" s="2623"/>
    </row>
    <row r="74" spans="2:13" ht="15" customHeight="1">
      <c r="B74" s="19"/>
      <c r="C74" s="210"/>
      <c r="D74" s="210"/>
      <c r="E74" s="210"/>
      <c r="F74" s="210"/>
      <c r="H74" s="2561"/>
      <c r="I74" s="2629"/>
      <c r="J74" s="2623"/>
      <c r="K74" s="2623"/>
      <c r="L74" s="2623"/>
      <c r="M74" s="2623"/>
    </row>
    <row r="75" spans="2:13" ht="15" customHeight="1">
      <c r="B75" s="19"/>
      <c r="C75" s="210"/>
      <c r="D75" s="210"/>
      <c r="E75" s="210"/>
      <c r="F75" s="210"/>
      <c r="H75" s="2561"/>
      <c r="I75" s="2629"/>
      <c r="J75" s="2623"/>
      <c r="K75" s="2623"/>
      <c r="L75" s="2623"/>
      <c r="M75" s="2623"/>
    </row>
    <row r="76" spans="2:13" ht="15" customHeight="1">
      <c r="B76" s="28" t="s">
        <v>602</v>
      </c>
      <c r="C76" s="210"/>
      <c r="D76" s="210"/>
      <c r="E76" s="210"/>
      <c r="F76" s="210"/>
      <c r="H76" s="2561"/>
      <c r="I76" s="2629"/>
      <c r="J76" s="2623"/>
      <c r="K76" s="2623"/>
      <c r="L76" s="2623"/>
      <c r="M76" s="2623"/>
    </row>
    <row r="77" spans="2:13" ht="15" customHeight="1">
      <c r="B77" s="19"/>
      <c r="C77" s="210"/>
      <c r="D77" s="210"/>
      <c r="E77" s="210"/>
      <c r="F77" s="210"/>
      <c r="H77" s="2589"/>
      <c r="I77" s="2589"/>
      <c r="J77" s="2589"/>
      <c r="K77" s="2589"/>
      <c r="L77" s="2561"/>
      <c r="M77" s="2561"/>
    </row>
    <row r="78" spans="2:13" ht="30" customHeight="1">
      <c r="B78" s="2110" t="s">
        <v>604</v>
      </c>
      <c r="C78" s="2115"/>
      <c r="D78" s="2115"/>
      <c r="E78" s="2115"/>
      <c r="F78" s="12"/>
      <c r="H78" s="2573"/>
      <c r="I78" s="2573"/>
      <c r="J78" s="2573"/>
      <c r="K78" s="2573"/>
    </row>
    <row r="79" spans="2:13" ht="15" customHeight="1">
      <c r="B79" s="195" t="s">
        <v>605</v>
      </c>
      <c r="C79" s="476" t="s">
        <v>606</v>
      </c>
      <c r="D79" s="342"/>
      <c r="H79" s="2630"/>
      <c r="I79" s="2630"/>
      <c r="J79" s="2583"/>
      <c r="K79" s="2573"/>
    </row>
    <row r="80" spans="2:13" ht="15" customHeight="1">
      <c r="B80" s="196" t="s">
        <v>0</v>
      </c>
      <c r="C80" s="33">
        <v>806.5</v>
      </c>
      <c r="D80" s="342"/>
      <c r="H80" s="2566"/>
      <c r="I80" s="2567"/>
      <c r="J80" s="2583"/>
      <c r="K80" s="2573"/>
    </row>
    <row r="81" spans="2:11" ht="15" customHeight="1">
      <c r="B81" s="349" t="s">
        <v>607</v>
      </c>
      <c r="C81" s="23">
        <v>65.7</v>
      </c>
      <c r="D81" s="41"/>
      <c r="H81" s="2566"/>
      <c r="I81" s="2567"/>
      <c r="J81" s="2567"/>
      <c r="K81" s="2573"/>
    </row>
    <row r="82" spans="2:11" ht="15" customHeight="1">
      <c r="B82" s="349" t="s">
        <v>608</v>
      </c>
      <c r="C82" s="23">
        <v>66</v>
      </c>
      <c r="D82" s="23"/>
      <c r="H82" s="2566"/>
      <c r="I82" s="2567"/>
      <c r="J82" s="2567"/>
      <c r="K82" s="2573"/>
    </row>
    <row r="83" spans="2:11" ht="15" customHeight="1">
      <c r="B83" s="349" t="s">
        <v>609</v>
      </c>
      <c r="C83" s="23">
        <v>66.2</v>
      </c>
      <c r="D83" s="23"/>
      <c r="H83" s="2566"/>
      <c r="I83" s="2567"/>
      <c r="J83" s="2567"/>
      <c r="K83" s="2573"/>
    </row>
    <row r="84" spans="2:11" ht="15" customHeight="1">
      <c r="B84" s="349" t="s">
        <v>610</v>
      </c>
      <c r="C84" s="23">
        <v>66.599999999999994</v>
      </c>
      <c r="D84" s="23"/>
      <c r="H84" s="2566"/>
      <c r="I84" s="2567"/>
      <c r="J84" s="2567"/>
      <c r="K84" s="2573"/>
    </row>
    <row r="85" spans="2:11" ht="15" customHeight="1">
      <c r="B85" s="349" t="s">
        <v>611</v>
      </c>
      <c r="C85" s="23">
        <v>66.900000000000006</v>
      </c>
      <c r="D85" s="23"/>
      <c r="H85" s="2566"/>
      <c r="I85" s="2567"/>
      <c r="J85" s="2567"/>
      <c r="K85" s="2573"/>
    </row>
    <row r="86" spans="2:11" ht="15" customHeight="1">
      <c r="B86" s="349" t="s">
        <v>612</v>
      </c>
      <c r="C86" s="23">
        <v>67.099999999999994</v>
      </c>
      <c r="D86" s="23"/>
      <c r="H86" s="2566"/>
      <c r="I86" s="2567"/>
      <c r="J86" s="2567"/>
      <c r="K86" s="2573"/>
    </row>
    <row r="87" spans="2:11" ht="15" customHeight="1">
      <c r="B87" s="349" t="s">
        <v>613</v>
      </c>
      <c r="C87" s="23">
        <v>67.400000000000006</v>
      </c>
      <c r="D87" s="23"/>
      <c r="H87" s="2566"/>
      <c r="I87" s="2567"/>
      <c r="J87" s="2567"/>
      <c r="K87" s="2573"/>
    </row>
    <row r="88" spans="2:11" ht="15" customHeight="1">
      <c r="B88" s="349" t="s">
        <v>614</v>
      </c>
      <c r="C88" s="23">
        <v>67.599999999999994</v>
      </c>
      <c r="D88" s="23"/>
      <c r="H88" s="2566"/>
      <c r="I88" s="2567"/>
      <c r="J88" s="2567"/>
      <c r="K88" s="2573"/>
    </row>
    <row r="89" spans="2:11" ht="15" customHeight="1">
      <c r="B89" s="349" t="s">
        <v>615</v>
      </c>
      <c r="C89" s="23">
        <v>68</v>
      </c>
      <c r="D89" s="23"/>
      <c r="H89" s="2566"/>
      <c r="I89" s="2567"/>
      <c r="J89" s="2567"/>
      <c r="K89" s="2573"/>
    </row>
    <row r="90" spans="2:11" ht="15" customHeight="1">
      <c r="B90" s="349" t="s">
        <v>616</v>
      </c>
      <c r="C90" s="23">
        <v>68</v>
      </c>
      <c r="D90" s="23"/>
      <c r="H90" s="2566"/>
      <c r="I90" s="2567"/>
      <c r="J90" s="2567"/>
      <c r="K90" s="2573"/>
    </row>
    <row r="91" spans="2:11" ht="15" customHeight="1">
      <c r="B91" s="349" t="s">
        <v>617</v>
      </c>
      <c r="C91" s="23">
        <v>68</v>
      </c>
      <c r="D91" s="23"/>
      <c r="H91" s="2566"/>
      <c r="I91" s="2567"/>
      <c r="J91" s="2567"/>
      <c r="K91" s="2573"/>
    </row>
    <row r="92" spans="2:11" ht="15" customHeight="1">
      <c r="B92" s="349" t="s">
        <v>618</v>
      </c>
      <c r="C92" s="23">
        <v>69</v>
      </c>
      <c r="D92" s="23"/>
      <c r="J92" s="2567"/>
    </row>
    <row r="93" spans="2:11" ht="15" customHeight="1">
      <c r="B93" s="28" t="s">
        <v>570</v>
      </c>
      <c r="C93" s="18"/>
      <c r="D93" s="23"/>
      <c r="H93" s="2566"/>
      <c r="I93" s="2567"/>
      <c r="J93" s="2567"/>
    </row>
    <row r="95" spans="2:11" ht="15" customHeight="1">
      <c r="B95" s="2143" t="s">
        <v>619</v>
      </c>
      <c r="C95" s="2143"/>
      <c r="D95" s="2143"/>
      <c r="E95" s="2143"/>
      <c r="F95" s="2143"/>
    </row>
    <row r="96" spans="2:11" ht="15" customHeight="1">
      <c r="B96" s="195" t="s">
        <v>306</v>
      </c>
      <c r="C96" s="476">
        <v>2005</v>
      </c>
      <c r="D96" s="476">
        <v>2009</v>
      </c>
      <c r="E96" s="476">
        <v>2010</v>
      </c>
      <c r="F96" s="476">
        <v>2011</v>
      </c>
    </row>
    <row r="97" spans="2:41" ht="15" customHeight="1">
      <c r="B97" s="349" t="s">
        <v>620</v>
      </c>
      <c r="C97" s="30">
        <v>31</v>
      </c>
      <c r="D97" s="30">
        <v>46</v>
      </c>
      <c r="E97" s="30">
        <v>66</v>
      </c>
      <c r="F97" s="30">
        <v>83</v>
      </c>
    </row>
    <row r="98" spans="2:41" ht="15" customHeight="1">
      <c r="B98" s="349" t="s">
        <v>621</v>
      </c>
      <c r="C98" s="30">
        <v>282</v>
      </c>
      <c r="D98" s="30">
        <v>653</v>
      </c>
      <c r="E98" s="30">
        <v>836</v>
      </c>
      <c r="F98" s="30">
        <v>884</v>
      </c>
    </row>
    <row r="99" spans="2:41" ht="15" customHeight="1">
      <c r="B99" s="349" t="s">
        <v>622</v>
      </c>
      <c r="C99" s="30">
        <v>2275</v>
      </c>
      <c r="D99" s="30">
        <v>3970</v>
      </c>
      <c r="E99" s="30">
        <v>6225</v>
      </c>
      <c r="F99" s="30">
        <v>7058</v>
      </c>
    </row>
    <row r="100" spans="2:41" ht="15" customHeight="1">
      <c r="B100" s="28" t="s">
        <v>570</v>
      </c>
      <c r="C100" s="205"/>
      <c r="D100" s="205"/>
      <c r="E100" s="205"/>
      <c r="F100" s="205"/>
    </row>
    <row r="101" spans="2:41" ht="15" customHeight="1">
      <c r="B101" s="42" t="s">
        <v>623</v>
      </c>
      <c r="C101" s="205"/>
      <c r="D101" s="205"/>
      <c r="E101" s="205"/>
      <c r="F101" s="205"/>
      <c r="G101" s="2577"/>
    </row>
    <row r="102" spans="2:41" s="14" customFormat="1" ht="15" customHeight="1">
      <c r="B102" s="28"/>
      <c r="C102" s="205"/>
      <c r="D102" s="205"/>
      <c r="E102" s="205"/>
      <c r="F102" s="205"/>
      <c r="G102" s="2560"/>
      <c r="H102" s="2577"/>
      <c r="I102" s="2577"/>
      <c r="J102" s="2577"/>
      <c r="K102" s="2577"/>
      <c r="L102" s="2577"/>
      <c r="M102" s="2577"/>
      <c r="N102" s="2577"/>
      <c r="O102" s="2577"/>
      <c r="P102" s="2577"/>
      <c r="Q102" s="2577"/>
      <c r="R102" s="2577"/>
      <c r="S102" s="2577"/>
      <c r="T102" s="2577"/>
      <c r="U102" s="2577"/>
      <c r="V102" s="2577"/>
      <c r="W102" s="2577"/>
      <c r="X102" s="2577"/>
      <c r="Y102" s="2577"/>
      <c r="Z102" s="2577"/>
      <c r="AA102" s="2577"/>
      <c r="AB102" s="2577"/>
      <c r="AC102" s="2577"/>
      <c r="AD102" s="2577"/>
      <c r="AE102" s="2577"/>
      <c r="AF102" s="2577"/>
      <c r="AG102" s="2577"/>
      <c r="AH102" s="2577"/>
      <c r="AI102" s="2577"/>
      <c r="AJ102" s="2577"/>
      <c r="AK102" s="2577"/>
      <c r="AL102" s="2577"/>
      <c r="AM102" s="2577"/>
      <c r="AN102" s="2577"/>
      <c r="AO102" s="2577"/>
    </row>
    <row r="103" spans="2:41" ht="15" customHeight="1">
      <c r="B103" s="2143" t="s">
        <v>624</v>
      </c>
      <c r="C103" s="2143"/>
      <c r="D103" s="2143"/>
      <c r="E103" s="2143"/>
      <c r="F103" s="2143"/>
    </row>
    <row r="104" spans="2:41" ht="15" customHeight="1">
      <c r="B104" s="195" t="s">
        <v>306</v>
      </c>
      <c r="C104" s="476">
        <v>2005</v>
      </c>
      <c r="D104" s="476">
        <v>2009</v>
      </c>
      <c r="E104" s="476">
        <v>2010</v>
      </c>
      <c r="F104" s="476">
        <v>2011</v>
      </c>
    </row>
    <row r="105" spans="2:41" ht="15" customHeight="1">
      <c r="B105" s="349" t="s">
        <v>625</v>
      </c>
      <c r="C105" s="32">
        <f>C99/C97</f>
        <v>73.387096774193552</v>
      </c>
      <c r="D105" s="32">
        <v>86.304347826086953</v>
      </c>
      <c r="E105" s="32">
        <f>E99/E97</f>
        <v>94.318181818181813</v>
      </c>
      <c r="F105" s="352">
        <f>F99/F97</f>
        <v>85.036144578313255</v>
      </c>
    </row>
    <row r="106" spans="2:41" ht="15" customHeight="1">
      <c r="B106" s="349" t="s">
        <v>626</v>
      </c>
      <c r="C106" s="32">
        <f>C99/C98</f>
        <v>8.0673758865248235</v>
      </c>
      <c r="D106" s="32">
        <v>6.0796324655436447</v>
      </c>
      <c r="E106" s="32">
        <f>E99/E98</f>
        <v>7.446172248803828</v>
      </c>
      <c r="F106" s="352">
        <f>F99/F98</f>
        <v>7.9841628959276019</v>
      </c>
    </row>
    <row r="107" spans="2:41" ht="15" customHeight="1">
      <c r="B107" s="349" t="s">
        <v>627</v>
      </c>
      <c r="C107" s="32">
        <f>C98/C97</f>
        <v>9.0967741935483879</v>
      </c>
      <c r="D107" s="32">
        <v>14.195652173913043</v>
      </c>
      <c r="E107" s="32">
        <f>E98/E97</f>
        <v>12.666666666666666</v>
      </c>
      <c r="F107" s="352">
        <f>F98/F97</f>
        <v>10.650602409638553</v>
      </c>
    </row>
    <row r="108" spans="2:41" ht="15" customHeight="1">
      <c r="B108" s="28" t="s">
        <v>628</v>
      </c>
      <c r="C108" s="205"/>
      <c r="E108" s="205"/>
      <c r="F108" s="205"/>
    </row>
    <row r="109" spans="2:41" ht="15" customHeight="1">
      <c r="B109" s="42" t="s">
        <v>623</v>
      </c>
      <c r="C109" s="205"/>
      <c r="D109" s="205"/>
      <c r="E109" s="205"/>
    </row>
    <row r="110" spans="2:41" ht="15" customHeight="1">
      <c r="B110" s="28"/>
      <c r="C110" s="205"/>
      <c r="D110" s="205"/>
      <c r="E110" s="205"/>
      <c r="F110" s="205"/>
    </row>
    <row r="111" spans="2:41" ht="15" customHeight="1">
      <c r="B111" s="2143" t="s">
        <v>629</v>
      </c>
      <c r="C111" s="2143"/>
      <c r="D111" s="2143"/>
      <c r="E111" s="2143"/>
      <c r="F111" s="2143"/>
    </row>
    <row r="112" spans="2:41" ht="15" customHeight="1">
      <c r="B112" s="195" t="s">
        <v>630</v>
      </c>
      <c r="C112" s="476">
        <v>2005</v>
      </c>
      <c r="D112" s="476">
        <v>2009</v>
      </c>
      <c r="E112" s="476">
        <v>2010</v>
      </c>
      <c r="F112" s="476">
        <v>2011</v>
      </c>
    </row>
    <row r="113" spans="2:8" ht="15" customHeight="1">
      <c r="B113" s="196" t="s">
        <v>0</v>
      </c>
      <c r="C113" s="31">
        <v>2275</v>
      </c>
      <c r="D113" s="31">
        <v>3970</v>
      </c>
      <c r="E113" s="31">
        <v>6225</v>
      </c>
      <c r="F113" s="31">
        <f>SUM(F114:F115)</f>
        <v>7058</v>
      </c>
    </row>
    <row r="114" spans="2:8" ht="15" customHeight="1">
      <c r="B114" s="349" t="s">
        <v>16</v>
      </c>
      <c r="C114" s="30">
        <v>481</v>
      </c>
      <c r="D114" s="30">
        <v>776</v>
      </c>
      <c r="E114" s="30">
        <v>1755</v>
      </c>
      <c r="F114" s="30">
        <v>2390</v>
      </c>
    </row>
    <row r="115" spans="2:8" ht="15" customHeight="1">
      <c r="B115" s="349" t="s">
        <v>17</v>
      </c>
      <c r="C115" s="30">
        <v>1794</v>
      </c>
      <c r="D115" s="30">
        <v>3194</v>
      </c>
      <c r="E115" s="30">
        <v>4470</v>
      </c>
      <c r="F115" s="30">
        <v>4668</v>
      </c>
    </row>
    <row r="116" spans="2:8" ht="15" customHeight="1">
      <c r="B116" s="353"/>
      <c r="C116" s="354"/>
      <c r="D116" s="354"/>
      <c r="E116" s="354"/>
      <c r="F116" s="354"/>
    </row>
    <row r="117" spans="2:8" ht="15" customHeight="1">
      <c r="B117" s="349" t="s">
        <v>7</v>
      </c>
      <c r="C117" s="30">
        <v>1103</v>
      </c>
      <c r="D117" s="30">
        <v>1910</v>
      </c>
      <c r="E117" s="30">
        <v>2963</v>
      </c>
      <c r="F117" s="30">
        <v>3702</v>
      </c>
    </row>
    <row r="118" spans="2:8" ht="15" customHeight="1">
      <c r="B118" s="349" t="s">
        <v>8</v>
      </c>
      <c r="C118" s="30">
        <v>1172</v>
      </c>
      <c r="D118" s="30">
        <v>2060</v>
      </c>
      <c r="E118" s="30">
        <v>3262</v>
      </c>
      <c r="F118" s="30">
        <v>3356</v>
      </c>
      <c r="G118" s="2576"/>
    </row>
    <row r="119" spans="2:8" ht="15" customHeight="1">
      <c r="B119" s="355"/>
      <c r="C119" s="201"/>
      <c r="D119" s="201"/>
      <c r="E119" s="201"/>
      <c r="F119" s="201"/>
      <c r="G119" s="2576"/>
      <c r="H119" s="2576"/>
    </row>
    <row r="120" spans="2:8" ht="15" customHeight="1">
      <c r="B120" s="349" t="s">
        <v>631</v>
      </c>
      <c r="C120" s="30">
        <v>321</v>
      </c>
      <c r="D120" s="30">
        <v>257</v>
      </c>
      <c r="E120" s="30">
        <v>565</v>
      </c>
      <c r="F120" s="30">
        <v>1066</v>
      </c>
      <c r="H120" s="2576"/>
    </row>
    <row r="121" spans="2:8" ht="15" customHeight="1">
      <c r="B121" s="349" t="s">
        <v>632</v>
      </c>
      <c r="C121" s="18">
        <v>1954</v>
      </c>
      <c r="D121" s="18">
        <v>3713</v>
      </c>
      <c r="E121" s="18">
        <v>5660</v>
      </c>
      <c r="F121" s="30">
        <v>5992</v>
      </c>
    </row>
    <row r="122" spans="2:8" ht="15" customHeight="1">
      <c r="B122" s="28" t="s">
        <v>570</v>
      </c>
      <c r="C122" s="18"/>
      <c r="D122" s="18"/>
      <c r="E122" s="18"/>
      <c r="F122" s="184"/>
    </row>
    <row r="123" spans="2:8" ht="15" customHeight="1">
      <c r="B123" s="42" t="s">
        <v>623</v>
      </c>
      <c r="C123" s="18"/>
      <c r="D123" s="18"/>
      <c r="E123" s="18"/>
      <c r="F123" s="184"/>
    </row>
    <row r="124" spans="2:8" ht="15" customHeight="1">
      <c r="B124" s="28"/>
      <c r="C124" s="18"/>
      <c r="D124" s="18"/>
      <c r="E124" s="18"/>
      <c r="G124" s="2561"/>
    </row>
    <row r="125" spans="2:8" ht="33.75" customHeight="1">
      <c r="B125" s="2143" t="s">
        <v>633</v>
      </c>
      <c r="C125" s="2143"/>
      <c r="D125" s="2143"/>
      <c r="E125" s="2143"/>
      <c r="F125" s="2143"/>
      <c r="G125" s="2561"/>
    </row>
    <row r="126" spans="2:8" ht="15" customHeight="1">
      <c r="B126" s="195" t="s">
        <v>120</v>
      </c>
      <c r="C126" s="356"/>
      <c r="D126" s="476" t="s">
        <v>7</v>
      </c>
      <c r="E126" s="476" t="s">
        <v>8</v>
      </c>
      <c r="F126" s="476" t="s">
        <v>0</v>
      </c>
      <c r="G126" s="2561"/>
    </row>
    <row r="127" spans="2:8" ht="15" customHeight="1">
      <c r="B127" s="196" t="s">
        <v>0</v>
      </c>
      <c r="C127" s="234"/>
      <c r="D127" s="357">
        <f>SUM(D128:D129)</f>
        <v>1479</v>
      </c>
      <c r="E127" s="357">
        <f>SUM(E128:E129)</f>
        <v>806</v>
      </c>
      <c r="F127" s="357">
        <f>SUM(F128:F129)</f>
        <v>2285</v>
      </c>
      <c r="G127" s="2561"/>
    </row>
    <row r="128" spans="2:8" ht="14.25">
      <c r="B128" s="358" t="s">
        <v>16</v>
      </c>
      <c r="D128" s="290">
        <v>960</v>
      </c>
      <c r="E128" s="290">
        <v>558</v>
      </c>
      <c r="F128" s="290">
        <f>SUM(D128:E128)</f>
        <v>1518</v>
      </c>
    </row>
    <row r="129" spans="2:6" ht="15" customHeight="1">
      <c r="B129" s="358" t="s">
        <v>17</v>
      </c>
      <c r="D129" s="290">
        <v>519</v>
      </c>
      <c r="E129" s="290">
        <v>248</v>
      </c>
      <c r="F129" s="290">
        <f>SUM(D129:E129)</f>
        <v>767</v>
      </c>
    </row>
    <row r="130" spans="2:6" ht="15" customHeight="1">
      <c r="B130" s="28" t="s">
        <v>570</v>
      </c>
      <c r="C130" s="205"/>
      <c r="D130" s="205"/>
      <c r="E130" s="205"/>
      <c r="F130" s="184"/>
    </row>
  </sheetData>
  <protectedRanges>
    <protectedRange sqref="C6:C12" name="All"/>
    <protectedRange sqref="E97:E99 E114:F115 E120:F121 E117:F118 C97:C99 C117:C118 C120:C121 C114:C115" name="All_2"/>
    <protectedRange sqref="D39:D47 C39:C48 C31:D38 E31:F31" name="All_1_1"/>
    <protectedRange sqref="E105:E107 C105:C107" name="All_2_1"/>
    <protectedRange sqref="I80:I91" name="All_1_2"/>
    <protectedRange sqref="J81:J92 I93:J93" name="All_1_1_1"/>
    <protectedRange sqref="C19:E25" name="All_6"/>
    <protectedRange sqref="J53:K72 K48:K52" name="All_1_1_5_1"/>
    <protectedRange sqref="C81:C92" name="All_1_2_3"/>
  </protectedRanges>
  <mergeCells count="13">
    <mergeCell ref="B78:E78"/>
    <mergeCell ref="B95:F95"/>
    <mergeCell ref="B103:F103"/>
    <mergeCell ref="B111:F111"/>
    <mergeCell ref="B125:F125"/>
    <mergeCell ref="B29:B30"/>
    <mergeCell ref="C29:D29"/>
    <mergeCell ref="E29:F29"/>
    <mergeCell ref="B2:F2"/>
    <mergeCell ref="B15:F15"/>
    <mergeCell ref="B16:B17"/>
    <mergeCell ref="C16:C17"/>
    <mergeCell ref="D16:F16"/>
  </mergeCells>
  <pageMargins left="0.7" right="0.7" top="0.75" bottom="0.56999999999999995" header="0.3" footer="0.3"/>
  <pageSetup paperSize="9" scale="80" orientation="portrait" r:id="rId1"/>
  <headerFooter>
    <oddFooter>&amp;C&amp;P</oddFooter>
  </headerFooter>
  <rowBreaks count="3" manualBreakCount="3">
    <brk id="26" max="5" man="1"/>
    <brk id="76" max="5" man="1"/>
    <brk id="123" max="5"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28182"/>
  </sheetPr>
  <dimension ref="A1:AI132"/>
  <sheetViews>
    <sheetView view="pageBreakPreview" topLeftCell="A109" zoomScaleSheetLayoutView="100" workbookViewId="0">
      <selection activeCell="G1" sqref="G1:AE1048576"/>
    </sheetView>
  </sheetViews>
  <sheetFormatPr defaultRowHeight="14.25"/>
  <cols>
    <col min="1" max="1" width="2.85546875" style="2" customWidth="1"/>
    <col min="2" max="2" width="36.28515625" style="2" customWidth="1"/>
    <col min="3" max="3" width="17.28515625" style="364" customWidth="1"/>
    <col min="4" max="5" width="15.7109375" style="364" customWidth="1"/>
    <col min="6" max="6" width="19.42578125" style="364" customWidth="1"/>
    <col min="7" max="7" width="10.28515625" style="2560" customWidth="1"/>
    <col min="8" max="8" width="10.85546875" style="2560" customWidth="1"/>
    <col min="9" max="9" width="53.140625" style="2560" bestFit="1" customWidth="1"/>
    <col min="10" max="10" width="12.5703125" style="2560" bestFit="1" customWidth="1"/>
    <col min="11" max="29" width="9.140625" style="2560"/>
    <col min="30" max="35" width="9.140625" style="2558"/>
    <col min="36" max="16384" width="9.140625" style="2"/>
  </cols>
  <sheetData>
    <row r="1" spans="2:10" ht="18">
      <c r="B1" s="363" t="s">
        <v>638</v>
      </c>
      <c r="C1" s="363"/>
      <c r="D1" s="363"/>
      <c r="E1" s="363"/>
      <c r="F1" s="363"/>
    </row>
    <row r="2" spans="2:10" ht="137.25" customHeight="1">
      <c r="B2" s="2119" t="s">
        <v>639</v>
      </c>
      <c r="C2" s="2145"/>
      <c r="D2" s="2145"/>
      <c r="E2" s="2145"/>
      <c r="F2" s="2145"/>
    </row>
    <row r="3" spans="2:10" ht="15">
      <c r="B3" s="3" t="s">
        <v>640</v>
      </c>
    </row>
    <row r="4" spans="2:10" ht="15">
      <c r="B4" s="4"/>
      <c r="C4" s="365"/>
      <c r="D4" s="365"/>
      <c r="E4" s="365"/>
      <c r="F4" s="365"/>
      <c r="G4" s="2561"/>
      <c r="H4" s="2561"/>
    </row>
    <row r="5" spans="2:10" ht="15">
      <c r="B5" s="5"/>
      <c r="C5" s="365"/>
      <c r="D5" s="365"/>
      <c r="E5" s="365"/>
      <c r="F5" s="365"/>
      <c r="G5" s="2561"/>
      <c r="H5" s="2561"/>
      <c r="I5" s="2562" t="s">
        <v>641</v>
      </c>
      <c r="J5" s="2562"/>
    </row>
    <row r="6" spans="2:10" ht="15">
      <c r="B6" s="5"/>
      <c r="C6" s="365"/>
      <c r="D6" s="365"/>
      <c r="E6" s="365"/>
      <c r="F6" s="365"/>
      <c r="G6" s="2561"/>
      <c r="H6" s="2561"/>
      <c r="I6" s="2562" t="s">
        <v>642</v>
      </c>
      <c r="J6" s="2563">
        <v>2012</v>
      </c>
    </row>
    <row r="7" spans="2:10" ht="15">
      <c r="B7" s="5"/>
      <c r="C7" s="365"/>
      <c r="D7" s="365"/>
      <c r="E7" s="365"/>
      <c r="F7" s="365"/>
      <c r="G7" s="2561"/>
      <c r="H7" s="2561"/>
      <c r="I7" s="2562" t="s">
        <v>0</v>
      </c>
      <c r="J7" s="2563"/>
    </row>
    <row r="8" spans="2:10">
      <c r="B8" s="5"/>
      <c r="C8" s="365"/>
      <c r="D8" s="365"/>
      <c r="E8" s="365"/>
      <c r="F8" s="365"/>
      <c r="G8" s="2561"/>
      <c r="H8" s="2561"/>
      <c r="I8" s="2564" t="s">
        <v>643</v>
      </c>
      <c r="J8" s="2565">
        <v>61980</v>
      </c>
    </row>
    <row r="9" spans="2:10">
      <c r="B9" s="5"/>
      <c r="C9" s="365"/>
      <c r="D9" s="365"/>
      <c r="E9" s="365"/>
      <c r="F9" s="365"/>
      <c r="G9" s="2561"/>
      <c r="H9" s="2561"/>
      <c r="I9" s="2564" t="s">
        <v>644</v>
      </c>
      <c r="J9" s="2565">
        <v>52816</v>
      </c>
    </row>
    <row r="10" spans="2:10">
      <c r="B10" s="5"/>
      <c r="C10" s="365"/>
      <c r="D10" s="365"/>
      <c r="E10" s="365"/>
      <c r="F10" s="365"/>
      <c r="G10" s="2561"/>
      <c r="H10" s="2566"/>
      <c r="I10" s="2564" t="s">
        <v>645</v>
      </c>
      <c r="J10" s="2565">
        <v>57620</v>
      </c>
    </row>
    <row r="11" spans="2:10">
      <c r="B11" s="5"/>
      <c r="C11" s="365"/>
      <c r="D11" s="365"/>
      <c r="E11" s="365"/>
      <c r="F11" s="365"/>
      <c r="G11" s="2561"/>
      <c r="H11" s="2567"/>
      <c r="I11" s="2564" t="s">
        <v>646</v>
      </c>
      <c r="J11" s="2565">
        <v>54988</v>
      </c>
    </row>
    <row r="12" spans="2:10">
      <c r="B12" s="5"/>
      <c r="C12" s="365"/>
      <c r="D12" s="365"/>
      <c r="E12" s="365"/>
      <c r="F12" s="365"/>
      <c r="G12" s="2561"/>
      <c r="H12" s="2567"/>
      <c r="I12" s="2564" t="s">
        <v>647</v>
      </c>
      <c r="J12" s="2565">
        <v>22752</v>
      </c>
    </row>
    <row r="13" spans="2:10">
      <c r="B13" s="5"/>
      <c r="C13" s="365"/>
      <c r="D13" s="365"/>
      <c r="E13" s="365"/>
      <c r="F13" s="365"/>
      <c r="G13" s="2561"/>
      <c r="H13" s="2567"/>
      <c r="I13" s="2564" t="s">
        <v>648</v>
      </c>
      <c r="J13" s="2565">
        <v>15813</v>
      </c>
    </row>
    <row r="14" spans="2:10">
      <c r="B14" s="5"/>
      <c r="C14" s="365"/>
      <c r="D14" s="365"/>
      <c r="E14" s="365"/>
      <c r="F14" s="365"/>
      <c r="G14" s="2561"/>
      <c r="H14" s="2567"/>
      <c r="I14" s="2564" t="s">
        <v>649</v>
      </c>
      <c r="J14" s="2565">
        <v>12918</v>
      </c>
    </row>
    <row r="15" spans="2:10">
      <c r="B15" s="5"/>
      <c r="C15" s="365"/>
      <c r="D15" s="365"/>
      <c r="E15" s="365"/>
      <c r="F15" s="365"/>
      <c r="G15" s="2561"/>
      <c r="H15" s="2561"/>
      <c r="I15" s="2564" t="s">
        <v>650</v>
      </c>
      <c r="J15" s="2565">
        <v>31922</v>
      </c>
    </row>
    <row r="16" spans="2:10">
      <c r="B16" s="5"/>
      <c r="C16" s="365"/>
      <c r="D16" s="365"/>
      <c r="E16" s="365"/>
      <c r="F16" s="365"/>
      <c r="G16" s="2561"/>
      <c r="H16" s="2561"/>
      <c r="I16" s="2564" t="s">
        <v>651</v>
      </c>
      <c r="J16" s="2565">
        <v>37585</v>
      </c>
    </row>
    <row r="17" spans="1:35">
      <c r="B17" s="5"/>
      <c r="C17" s="365"/>
      <c r="D17" s="365"/>
      <c r="E17" s="365"/>
      <c r="F17" s="365"/>
      <c r="G17" s="2561"/>
      <c r="H17" s="2561"/>
      <c r="I17" s="2564" t="s">
        <v>652</v>
      </c>
      <c r="J17" s="2565">
        <v>26965</v>
      </c>
    </row>
    <row r="18" spans="1:35">
      <c r="B18" s="5"/>
      <c r="C18" s="365"/>
      <c r="D18" s="365"/>
      <c r="E18" s="365"/>
      <c r="F18" s="365"/>
      <c r="G18" s="2561"/>
      <c r="H18" s="2561"/>
      <c r="I18" s="2564" t="s">
        <v>653</v>
      </c>
      <c r="J18" s="2565">
        <v>33897</v>
      </c>
    </row>
    <row r="19" spans="1:35">
      <c r="B19" s="5"/>
      <c r="C19" s="365"/>
      <c r="D19" s="365"/>
      <c r="E19" s="365"/>
      <c r="F19" s="365"/>
      <c r="G19" s="2561"/>
      <c r="H19" s="2561"/>
      <c r="I19" s="2568" t="s">
        <v>654</v>
      </c>
      <c r="J19" s="2569"/>
    </row>
    <row r="20" spans="1:35">
      <c r="B20" s="6" t="s">
        <v>655</v>
      </c>
      <c r="C20" s="365"/>
      <c r="D20" s="365"/>
      <c r="E20" s="365"/>
      <c r="F20" s="365"/>
      <c r="G20" s="2561"/>
      <c r="H20" s="2561"/>
      <c r="I20" s="2570"/>
      <c r="J20" s="2570"/>
    </row>
    <row r="21" spans="1:35">
      <c r="B21" s="5"/>
      <c r="C21" s="365"/>
      <c r="D21" s="365"/>
      <c r="E21" s="365"/>
      <c r="F21" s="365"/>
      <c r="G21" s="2561"/>
      <c r="H21" s="2561"/>
      <c r="I21" s="2570"/>
      <c r="J21" s="2570"/>
    </row>
    <row r="22" spans="1:35" ht="15">
      <c r="B22" s="4" t="s">
        <v>656</v>
      </c>
      <c r="C22" s="4"/>
      <c r="D22" s="4"/>
      <c r="E22" s="4"/>
      <c r="F22" s="4"/>
    </row>
    <row r="23" spans="1:35" s="7" customFormat="1" ht="12.75">
      <c r="B23" s="195" t="s">
        <v>657</v>
      </c>
      <c r="C23" s="195">
        <v>2005</v>
      </c>
      <c r="D23" s="195">
        <v>2010</v>
      </c>
      <c r="E23" s="195">
        <v>2011</v>
      </c>
      <c r="F23" s="195">
        <v>2012</v>
      </c>
      <c r="G23" s="2571"/>
      <c r="H23" s="2572"/>
      <c r="I23" s="2572"/>
      <c r="J23" s="2572"/>
      <c r="K23" s="2572"/>
      <c r="L23" s="2572"/>
      <c r="M23" s="2572"/>
      <c r="N23" s="2572"/>
      <c r="O23" s="2572"/>
      <c r="P23" s="2572"/>
      <c r="Q23" s="2572"/>
      <c r="R23" s="2572"/>
      <c r="S23" s="2571"/>
      <c r="T23" s="2571"/>
      <c r="U23" s="2571"/>
      <c r="V23" s="2571"/>
      <c r="W23" s="2571"/>
      <c r="X23" s="2571"/>
      <c r="Y23" s="2571"/>
      <c r="Z23" s="2571"/>
      <c r="AA23" s="2571"/>
      <c r="AB23" s="2571"/>
      <c r="AC23" s="2571"/>
      <c r="AD23" s="2559"/>
      <c r="AE23" s="2559"/>
      <c r="AF23" s="2559"/>
      <c r="AG23" s="2559"/>
      <c r="AH23" s="2559"/>
      <c r="AI23" s="2559"/>
    </row>
    <row r="24" spans="1:35" s="7" customFormat="1" ht="12.75">
      <c r="B24" s="323" t="s">
        <v>0</v>
      </c>
      <c r="C24" s="16">
        <f>SUM(C25:C30)</f>
        <v>72</v>
      </c>
      <c r="D24" s="16">
        <f t="shared" ref="D24:F24" si="0">SUM(D25:D30)</f>
        <v>58</v>
      </c>
      <c r="E24" s="16">
        <f t="shared" si="0"/>
        <v>54</v>
      </c>
      <c r="F24" s="16">
        <f t="shared" si="0"/>
        <v>62</v>
      </c>
      <c r="G24" s="2571"/>
      <c r="H24" s="2572"/>
      <c r="I24" s="2572"/>
      <c r="J24" s="2572"/>
      <c r="K24" s="2572"/>
      <c r="L24" s="2572"/>
      <c r="M24" s="2572"/>
      <c r="N24" s="2572"/>
      <c r="O24" s="2572"/>
      <c r="P24" s="2572"/>
      <c r="Q24" s="2572"/>
      <c r="R24" s="2572"/>
      <c r="S24" s="2571"/>
      <c r="T24" s="2571"/>
      <c r="U24" s="2571"/>
      <c r="V24" s="2571"/>
      <c r="W24" s="2571"/>
      <c r="X24" s="2571"/>
      <c r="Y24" s="2571"/>
      <c r="Z24" s="2571"/>
      <c r="AA24" s="2571"/>
      <c r="AB24" s="2571"/>
      <c r="AC24" s="2571"/>
      <c r="AD24" s="2559"/>
      <c r="AE24" s="2559"/>
      <c r="AF24" s="2559"/>
      <c r="AG24" s="2559"/>
      <c r="AH24" s="2559"/>
      <c r="AI24" s="2559"/>
    </row>
    <row r="25" spans="1:35">
      <c r="A25" s="172"/>
      <c r="B25" s="473" t="s">
        <v>658</v>
      </c>
      <c r="C25" s="15">
        <v>26</v>
      </c>
      <c r="D25" s="15">
        <v>9</v>
      </c>
      <c r="E25" s="15">
        <v>8</v>
      </c>
      <c r="F25" s="15">
        <v>12</v>
      </c>
    </row>
    <row r="26" spans="1:35">
      <c r="A26" s="172"/>
      <c r="B26" s="473" t="s">
        <v>659</v>
      </c>
      <c r="C26" s="30" t="s">
        <v>9</v>
      </c>
      <c r="D26" s="30" t="s">
        <v>9</v>
      </c>
      <c r="E26" s="30" t="s">
        <v>9</v>
      </c>
      <c r="F26" s="30">
        <v>10</v>
      </c>
    </row>
    <row r="27" spans="1:35">
      <c r="A27" s="172"/>
      <c r="B27" s="473" t="s">
        <v>643</v>
      </c>
      <c r="C27" s="15">
        <v>10</v>
      </c>
      <c r="D27" s="15">
        <v>8</v>
      </c>
      <c r="E27" s="15">
        <v>7</v>
      </c>
      <c r="F27" s="15">
        <v>5</v>
      </c>
    </row>
    <row r="28" spans="1:35">
      <c r="A28" s="172"/>
      <c r="B28" s="473" t="s">
        <v>649</v>
      </c>
      <c r="C28" s="15">
        <v>6</v>
      </c>
      <c r="D28" s="15">
        <v>20</v>
      </c>
      <c r="E28" s="15">
        <v>15</v>
      </c>
      <c r="F28" s="15">
        <v>14</v>
      </c>
    </row>
    <row r="29" spans="1:35">
      <c r="A29" s="172"/>
      <c r="B29" s="473" t="s">
        <v>660</v>
      </c>
      <c r="C29" s="15">
        <v>13</v>
      </c>
      <c r="D29" s="15">
        <v>12</v>
      </c>
      <c r="E29" s="15">
        <v>14</v>
      </c>
      <c r="F29" s="15">
        <v>12</v>
      </c>
    </row>
    <row r="30" spans="1:35">
      <c r="A30" s="172"/>
      <c r="B30" s="473" t="s">
        <v>661</v>
      </c>
      <c r="C30" s="15">
        <v>17</v>
      </c>
      <c r="D30" s="15">
        <v>9</v>
      </c>
      <c r="E30" s="15">
        <v>10</v>
      </c>
      <c r="F30" s="15">
        <v>9</v>
      </c>
    </row>
    <row r="31" spans="1:35">
      <c r="B31" s="6" t="s">
        <v>662</v>
      </c>
      <c r="C31" s="9"/>
      <c r="D31" s="9"/>
      <c r="E31" s="9"/>
      <c r="F31" s="113"/>
    </row>
    <row r="32" spans="1:35">
      <c r="B32" s="5"/>
      <c r="C32" s="365"/>
      <c r="D32" s="365"/>
      <c r="E32" s="365"/>
      <c r="F32" s="365"/>
      <c r="H32" s="2573"/>
      <c r="I32" s="2573"/>
      <c r="J32" s="2573"/>
      <c r="K32" s="2573"/>
      <c r="L32" s="2573"/>
      <c r="M32" s="2573"/>
      <c r="N32" s="2573"/>
      <c r="O32" s="2573"/>
      <c r="P32" s="2573"/>
    </row>
    <row r="33" spans="1:35" ht="15">
      <c r="B33" s="4" t="s">
        <v>663</v>
      </c>
      <c r="C33" s="4"/>
      <c r="D33" s="4"/>
      <c r="E33" s="4"/>
      <c r="F33" s="4"/>
      <c r="H33" s="2573"/>
      <c r="I33" s="2573"/>
      <c r="J33" s="2573"/>
      <c r="K33" s="2573"/>
      <c r="L33" s="2573"/>
      <c r="M33" s="2573"/>
      <c r="N33" s="2573"/>
      <c r="O33" s="2573"/>
      <c r="P33" s="2573"/>
    </row>
    <row r="34" spans="1:35" s="7" customFormat="1" ht="12.75">
      <c r="B34" s="195" t="s">
        <v>642</v>
      </c>
      <c r="C34" s="195">
        <v>2005</v>
      </c>
      <c r="D34" s="195">
        <v>2010</v>
      </c>
      <c r="E34" s="195">
        <v>2011</v>
      </c>
      <c r="F34" s="195">
        <v>2012</v>
      </c>
      <c r="G34" s="2571"/>
      <c r="H34" s="2574"/>
      <c r="I34" s="2575"/>
      <c r="J34" s="2575"/>
      <c r="K34" s="2575"/>
      <c r="L34" s="2575"/>
      <c r="M34" s="2575"/>
      <c r="N34" s="2575"/>
      <c r="O34" s="2575"/>
      <c r="P34" s="2572"/>
      <c r="Q34" s="2571"/>
      <c r="R34" s="2571"/>
      <c r="S34" s="2571"/>
      <c r="T34" s="2571"/>
      <c r="U34" s="2571"/>
      <c r="V34" s="2571"/>
      <c r="W34" s="2571"/>
      <c r="X34" s="2571"/>
      <c r="Y34" s="2571"/>
      <c r="Z34" s="2571"/>
      <c r="AA34" s="2571"/>
      <c r="AB34" s="2571"/>
      <c r="AC34" s="2571"/>
      <c r="AD34" s="2559"/>
      <c r="AE34" s="2559"/>
      <c r="AF34" s="2559"/>
      <c r="AG34" s="2559"/>
      <c r="AH34" s="2559"/>
      <c r="AI34" s="2559"/>
    </row>
    <row r="35" spans="1:35" s="7" customFormat="1" ht="12.75">
      <c r="B35" s="366" t="s">
        <v>0</v>
      </c>
      <c r="C35" s="367">
        <f>SUM(C36:C46)</f>
        <v>240220</v>
      </c>
      <c r="D35" s="367">
        <f>SUM(D36:D46)</f>
        <v>375923</v>
      </c>
      <c r="E35" s="367">
        <f>SUM(E36:E46)</f>
        <v>393587</v>
      </c>
      <c r="F35" s="367">
        <f>SUM(F36:F46)</f>
        <v>409256</v>
      </c>
      <c r="G35" s="2571"/>
      <c r="H35" s="2574"/>
      <c r="I35" s="2575"/>
      <c r="J35" s="2575"/>
      <c r="K35" s="2575"/>
      <c r="L35" s="2575"/>
      <c r="M35" s="2575"/>
      <c r="N35" s="2575"/>
      <c r="O35" s="2575"/>
      <c r="P35" s="2572"/>
      <c r="Q35" s="2571"/>
      <c r="R35" s="2571"/>
      <c r="S35" s="2571"/>
      <c r="T35" s="2571"/>
      <c r="U35" s="2571"/>
      <c r="V35" s="2571"/>
      <c r="W35" s="2571"/>
      <c r="X35" s="2571"/>
      <c r="Y35" s="2571"/>
      <c r="Z35" s="2571"/>
      <c r="AA35" s="2571"/>
      <c r="AB35" s="2571"/>
      <c r="AC35" s="2571"/>
      <c r="AD35" s="2559"/>
      <c r="AE35" s="2559"/>
      <c r="AF35" s="2559"/>
      <c r="AG35" s="2559"/>
      <c r="AH35" s="2559"/>
      <c r="AI35" s="2559"/>
    </row>
    <row r="36" spans="1:35">
      <c r="A36" s="172"/>
      <c r="B36" s="473" t="s">
        <v>643</v>
      </c>
      <c r="C36" s="15">
        <v>35500</v>
      </c>
      <c r="D36" s="15">
        <v>58112</v>
      </c>
      <c r="E36" s="15">
        <v>60911</v>
      </c>
      <c r="F36" s="15">
        <v>61980</v>
      </c>
      <c r="I36" s="2567"/>
      <c r="J36" s="2567"/>
      <c r="K36" s="2567"/>
      <c r="L36" s="2567"/>
      <c r="M36" s="2567"/>
      <c r="N36" s="2567"/>
      <c r="O36" s="2567"/>
      <c r="P36" s="2573"/>
    </row>
    <row r="37" spans="1:35">
      <c r="A37" s="172"/>
      <c r="B37" s="473" t="s">
        <v>644</v>
      </c>
      <c r="C37" s="15">
        <v>34200</v>
      </c>
      <c r="D37" s="15">
        <v>49830</v>
      </c>
      <c r="E37" s="15">
        <v>51125</v>
      </c>
      <c r="F37" s="15">
        <v>52816</v>
      </c>
      <c r="I37" s="2567"/>
      <c r="J37" s="2567"/>
      <c r="K37" s="2567"/>
      <c r="L37" s="2567"/>
      <c r="M37" s="2567"/>
      <c r="N37" s="2567"/>
      <c r="O37" s="2567"/>
    </row>
    <row r="38" spans="1:35">
      <c r="A38" s="172"/>
      <c r="B38" s="473" t="s">
        <v>645</v>
      </c>
      <c r="C38" s="15">
        <v>41800</v>
      </c>
      <c r="D38" s="15">
        <v>53814</v>
      </c>
      <c r="E38" s="15">
        <v>56590</v>
      </c>
      <c r="F38" s="15">
        <v>57620</v>
      </c>
      <c r="I38" s="2567"/>
      <c r="J38" s="2567"/>
      <c r="K38" s="2567"/>
      <c r="L38" s="2567"/>
      <c r="M38" s="2567"/>
      <c r="N38" s="2567"/>
      <c r="O38" s="2567"/>
    </row>
    <row r="39" spans="1:35">
      <c r="A39" s="172"/>
      <c r="B39" s="473" t="s">
        <v>646</v>
      </c>
      <c r="C39" s="15">
        <v>38000</v>
      </c>
      <c r="D39" s="15">
        <v>52840</v>
      </c>
      <c r="E39" s="15">
        <v>53490</v>
      </c>
      <c r="F39" s="15">
        <v>54988</v>
      </c>
      <c r="I39" s="2567"/>
      <c r="J39" s="2567"/>
      <c r="K39" s="2567"/>
      <c r="L39" s="2567"/>
      <c r="M39" s="2567"/>
      <c r="N39" s="2567"/>
      <c r="O39" s="2567"/>
    </row>
    <row r="40" spans="1:35">
      <c r="A40" s="172"/>
      <c r="B40" s="473" t="s">
        <v>647</v>
      </c>
      <c r="C40" s="15">
        <v>9700</v>
      </c>
      <c r="D40" s="15">
        <v>19960</v>
      </c>
      <c r="E40" s="15">
        <v>21316</v>
      </c>
      <c r="F40" s="15">
        <v>22752</v>
      </c>
      <c r="H40" s="2566"/>
      <c r="I40" s="2567"/>
      <c r="J40" s="2567"/>
      <c r="K40" s="2567"/>
      <c r="L40" s="2567"/>
      <c r="M40" s="2567"/>
      <c r="N40" s="2567"/>
      <c r="O40" s="2567"/>
    </row>
    <row r="41" spans="1:35">
      <c r="A41" s="172"/>
      <c r="B41" s="473" t="s">
        <v>648</v>
      </c>
      <c r="C41" s="15">
        <v>7800</v>
      </c>
      <c r="D41" s="15">
        <v>13818</v>
      </c>
      <c r="E41" s="15">
        <v>14703</v>
      </c>
      <c r="F41" s="15">
        <v>15813</v>
      </c>
      <c r="H41" s="2566"/>
      <c r="I41" s="2567"/>
      <c r="J41" s="2567"/>
      <c r="K41" s="2567"/>
      <c r="L41" s="2567"/>
      <c r="M41" s="2567"/>
      <c r="N41" s="2567"/>
      <c r="O41" s="2567"/>
    </row>
    <row r="42" spans="1:35">
      <c r="A42" s="172"/>
      <c r="B42" s="473" t="s">
        <v>649</v>
      </c>
      <c r="C42" s="15">
        <v>7000</v>
      </c>
      <c r="D42" s="15">
        <v>12314</v>
      </c>
      <c r="E42" s="15">
        <v>12690</v>
      </c>
      <c r="F42" s="15">
        <v>12918</v>
      </c>
      <c r="H42" s="2566"/>
      <c r="I42" s="2567"/>
      <c r="J42" s="2567"/>
      <c r="K42" s="2567"/>
      <c r="L42" s="2567"/>
      <c r="M42" s="2567"/>
      <c r="N42" s="2567"/>
      <c r="O42" s="2567"/>
    </row>
    <row r="43" spans="1:35">
      <c r="A43" s="172"/>
      <c r="B43" s="473" t="s">
        <v>650</v>
      </c>
      <c r="C43" s="15">
        <v>17300</v>
      </c>
      <c r="D43" s="15">
        <v>28265</v>
      </c>
      <c r="E43" s="15">
        <v>29916</v>
      </c>
      <c r="F43" s="15">
        <v>31922</v>
      </c>
      <c r="H43" s="2566"/>
      <c r="I43" s="2567"/>
      <c r="J43" s="2567"/>
      <c r="K43" s="2567"/>
      <c r="L43" s="2567"/>
      <c r="M43" s="2567"/>
      <c r="N43" s="2567"/>
      <c r="O43" s="2567"/>
    </row>
    <row r="44" spans="1:35">
      <c r="A44" s="172"/>
      <c r="B44" s="473" t="s">
        <v>651</v>
      </c>
      <c r="C44" s="15">
        <v>18000</v>
      </c>
      <c r="D44" s="15">
        <v>33162</v>
      </c>
      <c r="E44" s="15">
        <v>35906</v>
      </c>
      <c r="F44" s="15">
        <v>37585</v>
      </c>
      <c r="H44" s="2566"/>
      <c r="I44" s="2567"/>
      <c r="J44" s="2567"/>
      <c r="K44" s="2567"/>
      <c r="L44" s="2567"/>
      <c r="M44" s="2567"/>
      <c r="N44" s="2567"/>
      <c r="O44" s="2567"/>
    </row>
    <row r="45" spans="1:35">
      <c r="A45" s="172"/>
      <c r="B45" s="473" t="s">
        <v>652</v>
      </c>
      <c r="C45" s="15">
        <v>15200</v>
      </c>
      <c r="D45" s="15">
        <v>23890</v>
      </c>
      <c r="E45" s="15">
        <v>25600</v>
      </c>
      <c r="F45" s="15">
        <v>26965</v>
      </c>
      <c r="H45" s="2566"/>
      <c r="I45" s="2567"/>
      <c r="J45" s="2567"/>
      <c r="K45" s="2567"/>
      <c r="L45" s="2567"/>
      <c r="M45" s="2567"/>
      <c r="N45" s="2567"/>
      <c r="O45" s="2567"/>
    </row>
    <row r="46" spans="1:35">
      <c r="A46" s="172"/>
      <c r="B46" s="473" t="s">
        <v>653</v>
      </c>
      <c r="C46" s="15">
        <v>15720</v>
      </c>
      <c r="D46" s="15">
        <v>29918</v>
      </c>
      <c r="E46" s="15">
        <v>31340</v>
      </c>
      <c r="F46" s="15">
        <v>33897</v>
      </c>
      <c r="H46" s="2566"/>
      <c r="I46" s="2567"/>
      <c r="J46" s="2567"/>
      <c r="K46" s="2567"/>
      <c r="L46" s="2567"/>
      <c r="M46" s="2567"/>
      <c r="N46" s="2567"/>
      <c r="O46" s="2567"/>
    </row>
    <row r="47" spans="1:35">
      <c r="B47" s="6" t="s">
        <v>662</v>
      </c>
      <c r="C47" s="9"/>
      <c r="D47" s="9"/>
      <c r="E47" s="9"/>
      <c r="F47" s="9"/>
    </row>
    <row r="48" spans="1:35">
      <c r="B48" s="5"/>
      <c r="C48" s="365"/>
      <c r="D48" s="365"/>
      <c r="E48" s="365"/>
      <c r="F48" s="365"/>
      <c r="G48" s="2561"/>
      <c r="H48" s="2561"/>
    </row>
    <row r="49" spans="1:35" ht="15">
      <c r="B49" s="13" t="s">
        <v>664</v>
      </c>
      <c r="C49" s="13"/>
      <c r="D49" s="13"/>
      <c r="E49" s="13"/>
      <c r="F49" s="13"/>
      <c r="G49" s="2576"/>
      <c r="H49" s="2576"/>
    </row>
    <row r="50" spans="1:35" s="7" customFormat="1" ht="12.75">
      <c r="B50" s="195" t="s">
        <v>306</v>
      </c>
      <c r="C50" s="195">
        <v>2005</v>
      </c>
      <c r="D50" s="195">
        <v>2009</v>
      </c>
      <c r="E50" s="195">
        <v>2011</v>
      </c>
      <c r="F50" s="195">
        <v>2012</v>
      </c>
      <c r="G50" s="2571"/>
      <c r="H50" s="2571"/>
      <c r="I50" s="2571"/>
      <c r="J50" s="2571"/>
      <c r="K50" s="2571"/>
      <c r="L50" s="2571"/>
      <c r="M50" s="2571"/>
      <c r="N50" s="2571"/>
      <c r="O50" s="2571"/>
      <c r="P50" s="2571"/>
      <c r="Q50" s="2571"/>
      <c r="R50" s="2571"/>
      <c r="S50" s="2571"/>
      <c r="T50" s="2571"/>
      <c r="U50" s="2571"/>
      <c r="V50" s="2571"/>
      <c r="W50" s="2571"/>
      <c r="X50" s="2571"/>
      <c r="Y50" s="2571"/>
      <c r="Z50" s="2571"/>
      <c r="AA50" s="2571"/>
      <c r="AB50" s="2571"/>
      <c r="AC50" s="2571"/>
      <c r="AD50" s="2559"/>
      <c r="AE50" s="2559"/>
      <c r="AF50" s="2559"/>
      <c r="AG50" s="2559"/>
      <c r="AH50" s="2559"/>
      <c r="AI50" s="2559"/>
    </row>
    <row r="51" spans="1:35">
      <c r="A51" s="172"/>
      <c r="B51" s="471" t="s">
        <v>665</v>
      </c>
      <c r="C51" s="16">
        <f>SUM(C52:C53)</f>
        <v>170339</v>
      </c>
      <c r="D51" s="16">
        <v>132859</v>
      </c>
      <c r="E51" s="16">
        <v>9741</v>
      </c>
      <c r="F51" s="16">
        <f>SUM(F52:F53)</f>
        <v>122962</v>
      </c>
    </row>
    <row r="52" spans="1:35">
      <c r="A52" s="172"/>
      <c r="B52" s="473" t="s">
        <v>7</v>
      </c>
      <c r="C52" s="15">
        <v>91541</v>
      </c>
      <c r="D52" s="15">
        <v>77216</v>
      </c>
      <c r="E52" s="30" t="s">
        <v>311</v>
      </c>
      <c r="F52" s="15">
        <v>88904</v>
      </c>
    </row>
    <row r="53" spans="1:35">
      <c r="A53" s="172"/>
      <c r="B53" s="473" t="s">
        <v>8</v>
      </c>
      <c r="C53" s="15">
        <v>78798</v>
      </c>
      <c r="D53" s="15">
        <v>55643</v>
      </c>
      <c r="E53" s="30" t="s">
        <v>311</v>
      </c>
      <c r="F53" s="15">
        <v>34058</v>
      </c>
    </row>
    <row r="54" spans="1:35">
      <c r="A54" s="172"/>
      <c r="B54" s="471" t="s">
        <v>666</v>
      </c>
      <c r="C54" s="16">
        <f>SUM(C55:C56)</f>
        <v>10524</v>
      </c>
      <c r="D54" s="16">
        <v>22332</v>
      </c>
      <c r="E54" s="31">
        <v>357</v>
      </c>
      <c r="F54" s="16">
        <f>SUM(F55:F56)</f>
        <v>27885</v>
      </c>
    </row>
    <row r="55" spans="1:35">
      <c r="A55" s="172"/>
      <c r="B55" s="473" t="s">
        <v>7</v>
      </c>
      <c r="C55" s="15">
        <v>5682</v>
      </c>
      <c r="D55" s="15">
        <v>14520</v>
      </c>
      <c r="E55" s="30" t="s">
        <v>311</v>
      </c>
      <c r="F55" s="15">
        <v>19213</v>
      </c>
    </row>
    <row r="56" spans="1:35">
      <c r="A56" s="172"/>
      <c r="B56" s="473" t="s">
        <v>8</v>
      </c>
      <c r="C56" s="15">
        <v>4842</v>
      </c>
      <c r="D56" s="15">
        <v>7812</v>
      </c>
      <c r="E56" s="30" t="s">
        <v>311</v>
      </c>
      <c r="F56" s="15">
        <v>8672</v>
      </c>
    </row>
    <row r="57" spans="1:35">
      <c r="B57" s="6" t="s">
        <v>662</v>
      </c>
      <c r="C57" s="6"/>
      <c r="D57" s="6"/>
      <c r="E57" s="6"/>
      <c r="F57" s="6"/>
      <c r="H57" s="2567"/>
    </row>
    <row r="58" spans="1:35">
      <c r="B58" s="368" t="s">
        <v>667</v>
      </c>
      <c r="C58" s="6"/>
      <c r="D58" s="6"/>
      <c r="E58" s="6"/>
      <c r="F58" s="6"/>
      <c r="H58" s="2567"/>
    </row>
    <row r="59" spans="1:35">
      <c r="H59" s="2567"/>
    </row>
    <row r="60" spans="1:35" ht="18.75" customHeight="1">
      <c r="B60" s="13" t="s">
        <v>668</v>
      </c>
      <c r="C60" s="29"/>
      <c r="D60" s="29"/>
      <c r="E60" s="29"/>
      <c r="F60" s="29"/>
      <c r="H60" s="2567"/>
    </row>
    <row r="61" spans="1:35">
      <c r="B61" s="195" t="s">
        <v>306</v>
      </c>
      <c r="C61" s="359" t="s">
        <v>19</v>
      </c>
      <c r="D61" s="359" t="s">
        <v>20</v>
      </c>
      <c r="E61" s="359" t="s">
        <v>18</v>
      </c>
      <c r="F61" s="362" t="s">
        <v>0</v>
      </c>
      <c r="H61" s="2567"/>
    </row>
    <row r="62" spans="1:35">
      <c r="B62" s="38" t="s">
        <v>669</v>
      </c>
      <c r="C62" s="15">
        <v>653</v>
      </c>
      <c r="D62" s="15">
        <v>1084</v>
      </c>
      <c r="E62" s="15">
        <v>930</v>
      </c>
      <c r="F62" s="15">
        <f>SUM(C62:E62)</f>
        <v>2667</v>
      </c>
      <c r="H62" s="2567"/>
    </row>
    <row r="63" spans="1:35">
      <c r="B63" s="38" t="s">
        <v>670</v>
      </c>
      <c r="C63" s="15">
        <v>35</v>
      </c>
      <c r="D63" s="15">
        <v>21</v>
      </c>
      <c r="E63" s="15">
        <v>19</v>
      </c>
      <c r="F63" s="15">
        <f t="shared" ref="F63:F66" si="1">SUM(C63:E63)</f>
        <v>75</v>
      </c>
      <c r="H63" s="2567"/>
    </row>
    <row r="64" spans="1:35" ht="26.25" customHeight="1">
      <c r="B64" s="369" t="s">
        <v>671</v>
      </c>
      <c r="C64" s="370">
        <v>25</v>
      </c>
      <c r="D64" s="370">
        <v>12</v>
      </c>
      <c r="E64" s="370">
        <v>6</v>
      </c>
      <c r="F64" s="370">
        <f t="shared" si="1"/>
        <v>43</v>
      </c>
      <c r="H64" s="2567"/>
    </row>
    <row r="65" spans="2:35">
      <c r="B65" s="38" t="s">
        <v>672</v>
      </c>
      <c r="C65" s="15">
        <v>10</v>
      </c>
      <c r="D65" s="15">
        <v>27</v>
      </c>
      <c r="E65" s="15">
        <v>2</v>
      </c>
      <c r="F65" s="15">
        <f t="shared" si="1"/>
        <v>39</v>
      </c>
      <c r="H65" s="2567"/>
    </row>
    <row r="66" spans="2:35">
      <c r="B66" s="38" t="s">
        <v>673</v>
      </c>
      <c r="C66" s="15">
        <v>54</v>
      </c>
      <c r="D66" s="15">
        <v>19</v>
      </c>
      <c r="E66" s="15">
        <v>1</v>
      </c>
      <c r="F66" s="15">
        <f t="shared" si="1"/>
        <v>74</v>
      </c>
      <c r="H66" s="2567"/>
    </row>
    <row r="67" spans="2:35">
      <c r="B67" s="6" t="s">
        <v>674</v>
      </c>
      <c r="H67" s="2567"/>
    </row>
    <row r="68" spans="2:35">
      <c r="H68" s="2567"/>
    </row>
    <row r="69" spans="2:35" ht="18.75" customHeight="1">
      <c r="B69" s="13" t="s">
        <v>675</v>
      </c>
      <c r="H69" s="2567"/>
    </row>
    <row r="70" spans="2:35">
      <c r="B70" s="195" t="s">
        <v>306</v>
      </c>
      <c r="C70" s="359" t="s">
        <v>19</v>
      </c>
      <c r="D70" s="359" t="s">
        <v>20</v>
      </c>
      <c r="E70" s="359" t="s">
        <v>18</v>
      </c>
      <c r="F70" s="362" t="s">
        <v>0</v>
      </c>
      <c r="H70" s="2567"/>
    </row>
    <row r="71" spans="2:35">
      <c r="B71" s="38" t="s">
        <v>676</v>
      </c>
      <c r="C71" s="15">
        <v>17</v>
      </c>
      <c r="D71" s="15">
        <v>6</v>
      </c>
      <c r="E71" s="15">
        <v>1</v>
      </c>
      <c r="F71" s="15">
        <f>SUM(C71:E71)</f>
        <v>24</v>
      </c>
      <c r="H71" s="2567"/>
    </row>
    <row r="72" spans="2:35">
      <c r="B72" s="38" t="s">
        <v>677</v>
      </c>
      <c r="C72" s="15">
        <v>10</v>
      </c>
      <c r="D72" s="15">
        <v>3</v>
      </c>
      <c r="E72" s="15">
        <v>1</v>
      </c>
      <c r="F72" s="15">
        <f t="shared" ref="F72:F75" si="2">SUM(C72:E72)</f>
        <v>14</v>
      </c>
      <c r="H72" s="2567"/>
    </row>
    <row r="73" spans="2:35">
      <c r="B73" s="38" t="s">
        <v>678</v>
      </c>
      <c r="C73" s="15">
        <v>485</v>
      </c>
      <c r="D73" s="15">
        <v>519</v>
      </c>
      <c r="E73" s="15">
        <v>112</v>
      </c>
      <c r="F73" s="15">
        <f t="shared" si="2"/>
        <v>1116</v>
      </c>
      <c r="H73" s="2567"/>
    </row>
    <row r="74" spans="2:35">
      <c r="B74" s="38" t="s">
        <v>679</v>
      </c>
      <c r="C74" s="15">
        <v>377</v>
      </c>
      <c r="D74" s="15">
        <v>440</v>
      </c>
      <c r="E74" s="15">
        <v>180</v>
      </c>
      <c r="F74" s="15">
        <f t="shared" si="2"/>
        <v>997</v>
      </c>
      <c r="H74" s="2567"/>
    </row>
    <row r="75" spans="2:35">
      <c r="B75" s="38" t="s">
        <v>680</v>
      </c>
      <c r="C75" s="15">
        <v>189</v>
      </c>
      <c r="D75" s="15">
        <v>328</v>
      </c>
      <c r="E75" s="15">
        <v>79</v>
      </c>
      <c r="F75" s="15">
        <f t="shared" si="2"/>
        <v>596</v>
      </c>
      <c r="H75" s="2567"/>
    </row>
    <row r="76" spans="2:35">
      <c r="B76" s="6" t="s">
        <v>674</v>
      </c>
      <c r="H76" s="2567"/>
    </row>
    <row r="77" spans="2:35">
      <c r="H77" s="2567"/>
    </row>
    <row r="78" spans="2:35" ht="15">
      <c r="B78" s="14" t="s">
        <v>681</v>
      </c>
      <c r="C78" s="14"/>
      <c r="D78" s="14"/>
      <c r="E78" s="14"/>
      <c r="F78" s="14"/>
      <c r="G78" s="2577"/>
      <c r="H78" s="2567"/>
    </row>
    <row r="79" spans="2:35" s="7" customFormat="1" ht="19.5" customHeight="1">
      <c r="B79" s="195" t="s">
        <v>13</v>
      </c>
      <c r="C79" s="195">
        <v>2006</v>
      </c>
      <c r="D79" s="195">
        <v>2010</v>
      </c>
      <c r="E79" s="195">
        <v>2011</v>
      </c>
      <c r="F79" s="195">
        <v>2012</v>
      </c>
      <c r="G79" s="2571"/>
      <c r="H79" s="2571"/>
      <c r="I79" s="2571"/>
      <c r="J79" s="2571"/>
      <c r="K79" s="2571"/>
      <c r="L79" s="2571"/>
      <c r="M79" s="2571"/>
      <c r="N79" s="2571"/>
      <c r="O79" s="2571"/>
      <c r="P79" s="2571"/>
      <c r="Q79" s="2571"/>
      <c r="R79" s="2571"/>
      <c r="S79" s="2571"/>
      <c r="T79" s="2571"/>
      <c r="U79" s="2571"/>
      <c r="V79" s="2571"/>
      <c r="W79" s="2571"/>
      <c r="X79" s="2571"/>
      <c r="Y79" s="2571"/>
      <c r="Z79" s="2571"/>
      <c r="AA79" s="2571"/>
      <c r="AB79" s="2571"/>
      <c r="AC79" s="2571"/>
      <c r="AD79" s="2559"/>
      <c r="AE79" s="2559"/>
      <c r="AF79" s="2559"/>
      <c r="AG79" s="2559"/>
      <c r="AH79" s="2559"/>
      <c r="AI79" s="2559"/>
    </row>
    <row r="80" spans="2:35" s="7" customFormat="1" ht="14.25" customHeight="1">
      <c r="B80" s="323" t="s">
        <v>0</v>
      </c>
      <c r="C80" s="16">
        <f>SUM(C81:C87)</f>
        <v>2628486</v>
      </c>
      <c r="D80" s="16">
        <f>SUM(D81:D87)</f>
        <v>2718175</v>
      </c>
      <c r="E80" s="371">
        <f>SUM(E81:E87)</f>
        <v>2713982</v>
      </c>
      <c r="F80" s="371">
        <f>SUM(F81:F87)</f>
        <v>3375656</v>
      </c>
      <c r="G80" s="2571"/>
      <c r="H80" s="2571"/>
      <c r="I80" s="2571"/>
      <c r="J80" s="2571"/>
      <c r="K80" s="2571"/>
      <c r="L80" s="2571"/>
      <c r="M80" s="2571"/>
      <c r="N80" s="2571"/>
      <c r="O80" s="2571"/>
      <c r="P80" s="2571"/>
      <c r="Q80" s="2571"/>
      <c r="R80" s="2571"/>
      <c r="S80" s="2571"/>
      <c r="T80" s="2571"/>
      <c r="U80" s="2571"/>
      <c r="V80" s="2571"/>
      <c r="W80" s="2571"/>
      <c r="X80" s="2571"/>
      <c r="Y80" s="2571"/>
      <c r="Z80" s="2571"/>
      <c r="AA80" s="2571"/>
      <c r="AB80" s="2571"/>
      <c r="AC80" s="2571"/>
      <c r="AD80" s="2559"/>
      <c r="AE80" s="2559"/>
      <c r="AF80" s="2559"/>
      <c r="AG80" s="2559"/>
      <c r="AH80" s="2559"/>
      <c r="AI80" s="2559"/>
    </row>
    <row r="81" spans="1:35">
      <c r="A81" s="172"/>
      <c r="B81" s="473" t="s">
        <v>682</v>
      </c>
      <c r="C81" s="15">
        <v>619042</v>
      </c>
      <c r="D81" s="15">
        <v>955930</v>
      </c>
      <c r="E81" s="15">
        <v>930086</v>
      </c>
      <c r="F81" s="15">
        <v>971338</v>
      </c>
      <c r="H81" s="2578"/>
      <c r="I81" s="2578"/>
      <c r="J81" s="2578"/>
      <c r="K81" s="2578"/>
    </row>
    <row r="82" spans="1:35">
      <c r="A82" s="172"/>
      <c r="B82" s="473" t="s">
        <v>683</v>
      </c>
      <c r="C82" s="15">
        <v>235132</v>
      </c>
      <c r="D82" s="15">
        <v>338073</v>
      </c>
      <c r="E82" s="15">
        <v>318995</v>
      </c>
      <c r="F82" s="15">
        <v>303751</v>
      </c>
    </row>
    <row r="83" spans="1:35">
      <c r="A83" s="172"/>
      <c r="B83" s="473" t="s">
        <v>684</v>
      </c>
      <c r="C83" s="15">
        <v>1664640</v>
      </c>
      <c r="D83" s="15">
        <v>1295057</v>
      </c>
      <c r="E83" s="15">
        <v>1318791</v>
      </c>
      <c r="F83" s="15">
        <v>1936983</v>
      </c>
    </row>
    <row r="84" spans="1:35">
      <c r="A84" s="172"/>
      <c r="B84" s="473" t="s">
        <v>685</v>
      </c>
      <c r="C84" s="15">
        <v>53110</v>
      </c>
      <c r="D84" s="15">
        <v>38634</v>
      </c>
      <c r="E84" s="15">
        <v>39670</v>
      </c>
      <c r="F84" s="15">
        <v>45661</v>
      </c>
    </row>
    <row r="85" spans="1:35">
      <c r="A85" s="172"/>
      <c r="B85" s="473" t="s">
        <v>686</v>
      </c>
      <c r="C85" s="15">
        <v>56562</v>
      </c>
      <c r="D85" s="15">
        <v>77119</v>
      </c>
      <c r="E85" s="372">
        <v>84041</v>
      </c>
      <c r="F85" s="15">
        <v>98621</v>
      </c>
    </row>
    <row r="86" spans="1:35">
      <c r="A86" s="172"/>
      <c r="B86" s="473" t="s">
        <v>687</v>
      </c>
      <c r="C86" s="373" t="s">
        <v>9</v>
      </c>
      <c r="D86" s="15">
        <v>1918</v>
      </c>
      <c r="E86" s="372">
        <v>1650</v>
      </c>
      <c r="F86" s="15">
        <v>2231</v>
      </c>
    </row>
    <row r="87" spans="1:35">
      <c r="A87" s="172"/>
      <c r="B87" s="473" t="s">
        <v>688</v>
      </c>
      <c r="C87" s="373" t="s">
        <v>9</v>
      </c>
      <c r="D87" s="15">
        <v>11444</v>
      </c>
      <c r="E87" s="372">
        <v>20749</v>
      </c>
      <c r="F87" s="15">
        <v>17071</v>
      </c>
    </row>
    <row r="88" spans="1:35" ht="11.25" customHeight="1">
      <c r="B88" s="2131" t="s">
        <v>689</v>
      </c>
      <c r="C88" s="2131"/>
      <c r="D88" s="2131"/>
      <c r="E88" s="2131"/>
      <c r="F88" s="2131"/>
    </row>
    <row r="89" spans="1:35">
      <c r="B89" s="2131"/>
      <c r="C89" s="2131"/>
      <c r="D89" s="2131"/>
      <c r="E89" s="2131"/>
      <c r="F89" s="2131"/>
      <c r="G89" s="2579"/>
      <c r="H89" s="2579"/>
    </row>
    <row r="90" spans="1:35">
      <c r="B90" s="360" t="s">
        <v>690</v>
      </c>
      <c r="C90" s="204"/>
      <c r="D90" s="204"/>
      <c r="E90" s="204"/>
      <c r="F90" s="204"/>
      <c r="G90" s="2579"/>
      <c r="H90" s="2579"/>
    </row>
    <row r="91" spans="1:35">
      <c r="B91" s="478" t="s">
        <v>691</v>
      </c>
      <c r="C91" s="204"/>
      <c r="D91" s="204"/>
      <c r="E91" s="204"/>
      <c r="F91" s="204"/>
      <c r="G91" s="2580"/>
      <c r="H91" s="2580"/>
    </row>
    <row r="92" spans="1:35" ht="18" customHeight="1">
      <c r="B92" s="2144" t="s">
        <v>692</v>
      </c>
      <c r="C92" s="2144"/>
      <c r="D92" s="2144"/>
      <c r="E92" s="2144"/>
      <c r="F92" s="2144"/>
    </row>
    <row r="93" spans="1:35" s="7" customFormat="1" ht="15" customHeight="1">
      <c r="B93" s="195" t="s">
        <v>306</v>
      </c>
      <c r="C93" s="359" t="s">
        <v>19</v>
      </c>
      <c r="D93" s="359" t="s">
        <v>20</v>
      </c>
      <c r="E93" s="359" t="s">
        <v>18</v>
      </c>
      <c r="F93" s="362" t="s">
        <v>0</v>
      </c>
      <c r="G93" s="2571"/>
      <c r="H93" s="2571"/>
      <c r="I93" s="2571"/>
      <c r="J93" s="2571"/>
      <c r="K93" s="2571"/>
      <c r="L93" s="2571"/>
      <c r="M93" s="2571"/>
      <c r="N93" s="2571"/>
      <c r="O93" s="2571"/>
      <c r="P93" s="2571"/>
      <c r="Q93" s="2571"/>
      <c r="R93" s="2571"/>
      <c r="S93" s="2571"/>
      <c r="T93" s="2571"/>
      <c r="U93" s="2571"/>
      <c r="V93" s="2571"/>
      <c r="W93" s="2571"/>
      <c r="X93" s="2571"/>
      <c r="Y93" s="2571"/>
      <c r="Z93" s="2571"/>
      <c r="AA93" s="2571"/>
      <c r="AB93" s="2571"/>
      <c r="AC93" s="2571"/>
      <c r="AD93" s="2559"/>
      <c r="AE93" s="2559"/>
      <c r="AF93" s="2559"/>
      <c r="AG93" s="2559"/>
      <c r="AH93" s="2559"/>
      <c r="AI93" s="2559"/>
    </row>
    <row r="94" spans="1:35">
      <c r="A94" s="172"/>
      <c r="B94" s="35" t="s">
        <v>693</v>
      </c>
      <c r="C94" s="15">
        <v>11</v>
      </c>
      <c r="D94" s="15">
        <v>2</v>
      </c>
      <c r="E94" s="15">
        <v>1</v>
      </c>
      <c r="F94" s="15">
        <f>SUM(C94:E94)</f>
        <v>14</v>
      </c>
    </row>
    <row r="95" spans="1:35">
      <c r="A95" s="172"/>
      <c r="B95" s="35" t="s">
        <v>694</v>
      </c>
      <c r="C95" s="15">
        <v>32</v>
      </c>
      <c r="D95" s="15">
        <v>11</v>
      </c>
      <c r="E95" s="15">
        <v>2</v>
      </c>
      <c r="F95" s="15">
        <f t="shared" ref="F95:F99" si="3">SUM(C95:E95)</f>
        <v>45</v>
      </c>
    </row>
    <row r="96" spans="1:35">
      <c r="A96" s="172"/>
      <c r="B96" s="35" t="s">
        <v>695</v>
      </c>
      <c r="C96" s="15">
        <v>30</v>
      </c>
      <c r="D96" s="15">
        <v>7</v>
      </c>
      <c r="E96" s="15">
        <v>1</v>
      </c>
      <c r="F96" s="15">
        <f t="shared" si="3"/>
        <v>38</v>
      </c>
    </row>
    <row r="97" spans="1:35" ht="18.75" customHeight="1">
      <c r="A97" s="172"/>
      <c r="B97" s="474" t="s">
        <v>696</v>
      </c>
      <c r="C97" s="15">
        <v>6</v>
      </c>
      <c r="D97" s="15">
        <v>1</v>
      </c>
      <c r="E97" s="15">
        <v>0</v>
      </c>
      <c r="F97" s="15">
        <f t="shared" si="3"/>
        <v>7</v>
      </c>
    </row>
    <row r="98" spans="1:35">
      <c r="A98" s="172"/>
      <c r="B98" s="35" t="s">
        <v>697</v>
      </c>
      <c r="C98" s="15">
        <v>71</v>
      </c>
      <c r="D98" s="15">
        <v>3</v>
      </c>
      <c r="E98" s="15">
        <v>2</v>
      </c>
      <c r="F98" s="15">
        <f t="shared" si="3"/>
        <v>76</v>
      </c>
    </row>
    <row r="99" spans="1:35">
      <c r="A99" s="172"/>
      <c r="B99" s="35" t="s">
        <v>698</v>
      </c>
      <c r="C99" s="15">
        <v>3</v>
      </c>
      <c r="D99" s="15">
        <v>0</v>
      </c>
      <c r="E99" s="15">
        <v>0</v>
      </c>
      <c r="F99" s="15">
        <f t="shared" si="3"/>
        <v>3</v>
      </c>
    </row>
    <row r="100" spans="1:35">
      <c r="A100" s="10"/>
      <c r="B100" s="6" t="s">
        <v>699</v>
      </c>
      <c r="C100" s="9"/>
      <c r="D100" s="9"/>
      <c r="E100" s="9"/>
      <c r="F100" s="9"/>
    </row>
    <row r="101" spans="1:35">
      <c r="A101" s="10"/>
      <c r="B101" s="1" t="s">
        <v>700</v>
      </c>
      <c r="C101" s="9"/>
      <c r="D101" s="9" t="s">
        <v>13</v>
      </c>
      <c r="E101" s="9"/>
      <c r="F101" s="9"/>
    </row>
    <row r="102" spans="1:35">
      <c r="B102" s="5"/>
      <c r="C102" s="365"/>
      <c r="D102" s="365"/>
      <c r="E102" s="365"/>
      <c r="F102" s="365"/>
    </row>
    <row r="103" spans="1:35" ht="14.25" customHeight="1">
      <c r="B103" s="2143" t="s">
        <v>701</v>
      </c>
      <c r="C103" s="2143"/>
      <c r="D103" s="2143"/>
      <c r="E103" s="2143"/>
      <c r="F103" s="2143"/>
    </row>
    <row r="104" spans="1:35" s="7" customFormat="1" ht="12.75">
      <c r="B104" s="195" t="s">
        <v>702</v>
      </c>
      <c r="C104" s="195">
        <v>2009</v>
      </c>
      <c r="D104" s="195">
        <v>2010</v>
      </c>
      <c r="E104" s="195">
        <v>2011</v>
      </c>
      <c r="F104" s="195">
        <v>2012</v>
      </c>
      <c r="G104" s="2571"/>
      <c r="H104" s="2571"/>
      <c r="I104" s="2571"/>
      <c r="J104" s="2571"/>
      <c r="K104" s="2571"/>
      <c r="L104" s="2571"/>
      <c r="M104" s="2571"/>
      <c r="N104" s="2571"/>
      <c r="O104" s="2571"/>
      <c r="P104" s="2571"/>
      <c r="Q104" s="2571"/>
      <c r="R104" s="2571"/>
      <c r="S104" s="2571"/>
      <c r="T104" s="2571"/>
      <c r="U104" s="2571"/>
      <c r="V104" s="2571"/>
      <c r="W104" s="2571"/>
      <c r="X104" s="2571"/>
      <c r="Y104" s="2571"/>
      <c r="Z104" s="2571"/>
      <c r="AA104" s="2571"/>
      <c r="AB104" s="2571"/>
      <c r="AC104" s="2571"/>
      <c r="AD104" s="2559"/>
      <c r="AE104" s="2559"/>
      <c r="AF104" s="2559"/>
      <c r="AG104" s="2559"/>
      <c r="AH104" s="2559"/>
      <c r="AI104" s="2559"/>
    </row>
    <row r="105" spans="1:35" s="7" customFormat="1" ht="13.5" customHeight="1">
      <c r="B105" s="323" t="s">
        <v>0</v>
      </c>
      <c r="C105" s="16">
        <v>44</v>
      </c>
      <c r="D105" s="16">
        <v>43</v>
      </c>
      <c r="E105" s="16">
        <f>SUM(E106:E110)</f>
        <v>40</v>
      </c>
      <c r="F105" s="16">
        <f>SUM(F106:F112)</f>
        <v>38</v>
      </c>
      <c r="G105" s="2571"/>
      <c r="H105" s="2571"/>
      <c r="I105" s="2571"/>
      <c r="J105" s="2571"/>
      <c r="K105" s="2571"/>
      <c r="L105" s="2571"/>
      <c r="M105" s="2571"/>
      <c r="N105" s="2571"/>
      <c r="O105" s="2571"/>
      <c r="P105" s="2571"/>
      <c r="Q105" s="2571"/>
      <c r="R105" s="2571"/>
      <c r="S105" s="2571"/>
      <c r="T105" s="2571"/>
      <c r="U105" s="2571"/>
      <c r="V105" s="2571"/>
      <c r="W105" s="2571"/>
      <c r="X105" s="2571"/>
      <c r="Y105" s="2571"/>
      <c r="Z105" s="2571"/>
      <c r="AA105" s="2571"/>
      <c r="AB105" s="2571"/>
      <c r="AC105" s="2571"/>
      <c r="AD105" s="2559"/>
      <c r="AE105" s="2559"/>
      <c r="AF105" s="2559"/>
      <c r="AG105" s="2559"/>
      <c r="AH105" s="2559"/>
      <c r="AI105" s="2559"/>
    </row>
    <row r="106" spans="1:35">
      <c r="A106" s="172"/>
      <c r="B106" s="473" t="s">
        <v>643</v>
      </c>
      <c r="C106" s="15">
        <v>7</v>
      </c>
      <c r="D106" s="15">
        <v>5</v>
      </c>
      <c r="E106" s="372">
        <v>10</v>
      </c>
      <c r="F106" s="364">
        <v>3</v>
      </c>
    </row>
    <row r="107" spans="1:35">
      <c r="A107" s="172"/>
      <c r="B107" s="473" t="s">
        <v>703</v>
      </c>
      <c r="C107" s="15">
        <v>2</v>
      </c>
      <c r="D107" s="15">
        <v>8</v>
      </c>
      <c r="E107" s="372">
        <v>1</v>
      </c>
      <c r="F107" s="364">
        <v>1</v>
      </c>
      <c r="H107" s="2566"/>
    </row>
    <row r="108" spans="1:35">
      <c r="A108" s="172"/>
      <c r="B108" s="473" t="s">
        <v>704</v>
      </c>
      <c r="C108" s="15">
        <v>21</v>
      </c>
      <c r="D108" s="15">
        <v>17</v>
      </c>
      <c r="E108" s="372">
        <v>12</v>
      </c>
      <c r="F108" s="364">
        <v>20</v>
      </c>
      <c r="H108" s="2566"/>
    </row>
    <row r="109" spans="1:35">
      <c r="A109" s="172"/>
      <c r="B109" s="473" t="s">
        <v>705</v>
      </c>
      <c r="C109" s="15">
        <v>10</v>
      </c>
      <c r="D109" s="15">
        <v>7</v>
      </c>
      <c r="E109" s="372">
        <v>3</v>
      </c>
      <c r="F109" s="364">
        <v>10</v>
      </c>
      <c r="H109" s="2566"/>
    </row>
    <row r="110" spans="1:35">
      <c r="A110" s="172"/>
      <c r="B110" s="473" t="s">
        <v>706</v>
      </c>
      <c r="C110" s="15">
        <v>3</v>
      </c>
      <c r="D110" s="15">
        <v>3</v>
      </c>
      <c r="E110" s="15">
        <v>14</v>
      </c>
      <c r="F110" s="364">
        <v>2</v>
      </c>
      <c r="H110" s="2566"/>
    </row>
    <row r="111" spans="1:35">
      <c r="A111" s="172"/>
      <c r="B111" s="2" t="s">
        <v>707</v>
      </c>
      <c r="C111" s="22" t="s">
        <v>9</v>
      </c>
      <c r="D111" s="22" t="s">
        <v>9</v>
      </c>
      <c r="E111" s="22" t="s">
        <v>9</v>
      </c>
      <c r="F111" s="364">
        <v>2</v>
      </c>
      <c r="H111" s="2566"/>
    </row>
    <row r="112" spans="1:35">
      <c r="A112" s="172"/>
      <c r="B112" s="473" t="s">
        <v>12</v>
      </c>
      <c r="C112" s="15">
        <v>1</v>
      </c>
      <c r="D112" s="15">
        <v>3</v>
      </c>
      <c r="E112" s="372">
        <v>1</v>
      </c>
      <c r="F112" s="372">
        <v>0</v>
      </c>
      <c r="H112" s="2566"/>
    </row>
    <row r="113" spans="2:12">
      <c r="B113" s="6" t="s">
        <v>708</v>
      </c>
      <c r="C113" s="9"/>
      <c r="D113" s="9"/>
      <c r="E113" s="9"/>
      <c r="F113" s="374"/>
    </row>
    <row r="114" spans="2:12" ht="15">
      <c r="B114" s="6"/>
      <c r="C114" s="9"/>
      <c r="D114" s="375"/>
      <c r="E114" s="9"/>
    </row>
    <row r="115" spans="2:12" ht="32.25" customHeight="1">
      <c r="B115" s="2144" t="s">
        <v>709</v>
      </c>
      <c r="C115" s="2144"/>
      <c r="D115" s="2144"/>
      <c r="E115" s="2144"/>
      <c r="F115" s="2144"/>
    </row>
    <row r="116" spans="2:12" ht="15" customHeight="1">
      <c r="B116" s="2144"/>
      <c r="C116" s="2144"/>
      <c r="D116" s="2144"/>
      <c r="E116" s="2144"/>
      <c r="F116" s="2144"/>
      <c r="G116" s="2581"/>
      <c r="H116" s="2581"/>
    </row>
    <row r="117" spans="2:12" ht="15">
      <c r="B117" s="2144"/>
      <c r="C117" s="2144"/>
      <c r="D117" s="2144"/>
      <c r="E117" s="2144"/>
      <c r="F117" s="2144"/>
      <c r="G117" s="2581"/>
      <c r="H117" s="2581"/>
    </row>
    <row r="118" spans="2:12" ht="15">
      <c r="H118" s="2582"/>
      <c r="I118" s="2582"/>
      <c r="J118" s="2582"/>
      <c r="K118" s="2582"/>
      <c r="L118" s="2582"/>
    </row>
    <row r="119" spans="2:12" ht="15">
      <c r="H119" s="2584"/>
      <c r="I119" s="2585"/>
      <c r="J119" s="2585"/>
      <c r="K119" s="2586"/>
    </row>
    <row r="120" spans="2:12" ht="15">
      <c r="H120" s="2584"/>
      <c r="I120" s="2575"/>
      <c r="J120" s="2575"/>
      <c r="K120" s="2586"/>
    </row>
    <row r="121" spans="2:12" ht="15">
      <c r="H121" s="2583"/>
      <c r="I121" s="2587"/>
      <c r="J121" s="2587"/>
      <c r="K121" s="2573"/>
    </row>
    <row r="122" spans="2:12">
      <c r="H122" s="2566"/>
      <c r="I122" s="2567"/>
      <c r="J122" s="2567"/>
      <c r="K122" s="2588"/>
    </row>
    <row r="123" spans="2:12">
      <c r="H123" s="2566"/>
      <c r="I123" s="2567"/>
      <c r="J123" s="2567"/>
      <c r="K123" s="2588"/>
    </row>
    <row r="124" spans="2:12">
      <c r="H124" s="2566"/>
      <c r="I124" s="2589"/>
      <c r="J124" s="2567"/>
      <c r="K124" s="2588"/>
    </row>
    <row r="125" spans="2:12">
      <c r="H125" s="2566"/>
      <c r="I125" s="2567"/>
      <c r="J125" s="2567"/>
      <c r="K125" s="2588"/>
    </row>
    <row r="126" spans="2:12">
      <c r="H126" s="2566"/>
      <c r="I126" s="2567"/>
      <c r="J126" s="2567"/>
      <c r="K126" s="2588"/>
    </row>
    <row r="127" spans="2:12">
      <c r="H127" s="2573"/>
      <c r="I127" s="2573"/>
      <c r="J127" s="2573"/>
      <c r="K127" s="2573"/>
    </row>
    <row r="128" spans="2:12">
      <c r="H128" s="2590"/>
      <c r="I128" s="2591"/>
      <c r="J128" s="2591"/>
      <c r="K128" s="2591"/>
    </row>
    <row r="132" spans="2:2">
      <c r="B132" s="6" t="s">
        <v>710</v>
      </c>
    </row>
  </sheetData>
  <protectedRanges>
    <protectedRange sqref="I36:I46 C36:C46 L36:L46" name="All"/>
    <protectedRange sqref="D94:F94 D97:E99 D95:E95 F95:F99" name="All_1_3"/>
    <protectedRange sqref="C25:C30 L23:M28 J23:J28 D26:E26" name="All_1"/>
    <protectedRange sqref="C55:D56 C52:D53" name="All_4"/>
  </protectedRanges>
  <mergeCells count="9">
    <mergeCell ref="H118:L118"/>
    <mergeCell ref="I119:J119"/>
    <mergeCell ref="K119:K120"/>
    <mergeCell ref="B2:F2"/>
    <mergeCell ref="B88:F89"/>
    <mergeCell ref="B92:F92"/>
    <mergeCell ref="B103:F103"/>
    <mergeCell ref="B115:F115"/>
    <mergeCell ref="B116:F117"/>
  </mergeCells>
  <pageMargins left="0.70866141732283505" right="0.70866141732283505" top="0.74803149606299202" bottom="0.55118110236220497" header="0.31496062992126" footer="0.31496062992126"/>
  <pageSetup paperSize="9" scale="80" orientation="portrait" r:id="rId1"/>
  <headerFooter>
    <oddFooter>&amp;C&amp;P</oddFooter>
  </headerFooter>
  <rowBreaks count="2" manualBreakCount="2">
    <brk id="21" max="16383" man="1"/>
    <brk id="77" max="5"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B1:AF6"/>
  <sheetViews>
    <sheetView view="pageBreakPreview" zoomScale="80" zoomScaleSheetLayoutView="80" workbookViewId="0">
      <selection activeCell="K1" sqref="K1"/>
    </sheetView>
  </sheetViews>
  <sheetFormatPr defaultColWidth="9.140625" defaultRowHeight="14.25"/>
  <cols>
    <col min="1" max="6" width="9.140625" style="45"/>
    <col min="7" max="7" width="9.140625" style="45" customWidth="1"/>
    <col min="8" max="32" width="9.140625" style="2557"/>
    <col min="33" max="16384" width="9.140625" style="45"/>
  </cols>
  <sheetData>
    <row r="1" spans="2:7" ht="74.25" customHeight="1">
      <c r="B1" s="2146" t="s">
        <v>24</v>
      </c>
      <c r="C1" s="2146"/>
      <c r="D1" s="2146"/>
      <c r="E1" s="2146"/>
      <c r="F1" s="2146"/>
      <c r="G1" s="2146"/>
    </row>
    <row r="2" spans="2:7" ht="32.25" customHeight="1">
      <c r="B2" s="2147" t="s">
        <v>25</v>
      </c>
      <c r="C2" s="2147"/>
      <c r="D2" s="2147"/>
      <c r="E2" s="2147"/>
      <c r="F2" s="2147"/>
      <c r="G2" s="2147"/>
    </row>
    <row r="3" spans="2:7" ht="32.25" customHeight="1">
      <c r="B3" s="2147" t="s">
        <v>26</v>
      </c>
      <c r="C3" s="2147"/>
      <c r="D3" s="2147"/>
      <c r="E3" s="2147"/>
      <c r="F3" s="2147"/>
      <c r="G3" s="2147"/>
    </row>
    <row r="4" spans="2:7" ht="30" customHeight="1">
      <c r="B4" s="2147" t="s">
        <v>27</v>
      </c>
      <c r="C4" s="2147"/>
      <c r="D4" s="2147"/>
      <c r="E4" s="2147"/>
      <c r="F4" s="2147"/>
      <c r="G4" s="2147"/>
    </row>
    <row r="5" spans="2:7" ht="43.5" customHeight="1">
      <c r="B5" s="2148" t="s">
        <v>28</v>
      </c>
      <c r="C5" s="2148"/>
      <c r="D5" s="2148"/>
      <c r="E5" s="2148"/>
      <c r="F5" s="2148"/>
      <c r="G5" s="2148"/>
    </row>
    <row r="6" spans="2:7" ht="15">
      <c r="B6" s="46"/>
      <c r="C6" s="47"/>
    </row>
  </sheetData>
  <mergeCells count="5">
    <mergeCell ref="B1:G1"/>
    <mergeCell ref="B2:G2"/>
    <mergeCell ref="B3:G3"/>
    <mergeCell ref="B4:G4"/>
    <mergeCell ref="B5:G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M483"/>
  <sheetViews>
    <sheetView view="pageBreakPreview" zoomScaleNormal="100" zoomScaleSheetLayoutView="100" workbookViewId="0">
      <selection activeCell="G29" sqref="G29"/>
    </sheetView>
  </sheetViews>
  <sheetFormatPr defaultRowHeight="15"/>
  <cols>
    <col min="1" max="1" width="45.7109375" style="747" customWidth="1"/>
    <col min="2" max="5" width="11.7109375" style="588" customWidth="1"/>
    <col min="6" max="6" width="13.7109375" style="590" customWidth="1"/>
    <col min="7" max="7" width="10.42578125" style="590" customWidth="1"/>
    <col min="8" max="9" width="9.85546875" style="590" bestFit="1" customWidth="1"/>
    <col min="10" max="10" width="10.42578125" style="590" customWidth="1"/>
    <col min="11" max="11" width="12" style="590" bestFit="1" customWidth="1"/>
    <col min="12" max="256" width="9.140625" style="590"/>
    <col min="257" max="257" width="45.7109375" style="590" customWidth="1"/>
    <col min="258" max="261" width="11.7109375" style="590" customWidth="1"/>
    <col min="262" max="262" width="13.7109375" style="590" customWidth="1"/>
    <col min="263" max="263" width="10.42578125" style="590" customWidth="1"/>
    <col min="264" max="265" width="9.85546875" style="590" bestFit="1" customWidth="1"/>
    <col min="266" max="266" width="10.42578125" style="590" customWidth="1"/>
    <col min="267" max="267" width="12" style="590" bestFit="1" customWidth="1"/>
    <col min="268" max="512" width="9.140625" style="590"/>
    <col min="513" max="513" width="45.7109375" style="590" customWidth="1"/>
    <col min="514" max="517" width="11.7109375" style="590" customWidth="1"/>
    <col min="518" max="518" width="13.7109375" style="590" customWidth="1"/>
    <col min="519" max="519" width="10.42578125" style="590" customWidth="1"/>
    <col min="520" max="521" width="9.85546875" style="590" bestFit="1" customWidth="1"/>
    <col min="522" max="522" width="10.42578125" style="590" customWidth="1"/>
    <col min="523" max="523" width="12" style="590" bestFit="1" customWidth="1"/>
    <col min="524" max="768" width="9.140625" style="590"/>
    <col min="769" max="769" width="45.7109375" style="590" customWidth="1"/>
    <col min="770" max="773" width="11.7109375" style="590" customWidth="1"/>
    <col min="774" max="774" width="13.7109375" style="590" customWidth="1"/>
    <col min="775" max="775" width="10.42578125" style="590" customWidth="1"/>
    <col min="776" max="777" width="9.85546875" style="590" bestFit="1" customWidth="1"/>
    <col min="778" max="778" width="10.42578125" style="590" customWidth="1"/>
    <col min="779" max="779" width="12" style="590" bestFit="1" customWidth="1"/>
    <col min="780" max="1024" width="9.140625" style="590"/>
    <col min="1025" max="1025" width="45.7109375" style="590" customWidth="1"/>
    <col min="1026" max="1029" width="11.7109375" style="590" customWidth="1"/>
    <col min="1030" max="1030" width="13.7109375" style="590" customWidth="1"/>
    <col min="1031" max="1031" width="10.42578125" style="590" customWidth="1"/>
    <col min="1032" max="1033" width="9.85546875" style="590" bestFit="1" customWidth="1"/>
    <col min="1034" max="1034" width="10.42578125" style="590" customWidth="1"/>
    <col min="1035" max="1035" width="12" style="590" bestFit="1" customWidth="1"/>
    <col min="1036" max="1280" width="9.140625" style="590"/>
    <col min="1281" max="1281" width="45.7109375" style="590" customWidth="1"/>
    <col min="1282" max="1285" width="11.7109375" style="590" customWidth="1"/>
    <col min="1286" max="1286" width="13.7109375" style="590" customWidth="1"/>
    <col min="1287" max="1287" width="10.42578125" style="590" customWidth="1"/>
    <col min="1288" max="1289" width="9.85546875" style="590" bestFit="1" customWidth="1"/>
    <col min="1290" max="1290" width="10.42578125" style="590" customWidth="1"/>
    <col min="1291" max="1291" width="12" style="590" bestFit="1" customWidth="1"/>
    <col min="1292" max="1536" width="9.140625" style="590"/>
    <col min="1537" max="1537" width="45.7109375" style="590" customWidth="1"/>
    <col min="1538" max="1541" width="11.7109375" style="590" customWidth="1"/>
    <col min="1542" max="1542" width="13.7109375" style="590" customWidth="1"/>
    <col min="1543" max="1543" width="10.42578125" style="590" customWidth="1"/>
    <col min="1544" max="1545" width="9.85546875" style="590" bestFit="1" customWidth="1"/>
    <col min="1546" max="1546" width="10.42578125" style="590" customWidth="1"/>
    <col min="1547" max="1547" width="12" style="590" bestFit="1" customWidth="1"/>
    <col min="1548" max="1792" width="9.140625" style="590"/>
    <col min="1793" max="1793" width="45.7109375" style="590" customWidth="1"/>
    <col min="1794" max="1797" width="11.7109375" style="590" customWidth="1"/>
    <col min="1798" max="1798" width="13.7109375" style="590" customWidth="1"/>
    <col min="1799" max="1799" width="10.42578125" style="590" customWidth="1"/>
    <col min="1800" max="1801" width="9.85546875" style="590" bestFit="1" customWidth="1"/>
    <col min="1802" max="1802" width="10.42578125" style="590" customWidth="1"/>
    <col min="1803" max="1803" width="12" style="590" bestFit="1" customWidth="1"/>
    <col min="1804" max="2048" width="9.140625" style="590"/>
    <col min="2049" max="2049" width="45.7109375" style="590" customWidth="1"/>
    <col min="2050" max="2053" width="11.7109375" style="590" customWidth="1"/>
    <col min="2054" max="2054" width="13.7109375" style="590" customWidth="1"/>
    <col min="2055" max="2055" width="10.42578125" style="590" customWidth="1"/>
    <col min="2056" max="2057" width="9.85546875" style="590" bestFit="1" customWidth="1"/>
    <col min="2058" max="2058" width="10.42578125" style="590" customWidth="1"/>
    <col min="2059" max="2059" width="12" style="590" bestFit="1" customWidth="1"/>
    <col min="2060" max="2304" width="9.140625" style="590"/>
    <col min="2305" max="2305" width="45.7109375" style="590" customWidth="1"/>
    <col min="2306" max="2309" width="11.7109375" style="590" customWidth="1"/>
    <col min="2310" max="2310" width="13.7109375" style="590" customWidth="1"/>
    <col min="2311" max="2311" width="10.42578125" style="590" customWidth="1"/>
    <col min="2312" max="2313" width="9.85546875" style="590" bestFit="1" customWidth="1"/>
    <col min="2314" max="2314" width="10.42578125" style="590" customWidth="1"/>
    <col min="2315" max="2315" width="12" style="590" bestFit="1" customWidth="1"/>
    <col min="2316" max="2560" width="9.140625" style="590"/>
    <col min="2561" max="2561" width="45.7109375" style="590" customWidth="1"/>
    <col min="2562" max="2565" width="11.7109375" style="590" customWidth="1"/>
    <col min="2566" max="2566" width="13.7109375" style="590" customWidth="1"/>
    <col min="2567" max="2567" width="10.42578125" style="590" customWidth="1"/>
    <col min="2568" max="2569" width="9.85546875" style="590" bestFit="1" customWidth="1"/>
    <col min="2570" max="2570" width="10.42578125" style="590" customWidth="1"/>
    <col min="2571" max="2571" width="12" style="590" bestFit="1" customWidth="1"/>
    <col min="2572" max="2816" width="9.140625" style="590"/>
    <col min="2817" max="2817" width="45.7109375" style="590" customWidth="1"/>
    <col min="2818" max="2821" width="11.7109375" style="590" customWidth="1"/>
    <col min="2822" max="2822" width="13.7109375" style="590" customWidth="1"/>
    <col min="2823" max="2823" width="10.42578125" style="590" customWidth="1"/>
    <col min="2824" max="2825" width="9.85546875" style="590" bestFit="1" customWidth="1"/>
    <col min="2826" max="2826" width="10.42578125" style="590" customWidth="1"/>
    <col min="2827" max="2827" width="12" style="590" bestFit="1" customWidth="1"/>
    <col min="2828" max="3072" width="9.140625" style="590"/>
    <col min="3073" max="3073" width="45.7109375" style="590" customWidth="1"/>
    <col min="3074" max="3077" width="11.7109375" style="590" customWidth="1"/>
    <col min="3078" max="3078" width="13.7109375" style="590" customWidth="1"/>
    <col min="3079" max="3079" width="10.42578125" style="590" customWidth="1"/>
    <col min="3080" max="3081" width="9.85546875" style="590" bestFit="1" customWidth="1"/>
    <col min="3082" max="3082" width="10.42578125" style="590" customWidth="1"/>
    <col min="3083" max="3083" width="12" style="590" bestFit="1" customWidth="1"/>
    <col min="3084" max="3328" width="9.140625" style="590"/>
    <col min="3329" max="3329" width="45.7109375" style="590" customWidth="1"/>
    <col min="3330" max="3333" width="11.7109375" style="590" customWidth="1"/>
    <col min="3334" max="3334" width="13.7109375" style="590" customWidth="1"/>
    <col min="3335" max="3335" width="10.42578125" style="590" customWidth="1"/>
    <col min="3336" max="3337" width="9.85546875" style="590" bestFit="1" customWidth="1"/>
    <col min="3338" max="3338" width="10.42578125" style="590" customWidth="1"/>
    <col min="3339" max="3339" width="12" style="590" bestFit="1" customWidth="1"/>
    <col min="3340" max="3584" width="9.140625" style="590"/>
    <col min="3585" max="3585" width="45.7109375" style="590" customWidth="1"/>
    <col min="3586" max="3589" width="11.7109375" style="590" customWidth="1"/>
    <col min="3590" max="3590" width="13.7109375" style="590" customWidth="1"/>
    <col min="3591" max="3591" width="10.42578125" style="590" customWidth="1"/>
    <col min="3592" max="3593" width="9.85546875" style="590" bestFit="1" customWidth="1"/>
    <col min="3594" max="3594" width="10.42578125" style="590" customWidth="1"/>
    <col min="3595" max="3595" width="12" style="590" bestFit="1" customWidth="1"/>
    <col min="3596" max="3840" width="9.140625" style="590"/>
    <col min="3841" max="3841" width="45.7109375" style="590" customWidth="1"/>
    <col min="3842" max="3845" width="11.7109375" style="590" customWidth="1"/>
    <col min="3846" max="3846" width="13.7109375" style="590" customWidth="1"/>
    <col min="3847" max="3847" width="10.42578125" style="590" customWidth="1"/>
    <col min="3848" max="3849" width="9.85546875" style="590" bestFit="1" customWidth="1"/>
    <col min="3850" max="3850" width="10.42578125" style="590" customWidth="1"/>
    <col min="3851" max="3851" width="12" style="590" bestFit="1" customWidth="1"/>
    <col min="3852" max="4096" width="9.140625" style="590"/>
    <col min="4097" max="4097" width="45.7109375" style="590" customWidth="1"/>
    <col min="4098" max="4101" width="11.7109375" style="590" customWidth="1"/>
    <col min="4102" max="4102" width="13.7109375" style="590" customWidth="1"/>
    <col min="4103" max="4103" width="10.42578125" style="590" customWidth="1"/>
    <col min="4104" max="4105" width="9.85546875" style="590" bestFit="1" customWidth="1"/>
    <col min="4106" max="4106" width="10.42578125" style="590" customWidth="1"/>
    <col min="4107" max="4107" width="12" style="590" bestFit="1" customWidth="1"/>
    <col min="4108" max="4352" width="9.140625" style="590"/>
    <col min="4353" max="4353" width="45.7109375" style="590" customWidth="1"/>
    <col min="4354" max="4357" width="11.7109375" style="590" customWidth="1"/>
    <col min="4358" max="4358" width="13.7109375" style="590" customWidth="1"/>
    <col min="4359" max="4359" width="10.42578125" style="590" customWidth="1"/>
    <col min="4360" max="4361" width="9.85546875" style="590" bestFit="1" customWidth="1"/>
    <col min="4362" max="4362" width="10.42578125" style="590" customWidth="1"/>
    <col min="4363" max="4363" width="12" style="590" bestFit="1" customWidth="1"/>
    <col min="4364" max="4608" width="9.140625" style="590"/>
    <col min="4609" max="4609" width="45.7109375" style="590" customWidth="1"/>
    <col min="4610" max="4613" width="11.7109375" style="590" customWidth="1"/>
    <col min="4614" max="4614" width="13.7109375" style="590" customWidth="1"/>
    <col min="4615" max="4615" width="10.42578125" style="590" customWidth="1"/>
    <col min="4616" max="4617" width="9.85546875" style="590" bestFit="1" customWidth="1"/>
    <col min="4618" max="4618" width="10.42578125" style="590" customWidth="1"/>
    <col min="4619" max="4619" width="12" style="590" bestFit="1" customWidth="1"/>
    <col min="4620" max="4864" width="9.140625" style="590"/>
    <col min="4865" max="4865" width="45.7109375" style="590" customWidth="1"/>
    <col min="4866" max="4869" width="11.7109375" style="590" customWidth="1"/>
    <col min="4870" max="4870" width="13.7109375" style="590" customWidth="1"/>
    <col min="4871" max="4871" width="10.42578125" style="590" customWidth="1"/>
    <col min="4872" max="4873" width="9.85546875" style="590" bestFit="1" customWidth="1"/>
    <col min="4874" max="4874" width="10.42578125" style="590" customWidth="1"/>
    <col min="4875" max="4875" width="12" style="590" bestFit="1" customWidth="1"/>
    <col min="4876" max="5120" width="9.140625" style="590"/>
    <col min="5121" max="5121" width="45.7109375" style="590" customWidth="1"/>
    <col min="5122" max="5125" width="11.7109375" style="590" customWidth="1"/>
    <col min="5126" max="5126" width="13.7109375" style="590" customWidth="1"/>
    <col min="5127" max="5127" width="10.42578125" style="590" customWidth="1"/>
    <col min="5128" max="5129" width="9.85546875" style="590" bestFit="1" customWidth="1"/>
    <col min="5130" max="5130" width="10.42578125" style="590" customWidth="1"/>
    <col min="5131" max="5131" width="12" style="590" bestFit="1" customWidth="1"/>
    <col min="5132" max="5376" width="9.140625" style="590"/>
    <col min="5377" max="5377" width="45.7109375" style="590" customWidth="1"/>
    <col min="5378" max="5381" width="11.7109375" style="590" customWidth="1"/>
    <col min="5382" max="5382" width="13.7109375" style="590" customWidth="1"/>
    <col min="5383" max="5383" width="10.42578125" style="590" customWidth="1"/>
    <col min="5384" max="5385" width="9.85546875" style="590" bestFit="1" customWidth="1"/>
    <col min="5386" max="5386" width="10.42578125" style="590" customWidth="1"/>
    <col min="5387" max="5387" width="12" style="590" bestFit="1" customWidth="1"/>
    <col min="5388" max="5632" width="9.140625" style="590"/>
    <col min="5633" max="5633" width="45.7109375" style="590" customWidth="1"/>
    <col min="5634" max="5637" width="11.7109375" style="590" customWidth="1"/>
    <col min="5638" max="5638" width="13.7109375" style="590" customWidth="1"/>
    <col min="5639" max="5639" width="10.42578125" style="590" customWidth="1"/>
    <col min="5640" max="5641" width="9.85546875" style="590" bestFit="1" customWidth="1"/>
    <col min="5642" max="5642" width="10.42578125" style="590" customWidth="1"/>
    <col min="5643" max="5643" width="12" style="590" bestFit="1" customWidth="1"/>
    <col min="5644" max="5888" width="9.140625" style="590"/>
    <col min="5889" max="5889" width="45.7109375" style="590" customWidth="1"/>
    <col min="5890" max="5893" width="11.7109375" style="590" customWidth="1"/>
    <col min="5894" max="5894" width="13.7109375" style="590" customWidth="1"/>
    <col min="5895" max="5895" width="10.42578125" style="590" customWidth="1"/>
    <col min="5896" max="5897" width="9.85546875" style="590" bestFit="1" customWidth="1"/>
    <col min="5898" max="5898" width="10.42578125" style="590" customWidth="1"/>
    <col min="5899" max="5899" width="12" style="590" bestFit="1" customWidth="1"/>
    <col min="5900" max="6144" width="9.140625" style="590"/>
    <col min="6145" max="6145" width="45.7109375" style="590" customWidth="1"/>
    <col min="6146" max="6149" width="11.7109375" style="590" customWidth="1"/>
    <col min="6150" max="6150" width="13.7109375" style="590" customWidth="1"/>
    <col min="6151" max="6151" width="10.42578125" style="590" customWidth="1"/>
    <col min="6152" max="6153" width="9.85546875" style="590" bestFit="1" customWidth="1"/>
    <col min="6154" max="6154" width="10.42578125" style="590" customWidth="1"/>
    <col min="6155" max="6155" width="12" style="590" bestFit="1" customWidth="1"/>
    <col min="6156" max="6400" width="9.140625" style="590"/>
    <col min="6401" max="6401" width="45.7109375" style="590" customWidth="1"/>
    <col min="6402" max="6405" width="11.7109375" style="590" customWidth="1"/>
    <col min="6406" max="6406" width="13.7109375" style="590" customWidth="1"/>
    <col min="6407" max="6407" width="10.42578125" style="590" customWidth="1"/>
    <col min="6408" max="6409" width="9.85546875" style="590" bestFit="1" customWidth="1"/>
    <col min="6410" max="6410" width="10.42578125" style="590" customWidth="1"/>
    <col min="6411" max="6411" width="12" style="590" bestFit="1" customWidth="1"/>
    <col min="6412" max="6656" width="9.140625" style="590"/>
    <col min="6657" max="6657" width="45.7109375" style="590" customWidth="1"/>
    <col min="6658" max="6661" width="11.7109375" style="590" customWidth="1"/>
    <col min="6662" max="6662" width="13.7109375" style="590" customWidth="1"/>
    <col min="6663" max="6663" width="10.42578125" style="590" customWidth="1"/>
    <col min="6664" max="6665" width="9.85546875" style="590" bestFit="1" customWidth="1"/>
    <col min="6666" max="6666" width="10.42578125" style="590" customWidth="1"/>
    <col min="6667" max="6667" width="12" style="590" bestFit="1" customWidth="1"/>
    <col min="6668" max="6912" width="9.140625" style="590"/>
    <col min="6913" max="6913" width="45.7109375" style="590" customWidth="1"/>
    <col min="6914" max="6917" width="11.7109375" style="590" customWidth="1"/>
    <col min="6918" max="6918" width="13.7109375" style="590" customWidth="1"/>
    <col min="6919" max="6919" width="10.42578125" style="590" customWidth="1"/>
    <col min="6920" max="6921" width="9.85546875" style="590" bestFit="1" customWidth="1"/>
    <col min="6922" max="6922" width="10.42578125" style="590" customWidth="1"/>
    <col min="6923" max="6923" width="12" style="590" bestFit="1" customWidth="1"/>
    <col min="6924" max="7168" width="9.140625" style="590"/>
    <col min="7169" max="7169" width="45.7109375" style="590" customWidth="1"/>
    <col min="7170" max="7173" width="11.7109375" style="590" customWidth="1"/>
    <col min="7174" max="7174" width="13.7109375" style="590" customWidth="1"/>
    <col min="7175" max="7175" width="10.42578125" style="590" customWidth="1"/>
    <col min="7176" max="7177" width="9.85546875" style="590" bestFit="1" customWidth="1"/>
    <col min="7178" max="7178" width="10.42578125" style="590" customWidth="1"/>
    <col min="7179" max="7179" width="12" style="590" bestFit="1" customWidth="1"/>
    <col min="7180" max="7424" width="9.140625" style="590"/>
    <col min="7425" max="7425" width="45.7109375" style="590" customWidth="1"/>
    <col min="7426" max="7429" width="11.7109375" style="590" customWidth="1"/>
    <col min="7430" max="7430" width="13.7109375" style="590" customWidth="1"/>
    <col min="7431" max="7431" width="10.42578125" style="590" customWidth="1"/>
    <col min="7432" max="7433" width="9.85546875" style="590" bestFit="1" customWidth="1"/>
    <col min="7434" max="7434" width="10.42578125" style="590" customWidth="1"/>
    <col min="7435" max="7435" width="12" style="590" bestFit="1" customWidth="1"/>
    <col min="7436" max="7680" width="9.140625" style="590"/>
    <col min="7681" max="7681" width="45.7109375" style="590" customWidth="1"/>
    <col min="7682" max="7685" width="11.7109375" style="590" customWidth="1"/>
    <col min="7686" max="7686" width="13.7109375" style="590" customWidth="1"/>
    <col min="7687" max="7687" width="10.42578125" style="590" customWidth="1"/>
    <col min="7688" max="7689" width="9.85546875" style="590" bestFit="1" customWidth="1"/>
    <col min="7690" max="7690" width="10.42578125" style="590" customWidth="1"/>
    <col min="7691" max="7691" width="12" style="590" bestFit="1" customWidth="1"/>
    <col min="7692" max="7936" width="9.140625" style="590"/>
    <col min="7937" max="7937" width="45.7109375" style="590" customWidth="1"/>
    <col min="7938" max="7941" width="11.7109375" style="590" customWidth="1"/>
    <col min="7942" max="7942" width="13.7109375" style="590" customWidth="1"/>
    <col min="7943" max="7943" width="10.42578125" style="590" customWidth="1"/>
    <col min="7944" max="7945" width="9.85546875" style="590" bestFit="1" customWidth="1"/>
    <col min="7946" max="7946" width="10.42578125" style="590" customWidth="1"/>
    <col min="7947" max="7947" width="12" style="590" bestFit="1" customWidth="1"/>
    <col min="7948" max="8192" width="9.140625" style="590"/>
    <col min="8193" max="8193" width="45.7109375" style="590" customWidth="1"/>
    <col min="8194" max="8197" width="11.7109375" style="590" customWidth="1"/>
    <col min="8198" max="8198" width="13.7109375" style="590" customWidth="1"/>
    <col min="8199" max="8199" width="10.42578125" style="590" customWidth="1"/>
    <col min="8200" max="8201" width="9.85546875" style="590" bestFit="1" customWidth="1"/>
    <col min="8202" max="8202" width="10.42578125" style="590" customWidth="1"/>
    <col min="8203" max="8203" width="12" style="590" bestFit="1" customWidth="1"/>
    <col min="8204" max="8448" width="9.140625" style="590"/>
    <col min="8449" max="8449" width="45.7109375" style="590" customWidth="1"/>
    <col min="8450" max="8453" width="11.7109375" style="590" customWidth="1"/>
    <col min="8454" max="8454" width="13.7109375" style="590" customWidth="1"/>
    <col min="8455" max="8455" width="10.42578125" style="590" customWidth="1"/>
    <col min="8456" max="8457" width="9.85546875" style="590" bestFit="1" customWidth="1"/>
    <col min="8458" max="8458" width="10.42578125" style="590" customWidth="1"/>
    <col min="8459" max="8459" width="12" style="590" bestFit="1" customWidth="1"/>
    <col min="8460" max="8704" width="9.140625" style="590"/>
    <col min="8705" max="8705" width="45.7109375" style="590" customWidth="1"/>
    <col min="8706" max="8709" width="11.7109375" style="590" customWidth="1"/>
    <col min="8710" max="8710" width="13.7109375" style="590" customWidth="1"/>
    <col min="8711" max="8711" width="10.42578125" style="590" customWidth="1"/>
    <col min="8712" max="8713" width="9.85546875" style="590" bestFit="1" customWidth="1"/>
    <col min="8714" max="8714" width="10.42578125" style="590" customWidth="1"/>
    <col min="8715" max="8715" width="12" style="590" bestFit="1" customWidth="1"/>
    <col min="8716" max="8960" width="9.140625" style="590"/>
    <col min="8961" max="8961" width="45.7109375" style="590" customWidth="1"/>
    <col min="8962" max="8965" width="11.7109375" style="590" customWidth="1"/>
    <col min="8966" max="8966" width="13.7109375" style="590" customWidth="1"/>
    <col min="8967" max="8967" width="10.42578125" style="590" customWidth="1"/>
    <col min="8968" max="8969" width="9.85546875" style="590" bestFit="1" customWidth="1"/>
    <col min="8970" max="8970" width="10.42578125" style="590" customWidth="1"/>
    <col min="8971" max="8971" width="12" style="590" bestFit="1" customWidth="1"/>
    <col min="8972" max="9216" width="9.140625" style="590"/>
    <col min="9217" max="9217" width="45.7109375" style="590" customWidth="1"/>
    <col min="9218" max="9221" width="11.7109375" style="590" customWidth="1"/>
    <col min="9222" max="9222" width="13.7109375" style="590" customWidth="1"/>
    <col min="9223" max="9223" width="10.42578125" style="590" customWidth="1"/>
    <col min="9224" max="9225" width="9.85546875" style="590" bestFit="1" customWidth="1"/>
    <col min="9226" max="9226" width="10.42578125" style="590" customWidth="1"/>
    <col min="9227" max="9227" width="12" style="590" bestFit="1" customWidth="1"/>
    <col min="9228" max="9472" width="9.140625" style="590"/>
    <col min="9473" max="9473" width="45.7109375" style="590" customWidth="1"/>
    <col min="9474" max="9477" width="11.7109375" style="590" customWidth="1"/>
    <col min="9478" max="9478" width="13.7109375" style="590" customWidth="1"/>
    <col min="9479" max="9479" width="10.42578125" style="590" customWidth="1"/>
    <col min="9480" max="9481" width="9.85546875" style="590" bestFit="1" customWidth="1"/>
    <col min="9482" max="9482" width="10.42578125" style="590" customWidth="1"/>
    <col min="9483" max="9483" width="12" style="590" bestFit="1" customWidth="1"/>
    <col min="9484" max="9728" width="9.140625" style="590"/>
    <col min="9729" max="9729" width="45.7109375" style="590" customWidth="1"/>
    <col min="9730" max="9733" width="11.7109375" style="590" customWidth="1"/>
    <col min="9734" max="9734" width="13.7109375" style="590" customWidth="1"/>
    <col min="9735" max="9735" width="10.42578125" style="590" customWidth="1"/>
    <col min="9736" max="9737" width="9.85546875" style="590" bestFit="1" customWidth="1"/>
    <col min="9738" max="9738" width="10.42578125" style="590" customWidth="1"/>
    <col min="9739" max="9739" width="12" style="590" bestFit="1" customWidth="1"/>
    <col min="9740" max="9984" width="9.140625" style="590"/>
    <col min="9985" max="9985" width="45.7109375" style="590" customWidth="1"/>
    <col min="9986" max="9989" width="11.7109375" style="590" customWidth="1"/>
    <col min="9990" max="9990" width="13.7109375" style="590" customWidth="1"/>
    <col min="9991" max="9991" width="10.42578125" style="590" customWidth="1"/>
    <col min="9992" max="9993" width="9.85546875" style="590" bestFit="1" customWidth="1"/>
    <col min="9994" max="9994" width="10.42578125" style="590" customWidth="1"/>
    <col min="9995" max="9995" width="12" style="590" bestFit="1" customWidth="1"/>
    <col min="9996" max="10240" width="9.140625" style="590"/>
    <col min="10241" max="10241" width="45.7109375" style="590" customWidth="1"/>
    <col min="10242" max="10245" width="11.7109375" style="590" customWidth="1"/>
    <col min="10246" max="10246" width="13.7109375" style="590" customWidth="1"/>
    <col min="10247" max="10247" width="10.42578125" style="590" customWidth="1"/>
    <col min="10248" max="10249" width="9.85546875" style="590" bestFit="1" customWidth="1"/>
    <col min="10250" max="10250" width="10.42578125" style="590" customWidth="1"/>
    <col min="10251" max="10251" width="12" style="590" bestFit="1" customWidth="1"/>
    <col min="10252" max="10496" width="9.140625" style="590"/>
    <col min="10497" max="10497" width="45.7109375" style="590" customWidth="1"/>
    <col min="10498" max="10501" width="11.7109375" style="590" customWidth="1"/>
    <col min="10502" max="10502" width="13.7109375" style="590" customWidth="1"/>
    <col min="10503" max="10503" width="10.42578125" style="590" customWidth="1"/>
    <col min="10504" max="10505" width="9.85546875" style="590" bestFit="1" customWidth="1"/>
    <col min="10506" max="10506" width="10.42578125" style="590" customWidth="1"/>
    <col min="10507" max="10507" width="12" style="590" bestFit="1" customWidth="1"/>
    <col min="10508" max="10752" width="9.140625" style="590"/>
    <col min="10753" max="10753" width="45.7109375" style="590" customWidth="1"/>
    <col min="10754" max="10757" width="11.7109375" style="590" customWidth="1"/>
    <col min="10758" max="10758" width="13.7109375" style="590" customWidth="1"/>
    <col min="10759" max="10759" width="10.42578125" style="590" customWidth="1"/>
    <col min="10760" max="10761" width="9.85546875" style="590" bestFit="1" customWidth="1"/>
    <col min="10762" max="10762" width="10.42578125" style="590" customWidth="1"/>
    <col min="10763" max="10763" width="12" style="590" bestFit="1" customWidth="1"/>
    <col min="10764" max="11008" width="9.140625" style="590"/>
    <col min="11009" max="11009" width="45.7109375" style="590" customWidth="1"/>
    <col min="11010" max="11013" width="11.7109375" style="590" customWidth="1"/>
    <col min="11014" max="11014" width="13.7109375" style="590" customWidth="1"/>
    <col min="11015" max="11015" width="10.42578125" style="590" customWidth="1"/>
    <col min="11016" max="11017" width="9.85546875" style="590" bestFit="1" customWidth="1"/>
    <col min="11018" max="11018" width="10.42578125" style="590" customWidth="1"/>
    <col min="11019" max="11019" width="12" style="590" bestFit="1" customWidth="1"/>
    <col min="11020" max="11264" width="9.140625" style="590"/>
    <col min="11265" max="11265" width="45.7109375" style="590" customWidth="1"/>
    <col min="11266" max="11269" width="11.7109375" style="590" customWidth="1"/>
    <col min="11270" max="11270" width="13.7109375" style="590" customWidth="1"/>
    <col min="11271" max="11271" width="10.42578125" style="590" customWidth="1"/>
    <col min="11272" max="11273" width="9.85546875" style="590" bestFit="1" customWidth="1"/>
    <col min="11274" max="11274" width="10.42578125" style="590" customWidth="1"/>
    <col min="11275" max="11275" width="12" style="590" bestFit="1" customWidth="1"/>
    <col min="11276" max="11520" width="9.140625" style="590"/>
    <col min="11521" max="11521" width="45.7109375" style="590" customWidth="1"/>
    <col min="11522" max="11525" width="11.7109375" style="590" customWidth="1"/>
    <col min="11526" max="11526" width="13.7109375" style="590" customWidth="1"/>
    <col min="11527" max="11527" width="10.42578125" style="590" customWidth="1"/>
    <col min="11528" max="11529" width="9.85546875" style="590" bestFit="1" customWidth="1"/>
    <col min="11530" max="11530" width="10.42578125" style="590" customWidth="1"/>
    <col min="11531" max="11531" width="12" style="590" bestFit="1" customWidth="1"/>
    <col min="11532" max="11776" width="9.140625" style="590"/>
    <col min="11777" max="11777" width="45.7109375" style="590" customWidth="1"/>
    <col min="11778" max="11781" width="11.7109375" style="590" customWidth="1"/>
    <col min="11782" max="11782" width="13.7109375" style="590" customWidth="1"/>
    <col min="11783" max="11783" width="10.42578125" style="590" customWidth="1"/>
    <col min="11784" max="11785" width="9.85546875" style="590" bestFit="1" customWidth="1"/>
    <col min="11786" max="11786" width="10.42578125" style="590" customWidth="1"/>
    <col min="11787" max="11787" width="12" style="590" bestFit="1" customWidth="1"/>
    <col min="11788" max="12032" width="9.140625" style="590"/>
    <col min="12033" max="12033" width="45.7109375" style="590" customWidth="1"/>
    <col min="12034" max="12037" width="11.7109375" style="590" customWidth="1"/>
    <col min="12038" max="12038" width="13.7109375" style="590" customWidth="1"/>
    <col min="12039" max="12039" width="10.42578125" style="590" customWidth="1"/>
    <col min="12040" max="12041" width="9.85546875" style="590" bestFit="1" customWidth="1"/>
    <col min="12042" max="12042" width="10.42578125" style="590" customWidth="1"/>
    <col min="12043" max="12043" width="12" style="590" bestFit="1" customWidth="1"/>
    <col min="12044" max="12288" width="9.140625" style="590"/>
    <col min="12289" max="12289" width="45.7109375" style="590" customWidth="1"/>
    <col min="12290" max="12293" width="11.7109375" style="590" customWidth="1"/>
    <col min="12294" max="12294" width="13.7109375" style="590" customWidth="1"/>
    <col min="12295" max="12295" width="10.42578125" style="590" customWidth="1"/>
    <col min="12296" max="12297" width="9.85546875" style="590" bestFit="1" customWidth="1"/>
    <col min="12298" max="12298" width="10.42578125" style="590" customWidth="1"/>
    <col min="12299" max="12299" width="12" style="590" bestFit="1" customWidth="1"/>
    <col min="12300" max="12544" width="9.140625" style="590"/>
    <col min="12545" max="12545" width="45.7109375" style="590" customWidth="1"/>
    <col min="12546" max="12549" width="11.7109375" style="590" customWidth="1"/>
    <col min="12550" max="12550" width="13.7109375" style="590" customWidth="1"/>
    <col min="12551" max="12551" width="10.42578125" style="590" customWidth="1"/>
    <col min="12552" max="12553" width="9.85546875" style="590" bestFit="1" customWidth="1"/>
    <col min="12554" max="12554" width="10.42578125" style="590" customWidth="1"/>
    <col min="12555" max="12555" width="12" style="590" bestFit="1" customWidth="1"/>
    <col min="12556" max="12800" width="9.140625" style="590"/>
    <col min="12801" max="12801" width="45.7109375" style="590" customWidth="1"/>
    <col min="12802" max="12805" width="11.7109375" style="590" customWidth="1"/>
    <col min="12806" max="12806" width="13.7109375" style="590" customWidth="1"/>
    <col min="12807" max="12807" width="10.42578125" style="590" customWidth="1"/>
    <col min="12808" max="12809" width="9.85546875" style="590" bestFit="1" customWidth="1"/>
    <col min="12810" max="12810" width="10.42578125" style="590" customWidth="1"/>
    <col min="12811" max="12811" width="12" style="590" bestFit="1" customWidth="1"/>
    <col min="12812" max="13056" width="9.140625" style="590"/>
    <col min="13057" max="13057" width="45.7109375" style="590" customWidth="1"/>
    <col min="13058" max="13061" width="11.7109375" style="590" customWidth="1"/>
    <col min="13062" max="13062" width="13.7109375" style="590" customWidth="1"/>
    <col min="13063" max="13063" width="10.42578125" style="590" customWidth="1"/>
    <col min="13064" max="13065" width="9.85546875" style="590" bestFit="1" customWidth="1"/>
    <col min="13066" max="13066" width="10.42578125" style="590" customWidth="1"/>
    <col min="13067" max="13067" width="12" style="590" bestFit="1" customWidth="1"/>
    <col min="13068" max="13312" width="9.140625" style="590"/>
    <col min="13313" max="13313" width="45.7109375" style="590" customWidth="1"/>
    <col min="13314" max="13317" width="11.7109375" style="590" customWidth="1"/>
    <col min="13318" max="13318" width="13.7109375" style="590" customWidth="1"/>
    <col min="13319" max="13319" width="10.42578125" style="590" customWidth="1"/>
    <col min="13320" max="13321" width="9.85546875" style="590" bestFit="1" customWidth="1"/>
    <col min="13322" max="13322" width="10.42578125" style="590" customWidth="1"/>
    <col min="13323" max="13323" width="12" style="590" bestFit="1" customWidth="1"/>
    <col min="13324" max="13568" width="9.140625" style="590"/>
    <col min="13569" max="13569" width="45.7109375" style="590" customWidth="1"/>
    <col min="13570" max="13573" width="11.7109375" style="590" customWidth="1"/>
    <col min="13574" max="13574" width="13.7109375" style="590" customWidth="1"/>
    <col min="13575" max="13575" width="10.42578125" style="590" customWidth="1"/>
    <col min="13576" max="13577" width="9.85546875" style="590" bestFit="1" customWidth="1"/>
    <col min="13578" max="13578" width="10.42578125" style="590" customWidth="1"/>
    <col min="13579" max="13579" width="12" style="590" bestFit="1" customWidth="1"/>
    <col min="13580" max="13824" width="9.140625" style="590"/>
    <col min="13825" max="13825" width="45.7109375" style="590" customWidth="1"/>
    <col min="13826" max="13829" width="11.7109375" style="590" customWidth="1"/>
    <col min="13830" max="13830" width="13.7109375" style="590" customWidth="1"/>
    <col min="13831" max="13831" width="10.42578125" style="590" customWidth="1"/>
    <col min="13832" max="13833" width="9.85546875" style="590" bestFit="1" customWidth="1"/>
    <col min="13834" max="13834" width="10.42578125" style="590" customWidth="1"/>
    <col min="13835" max="13835" width="12" style="590" bestFit="1" customWidth="1"/>
    <col min="13836" max="14080" width="9.140625" style="590"/>
    <col min="14081" max="14081" width="45.7109375" style="590" customWidth="1"/>
    <col min="14082" max="14085" width="11.7109375" style="590" customWidth="1"/>
    <col min="14086" max="14086" width="13.7109375" style="590" customWidth="1"/>
    <col min="14087" max="14087" width="10.42578125" style="590" customWidth="1"/>
    <col min="14088" max="14089" width="9.85546875" style="590" bestFit="1" customWidth="1"/>
    <col min="14090" max="14090" width="10.42578125" style="590" customWidth="1"/>
    <col min="14091" max="14091" width="12" style="590" bestFit="1" customWidth="1"/>
    <col min="14092" max="14336" width="9.140625" style="590"/>
    <col min="14337" max="14337" width="45.7109375" style="590" customWidth="1"/>
    <col min="14338" max="14341" width="11.7109375" style="590" customWidth="1"/>
    <col min="14342" max="14342" width="13.7109375" style="590" customWidth="1"/>
    <col min="14343" max="14343" width="10.42578125" style="590" customWidth="1"/>
    <col min="14344" max="14345" width="9.85546875" style="590" bestFit="1" customWidth="1"/>
    <col min="14346" max="14346" width="10.42578125" style="590" customWidth="1"/>
    <col min="14347" max="14347" width="12" style="590" bestFit="1" customWidth="1"/>
    <col min="14348" max="14592" width="9.140625" style="590"/>
    <col min="14593" max="14593" width="45.7109375" style="590" customWidth="1"/>
    <col min="14594" max="14597" width="11.7109375" style="590" customWidth="1"/>
    <col min="14598" max="14598" width="13.7109375" style="590" customWidth="1"/>
    <col min="14599" max="14599" width="10.42578125" style="590" customWidth="1"/>
    <col min="14600" max="14601" width="9.85546875" style="590" bestFit="1" customWidth="1"/>
    <col min="14602" max="14602" width="10.42578125" style="590" customWidth="1"/>
    <col min="14603" max="14603" width="12" style="590" bestFit="1" customWidth="1"/>
    <col min="14604" max="14848" width="9.140625" style="590"/>
    <col min="14849" max="14849" width="45.7109375" style="590" customWidth="1"/>
    <col min="14850" max="14853" width="11.7109375" style="590" customWidth="1"/>
    <col min="14854" max="14854" width="13.7109375" style="590" customWidth="1"/>
    <col min="14855" max="14855" width="10.42578125" style="590" customWidth="1"/>
    <col min="14856" max="14857" width="9.85546875" style="590" bestFit="1" customWidth="1"/>
    <col min="14858" max="14858" width="10.42578125" style="590" customWidth="1"/>
    <col min="14859" max="14859" width="12" style="590" bestFit="1" customWidth="1"/>
    <col min="14860" max="15104" width="9.140625" style="590"/>
    <col min="15105" max="15105" width="45.7109375" style="590" customWidth="1"/>
    <col min="15106" max="15109" width="11.7109375" style="590" customWidth="1"/>
    <col min="15110" max="15110" width="13.7109375" style="590" customWidth="1"/>
    <col min="15111" max="15111" width="10.42578125" style="590" customWidth="1"/>
    <col min="15112" max="15113" width="9.85546875" style="590" bestFit="1" customWidth="1"/>
    <col min="15114" max="15114" width="10.42578125" style="590" customWidth="1"/>
    <col min="15115" max="15115" width="12" style="590" bestFit="1" customWidth="1"/>
    <col min="15116" max="15360" width="9.140625" style="590"/>
    <col min="15361" max="15361" width="45.7109375" style="590" customWidth="1"/>
    <col min="15362" max="15365" width="11.7109375" style="590" customWidth="1"/>
    <col min="15366" max="15366" width="13.7109375" style="590" customWidth="1"/>
    <col min="15367" max="15367" width="10.42578125" style="590" customWidth="1"/>
    <col min="15368" max="15369" width="9.85546875" style="590" bestFit="1" customWidth="1"/>
    <col min="15370" max="15370" width="10.42578125" style="590" customWidth="1"/>
    <col min="15371" max="15371" width="12" style="590" bestFit="1" customWidth="1"/>
    <col min="15372" max="15616" width="9.140625" style="590"/>
    <col min="15617" max="15617" width="45.7109375" style="590" customWidth="1"/>
    <col min="15618" max="15621" width="11.7109375" style="590" customWidth="1"/>
    <col min="15622" max="15622" width="13.7109375" style="590" customWidth="1"/>
    <col min="15623" max="15623" width="10.42578125" style="590" customWidth="1"/>
    <col min="15624" max="15625" width="9.85546875" style="590" bestFit="1" customWidth="1"/>
    <col min="15626" max="15626" width="10.42578125" style="590" customWidth="1"/>
    <col min="15627" max="15627" width="12" style="590" bestFit="1" customWidth="1"/>
    <col min="15628" max="15872" width="9.140625" style="590"/>
    <col min="15873" max="15873" width="45.7109375" style="590" customWidth="1"/>
    <col min="15874" max="15877" width="11.7109375" style="590" customWidth="1"/>
    <col min="15878" max="15878" width="13.7109375" style="590" customWidth="1"/>
    <col min="15879" max="15879" width="10.42578125" style="590" customWidth="1"/>
    <col min="15880" max="15881" width="9.85546875" style="590" bestFit="1" customWidth="1"/>
    <col min="15882" max="15882" width="10.42578125" style="590" customWidth="1"/>
    <col min="15883" max="15883" width="12" style="590" bestFit="1" customWidth="1"/>
    <col min="15884" max="16128" width="9.140625" style="590"/>
    <col min="16129" max="16129" width="45.7109375" style="590" customWidth="1"/>
    <col min="16130" max="16133" width="11.7109375" style="590" customWidth="1"/>
    <col min="16134" max="16134" width="13.7109375" style="590" customWidth="1"/>
    <col min="16135" max="16135" width="10.42578125" style="590" customWidth="1"/>
    <col min="16136" max="16137" width="9.85546875" style="590" bestFit="1" customWidth="1"/>
    <col min="16138" max="16138" width="10.42578125" style="590" customWidth="1"/>
    <col min="16139" max="16139" width="12" style="590" bestFit="1" customWidth="1"/>
    <col min="16140" max="16384" width="9.140625" style="590"/>
  </cols>
  <sheetData>
    <row r="1" spans="1:11" ht="21.75" customHeight="1">
      <c r="A1" s="587" t="s">
        <v>984</v>
      </c>
      <c r="F1" s="2034"/>
      <c r="G1" s="2034"/>
      <c r="H1" s="589"/>
    </row>
    <row r="2" spans="1:11" ht="165.75" customHeight="1">
      <c r="A2" s="2035" t="s">
        <v>985</v>
      </c>
      <c r="B2" s="2036"/>
      <c r="C2" s="2036"/>
      <c r="D2" s="2036"/>
      <c r="E2" s="2036"/>
      <c r="F2" s="589"/>
      <c r="G2" s="589"/>
      <c r="H2" s="589"/>
    </row>
    <row r="3" spans="1:11" ht="262.5" customHeight="1">
      <c r="A3" s="2035" t="s">
        <v>986</v>
      </c>
      <c r="B3" s="2036"/>
      <c r="C3" s="2036"/>
      <c r="D3" s="2036"/>
      <c r="E3" s="2036"/>
      <c r="F3" s="591"/>
      <c r="G3" s="591"/>
    </row>
    <row r="4" spans="1:11" ht="13.5" customHeight="1">
      <c r="A4" s="592"/>
      <c r="B4" s="592"/>
      <c r="C4" s="592"/>
      <c r="D4" s="592"/>
      <c r="E4" s="592"/>
    </row>
    <row r="5" spans="1:11" ht="20.100000000000001" customHeight="1">
      <c r="A5" s="2037" t="s">
        <v>987</v>
      </c>
      <c r="B5" s="2037"/>
      <c r="C5" s="2037"/>
      <c r="D5" s="2037"/>
      <c r="E5" s="2037"/>
    </row>
    <row r="6" spans="1:11" s="595" customFormat="1" ht="15" customHeight="1">
      <c r="A6" s="593" t="s">
        <v>911</v>
      </c>
      <c r="B6" s="594"/>
      <c r="C6" s="594"/>
      <c r="D6" s="594"/>
      <c r="E6" s="594"/>
    </row>
    <row r="7" spans="1:11" s="598" customFormat="1" ht="20.100000000000001" customHeight="1">
      <c r="A7" s="596" t="s">
        <v>306</v>
      </c>
      <c r="B7" s="597">
        <v>2005</v>
      </c>
      <c r="C7" s="597">
        <v>2010</v>
      </c>
      <c r="D7" s="597">
        <v>2011</v>
      </c>
      <c r="E7" s="597">
        <v>2012</v>
      </c>
    </row>
    <row r="8" spans="1:11" s="598" customFormat="1" ht="20.100000000000001" customHeight="1">
      <c r="A8" s="599" t="s">
        <v>988</v>
      </c>
      <c r="B8" s="600">
        <v>226339.533742</v>
      </c>
      <c r="C8" s="600">
        <v>383276.28275984532</v>
      </c>
      <c r="D8" s="601" t="s">
        <v>989</v>
      </c>
      <c r="E8" s="601" t="s">
        <v>990</v>
      </c>
      <c r="F8" s="602"/>
      <c r="G8" s="603"/>
      <c r="H8" s="603"/>
      <c r="I8" s="602"/>
      <c r="J8" s="602"/>
      <c r="K8" s="602"/>
    </row>
    <row r="9" spans="1:11" s="598" customFormat="1" ht="20.100000000000001" customHeight="1">
      <c r="A9" s="604" t="s">
        <v>956</v>
      </c>
      <c r="B9" s="600">
        <v>191125.24184999999</v>
      </c>
      <c r="C9" s="600">
        <v>296702.5827598453</v>
      </c>
      <c r="D9" s="601" t="s">
        <v>991</v>
      </c>
      <c r="E9" s="601" t="s">
        <v>992</v>
      </c>
      <c r="F9" s="602"/>
      <c r="G9" s="603"/>
      <c r="H9" s="603"/>
      <c r="I9" s="602"/>
      <c r="J9" s="602"/>
      <c r="K9" s="602"/>
    </row>
    <row r="10" spans="1:11" s="598" customFormat="1" ht="20.100000000000001" customHeight="1">
      <c r="A10" s="605" t="s">
        <v>993</v>
      </c>
      <c r="B10" s="606">
        <v>184711.7</v>
      </c>
      <c r="C10" s="606">
        <v>274105.88275984529</v>
      </c>
      <c r="D10" s="607" t="s">
        <v>994</v>
      </c>
      <c r="E10" s="608" t="s">
        <v>995</v>
      </c>
      <c r="F10" s="609"/>
      <c r="G10" s="603"/>
      <c r="H10" s="603"/>
      <c r="I10" s="602"/>
      <c r="J10" s="602"/>
      <c r="K10" s="602"/>
    </row>
    <row r="11" spans="1:11" s="598" customFormat="1" ht="20.100000000000001" customHeight="1">
      <c r="A11" s="605" t="s">
        <v>996</v>
      </c>
      <c r="B11" s="610">
        <v>3186.4</v>
      </c>
      <c r="C11" s="610">
        <v>11610.8</v>
      </c>
      <c r="D11" s="610">
        <v>11478</v>
      </c>
      <c r="E11" s="610">
        <v>15411.604444999997</v>
      </c>
      <c r="F11" s="611"/>
      <c r="G11" s="603"/>
      <c r="H11" s="603"/>
      <c r="I11" s="602"/>
      <c r="J11" s="602"/>
      <c r="K11" s="602"/>
    </row>
    <row r="12" spans="1:11" s="598" customFormat="1" ht="20.100000000000001" customHeight="1">
      <c r="A12" s="605" t="s">
        <v>997</v>
      </c>
      <c r="B12" s="610">
        <v>3227.14185</v>
      </c>
      <c r="C12" s="610">
        <v>10985.9</v>
      </c>
      <c r="D12" s="610">
        <v>11567</v>
      </c>
      <c r="E12" s="610">
        <v>14744.958477</v>
      </c>
      <c r="F12" s="611"/>
      <c r="G12" s="603"/>
      <c r="H12" s="603"/>
      <c r="I12" s="602"/>
      <c r="J12" s="602"/>
      <c r="K12" s="602"/>
    </row>
    <row r="13" spans="1:11" s="598" customFormat="1" ht="20.100000000000001" customHeight="1">
      <c r="A13" s="612" t="s">
        <v>962</v>
      </c>
      <c r="B13" s="613">
        <v>35214.291892000001</v>
      </c>
      <c r="C13" s="613">
        <v>86573.7</v>
      </c>
      <c r="D13" s="613">
        <v>116374</v>
      </c>
      <c r="E13" s="613">
        <v>118971.70914799999</v>
      </c>
      <c r="F13" s="603"/>
      <c r="G13" s="603"/>
      <c r="H13" s="603"/>
      <c r="I13" s="602"/>
      <c r="J13" s="602"/>
      <c r="K13" s="602"/>
    </row>
    <row r="14" spans="1:11" s="598" customFormat="1" ht="20.100000000000001" customHeight="1">
      <c r="A14" s="614" t="s">
        <v>963</v>
      </c>
      <c r="B14" s="615">
        <v>155910.94995800001</v>
      </c>
      <c r="C14" s="615">
        <v>210128.88275984529</v>
      </c>
      <c r="D14" s="616" t="s">
        <v>998</v>
      </c>
      <c r="E14" s="616" t="s">
        <v>999</v>
      </c>
      <c r="F14" s="603"/>
      <c r="G14" s="603"/>
      <c r="H14" s="603"/>
      <c r="I14" s="602"/>
      <c r="J14" s="602"/>
      <c r="K14" s="602"/>
    </row>
    <row r="15" spans="1:11" s="595" customFormat="1" ht="15" customHeight="1">
      <c r="A15" s="617" t="s">
        <v>929</v>
      </c>
      <c r="B15" s="618"/>
      <c r="C15" s="618"/>
      <c r="D15" s="618"/>
      <c r="E15" s="618"/>
      <c r="F15" s="619"/>
      <c r="G15" s="619"/>
      <c r="H15" s="619"/>
      <c r="I15" s="619"/>
    </row>
    <row r="16" spans="1:11" s="595" customFormat="1" ht="15" customHeight="1">
      <c r="A16" s="620" t="s">
        <v>1000</v>
      </c>
      <c r="B16" s="621"/>
      <c r="C16" s="621"/>
      <c r="D16" s="621"/>
      <c r="E16" s="621"/>
      <c r="F16" s="622"/>
      <c r="G16" s="622"/>
      <c r="H16" s="622"/>
      <c r="I16" s="622"/>
    </row>
    <row r="17" spans="1:9" s="595" customFormat="1" ht="15" customHeight="1">
      <c r="A17" s="617"/>
      <c r="B17" s="621"/>
      <c r="C17" s="621"/>
      <c r="D17" s="621"/>
      <c r="E17" s="621"/>
      <c r="G17" s="623"/>
      <c r="H17" s="623"/>
    </row>
    <row r="18" spans="1:9" ht="30.75" customHeight="1">
      <c r="A18" s="2038" t="s">
        <v>1001</v>
      </c>
      <c r="B18" s="2037"/>
      <c r="C18" s="2037"/>
      <c r="D18" s="2037"/>
      <c r="E18" s="2037"/>
    </row>
    <row r="19" spans="1:9" s="595" customFormat="1" ht="15" customHeight="1">
      <c r="A19" s="593" t="s">
        <v>23</v>
      </c>
      <c r="B19" s="594"/>
      <c r="C19" s="594"/>
      <c r="D19" s="594"/>
      <c r="E19" s="594"/>
    </row>
    <row r="20" spans="1:9" s="598" customFormat="1" ht="20.100000000000001" customHeight="1">
      <c r="A20" s="596" t="s">
        <v>306</v>
      </c>
      <c r="B20" s="624">
        <v>2005</v>
      </c>
      <c r="C20" s="624">
        <v>2010</v>
      </c>
      <c r="D20" s="624">
        <v>2011</v>
      </c>
      <c r="E20" s="624">
        <v>2012</v>
      </c>
      <c r="F20" s="603"/>
    </row>
    <row r="21" spans="1:9" s="598" customFormat="1" ht="20.100000000000001" customHeight="1">
      <c r="A21" s="625" t="s">
        <v>988</v>
      </c>
      <c r="B21" s="626">
        <v>100</v>
      </c>
      <c r="C21" s="626">
        <v>100</v>
      </c>
      <c r="D21" s="626">
        <v>100</v>
      </c>
      <c r="E21" s="626">
        <v>100</v>
      </c>
      <c r="F21" s="603"/>
      <c r="G21" s="603"/>
      <c r="H21" s="603"/>
      <c r="I21" s="603"/>
    </row>
    <row r="22" spans="1:9" s="598" customFormat="1" ht="20.100000000000001" customHeight="1">
      <c r="A22" s="604" t="s">
        <v>956</v>
      </c>
      <c r="B22" s="627">
        <v>84.441828915252572</v>
      </c>
      <c r="C22" s="627">
        <v>77.412194833290613</v>
      </c>
      <c r="D22" s="628" t="s">
        <v>1002</v>
      </c>
      <c r="E22" s="628" t="s">
        <v>1003</v>
      </c>
      <c r="F22" s="603"/>
      <c r="G22" s="603"/>
      <c r="H22" s="603"/>
      <c r="I22" s="603"/>
    </row>
    <row r="23" spans="1:9" s="598" customFormat="1" ht="20.100000000000001" customHeight="1">
      <c r="A23" s="605" t="s">
        <v>993</v>
      </c>
      <c r="B23" s="629">
        <v>81.60823562115722</v>
      </c>
      <c r="C23" s="629">
        <v>71.516526090813599</v>
      </c>
      <c r="D23" s="630" t="s">
        <v>1004</v>
      </c>
      <c r="E23" s="630" t="s">
        <v>1004</v>
      </c>
      <c r="F23" s="603"/>
      <c r="G23" s="603"/>
      <c r="H23" s="603"/>
      <c r="I23" s="603"/>
    </row>
    <row r="24" spans="1:9" s="598" customFormat="1" ht="20.100000000000001" customHeight="1">
      <c r="A24" s="605" t="s">
        <v>996</v>
      </c>
      <c r="B24" s="629">
        <v>1.4077964849181472</v>
      </c>
      <c r="C24" s="629">
        <v>3.0293551994385046</v>
      </c>
      <c r="D24" s="629">
        <v>2.0426836194416471</v>
      </c>
      <c r="E24" s="629">
        <v>2.566106075021767</v>
      </c>
      <c r="F24" s="603"/>
      <c r="G24" s="603"/>
      <c r="H24" s="603"/>
      <c r="I24" s="603"/>
    </row>
    <row r="25" spans="1:9" s="598" customFormat="1" ht="20.100000000000001" customHeight="1">
      <c r="A25" s="605" t="s">
        <v>997</v>
      </c>
      <c r="B25" s="629">
        <v>1.4257968091772053</v>
      </c>
      <c r="C25" s="629">
        <v>2.8663135430385047</v>
      </c>
      <c r="D25" s="629">
        <v>2.0585225149051691</v>
      </c>
      <c r="E25" s="629">
        <v>2.4551063232127617</v>
      </c>
      <c r="F25" s="603"/>
      <c r="G25" s="603"/>
      <c r="H25" s="603"/>
      <c r="I25" s="603"/>
    </row>
    <row r="26" spans="1:9" s="598" customFormat="1" ht="20.100000000000001" customHeight="1">
      <c r="A26" s="612" t="s">
        <v>962</v>
      </c>
      <c r="B26" s="631">
        <v>15.558171084747432</v>
      </c>
      <c r="C26" s="631">
        <v>22.587805166709384</v>
      </c>
      <c r="D26" s="631">
        <v>20.710512591819327</v>
      </c>
      <c r="E26" s="631">
        <v>19.809360322601091</v>
      </c>
      <c r="F26" s="603"/>
      <c r="G26" s="603"/>
      <c r="H26" s="603"/>
      <c r="I26" s="603"/>
    </row>
    <row r="27" spans="1:9" s="598" customFormat="1" ht="20.100000000000001" customHeight="1">
      <c r="A27" s="614" t="s">
        <v>963</v>
      </c>
      <c r="B27" s="632">
        <v>68.883657830505101</v>
      </c>
      <c r="C27" s="632">
        <v>54.824389666581233</v>
      </c>
      <c r="D27" s="633" t="s">
        <v>1005</v>
      </c>
      <c r="E27" s="633" t="s">
        <v>1006</v>
      </c>
      <c r="F27" s="603"/>
      <c r="G27" s="603"/>
      <c r="H27" s="603"/>
      <c r="I27" s="603"/>
    </row>
    <row r="28" spans="1:9" s="595" customFormat="1" ht="15" customHeight="1">
      <c r="A28" s="617" t="s">
        <v>929</v>
      </c>
      <c r="B28" s="621"/>
      <c r="C28" s="621"/>
      <c r="D28" s="621"/>
      <c r="E28" s="618"/>
    </row>
    <row r="29" spans="1:9" s="595" customFormat="1" ht="15" customHeight="1">
      <c r="A29" s="620" t="s">
        <v>1000</v>
      </c>
      <c r="B29" s="621"/>
      <c r="C29" s="621"/>
      <c r="D29" s="621"/>
      <c r="E29" s="621"/>
      <c r="G29" s="623"/>
      <c r="H29" s="623"/>
    </row>
    <row r="30" spans="1:9" s="595" customFormat="1" ht="15" customHeight="1">
      <c r="A30" s="617"/>
      <c r="B30" s="621"/>
      <c r="C30" s="621"/>
      <c r="D30" s="621"/>
      <c r="E30" s="621"/>
      <c r="G30" s="623"/>
      <c r="H30" s="623"/>
    </row>
    <row r="31" spans="1:9" ht="20.100000000000001" customHeight="1">
      <c r="A31" s="2028" t="s">
        <v>1007</v>
      </c>
      <c r="B31" s="2028"/>
      <c r="C31" s="2028"/>
      <c r="D31" s="2028"/>
      <c r="E31" s="2028"/>
      <c r="G31" s="634"/>
      <c r="H31" s="634"/>
    </row>
    <row r="32" spans="1:9">
      <c r="A32" s="617"/>
      <c r="G32" s="635"/>
      <c r="H32" s="635"/>
    </row>
    <row r="33" spans="1:9">
      <c r="A33" s="617"/>
      <c r="F33" s="636"/>
      <c r="G33" s="636"/>
      <c r="H33" s="636"/>
    </row>
    <row r="34" spans="1:9">
      <c r="A34" s="617"/>
      <c r="F34" s="637"/>
      <c r="G34" s="637"/>
      <c r="H34" s="638"/>
      <c r="I34" s="639"/>
    </row>
    <row r="35" spans="1:9">
      <c r="A35" s="617"/>
      <c r="F35" s="637"/>
      <c r="G35" s="640"/>
      <c r="H35" s="638"/>
      <c r="I35" s="639"/>
    </row>
    <row r="36" spans="1:9">
      <c r="A36" s="617"/>
      <c r="F36" s="637"/>
      <c r="G36" s="640"/>
      <c r="H36" s="638"/>
      <c r="I36" s="639"/>
    </row>
    <row r="37" spans="1:9">
      <c r="A37" s="617"/>
      <c r="F37" s="637"/>
      <c r="G37" s="640"/>
      <c r="H37" s="638"/>
      <c r="I37" s="639"/>
    </row>
    <row r="38" spans="1:9">
      <c r="A38" s="617"/>
      <c r="F38" s="637"/>
      <c r="G38" s="637"/>
      <c r="H38" s="637"/>
      <c r="I38" s="636"/>
    </row>
    <row r="39" spans="1:9">
      <c r="A39" s="617"/>
      <c r="F39" s="636"/>
      <c r="G39" s="636"/>
      <c r="H39" s="636"/>
      <c r="I39" s="636"/>
    </row>
    <row r="40" spans="1:9">
      <c r="A40" s="617"/>
    </row>
    <row r="41" spans="1:9">
      <c r="A41" s="617"/>
    </row>
    <row r="42" spans="1:9">
      <c r="A42" s="617"/>
    </row>
    <row r="43" spans="1:9">
      <c r="A43" s="617"/>
    </row>
    <row r="44" spans="1:9">
      <c r="A44" s="617"/>
    </row>
    <row r="45" spans="1:9">
      <c r="A45" s="617"/>
    </row>
    <row r="46" spans="1:9" ht="15" customHeight="1">
      <c r="A46" s="617"/>
    </row>
    <row r="47" spans="1:9" ht="30.75" customHeight="1">
      <c r="A47" s="2031" t="s">
        <v>1008</v>
      </c>
      <c r="B47" s="2031"/>
      <c r="C47" s="2031"/>
      <c r="D47" s="2031"/>
      <c r="E47" s="2031"/>
    </row>
    <row r="48" spans="1:9" s="595" customFormat="1" ht="15" customHeight="1">
      <c r="A48" s="641" t="s">
        <v>911</v>
      </c>
      <c r="B48" s="642"/>
      <c r="C48" s="642"/>
      <c r="D48" s="642"/>
      <c r="E48" s="621"/>
    </row>
    <row r="49" spans="1:8" s="598" customFormat="1" ht="27" customHeight="1">
      <c r="A49" s="643" t="s">
        <v>1009</v>
      </c>
      <c r="B49" s="644" t="s">
        <v>1010</v>
      </c>
      <c r="C49" s="644" t="s">
        <v>1011</v>
      </c>
      <c r="D49" s="644" t="s">
        <v>968</v>
      </c>
      <c r="E49" s="644" t="s">
        <v>1012</v>
      </c>
    </row>
    <row r="50" spans="1:8" s="598" customFormat="1" ht="27" customHeight="1">
      <c r="A50" s="645" t="s">
        <v>0</v>
      </c>
      <c r="B50" s="646">
        <f>SUM(B51:B70)</f>
        <v>15411.604445000006</v>
      </c>
      <c r="C50" s="646">
        <f>SUM(C51:C70)</f>
        <v>14744.958477</v>
      </c>
      <c r="D50" s="646">
        <f>SUM(D51:D70)</f>
        <v>118971.70914799998</v>
      </c>
      <c r="E50" s="646">
        <v>-88815.146225999983</v>
      </c>
      <c r="F50" s="603"/>
      <c r="G50" s="603"/>
      <c r="H50" s="603"/>
    </row>
    <row r="51" spans="1:8" s="598" customFormat="1" ht="27" customHeight="1">
      <c r="A51" s="647" t="s">
        <v>1013</v>
      </c>
      <c r="B51" s="629">
        <v>98.305622999999997</v>
      </c>
      <c r="C51" s="629">
        <v>22.304311999999999</v>
      </c>
      <c r="D51" s="629">
        <v>2381.7000619999999</v>
      </c>
      <c r="E51" s="629">
        <v>-2261.0901269999999</v>
      </c>
      <c r="F51" s="603"/>
      <c r="G51" s="603"/>
      <c r="H51" s="603"/>
    </row>
    <row r="52" spans="1:8" s="598" customFormat="1" ht="27" customHeight="1">
      <c r="A52" s="647" t="s">
        <v>1014</v>
      </c>
      <c r="B52" s="629">
        <v>77.712491999999997</v>
      </c>
      <c r="C52" s="629">
        <v>37.055346</v>
      </c>
      <c r="D52" s="629">
        <v>3390.7023380000001</v>
      </c>
      <c r="E52" s="629">
        <v>-3275.9344999999998</v>
      </c>
      <c r="F52" s="603"/>
      <c r="G52" s="603"/>
      <c r="H52" s="603"/>
    </row>
    <row r="53" spans="1:8" s="598" customFormat="1" ht="27" customHeight="1">
      <c r="A53" s="647" t="s">
        <v>1015</v>
      </c>
      <c r="B53" s="629">
        <v>168.71406400000001</v>
      </c>
      <c r="C53" s="629">
        <v>0.93815999999999999</v>
      </c>
      <c r="D53" s="629">
        <v>474.72204399999998</v>
      </c>
      <c r="E53" s="629">
        <v>-305.06981999999994</v>
      </c>
      <c r="F53" s="603"/>
      <c r="G53" s="603"/>
      <c r="H53" s="603"/>
    </row>
    <row r="54" spans="1:8" s="598" customFormat="1" ht="27" customHeight="1">
      <c r="A54" s="647" t="s">
        <v>1016</v>
      </c>
      <c r="B54" s="629">
        <v>195.16325699999999</v>
      </c>
      <c r="C54" s="629">
        <v>24.047851999999999</v>
      </c>
      <c r="D54" s="629">
        <v>2077.840987</v>
      </c>
      <c r="E54" s="629">
        <v>-1858.629878</v>
      </c>
      <c r="F54" s="603"/>
      <c r="G54" s="603"/>
      <c r="H54" s="603"/>
    </row>
    <row r="55" spans="1:8" s="598" customFormat="1" ht="27" customHeight="1">
      <c r="A55" s="647" t="s">
        <v>1017</v>
      </c>
      <c r="B55" s="629">
        <v>90.198728000000003</v>
      </c>
      <c r="C55" s="629">
        <v>31.259274000000001</v>
      </c>
      <c r="D55" s="629">
        <v>4644.2371649999995</v>
      </c>
      <c r="E55" s="629">
        <v>-4522.7791629999992</v>
      </c>
      <c r="F55" s="603"/>
      <c r="G55" s="603"/>
      <c r="H55" s="603"/>
    </row>
    <row r="56" spans="1:8" s="598" customFormat="1" ht="27" customHeight="1">
      <c r="A56" s="647" t="s">
        <v>1018</v>
      </c>
      <c r="B56" s="629">
        <v>265.35385600000001</v>
      </c>
      <c r="C56" s="629">
        <v>832.96331499999997</v>
      </c>
      <c r="D56" s="629">
        <v>7941.5461189999996</v>
      </c>
      <c r="E56" s="629">
        <v>-6843.2289479999999</v>
      </c>
      <c r="F56" s="603"/>
      <c r="G56" s="603"/>
      <c r="H56" s="603"/>
    </row>
    <row r="57" spans="1:8" s="598" customFormat="1" ht="27" customHeight="1">
      <c r="A57" s="647" t="s">
        <v>1019</v>
      </c>
      <c r="B57" s="629">
        <v>8416.9827590000004</v>
      </c>
      <c r="C57" s="629">
        <v>560.47063300000002</v>
      </c>
      <c r="D57" s="629">
        <v>5745.3889710000003</v>
      </c>
      <c r="E57" s="629">
        <v>3232.0644210000009</v>
      </c>
      <c r="F57" s="603"/>
      <c r="G57" s="603"/>
      <c r="H57" s="603"/>
    </row>
    <row r="58" spans="1:8" s="598" customFormat="1" ht="27" customHeight="1">
      <c r="A58" s="647" t="s">
        <v>1020</v>
      </c>
      <c r="B58" s="629">
        <v>1.05264</v>
      </c>
      <c r="C58" s="629">
        <v>55.534683000000001</v>
      </c>
      <c r="D58" s="629">
        <v>82.335577999999998</v>
      </c>
      <c r="E58" s="629">
        <v>-25.748255</v>
      </c>
      <c r="F58" s="603"/>
      <c r="G58" s="603"/>
      <c r="H58" s="603"/>
    </row>
    <row r="59" spans="1:8" s="598" customFormat="1" ht="27" customHeight="1">
      <c r="A59" s="647" t="s">
        <v>1021</v>
      </c>
      <c r="B59" s="629">
        <v>15.851976000000001</v>
      </c>
      <c r="C59" s="629">
        <v>39.148088000000001</v>
      </c>
      <c r="D59" s="629">
        <v>400.79098399999998</v>
      </c>
      <c r="E59" s="629">
        <v>-345.79091999999997</v>
      </c>
      <c r="F59" s="603"/>
      <c r="G59" s="603"/>
      <c r="H59" s="603"/>
    </row>
    <row r="60" spans="1:8" s="598" customFormat="1" ht="27" customHeight="1">
      <c r="A60" s="647" t="s">
        <v>1022</v>
      </c>
      <c r="B60" s="629">
        <v>241.54316399999999</v>
      </c>
      <c r="C60" s="629">
        <v>85.603769</v>
      </c>
      <c r="D60" s="629">
        <v>1283.538188</v>
      </c>
      <c r="E60" s="629">
        <v>-956.391255</v>
      </c>
      <c r="F60" s="603"/>
      <c r="G60" s="603"/>
      <c r="H60" s="603"/>
    </row>
    <row r="61" spans="1:8" s="598" customFormat="1" ht="27" customHeight="1">
      <c r="A61" s="647" t="s">
        <v>1023</v>
      </c>
      <c r="B61" s="629">
        <v>143.516604</v>
      </c>
      <c r="C61" s="629">
        <v>1364.902288</v>
      </c>
      <c r="D61" s="629">
        <v>903.64231800000005</v>
      </c>
      <c r="E61" s="629">
        <v>604.77657399999987</v>
      </c>
      <c r="F61" s="603"/>
      <c r="G61" s="603"/>
      <c r="H61" s="603"/>
    </row>
    <row r="62" spans="1:8" s="598" customFormat="1" ht="27" customHeight="1">
      <c r="A62" s="647" t="s">
        <v>1024</v>
      </c>
      <c r="B62" s="629">
        <v>3.1944469999999998</v>
      </c>
      <c r="C62" s="629">
        <v>223.54290599999999</v>
      </c>
      <c r="D62" s="629">
        <v>109.521944</v>
      </c>
      <c r="E62" s="629">
        <v>117.21540899999998</v>
      </c>
      <c r="F62" s="603"/>
      <c r="G62" s="603"/>
      <c r="H62" s="603"/>
    </row>
    <row r="63" spans="1:8" s="598" customFormat="1" ht="27" customHeight="1">
      <c r="A63" s="647" t="s">
        <v>1025</v>
      </c>
      <c r="B63" s="629">
        <v>187.39182</v>
      </c>
      <c r="C63" s="629">
        <v>73.341752999999997</v>
      </c>
      <c r="D63" s="629">
        <v>1882.276611</v>
      </c>
      <c r="E63" s="629">
        <v>-1621.543038</v>
      </c>
      <c r="F63" s="603"/>
      <c r="G63" s="603"/>
      <c r="H63" s="603"/>
    </row>
    <row r="64" spans="1:8" s="598" customFormat="1" ht="27" customHeight="1">
      <c r="A64" s="647" t="s">
        <v>1026</v>
      </c>
      <c r="B64" s="629">
        <v>1.8601030000000001</v>
      </c>
      <c r="C64" s="629">
        <v>65.410150000000002</v>
      </c>
      <c r="D64" s="629">
        <v>67.211392000000004</v>
      </c>
      <c r="E64" s="629">
        <v>5.8860999999993169E-2</v>
      </c>
      <c r="F64" s="603"/>
      <c r="G64" s="603"/>
      <c r="H64" s="603"/>
    </row>
    <row r="65" spans="1:10" s="598" customFormat="1" ht="27" customHeight="1">
      <c r="A65" s="647" t="s">
        <v>1027</v>
      </c>
      <c r="B65" s="629">
        <v>4617.6388310000002</v>
      </c>
      <c r="C65" s="629">
        <v>394.01495199999999</v>
      </c>
      <c r="D65" s="629">
        <v>22418.483940999999</v>
      </c>
      <c r="E65" s="629">
        <v>-17406.830157999997</v>
      </c>
      <c r="F65" s="603"/>
      <c r="G65" s="603"/>
      <c r="H65" s="603"/>
    </row>
    <row r="66" spans="1:10" s="598" customFormat="1" ht="27" customHeight="1">
      <c r="A66" s="647" t="s">
        <v>1028</v>
      </c>
      <c r="B66" s="629">
        <v>465.30400200000003</v>
      </c>
      <c r="C66" s="629">
        <v>7179.014408</v>
      </c>
      <c r="D66" s="629">
        <v>38870.69945</v>
      </c>
      <c r="E66" s="629">
        <v>-31226.38104</v>
      </c>
      <c r="F66" s="603"/>
      <c r="G66" s="603"/>
      <c r="H66" s="603"/>
    </row>
    <row r="67" spans="1:10" s="598" customFormat="1" ht="27" customHeight="1">
      <c r="A67" s="647" t="s">
        <v>1029</v>
      </c>
      <c r="B67" s="629">
        <v>304.21416799999997</v>
      </c>
      <c r="C67" s="629">
        <v>2822.1224360000001</v>
      </c>
      <c r="D67" s="629">
        <v>22301.239260999999</v>
      </c>
      <c r="E67" s="629">
        <v>-19174.902656999999</v>
      </c>
      <c r="F67" s="603"/>
      <c r="G67" s="603"/>
      <c r="H67" s="603"/>
    </row>
    <row r="68" spans="1:10" s="598" customFormat="1" ht="27" customHeight="1">
      <c r="A68" s="647" t="s">
        <v>1030</v>
      </c>
      <c r="B68" s="629">
        <v>50.091689000000002</v>
      </c>
      <c r="C68" s="629">
        <v>292.119122</v>
      </c>
      <c r="D68" s="629">
        <v>2989.189695</v>
      </c>
      <c r="E68" s="629">
        <v>-2646.9788840000001</v>
      </c>
      <c r="F68" s="603"/>
      <c r="G68" s="603"/>
      <c r="H68" s="603"/>
    </row>
    <row r="69" spans="1:10" s="598" customFormat="1" ht="27" customHeight="1">
      <c r="A69" s="647" t="s">
        <v>1031</v>
      </c>
      <c r="B69" s="629">
        <v>64.914167000000006</v>
      </c>
      <c r="C69" s="629">
        <v>191.707359</v>
      </c>
      <c r="D69" s="629">
        <v>861.24038099999996</v>
      </c>
      <c r="E69" s="629">
        <v>-604.61885499999994</v>
      </c>
      <c r="F69" s="603"/>
      <c r="G69" s="603"/>
      <c r="H69" s="603"/>
    </row>
    <row r="70" spans="1:10" s="598" customFormat="1" ht="27" customHeight="1">
      <c r="A70" s="648" t="s">
        <v>1032</v>
      </c>
      <c r="B70" s="649">
        <v>2.6000549999999998</v>
      </c>
      <c r="C70" s="649">
        <v>449.457671</v>
      </c>
      <c r="D70" s="649">
        <v>145.40171900000001</v>
      </c>
      <c r="E70" s="649">
        <v>306.65600699999999</v>
      </c>
      <c r="F70" s="603"/>
      <c r="G70" s="603"/>
      <c r="H70" s="603"/>
    </row>
    <row r="71" spans="1:10" s="595" customFormat="1" ht="15" customHeight="1">
      <c r="A71" s="650" t="s">
        <v>929</v>
      </c>
      <c r="B71" s="651"/>
      <c r="C71" s="651"/>
      <c r="D71" s="651"/>
      <c r="E71" s="651"/>
    </row>
    <row r="72" spans="1:10" s="595" customFormat="1" ht="15" customHeight="1">
      <c r="A72" s="617"/>
      <c r="B72" s="621"/>
      <c r="C72" s="621"/>
      <c r="D72" s="621"/>
      <c r="E72" s="621"/>
    </row>
    <row r="73" spans="1:10" ht="26.25" customHeight="1">
      <c r="A73" s="2032" t="s">
        <v>1033</v>
      </c>
      <c r="B73" s="2032"/>
      <c r="C73" s="2032"/>
      <c r="D73" s="2032"/>
      <c r="E73" s="2032"/>
    </row>
    <row r="74" spans="1:10" s="595" customFormat="1" ht="15" customHeight="1">
      <c r="A74" s="652" t="s">
        <v>23</v>
      </c>
      <c r="B74" s="653"/>
      <c r="C74" s="653"/>
      <c r="D74" s="653"/>
      <c r="E74" s="653"/>
    </row>
    <row r="75" spans="1:10" s="598" customFormat="1" ht="27" customHeight="1">
      <c r="A75" s="654" t="s">
        <v>1009</v>
      </c>
      <c r="B75" s="644">
        <v>2005</v>
      </c>
      <c r="C75" s="644">
        <v>2010</v>
      </c>
      <c r="D75" s="644">
        <v>2011</v>
      </c>
      <c r="E75" s="644">
        <v>2012</v>
      </c>
    </row>
    <row r="76" spans="1:10" s="598" customFormat="1" ht="27" customHeight="1">
      <c r="A76" s="645" t="s">
        <v>0</v>
      </c>
      <c r="B76" s="655">
        <v>18.21286978216089</v>
      </c>
      <c r="C76" s="655">
        <v>26.101107465457101</v>
      </c>
      <c r="D76" s="655">
        <v>19.802554961260523</v>
      </c>
      <c r="E76" s="655">
        <v>25.34767562638396</v>
      </c>
      <c r="G76" s="602"/>
      <c r="H76" s="602"/>
      <c r="I76" s="602"/>
      <c r="J76" s="602"/>
    </row>
    <row r="77" spans="1:10" s="598" customFormat="1" ht="27" customHeight="1">
      <c r="A77" s="647" t="s">
        <v>1013</v>
      </c>
      <c r="B77" s="656">
        <v>8.8035417326519898</v>
      </c>
      <c r="C77" s="656">
        <v>7.0275412397323027</v>
      </c>
      <c r="D77" s="657">
        <v>5.451499517917247</v>
      </c>
      <c r="E77" s="657">
        <v>5.0640270336441713</v>
      </c>
      <c r="G77" s="602"/>
      <c r="H77" s="602"/>
      <c r="I77" s="602"/>
      <c r="J77" s="602"/>
    </row>
    <row r="78" spans="1:10" s="598" customFormat="1" ht="27" customHeight="1">
      <c r="A78" s="647" t="s">
        <v>1014</v>
      </c>
      <c r="B78" s="656">
        <v>5.6602701566435334</v>
      </c>
      <c r="C78" s="656">
        <v>4.4376746401413616</v>
      </c>
      <c r="D78" s="657">
        <v>3.4081792386406504</v>
      </c>
      <c r="E78" s="657">
        <v>3.3847806902358646</v>
      </c>
      <c r="G78" s="602"/>
      <c r="H78" s="602"/>
      <c r="I78" s="602"/>
      <c r="J78" s="602"/>
    </row>
    <row r="79" spans="1:10" s="598" customFormat="1" ht="27" customHeight="1">
      <c r="A79" s="647" t="s">
        <v>1015</v>
      </c>
      <c r="B79" s="656">
        <v>84.055252981477565</v>
      </c>
      <c r="C79" s="656">
        <v>47.396717725878716</v>
      </c>
      <c r="D79" s="657">
        <v>34.743555013831973</v>
      </c>
      <c r="E79" s="657">
        <v>35.737170022801813</v>
      </c>
      <c r="G79" s="602"/>
      <c r="H79" s="602"/>
      <c r="I79" s="602"/>
      <c r="J79" s="602"/>
    </row>
    <row r="80" spans="1:10" s="598" customFormat="1" ht="27" customHeight="1">
      <c r="A80" s="647" t="s">
        <v>1016</v>
      </c>
      <c r="B80" s="656">
        <v>11.378983562289108</v>
      </c>
      <c r="C80" s="656">
        <v>13.244954619034047</v>
      </c>
      <c r="D80" s="657">
        <v>11.730679802676194</v>
      </c>
      <c r="E80" s="657">
        <v>10.549946332346556</v>
      </c>
      <c r="G80" s="602"/>
      <c r="H80" s="602"/>
      <c r="I80" s="602"/>
      <c r="J80" s="602"/>
    </row>
    <row r="81" spans="1:10" s="598" customFormat="1" ht="27" customHeight="1">
      <c r="A81" s="647" t="s">
        <v>1017</v>
      </c>
      <c r="B81" s="656">
        <v>15.910484282452348</v>
      </c>
      <c r="C81" s="656">
        <v>2.7599027919343668</v>
      </c>
      <c r="D81" s="657">
        <v>1.6012582905634138</v>
      </c>
      <c r="E81" s="657">
        <v>2.615241162000391</v>
      </c>
      <c r="G81" s="602"/>
      <c r="H81" s="602"/>
      <c r="I81" s="602"/>
      <c r="J81" s="602"/>
    </row>
    <row r="82" spans="1:10" s="598" customFormat="1" ht="27" customHeight="1">
      <c r="A82" s="647" t="s">
        <v>1018</v>
      </c>
      <c r="B82" s="656">
        <v>10.866452263284597</v>
      </c>
      <c r="C82" s="656">
        <v>23.855902723779867</v>
      </c>
      <c r="D82" s="657">
        <v>13.550461539910231</v>
      </c>
      <c r="E82" s="657">
        <v>13.830016907819708</v>
      </c>
      <c r="G82" s="602"/>
      <c r="H82" s="602"/>
      <c r="I82" s="602"/>
      <c r="J82" s="602"/>
    </row>
    <row r="83" spans="1:10" s="598" customFormat="1" ht="27" customHeight="1">
      <c r="A83" s="647" t="s">
        <v>1019</v>
      </c>
      <c r="B83" s="656">
        <v>86.326920002490823</v>
      </c>
      <c r="C83" s="656">
        <v>52.789662422596621</v>
      </c>
      <c r="D83" s="657">
        <v>51.837085960843254</v>
      </c>
      <c r="E83" s="657">
        <v>156.2549278615239</v>
      </c>
      <c r="G83" s="602"/>
      <c r="H83" s="602"/>
      <c r="I83" s="602"/>
      <c r="J83" s="602"/>
    </row>
    <row r="84" spans="1:10" s="598" customFormat="1" ht="27" customHeight="1">
      <c r="A84" s="647" t="s">
        <v>1020</v>
      </c>
      <c r="B84" s="656">
        <v>14.938948670453378</v>
      </c>
      <c r="C84" s="656">
        <v>88.036096225255363</v>
      </c>
      <c r="D84" s="657">
        <v>33.387594734549566</v>
      </c>
      <c r="E84" s="657">
        <v>68.727668371988599</v>
      </c>
      <c r="G84" s="602"/>
      <c r="H84" s="602"/>
      <c r="I84" s="602"/>
      <c r="J84" s="602"/>
    </row>
    <row r="85" spans="1:10" s="598" customFormat="1" ht="27" customHeight="1">
      <c r="A85" s="647" t="s">
        <v>1021</v>
      </c>
      <c r="B85" s="656">
        <v>16.830112997657441</v>
      </c>
      <c r="C85" s="656">
        <v>19.751418515601046</v>
      </c>
      <c r="D85" s="657">
        <v>15.260750008819629</v>
      </c>
      <c r="E85" s="657">
        <v>13.722879554595972</v>
      </c>
      <c r="G85" s="602"/>
      <c r="H85" s="602"/>
      <c r="I85" s="602"/>
      <c r="J85" s="602"/>
    </row>
    <row r="86" spans="1:10" s="598" customFormat="1" ht="27" customHeight="1">
      <c r="A86" s="647" t="s">
        <v>1022</v>
      </c>
      <c r="B86" s="656">
        <v>20.770694814585571</v>
      </c>
      <c r="C86" s="656">
        <v>30.421262093024389</v>
      </c>
      <c r="D86" s="657">
        <v>19.171861253911914</v>
      </c>
      <c r="E86" s="657">
        <v>25.487900247810934</v>
      </c>
      <c r="G86" s="602"/>
      <c r="H86" s="602"/>
      <c r="I86" s="602"/>
      <c r="J86" s="602"/>
    </row>
    <row r="87" spans="1:10" s="598" customFormat="1" ht="27" customHeight="1">
      <c r="A87" s="647" t="s">
        <v>1023</v>
      </c>
      <c r="B87" s="656">
        <v>49.297404371213048</v>
      </c>
      <c r="C87" s="656">
        <v>159.82350397200119</v>
      </c>
      <c r="D87" s="657">
        <v>155.3898150664522</v>
      </c>
      <c r="E87" s="657">
        <v>166.92654404881466</v>
      </c>
      <c r="G87" s="602"/>
      <c r="H87" s="602"/>
      <c r="I87" s="602"/>
      <c r="J87" s="602"/>
    </row>
    <row r="88" spans="1:10" s="598" customFormat="1" ht="27" customHeight="1">
      <c r="A88" s="647" t="s">
        <v>1024</v>
      </c>
      <c r="B88" s="656">
        <v>8.1929933589440971</v>
      </c>
      <c r="C88" s="656">
        <v>63.178481207937295</v>
      </c>
      <c r="D88" s="657">
        <v>100.05039771852199</v>
      </c>
      <c r="E88" s="657">
        <v>207.02458769358586</v>
      </c>
      <c r="G88" s="602"/>
      <c r="H88" s="602"/>
      <c r="I88" s="602"/>
      <c r="J88" s="602"/>
    </row>
    <row r="89" spans="1:10" s="598" customFormat="1" ht="27" customHeight="1">
      <c r="A89" s="647" t="s">
        <v>1025</v>
      </c>
      <c r="B89" s="656">
        <v>12.292225277181396</v>
      </c>
      <c r="C89" s="656">
        <v>22.251840614692181</v>
      </c>
      <c r="D89" s="657">
        <v>11.736834422171251</v>
      </c>
      <c r="E89" s="657">
        <v>13.852032771181259</v>
      </c>
      <c r="G89" s="602"/>
      <c r="H89" s="602"/>
      <c r="I89" s="602"/>
      <c r="J89" s="602"/>
    </row>
    <row r="90" spans="1:10" s="598" customFormat="1" ht="27" customHeight="1">
      <c r="A90" s="647" t="s">
        <v>1026</v>
      </c>
      <c r="B90" s="656">
        <v>7.5448564123744806</v>
      </c>
      <c r="C90" s="656">
        <v>8.4640658192097629</v>
      </c>
      <c r="D90" s="657">
        <v>3.7016535141991636</v>
      </c>
      <c r="E90" s="657">
        <v>100.08757592760465</v>
      </c>
      <c r="G90" s="602"/>
      <c r="H90" s="602"/>
      <c r="I90" s="602"/>
      <c r="J90" s="602"/>
    </row>
    <row r="91" spans="1:10" s="598" customFormat="1" ht="27" customHeight="1">
      <c r="A91" s="647" t="s">
        <v>1027</v>
      </c>
      <c r="B91" s="656">
        <v>10.196563128783186</v>
      </c>
      <c r="C91" s="656">
        <v>11.345919425963194</v>
      </c>
      <c r="D91" s="657">
        <v>11.887170624453523</v>
      </c>
      <c r="E91" s="657">
        <v>22.355007574060114</v>
      </c>
      <c r="G91" s="602"/>
      <c r="H91" s="602"/>
      <c r="I91" s="602"/>
      <c r="J91" s="602"/>
    </row>
    <row r="92" spans="1:10" s="598" customFormat="1" ht="27" customHeight="1">
      <c r="A92" s="647" t="s">
        <v>1028</v>
      </c>
      <c r="B92" s="656">
        <v>12.218808247028571</v>
      </c>
      <c r="C92" s="656">
        <v>26.026912620749059</v>
      </c>
      <c r="D92" s="657">
        <v>18.786229724764397</v>
      </c>
      <c r="E92" s="657">
        <v>19.666017123857031</v>
      </c>
      <c r="G92" s="602"/>
      <c r="H92" s="602"/>
      <c r="I92" s="602"/>
      <c r="J92" s="602"/>
    </row>
    <row r="93" spans="1:10" s="598" customFormat="1" ht="27" customHeight="1">
      <c r="A93" s="647" t="s">
        <v>1029</v>
      </c>
      <c r="B93" s="656">
        <v>14.702588205001184</v>
      </c>
      <c r="C93" s="656">
        <v>34.210886354743458</v>
      </c>
      <c r="D93" s="657">
        <v>27.973403808736464</v>
      </c>
      <c r="E93" s="657">
        <v>14.01866760591767</v>
      </c>
      <c r="G93" s="602"/>
      <c r="H93" s="602"/>
      <c r="I93" s="602"/>
      <c r="J93" s="602"/>
    </row>
    <row r="94" spans="1:10" s="598" customFormat="1" ht="27" customHeight="1">
      <c r="A94" s="647" t="s">
        <v>1030</v>
      </c>
      <c r="B94" s="656">
        <v>9.4005326817865438</v>
      </c>
      <c r="C94" s="656">
        <v>10.972851371680754</v>
      </c>
      <c r="D94" s="657">
        <v>5.8593552623034411</v>
      </c>
      <c r="E94" s="657">
        <v>11.448280166776101</v>
      </c>
      <c r="G94" s="602"/>
      <c r="H94" s="602"/>
      <c r="I94" s="602"/>
      <c r="J94" s="602"/>
    </row>
    <row r="95" spans="1:10" s="598" customFormat="1" ht="27" customHeight="1">
      <c r="A95" s="647" t="s">
        <v>1034</v>
      </c>
      <c r="B95" s="656">
        <v>0.93625396718163367</v>
      </c>
      <c r="C95" s="656">
        <v>12.902375237398767</v>
      </c>
      <c r="D95" s="657">
        <v>2.4349509650908421</v>
      </c>
      <c r="E95" s="657">
        <v>0</v>
      </c>
      <c r="G95" s="602"/>
      <c r="H95" s="602"/>
      <c r="I95" s="602"/>
      <c r="J95" s="602"/>
    </row>
    <row r="96" spans="1:10" s="598" customFormat="1" ht="27" customHeight="1">
      <c r="A96" s="647" t="s">
        <v>1031</v>
      </c>
      <c r="B96" s="656">
        <v>31.663493243717088</v>
      </c>
      <c r="C96" s="656">
        <v>21.129181813787344</v>
      </c>
      <c r="D96" s="657">
        <v>18.333515070829758</v>
      </c>
      <c r="E96" s="657">
        <v>29.79673638874581</v>
      </c>
      <c r="G96" s="602"/>
      <c r="H96" s="602"/>
      <c r="I96" s="602"/>
      <c r="J96" s="602"/>
    </row>
    <row r="97" spans="1:12" s="598" customFormat="1" ht="27" customHeight="1">
      <c r="A97" s="648" t="s">
        <v>1032</v>
      </c>
      <c r="B97" s="656">
        <v>4.8957114896722018</v>
      </c>
      <c r="C97" s="656">
        <v>572.23039697064678</v>
      </c>
      <c r="D97" s="658">
        <v>475.58749691130055</v>
      </c>
      <c r="E97" s="658">
        <v>310.90260081450617</v>
      </c>
      <c r="G97" s="602"/>
      <c r="H97" s="602"/>
      <c r="I97" s="602"/>
      <c r="J97" s="602"/>
    </row>
    <row r="98" spans="1:12" s="595" customFormat="1" ht="15" customHeight="1">
      <c r="A98" s="650" t="s">
        <v>929</v>
      </c>
      <c r="B98" s="659"/>
      <c r="C98" s="659"/>
      <c r="D98" s="659"/>
      <c r="E98" s="621"/>
    </row>
    <row r="99" spans="1:12" s="595" customFormat="1" ht="15" customHeight="1">
      <c r="A99" s="617"/>
      <c r="B99" s="621"/>
      <c r="C99" s="621"/>
      <c r="D99" s="621"/>
      <c r="E99" s="621"/>
    </row>
    <row r="100" spans="1:12" ht="20.100000000000001" customHeight="1">
      <c r="A100" s="2021" t="s">
        <v>1035</v>
      </c>
      <c r="B100" s="2033"/>
      <c r="C100" s="2033"/>
      <c r="D100" s="2033"/>
      <c r="E100" s="2033"/>
    </row>
    <row r="101" spans="1:12" s="595" customFormat="1" ht="15" customHeight="1">
      <c r="A101" s="593" t="s">
        <v>911</v>
      </c>
      <c r="B101" s="642"/>
      <c r="C101" s="621"/>
      <c r="D101" s="621"/>
      <c r="E101" s="594"/>
    </row>
    <row r="102" spans="1:12" s="598" customFormat="1" ht="20.100000000000001" customHeight="1">
      <c r="A102" s="625" t="s">
        <v>1036</v>
      </c>
      <c r="B102" s="660">
        <v>2009</v>
      </c>
      <c r="C102" s="644">
        <v>2010</v>
      </c>
      <c r="D102" s="644">
        <v>2011</v>
      </c>
      <c r="E102" s="644">
        <v>2012</v>
      </c>
      <c r="G102" s="661"/>
      <c r="H102" s="661"/>
      <c r="I102" s="661"/>
      <c r="J102" s="661"/>
      <c r="K102" s="661"/>
    </row>
    <row r="103" spans="1:12" s="598" customFormat="1" ht="20.100000000000001" customHeight="1">
      <c r="A103" s="625" t="s">
        <v>0</v>
      </c>
      <c r="B103" s="662">
        <v>9500.8363050000007</v>
      </c>
      <c r="C103" s="662">
        <v>11610.816511999999</v>
      </c>
      <c r="D103" s="662">
        <v>11478.007602999998</v>
      </c>
      <c r="E103" s="662">
        <v>15411.604445000006</v>
      </c>
      <c r="F103" s="663"/>
      <c r="G103" s="661"/>
      <c r="H103" s="603"/>
      <c r="I103" s="603"/>
      <c r="J103" s="603"/>
      <c r="K103" s="603"/>
      <c r="L103" s="603"/>
    </row>
    <row r="104" spans="1:12" s="598" customFormat="1" ht="20.100000000000001" customHeight="1">
      <c r="A104" s="664" t="s">
        <v>1037</v>
      </c>
      <c r="B104" s="665">
        <v>17.150382</v>
      </c>
      <c r="C104" s="665">
        <v>21.299734000000001</v>
      </c>
      <c r="D104" s="665">
        <v>47.076702000000004</v>
      </c>
      <c r="E104" s="665">
        <v>51.013681999999996</v>
      </c>
      <c r="F104" s="666"/>
      <c r="H104" s="603"/>
      <c r="I104" s="603"/>
      <c r="J104" s="603"/>
      <c r="K104" s="603"/>
      <c r="L104" s="603"/>
    </row>
    <row r="105" spans="1:12" s="598" customFormat="1" ht="20.100000000000001" customHeight="1">
      <c r="A105" s="664" t="s">
        <v>1038</v>
      </c>
      <c r="B105" s="665">
        <v>385.83199000000002</v>
      </c>
      <c r="C105" s="665">
        <v>493.54550499999999</v>
      </c>
      <c r="D105" s="665">
        <v>509.69133499999998</v>
      </c>
      <c r="E105" s="665">
        <v>525.60618099999999</v>
      </c>
      <c r="F105" s="666"/>
      <c r="H105" s="603"/>
      <c r="I105" s="603"/>
      <c r="J105" s="603"/>
      <c r="K105" s="603"/>
      <c r="L105" s="603"/>
    </row>
    <row r="106" spans="1:12" s="598" customFormat="1" ht="20.100000000000001" customHeight="1">
      <c r="A106" s="664" t="s">
        <v>1039</v>
      </c>
      <c r="B106" s="665">
        <v>8844.1150330000037</v>
      </c>
      <c r="C106" s="665">
        <v>10320.334763000004</v>
      </c>
      <c r="D106" s="665">
        <v>9884.1724090000007</v>
      </c>
      <c r="E106" s="665">
        <v>12646.194973000007</v>
      </c>
      <c r="F106" s="666"/>
      <c r="H106" s="603"/>
      <c r="I106" s="603"/>
      <c r="J106" s="603"/>
      <c r="K106" s="603"/>
      <c r="L106" s="603"/>
    </row>
    <row r="107" spans="1:12" s="598" customFormat="1" ht="20.100000000000001" customHeight="1">
      <c r="A107" s="664" t="s">
        <v>1040</v>
      </c>
      <c r="B107" s="665">
        <v>216.14126099999999</v>
      </c>
      <c r="C107" s="665">
        <v>737.74015399999996</v>
      </c>
      <c r="D107" s="665">
        <v>989.27300100000002</v>
      </c>
      <c r="E107" s="665">
        <v>2148.5252100000002</v>
      </c>
      <c r="F107" s="666"/>
      <c r="H107" s="603"/>
      <c r="I107" s="603"/>
      <c r="J107" s="603"/>
      <c r="K107" s="603"/>
      <c r="L107" s="603"/>
    </row>
    <row r="108" spans="1:12" s="598" customFormat="1" ht="20.100000000000001" customHeight="1">
      <c r="A108" s="648" t="s">
        <v>1041</v>
      </c>
      <c r="B108" s="667">
        <v>37.59778699999697</v>
      </c>
      <c r="C108" s="667">
        <v>37.896355999995649</v>
      </c>
      <c r="D108" s="667">
        <v>47.794155999998111</v>
      </c>
      <c r="E108" s="667">
        <v>40.264398999999685</v>
      </c>
      <c r="F108" s="666"/>
      <c r="H108" s="603"/>
      <c r="I108" s="603"/>
      <c r="J108" s="603"/>
      <c r="K108" s="603"/>
      <c r="L108" s="603"/>
    </row>
    <row r="109" spans="1:12" s="595" customFormat="1" ht="15" customHeight="1">
      <c r="A109" s="617" t="s">
        <v>929</v>
      </c>
      <c r="B109" s="621"/>
      <c r="C109" s="621"/>
      <c r="D109" s="621"/>
      <c r="E109" s="621"/>
    </row>
    <row r="110" spans="1:12" s="595" customFormat="1" ht="15" customHeight="1">
      <c r="A110" s="617"/>
      <c r="B110" s="618"/>
      <c r="C110" s="618"/>
      <c r="D110" s="618"/>
      <c r="E110" s="618"/>
    </row>
    <row r="111" spans="1:12" ht="20.100000000000001" customHeight="1">
      <c r="A111" s="2015" t="s">
        <v>1042</v>
      </c>
      <c r="B111" s="2015"/>
      <c r="C111" s="2015"/>
      <c r="D111" s="2015"/>
      <c r="E111" s="2015"/>
    </row>
    <row r="112" spans="1:12" s="595" customFormat="1" ht="15" customHeight="1">
      <c r="A112" s="668" t="s">
        <v>911</v>
      </c>
      <c r="B112" s="669"/>
      <c r="C112" s="669"/>
      <c r="D112" s="669"/>
      <c r="E112" s="669"/>
    </row>
    <row r="113" spans="1:12" s="598" customFormat="1" ht="15" customHeight="1">
      <c r="A113" s="2023" t="s">
        <v>1043</v>
      </c>
      <c r="B113" s="2018">
        <v>2011</v>
      </c>
      <c r="C113" s="2019"/>
      <c r="D113" s="2019">
        <v>2012</v>
      </c>
      <c r="E113" s="2020"/>
    </row>
    <row r="114" spans="1:12" s="598" customFormat="1" ht="15" customHeight="1">
      <c r="A114" s="2024"/>
      <c r="B114" s="670" t="s">
        <v>1044</v>
      </c>
      <c r="C114" s="671" t="s">
        <v>378</v>
      </c>
      <c r="D114" s="671" t="s">
        <v>1044</v>
      </c>
      <c r="E114" s="672" t="s">
        <v>378</v>
      </c>
      <c r="K114" s="603"/>
    </row>
    <row r="115" spans="1:12" s="598" customFormat="1" ht="20.100000000000001" customHeight="1">
      <c r="A115" s="673" t="s">
        <v>0</v>
      </c>
      <c r="B115" s="674">
        <v>11478.007603</v>
      </c>
      <c r="C115" s="675">
        <v>99.999999999999986</v>
      </c>
      <c r="D115" s="674">
        <v>15411.604444999999</v>
      </c>
      <c r="E115" s="676">
        <v>100</v>
      </c>
      <c r="I115" s="603"/>
      <c r="J115" s="603"/>
      <c r="K115" s="603"/>
      <c r="L115" s="603"/>
    </row>
    <row r="116" spans="1:12" s="598" customFormat="1" ht="20.100000000000001" customHeight="1">
      <c r="A116" s="664" t="s">
        <v>1045</v>
      </c>
      <c r="B116" s="677">
        <v>6345.9070469999997</v>
      </c>
      <c r="C116" s="678">
        <v>55.287531307623226</v>
      </c>
      <c r="D116" s="677">
        <v>14296.468559000001</v>
      </c>
      <c r="E116" s="678">
        <v>92.764310231425767</v>
      </c>
      <c r="I116" s="603"/>
      <c r="J116" s="603"/>
      <c r="K116" s="603"/>
      <c r="L116" s="603"/>
    </row>
    <row r="117" spans="1:12" s="598" customFormat="1" ht="20.100000000000001" customHeight="1">
      <c r="A117" s="664" t="s">
        <v>1046</v>
      </c>
      <c r="B117" s="677">
        <v>575.20315500000004</v>
      </c>
      <c r="C117" s="678">
        <v>5.0113501828458409</v>
      </c>
      <c r="D117" s="677">
        <v>829.09047099999998</v>
      </c>
      <c r="E117" s="678">
        <v>5.3796506000319946</v>
      </c>
      <c r="I117" s="603"/>
      <c r="J117" s="603"/>
      <c r="K117" s="603"/>
      <c r="L117" s="603"/>
    </row>
    <row r="118" spans="1:12" s="598" customFormat="1" ht="20.100000000000001" customHeight="1">
      <c r="A118" s="664" t="s">
        <v>1047</v>
      </c>
      <c r="B118" s="677">
        <v>5.6257700000000002</v>
      </c>
      <c r="C118" s="678">
        <v>4.9013471628382578E-2</v>
      </c>
      <c r="D118" s="677">
        <v>9.4505870000000005</v>
      </c>
      <c r="E118" s="678">
        <v>6.1321240327226696E-2</v>
      </c>
      <c r="I118" s="603"/>
      <c r="J118" s="603"/>
      <c r="K118" s="603"/>
      <c r="L118" s="603"/>
    </row>
    <row r="119" spans="1:12" s="598" customFormat="1" ht="20.100000000000001" customHeight="1">
      <c r="A119" s="664" t="s">
        <v>1048</v>
      </c>
      <c r="B119" s="677">
        <v>4.6390130000000003</v>
      </c>
      <c r="C119" s="678">
        <v>4.0416535347018799E-2</v>
      </c>
      <c r="D119" s="677">
        <v>3.4580280000000001</v>
      </c>
      <c r="E119" s="678">
        <v>2.2437819581606844E-2</v>
      </c>
      <c r="I119" s="603"/>
      <c r="J119" s="603"/>
      <c r="K119" s="603"/>
      <c r="L119" s="603"/>
    </row>
    <row r="120" spans="1:12" s="598" customFormat="1" ht="20.100000000000001" customHeight="1">
      <c r="A120" s="664" t="s">
        <v>1049</v>
      </c>
      <c r="B120" s="677">
        <v>5.1466750000000001</v>
      </c>
      <c r="C120" s="678">
        <v>4.4839445816840344E-2</v>
      </c>
      <c r="D120" s="677">
        <v>23.422961999999998</v>
      </c>
      <c r="E120" s="678">
        <v>0.1519826315526748</v>
      </c>
      <c r="I120" s="603"/>
      <c r="J120" s="603"/>
      <c r="K120" s="603"/>
      <c r="L120" s="603"/>
    </row>
    <row r="121" spans="1:12" s="598" customFormat="1" ht="20.100000000000001" customHeight="1">
      <c r="A121" s="664" t="s">
        <v>1050</v>
      </c>
      <c r="B121" s="677">
        <v>131.44978399999999</v>
      </c>
      <c r="C121" s="678">
        <v>1.1452317209272718</v>
      </c>
      <c r="D121" s="677">
        <v>125.78581699999999</v>
      </c>
      <c r="E121" s="678">
        <v>0.81617600197887774</v>
      </c>
      <c r="I121" s="603"/>
      <c r="J121" s="603"/>
      <c r="K121" s="603"/>
      <c r="L121" s="603"/>
    </row>
    <row r="122" spans="1:12" s="598" customFormat="1" ht="20.100000000000001" customHeight="1">
      <c r="A122" s="679" t="s">
        <v>1051</v>
      </c>
      <c r="B122" s="677">
        <v>2740.3776509999998</v>
      </c>
      <c r="C122" s="678">
        <v>23.875029062393622</v>
      </c>
      <c r="D122" s="677">
        <v>99.857487000000006</v>
      </c>
      <c r="E122" s="678">
        <v>0.6479369968024119</v>
      </c>
      <c r="I122" s="603"/>
      <c r="J122" s="603"/>
      <c r="K122" s="603"/>
      <c r="L122" s="603"/>
    </row>
    <row r="123" spans="1:12" s="598" customFormat="1" ht="20.100000000000001" customHeight="1">
      <c r="A123" s="648" t="s">
        <v>1052</v>
      </c>
      <c r="B123" s="680">
        <v>1669.658508</v>
      </c>
      <c r="C123" s="681">
        <v>14.546588273417788</v>
      </c>
      <c r="D123" s="680">
        <v>24.070533999999999</v>
      </c>
      <c r="E123" s="681">
        <v>0.15618447829946236</v>
      </c>
    </row>
    <row r="124" spans="1:12" s="595" customFormat="1" ht="15" customHeight="1">
      <c r="A124" s="650" t="s">
        <v>1053</v>
      </c>
      <c r="B124" s="682"/>
      <c r="C124" s="682"/>
      <c r="D124" s="682"/>
      <c r="E124" s="682"/>
    </row>
    <row r="125" spans="1:12" s="595" customFormat="1" ht="15" customHeight="1">
      <c r="A125" s="650"/>
      <c r="B125" s="682"/>
      <c r="C125" s="682"/>
      <c r="D125" s="682"/>
      <c r="E125" s="682"/>
    </row>
    <row r="126" spans="1:12" ht="20.100000000000001" customHeight="1">
      <c r="A126" s="2015" t="s">
        <v>1054</v>
      </c>
      <c r="B126" s="2015"/>
      <c r="C126" s="2015"/>
      <c r="D126" s="2015"/>
      <c r="E126" s="2015"/>
    </row>
    <row r="127" spans="1:12" s="595" customFormat="1" ht="15" customHeight="1">
      <c r="A127" s="2030" t="s">
        <v>911</v>
      </c>
      <c r="B127" s="2030"/>
      <c r="C127" s="2030"/>
      <c r="D127" s="2030"/>
      <c r="E127" s="621"/>
    </row>
    <row r="128" spans="1:12" s="598" customFormat="1" ht="27" customHeight="1">
      <c r="A128" s="643" t="s">
        <v>1009</v>
      </c>
      <c r="B128" s="644">
        <v>2005</v>
      </c>
      <c r="C128" s="644">
        <v>2010</v>
      </c>
      <c r="D128" s="644">
        <v>2011</v>
      </c>
      <c r="E128" s="644">
        <v>2012</v>
      </c>
    </row>
    <row r="129" spans="1:10" s="598" customFormat="1" ht="27" customHeight="1">
      <c r="A129" s="645" t="s">
        <v>0</v>
      </c>
      <c r="B129" s="683">
        <v>3186.3912770000002</v>
      </c>
      <c r="C129" s="683">
        <v>11610.816511999999</v>
      </c>
      <c r="D129" s="683">
        <v>11478.007603</v>
      </c>
      <c r="E129" s="683">
        <v>15411.604445000006</v>
      </c>
      <c r="G129" s="684"/>
      <c r="H129" s="684"/>
      <c r="I129" s="684"/>
      <c r="J129" s="684"/>
    </row>
    <row r="130" spans="1:10" s="598" customFormat="1" ht="27" customHeight="1">
      <c r="A130" s="647" t="s">
        <v>1013</v>
      </c>
      <c r="B130" s="677">
        <v>48.646966999999997</v>
      </c>
      <c r="C130" s="677">
        <v>112.270416</v>
      </c>
      <c r="D130" s="677">
        <v>94.625510000000006</v>
      </c>
      <c r="E130" s="677">
        <v>98.305622999999997</v>
      </c>
      <c r="G130" s="684"/>
      <c r="H130" s="684"/>
      <c r="I130" s="684"/>
      <c r="J130" s="684"/>
    </row>
    <row r="131" spans="1:10" s="598" customFormat="1" ht="27" customHeight="1">
      <c r="A131" s="647" t="s">
        <v>1014</v>
      </c>
      <c r="B131" s="677">
        <v>34.120258999999997</v>
      </c>
      <c r="C131" s="677">
        <v>60.009157000000002</v>
      </c>
      <c r="D131" s="677">
        <v>64.564832999999993</v>
      </c>
      <c r="E131" s="677">
        <v>77.712491999999997</v>
      </c>
      <c r="G131" s="684"/>
      <c r="H131" s="684"/>
      <c r="I131" s="684"/>
      <c r="J131" s="684"/>
    </row>
    <row r="132" spans="1:10" s="598" customFormat="1" ht="27" customHeight="1">
      <c r="A132" s="647" t="s">
        <v>1015</v>
      </c>
      <c r="B132" s="677">
        <v>125.750758</v>
      </c>
      <c r="C132" s="677">
        <v>154.475179</v>
      </c>
      <c r="D132" s="677">
        <v>175.40353099999999</v>
      </c>
      <c r="E132" s="677">
        <v>168.71406400000001</v>
      </c>
      <c r="G132" s="684"/>
      <c r="H132" s="684"/>
      <c r="I132" s="684"/>
      <c r="J132" s="684"/>
    </row>
    <row r="133" spans="1:10" s="598" customFormat="1" ht="27" customHeight="1">
      <c r="A133" s="647" t="s">
        <v>1016</v>
      </c>
      <c r="B133" s="677">
        <v>47.760586000000004</v>
      </c>
      <c r="C133" s="677">
        <v>181.10819599999999</v>
      </c>
      <c r="D133" s="677">
        <v>188.734655</v>
      </c>
      <c r="E133" s="677">
        <v>195.16325699999999</v>
      </c>
      <c r="G133" s="684"/>
      <c r="H133" s="684"/>
      <c r="I133" s="684"/>
      <c r="J133" s="684"/>
    </row>
    <row r="134" spans="1:10" s="598" customFormat="1" ht="27" customHeight="1">
      <c r="A134" s="647" t="s">
        <v>1017</v>
      </c>
      <c r="B134" s="677">
        <v>61.407594000000003</v>
      </c>
      <c r="C134" s="677">
        <v>35.912781000000003</v>
      </c>
      <c r="D134" s="677">
        <v>47.817323999999999</v>
      </c>
      <c r="E134" s="677">
        <v>90.198728000000003</v>
      </c>
      <c r="G134" s="684"/>
      <c r="H134" s="684"/>
      <c r="I134" s="684"/>
      <c r="J134" s="684"/>
    </row>
    <row r="135" spans="1:10" s="598" customFormat="1" ht="27" customHeight="1">
      <c r="A135" s="647" t="s">
        <v>1018</v>
      </c>
      <c r="B135" s="677">
        <v>147.95201599999999</v>
      </c>
      <c r="C135" s="677">
        <v>508.98323499999998</v>
      </c>
      <c r="D135" s="677">
        <v>337.01843300000002</v>
      </c>
      <c r="E135" s="677">
        <v>265.35385600000001</v>
      </c>
      <c r="G135" s="684"/>
      <c r="H135" s="684"/>
      <c r="I135" s="684"/>
      <c r="J135" s="684"/>
    </row>
    <row r="136" spans="1:10" s="598" customFormat="1" ht="27" customHeight="1">
      <c r="A136" s="647" t="s">
        <v>1019</v>
      </c>
      <c r="B136" s="677">
        <v>1874.5171499999999</v>
      </c>
      <c r="C136" s="677">
        <v>2147.805777</v>
      </c>
      <c r="D136" s="677">
        <v>2441.9885199999999</v>
      </c>
      <c r="E136" s="677">
        <v>8416.9827590000004</v>
      </c>
      <c r="G136" s="684"/>
      <c r="H136" s="684"/>
      <c r="I136" s="684"/>
      <c r="J136" s="684"/>
    </row>
    <row r="137" spans="1:10" s="598" customFormat="1" ht="27" customHeight="1">
      <c r="A137" s="647" t="s">
        <v>1020</v>
      </c>
      <c r="B137" s="677">
        <v>8.8472340000000003</v>
      </c>
      <c r="C137" s="677">
        <v>1.389219</v>
      </c>
      <c r="D137" s="677">
        <v>0.77714099999999997</v>
      </c>
      <c r="E137" s="677">
        <v>1.05264</v>
      </c>
      <c r="G137" s="684"/>
      <c r="H137" s="684"/>
      <c r="I137" s="684"/>
      <c r="J137" s="684"/>
    </row>
    <row r="138" spans="1:10" s="598" customFormat="1" ht="27" customHeight="1">
      <c r="A138" s="647" t="s">
        <v>1021</v>
      </c>
      <c r="B138" s="677">
        <v>39.656385999999998</v>
      </c>
      <c r="C138" s="677">
        <v>11.487769999999999</v>
      </c>
      <c r="D138" s="677">
        <v>6.5477999999999996</v>
      </c>
      <c r="E138" s="677">
        <v>15.851976000000001</v>
      </c>
      <c r="G138" s="684"/>
      <c r="H138" s="684"/>
      <c r="I138" s="684"/>
      <c r="J138" s="684"/>
    </row>
    <row r="139" spans="1:10" s="598" customFormat="1" ht="27" customHeight="1">
      <c r="A139" s="647" t="s">
        <v>1022</v>
      </c>
      <c r="B139" s="677">
        <v>114.883124</v>
      </c>
      <c r="C139" s="677">
        <v>184.10165799999999</v>
      </c>
      <c r="D139" s="677">
        <v>232.210823</v>
      </c>
      <c r="E139" s="677">
        <v>241.54316399999999</v>
      </c>
      <c r="G139" s="684"/>
      <c r="H139" s="684"/>
      <c r="I139" s="684"/>
      <c r="J139" s="684"/>
    </row>
    <row r="140" spans="1:10" s="598" customFormat="1" ht="27" customHeight="1">
      <c r="A140" s="647" t="s">
        <v>1023</v>
      </c>
      <c r="B140" s="677">
        <v>38.511668999999998</v>
      </c>
      <c r="C140" s="677">
        <v>69.956659999999999</v>
      </c>
      <c r="D140" s="677">
        <v>116.764411</v>
      </c>
      <c r="E140" s="677">
        <v>143.516604</v>
      </c>
      <c r="G140" s="684"/>
      <c r="H140" s="684"/>
      <c r="I140" s="684"/>
      <c r="J140" s="684"/>
    </row>
    <row r="141" spans="1:10" s="598" customFormat="1" ht="27" customHeight="1">
      <c r="A141" s="647" t="s">
        <v>1024</v>
      </c>
      <c r="B141" s="677">
        <v>0.39665499999999998</v>
      </c>
      <c r="C141" s="677">
        <v>9.0796050000000008</v>
      </c>
      <c r="D141" s="677">
        <v>4.0936399999999997</v>
      </c>
      <c r="E141" s="677">
        <v>3.1944469999999998</v>
      </c>
      <c r="G141" s="684"/>
      <c r="H141" s="684"/>
      <c r="I141" s="684"/>
      <c r="J141" s="684"/>
    </row>
    <row r="142" spans="1:10" s="598" customFormat="1" ht="27" customHeight="1">
      <c r="A142" s="647" t="s">
        <v>1025</v>
      </c>
      <c r="B142" s="677">
        <v>76.395649000000006</v>
      </c>
      <c r="C142" s="677">
        <v>398.98666500000002</v>
      </c>
      <c r="D142" s="677">
        <v>174.242142</v>
      </c>
      <c r="E142" s="677">
        <v>187.39182</v>
      </c>
      <c r="G142" s="684"/>
      <c r="H142" s="684"/>
      <c r="I142" s="684"/>
      <c r="J142" s="684"/>
    </row>
    <row r="143" spans="1:10" s="598" customFormat="1" ht="27" customHeight="1">
      <c r="A143" s="647" t="s">
        <v>1026</v>
      </c>
      <c r="B143" s="677">
        <v>3.9267970000000001</v>
      </c>
      <c r="C143" s="677">
        <v>12.266532</v>
      </c>
      <c r="D143" s="677">
        <v>3.5398399999999999</v>
      </c>
      <c r="E143" s="677">
        <v>1.8601030000000001</v>
      </c>
      <c r="G143" s="684"/>
      <c r="H143" s="684"/>
      <c r="I143" s="684"/>
      <c r="J143" s="684"/>
    </row>
    <row r="144" spans="1:10" s="598" customFormat="1" ht="27" customHeight="1">
      <c r="A144" s="647" t="s">
        <v>1027</v>
      </c>
      <c r="B144" s="677">
        <v>229.432096</v>
      </c>
      <c r="C144" s="677">
        <v>1414.402644</v>
      </c>
      <c r="D144" s="677">
        <v>2525.3072080000002</v>
      </c>
      <c r="E144" s="677">
        <v>4617.6388310000002</v>
      </c>
      <c r="G144" s="684"/>
      <c r="H144" s="684"/>
      <c r="I144" s="684"/>
      <c r="J144" s="684"/>
    </row>
    <row r="145" spans="1:11" s="598" customFormat="1" ht="27" customHeight="1">
      <c r="A145" s="647" t="s">
        <v>1028</v>
      </c>
      <c r="B145" s="677">
        <v>260.86878000000002</v>
      </c>
      <c r="C145" s="677">
        <v>553.421469</v>
      </c>
      <c r="D145" s="677">
        <v>476.81194099999999</v>
      </c>
      <c r="E145" s="677">
        <v>465.30400200000003</v>
      </c>
      <c r="G145" s="684"/>
      <c r="H145" s="684"/>
      <c r="I145" s="684"/>
      <c r="J145" s="684"/>
    </row>
    <row r="146" spans="1:11" s="598" customFormat="1" ht="27" customHeight="1">
      <c r="A146" s="647" t="s">
        <v>1055</v>
      </c>
      <c r="B146" s="677">
        <v>39.821105000000003</v>
      </c>
      <c r="C146" s="677">
        <v>5699.3882039999999</v>
      </c>
      <c r="D146" s="677">
        <v>4529.3809440000005</v>
      </c>
      <c r="E146" s="677">
        <v>304.21416799999997</v>
      </c>
      <c r="G146" s="684"/>
      <c r="H146" s="684"/>
      <c r="I146" s="684"/>
      <c r="J146" s="684"/>
    </row>
    <row r="147" spans="1:11" s="598" customFormat="1" ht="27" customHeight="1">
      <c r="A147" s="647" t="s">
        <v>1030</v>
      </c>
      <c r="B147" s="677">
        <v>11.423543</v>
      </c>
      <c r="C147" s="677">
        <v>8.3352050000000002</v>
      </c>
      <c r="D147" s="677">
        <v>6.2959170000000002</v>
      </c>
      <c r="E147" s="677">
        <v>50.091689000000002</v>
      </c>
      <c r="G147" s="684"/>
      <c r="H147" s="684"/>
      <c r="I147" s="684"/>
      <c r="J147" s="684"/>
    </row>
    <row r="148" spans="1:11" s="598" customFormat="1" ht="27" customHeight="1">
      <c r="A148" s="647" t="s">
        <v>1034</v>
      </c>
      <c r="B148" s="677">
        <v>1.1895180000000001</v>
      </c>
      <c r="C148" s="677">
        <v>35.770786999999999</v>
      </c>
      <c r="D148" s="677">
        <v>10.342734999999999</v>
      </c>
      <c r="E148" s="677">
        <v>0</v>
      </c>
      <c r="G148" s="684"/>
      <c r="H148" s="684"/>
      <c r="I148" s="684"/>
      <c r="J148" s="684"/>
    </row>
    <row r="149" spans="1:11" s="598" customFormat="1" ht="27" customHeight="1">
      <c r="A149" s="647" t="s">
        <v>1031</v>
      </c>
      <c r="B149" s="677">
        <v>20.506913000000001</v>
      </c>
      <c r="C149" s="677">
        <v>10.071265</v>
      </c>
      <c r="D149" s="677">
        <v>39.943114000000001</v>
      </c>
      <c r="E149" s="677">
        <v>64.914167000000006</v>
      </c>
      <c r="G149" s="684"/>
      <c r="H149" s="684"/>
      <c r="I149" s="684"/>
      <c r="J149" s="684"/>
    </row>
    <row r="150" spans="1:11" s="598" customFormat="1" ht="27" customHeight="1">
      <c r="A150" s="648" t="s">
        <v>1032</v>
      </c>
      <c r="B150" s="677">
        <v>0.33549299999999999</v>
      </c>
      <c r="C150" s="677">
        <v>1.5940879999999999</v>
      </c>
      <c r="D150" s="680">
        <v>1.5971409999999999</v>
      </c>
      <c r="E150" s="680">
        <v>2.6000549999999998</v>
      </c>
      <c r="G150" s="684"/>
      <c r="H150" s="684"/>
      <c r="I150" s="684"/>
      <c r="J150" s="684"/>
    </row>
    <row r="151" spans="1:11" s="595" customFormat="1" ht="15" customHeight="1">
      <c r="A151" s="650" t="s">
        <v>1053</v>
      </c>
      <c r="B151" s="659"/>
      <c r="C151" s="659"/>
      <c r="D151" s="659"/>
      <c r="E151" s="618"/>
    </row>
    <row r="152" spans="1:11" s="595" customFormat="1" ht="15" customHeight="1">
      <c r="A152" s="685" t="s">
        <v>1056</v>
      </c>
      <c r="B152" s="621"/>
      <c r="C152" s="621"/>
      <c r="D152" s="621"/>
      <c r="E152" s="621"/>
    </row>
    <row r="153" spans="1:11" s="595" customFormat="1" ht="15" customHeight="1">
      <c r="A153" s="686"/>
      <c r="B153" s="621"/>
      <c r="C153" s="621"/>
      <c r="D153" s="621"/>
      <c r="E153" s="621"/>
    </row>
    <row r="154" spans="1:11" ht="20.100000000000001" customHeight="1">
      <c r="A154" s="2015" t="s">
        <v>1057</v>
      </c>
      <c r="B154" s="2015"/>
      <c r="C154" s="2015"/>
      <c r="D154" s="2015"/>
      <c r="E154" s="2015"/>
    </row>
    <row r="155" spans="1:11" s="595" customFormat="1" ht="15" customHeight="1">
      <c r="A155" s="668" t="s">
        <v>911</v>
      </c>
      <c r="B155" s="669"/>
      <c r="C155" s="669"/>
      <c r="D155" s="669"/>
      <c r="E155" s="669"/>
    </row>
    <row r="156" spans="1:11" s="598" customFormat="1" ht="15" customHeight="1">
      <c r="A156" s="2016" t="s">
        <v>1058</v>
      </c>
      <c r="B156" s="2018">
        <v>2011</v>
      </c>
      <c r="C156" s="2019"/>
      <c r="D156" s="2019">
        <v>2012</v>
      </c>
      <c r="E156" s="2020"/>
    </row>
    <row r="157" spans="1:11" s="598" customFormat="1" ht="15" customHeight="1">
      <c r="A157" s="2017"/>
      <c r="B157" s="670" t="s">
        <v>1044</v>
      </c>
      <c r="C157" s="671" t="s">
        <v>378</v>
      </c>
      <c r="D157" s="671" t="s">
        <v>1044</v>
      </c>
      <c r="E157" s="672" t="s">
        <v>378</v>
      </c>
      <c r="H157" s="603"/>
      <c r="I157" s="603"/>
      <c r="J157" s="603"/>
      <c r="K157" s="603"/>
    </row>
    <row r="158" spans="1:11" s="598" customFormat="1" ht="20.100000000000001" customHeight="1">
      <c r="A158" s="673" t="s">
        <v>0</v>
      </c>
      <c r="B158" s="674">
        <v>3904.5396610000003</v>
      </c>
      <c r="C158" s="687">
        <v>100</v>
      </c>
      <c r="D158" s="674">
        <v>6183.917727</v>
      </c>
      <c r="E158" s="687">
        <v>100</v>
      </c>
      <c r="H158" s="603"/>
      <c r="I158" s="603"/>
      <c r="J158" s="603"/>
      <c r="K158" s="603"/>
    </row>
    <row r="159" spans="1:11" s="598" customFormat="1" ht="20.100000000000001" customHeight="1">
      <c r="A159" s="664" t="s">
        <v>1059</v>
      </c>
      <c r="B159" s="677">
        <v>2057.9506070000002</v>
      </c>
      <c r="C159" s="678">
        <v>52.706612960180152</v>
      </c>
      <c r="D159" s="677">
        <v>3876.5767700000001</v>
      </c>
      <c r="E159" s="678">
        <v>62.688039219445457</v>
      </c>
      <c r="F159" s="688"/>
      <c r="G159" s="689"/>
      <c r="H159" s="689"/>
      <c r="I159" s="603"/>
      <c r="J159" s="603"/>
      <c r="K159" s="603"/>
    </row>
    <row r="160" spans="1:11" s="598" customFormat="1" ht="20.100000000000001" customHeight="1">
      <c r="A160" s="664" t="s">
        <v>1060</v>
      </c>
      <c r="B160" s="677">
        <v>775.99415699999997</v>
      </c>
      <c r="C160" s="678">
        <v>19.874152252848635</v>
      </c>
      <c r="D160" s="677">
        <v>849.68893300000002</v>
      </c>
      <c r="E160" s="678">
        <v>13.740301383540707</v>
      </c>
      <c r="F160" s="688"/>
      <c r="G160" s="689"/>
      <c r="H160" s="689"/>
      <c r="I160" s="603"/>
      <c r="J160" s="603"/>
      <c r="K160" s="603"/>
    </row>
    <row r="161" spans="1:13" s="598" customFormat="1" ht="20.100000000000001" customHeight="1">
      <c r="A161" s="664" t="s">
        <v>1061</v>
      </c>
      <c r="B161" s="677">
        <v>632.02138500000001</v>
      </c>
      <c r="C161" s="678">
        <v>16.186834809564505</v>
      </c>
      <c r="D161" s="677">
        <v>714.37608499999999</v>
      </c>
      <c r="E161" s="678">
        <v>11.552160241086597</v>
      </c>
      <c r="F161" s="690"/>
      <c r="G161" s="689"/>
      <c r="H161" s="689"/>
      <c r="I161" s="603"/>
      <c r="J161" s="603"/>
      <c r="K161" s="603"/>
    </row>
    <row r="162" spans="1:13" s="598" customFormat="1" ht="20.100000000000001" customHeight="1">
      <c r="A162" s="664" t="s">
        <v>1062</v>
      </c>
      <c r="B162" s="677">
        <v>277.28718300000003</v>
      </c>
      <c r="C162" s="678">
        <v>7.1016613243719346</v>
      </c>
      <c r="D162" s="677">
        <v>472.42449199999999</v>
      </c>
      <c r="E162" s="678">
        <v>7.6395662564739037</v>
      </c>
      <c r="F162" s="690"/>
      <c r="G162" s="689"/>
      <c r="H162" s="689"/>
      <c r="I162" s="603"/>
      <c r="J162" s="603"/>
      <c r="K162" s="603"/>
    </row>
    <row r="163" spans="1:13" s="598" customFormat="1" ht="20.100000000000001" customHeight="1">
      <c r="A163" s="648" t="s">
        <v>1063</v>
      </c>
      <c r="B163" s="680">
        <v>161.28632899999999</v>
      </c>
      <c r="C163" s="681">
        <v>4.1307386530347756</v>
      </c>
      <c r="D163" s="680">
        <v>270.85144700000001</v>
      </c>
      <c r="E163" s="681">
        <v>4.3799328994533369</v>
      </c>
    </row>
    <row r="164" spans="1:13" s="595" customFormat="1" ht="15" customHeight="1">
      <c r="A164" s="650" t="s">
        <v>1053</v>
      </c>
      <c r="B164" s="682"/>
      <c r="C164" s="682"/>
      <c r="D164" s="682"/>
      <c r="E164" s="682"/>
    </row>
    <row r="165" spans="1:13" s="595" customFormat="1" ht="15" customHeight="1">
      <c r="A165" s="617"/>
      <c r="B165" s="621"/>
      <c r="C165" s="621"/>
      <c r="D165" s="621"/>
      <c r="E165" s="621"/>
    </row>
    <row r="166" spans="1:13" ht="20.100000000000001" customHeight="1">
      <c r="A166" s="2015" t="s">
        <v>1064</v>
      </c>
      <c r="B166" s="2015"/>
      <c r="C166" s="2015"/>
      <c r="D166" s="2015"/>
      <c r="E166" s="2015"/>
    </row>
    <row r="167" spans="1:13" s="595" customFormat="1" ht="15" customHeight="1">
      <c r="A167" s="668" t="s">
        <v>911</v>
      </c>
      <c r="B167" s="669"/>
      <c r="C167" s="669"/>
      <c r="D167" s="669"/>
      <c r="E167" s="669"/>
    </row>
    <row r="168" spans="1:13" s="598" customFormat="1" ht="15" customHeight="1">
      <c r="A168" s="2016" t="s">
        <v>1058</v>
      </c>
      <c r="B168" s="2018">
        <v>2011</v>
      </c>
      <c r="C168" s="2019"/>
      <c r="D168" s="2019">
        <v>2012</v>
      </c>
      <c r="E168" s="2020"/>
    </row>
    <row r="169" spans="1:13" s="598" customFormat="1" ht="15" customHeight="1">
      <c r="A169" s="2017"/>
      <c r="B169" s="670" t="s">
        <v>1044</v>
      </c>
      <c r="C169" s="671" t="s">
        <v>378</v>
      </c>
      <c r="D169" s="671" t="s">
        <v>1044</v>
      </c>
      <c r="E169" s="672" t="s">
        <v>378</v>
      </c>
      <c r="J169" s="603"/>
      <c r="K169" s="603"/>
      <c r="L169" s="603"/>
      <c r="M169" s="603"/>
    </row>
    <row r="170" spans="1:13" s="598" customFormat="1" ht="20.100000000000001" customHeight="1">
      <c r="A170" s="673" t="s">
        <v>0</v>
      </c>
      <c r="B170" s="691">
        <v>11478.007603000004</v>
      </c>
      <c r="C170" s="692">
        <v>100</v>
      </c>
      <c r="D170" s="674">
        <v>15411.604444999997</v>
      </c>
      <c r="E170" s="687">
        <v>100</v>
      </c>
      <c r="J170" s="603"/>
      <c r="K170" s="603"/>
      <c r="L170" s="603"/>
      <c r="M170" s="603"/>
    </row>
    <row r="171" spans="1:13" s="598" customFormat="1" ht="20.100000000000001" customHeight="1">
      <c r="A171" s="664" t="s">
        <v>1065</v>
      </c>
      <c r="B171" s="693">
        <v>545.28107499999999</v>
      </c>
      <c r="C171" s="693">
        <v>4.7506596428589232</v>
      </c>
      <c r="D171" s="693">
        <v>4049.5582279999999</v>
      </c>
      <c r="E171" s="693">
        <v>26.276032728790948</v>
      </c>
      <c r="J171" s="603"/>
      <c r="K171" s="603"/>
      <c r="L171" s="603"/>
      <c r="M171" s="603"/>
    </row>
    <row r="172" spans="1:13" s="598" customFormat="1" ht="20.100000000000001" customHeight="1">
      <c r="A172" s="664" t="s">
        <v>1059</v>
      </c>
      <c r="B172" s="693">
        <v>2057.9506070000002</v>
      </c>
      <c r="C172" s="693">
        <v>17.929510749427578</v>
      </c>
      <c r="D172" s="694">
        <v>3876.5767700000001</v>
      </c>
      <c r="E172" s="693">
        <v>25.153622284003546</v>
      </c>
      <c r="J172" s="603"/>
      <c r="K172" s="603"/>
      <c r="L172" s="603"/>
      <c r="M172" s="603"/>
    </row>
    <row r="173" spans="1:13" s="598" customFormat="1" ht="20.100000000000001" customHeight="1">
      <c r="A173" s="664" t="s">
        <v>1066</v>
      </c>
      <c r="B173" s="695">
        <v>75.093228999999994</v>
      </c>
      <c r="C173" s="693">
        <v>0.65423574889750813</v>
      </c>
      <c r="D173" s="693">
        <v>1890.220084</v>
      </c>
      <c r="E173" s="693">
        <v>12.264914342602701</v>
      </c>
      <c r="J173" s="603"/>
      <c r="K173" s="603"/>
      <c r="L173" s="603"/>
      <c r="M173" s="603"/>
    </row>
    <row r="174" spans="1:13" s="598" customFormat="1" ht="20.100000000000001" customHeight="1">
      <c r="A174" s="664" t="s">
        <v>1067</v>
      </c>
      <c r="B174" s="695">
        <v>629.27960099999996</v>
      </c>
      <c r="C174" s="693">
        <v>5.4824811305711743</v>
      </c>
      <c r="D174" s="694">
        <v>900.87245099999996</v>
      </c>
      <c r="E174" s="693">
        <v>5.8454163822785556</v>
      </c>
      <c r="J174" s="603"/>
      <c r="K174" s="603"/>
      <c r="L174" s="603"/>
      <c r="M174" s="603"/>
    </row>
    <row r="175" spans="1:13" s="598" customFormat="1" ht="20.100000000000001" customHeight="1">
      <c r="A175" s="664" t="s">
        <v>1060</v>
      </c>
      <c r="B175" s="693">
        <v>775.99415699999997</v>
      </c>
      <c r="C175" s="693">
        <v>6.7607043298802019</v>
      </c>
      <c r="D175" s="693">
        <v>849.68893300000002</v>
      </c>
      <c r="E175" s="693">
        <v>5.5133061326114268</v>
      </c>
      <c r="J175" s="603"/>
      <c r="K175" s="603"/>
      <c r="L175" s="603"/>
      <c r="M175" s="603"/>
    </row>
    <row r="176" spans="1:13" s="598" customFormat="1" ht="20.100000000000001" customHeight="1">
      <c r="A176" s="664" t="s">
        <v>1061</v>
      </c>
      <c r="B176" s="695">
        <v>632.02138500000001</v>
      </c>
      <c r="C176" s="693">
        <v>5.506368412186875</v>
      </c>
      <c r="D176" s="693">
        <v>714.37608499999999</v>
      </c>
      <c r="E176" s="693">
        <v>4.6353128744604248</v>
      </c>
      <c r="J176" s="603"/>
      <c r="K176" s="603"/>
      <c r="L176" s="603"/>
      <c r="M176" s="603"/>
    </row>
    <row r="177" spans="1:13" s="598" customFormat="1" ht="20.100000000000001" customHeight="1">
      <c r="A177" s="664" t="s">
        <v>1062</v>
      </c>
      <c r="B177" s="695">
        <v>277.28718300000003</v>
      </c>
      <c r="C177" s="693">
        <v>2.415812853508875</v>
      </c>
      <c r="D177" s="695">
        <v>472.42449199999999</v>
      </c>
      <c r="E177" s="693">
        <v>3.0653816329504169</v>
      </c>
      <c r="J177" s="603"/>
      <c r="K177" s="603"/>
      <c r="L177" s="603"/>
      <c r="M177" s="603"/>
    </row>
    <row r="178" spans="1:13" s="598" customFormat="1" ht="20.100000000000001" customHeight="1">
      <c r="A178" s="664" t="s">
        <v>1068</v>
      </c>
      <c r="B178" s="693">
        <v>352.65977500000002</v>
      </c>
      <c r="C178" s="693">
        <v>3.0724825004282574</v>
      </c>
      <c r="D178" s="693">
        <v>423.61372599999999</v>
      </c>
      <c r="E178" s="693">
        <v>2.7486672624629516</v>
      </c>
      <c r="J178" s="603"/>
      <c r="K178" s="603"/>
      <c r="L178" s="603"/>
      <c r="M178" s="603"/>
    </row>
    <row r="179" spans="1:13" s="598" customFormat="1" ht="20.100000000000001" customHeight="1">
      <c r="A179" s="664" t="s">
        <v>1063</v>
      </c>
      <c r="B179" s="695">
        <v>161.28632899999999</v>
      </c>
      <c r="C179" s="693">
        <v>1.405177053183382</v>
      </c>
      <c r="D179" s="695">
        <v>270.85144700000001</v>
      </c>
      <c r="E179" s="693">
        <v>1.7574513280988899</v>
      </c>
      <c r="J179" s="603"/>
      <c r="K179" s="603"/>
      <c r="L179" s="603"/>
      <c r="M179" s="603"/>
    </row>
    <row r="180" spans="1:13" s="598" customFormat="1" ht="20.100000000000001" customHeight="1">
      <c r="A180" s="664" t="s">
        <v>1069</v>
      </c>
      <c r="B180" s="696">
        <v>176.30618899999999</v>
      </c>
      <c r="C180" s="693">
        <v>1.5360347814538726</v>
      </c>
      <c r="D180" s="693">
        <v>249.29808600000001</v>
      </c>
      <c r="E180" s="693">
        <v>1.6175998215479765</v>
      </c>
      <c r="J180" s="603"/>
      <c r="K180" s="603"/>
      <c r="L180" s="603"/>
      <c r="M180" s="603"/>
    </row>
    <row r="181" spans="1:13" s="598" customFormat="1" ht="20.100000000000001" customHeight="1">
      <c r="A181" s="648" t="s">
        <v>1070</v>
      </c>
      <c r="B181" s="697">
        <v>5794.8480730000038</v>
      </c>
      <c r="C181" s="698">
        <v>50.48653279760336</v>
      </c>
      <c r="D181" s="697">
        <v>1714.124143</v>
      </c>
      <c r="E181" s="697">
        <v>11.122295210192181</v>
      </c>
    </row>
    <row r="182" spans="1:13" s="595" customFormat="1" ht="15" customHeight="1">
      <c r="A182" s="650" t="s">
        <v>1053</v>
      </c>
      <c r="B182" s="682"/>
      <c r="C182" s="682"/>
      <c r="D182" s="682"/>
      <c r="E182" s="682"/>
    </row>
    <row r="183" spans="1:13" s="595" customFormat="1" ht="15" customHeight="1">
      <c r="A183" s="617"/>
      <c r="B183" s="621"/>
      <c r="C183" s="621"/>
      <c r="D183" s="621"/>
      <c r="E183" s="621"/>
    </row>
    <row r="184" spans="1:13" ht="20.100000000000001" customHeight="1">
      <c r="A184" s="2015" t="s">
        <v>1071</v>
      </c>
      <c r="B184" s="2015"/>
      <c r="C184" s="2015"/>
      <c r="D184" s="2015"/>
      <c r="E184" s="2015"/>
    </row>
    <row r="185" spans="1:13" s="595" customFormat="1" ht="15" customHeight="1">
      <c r="A185" s="668" t="s">
        <v>911</v>
      </c>
      <c r="B185" s="669"/>
      <c r="C185" s="669"/>
      <c r="D185" s="669"/>
      <c r="E185" s="669"/>
    </row>
    <row r="186" spans="1:13" s="598" customFormat="1" ht="15" customHeight="1">
      <c r="A186" s="2016" t="s">
        <v>1072</v>
      </c>
      <c r="B186" s="2018">
        <v>2011</v>
      </c>
      <c r="C186" s="2019"/>
      <c r="D186" s="2019">
        <v>2012</v>
      </c>
      <c r="E186" s="2020"/>
      <c r="J186" s="603"/>
      <c r="K186" s="603"/>
      <c r="L186" s="603"/>
      <c r="M186" s="603"/>
    </row>
    <row r="187" spans="1:13" s="598" customFormat="1" ht="15" customHeight="1">
      <c r="A187" s="2017"/>
      <c r="B187" s="670" t="s">
        <v>1044</v>
      </c>
      <c r="C187" s="671" t="s">
        <v>378</v>
      </c>
      <c r="D187" s="671" t="s">
        <v>1044</v>
      </c>
      <c r="E187" s="672" t="s">
        <v>378</v>
      </c>
      <c r="J187" s="603"/>
      <c r="K187" s="603"/>
      <c r="L187" s="603"/>
      <c r="M187" s="603"/>
    </row>
    <row r="188" spans="1:13" s="598" customFormat="1" ht="20.100000000000001" customHeight="1">
      <c r="A188" s="673" t="s">
        <v>0</v>
      </c>
      <c r="B188" s="674">
        <v>11478.007602999998</v>
      </c>
      <c r="C188" s="676">
        <v>100.00000000000003</v>
      </c>
      <c r="D188" s="674">
        <v>15411.604445000001</v>
      </c>
      <c r="E188" s="676">
        <v>100</v>
      </c>
      <c r="J188" s="603"/>
      <c r="K188" s="603"/>
      <c r="L188" s="603"/>
      <c r="M188" s="603"/>
    </row>
    <row r="189" spans="1:13" s="598" customFormat="1" ht="20.100000000000001" customHeight="1">
      <c r="A189" s="664" t="s">
        <v>1073</v>
      </c>
      <c r="B189" s="678">
        <v>7262.5501359999998</v>
      </c>
      <c r="C189" s="678">
        <v>63.273613219264583</v>
      </c>
      <c r="D189" s="678">
        <v>8930.5563719999991</v>
      </c>
      <c r="E189" s="678">
        <v>57.946960706594993</v>
      </c>
      <c r="J189" s="603"/>
      <c r="K189" s="603"/>
      <c r="L189" s="603"/>
      <c r="M189" s="603"/>
    </row>
    <row r="190" spans="1:13" s="598" customFormat="1" ht="20.100000000000001" customHeight="1">
      <c r="A190" s="664" t="s">
        <v>1074</v>
      </c>
      <c r="B190" s="678">
        <v>3914.7145300000002</v>
      </c>
      <c r="C190" s="678">
        <v>34.106220046210936</v>
      </c>
      <c r="D190" s="678">
        <v>6234.1676020000004</v>
      </c>
      <c r="E190" s="678">
        <v>40.451126449865228</v>
      </c>
    </row>
    <row r="191" spans="1:13" s="598" customFormat="1" ht="20.100000000000001" customHeight="1">
      <c r="A191" s="648" t="s">
        <v>1075</v>
      </c>
      <c r="B191" s="681">
        <v>300.74293699999998</v>
      </c>
      <c r="C191" s="681">
        <v>2.6201667345245094</v>
      </c>
      <c r="D191" s="681">
        <v>246.880471</v>
      </c>
      <c r="E191" s="681">
        <v>1.6019128435397629</v>
      </c>
    </row>
    <row r="192" spans="1:13" s="595" customFormat="1" ht="15" customHeight="1">
      <c r="A192" s="650" t="s">
        <v>1053</v>
      </c>
      <c r="B192" s="682"/>
      <c r="C192" s="682"/>
      <c r="D192" s="682"/>
      <c r="E192" s="682"/>
    </row>
    <row r="193" spans="1:10" s="595" customFormat="1" ht="15" customHeight="1">
      <c r="A193" s="650"/>
      <c r="B193" s="682"/>
      <c r="C193" s="682"/>
      <c r="D193" s="682"/>
      <c r="E193" s="682"/>
    </row>
    <row r="194" spans="1:10" s="699" customFormat="1" ht="168" customHeight="1">
      <c r="A194" s="2029" t="s">
        <v>1076</v>
      </c>
      <c r="B194" s="2029"/>
      <c r="C194" s="2029"/>
      <c r="D194" s="2029"/>
      <c r="E194" s="2029"/>
    </row>
    <row r="195" spans="1:10" ht="15" customHeight="1">
      <c r="A195" s="592"/>
      <c r="B195" s="592"/>
      <c r="C195" s="592"/>
      <c r="D195" s="592"/>
      <c r="E195" s="592"/>
    </row>
    <row r="196" spans="1:10" ht="20.100000000000001" customHeight="1">
      <c r="A196" s="2015" t="s">
        <v>1077</v>
      </c>
      <c r="B196" s="2015"/>
      <c r="C196" s="2015"/>
      <c r="D196" s="2015"/>
      <c r="E196" s="2015"/>
    </row>
    <row r="197" spans="1:10" s="595" customFormat="1" ht="15" customHeight="1">
      <c r="A197" s="668" t="s">
        <v>1078</v>
      </c>
      <c r="B197" s="700"/>
      <c r="C197" s="700"/>
      <c r="D197" s="700"/>
      <c r="E197" s="700"/>
    </row>
    <row r="198" spans="1:10" s="598" customFormat="1" ht="15" customHeight="1">
      <c r="A198" s="2016" t="s">
        <v>1079</v>
      </c>
      <c r="B198" s="2025" t="s">
        <v>1080</v>
      </c>
      <c r="C198" s="2026">
        <v>2008</v>
      </c>
      <c r="D198" s="2026" t="s">
        <v>912</v>
      </c>
      <c r="E198" s="2027"/>
    </row>
    <row r="199" spans="1:10" s="598" customFormat="1" ht="15" customHeight="1">
      <c r="A199" s="2017"/>
      <c r="B199" s="670" t="s">
        <v>1081</v>
      </c>
      <c r="C199" s="671" t="s">
        <v>378</v>
      </c>
      <c r="D199" s="671" t="s">
        <v>1081</v>
      </c>
      <c r="E199" s="672" t="s">
        <v>378</v>
      </c>
    </row>
    <row r="200" spans="1:10" s="598" customFormat="1" ht="27" customHeight="1">
      <c r="A200" s="673" t="s">
        <v>1082</v>
      </c>
      <c r="B200" s="701">
        <v>833900.43799999997</v>
      </c>
      <c r="C200" s="702">
        <v>100</v>
      </c>
      <c r="D200" s="701">
        <v>870626.20600000001</v>
      </c>
      <c r="E200" s="702">
        <v>100</v>
      </c>
      <c r="G200" s="703"/>
      <c r="I200" s="703"/>
    </row>
    <row r="201" spans="1:10" s="598" customFormat="1" ht="27" customHeight="1">
      <c r="A201" s="704" t="s">
        <v>1083</v>
      </c>
      <c r="B201" s="705">
        <v>187541.43700000001</v>
      </c>
      <c r="C201" s="706">
        <v>22.489667645431794</v>
      </c>
      <c r="D201" s="705">
        <v>269503.50199999998</v>
      </c>
      <c r="E201" s="706">
        <v>30.955133229702021</v>
      </c>
      <c r="H201" s="602"/>
      <c r="J201" s="602"/>
    </row>
    <row r="202" spans="1:10" s="598" customFormat="1" ht="27" customHeight="1">
      <c r="A202" s="704" t="s">
        <v>1084</v>
      </c>
      <c r="B202" s="705">
        <v>47981.523999999998</v>
      </c>
      <c r="C202" s="706">
        <v>5.7538672260536696</v>
      </c>
      <c r="D202" s="705">
        <v>125916.283</v>
      </c>
      <c r="E202" s="706">
        <v>14.462726039284876</v>
      </c>
      <c r="H202" s="602"/>
      <c r="J202" s="602"/>
    </row>
    <row r="203" spans="1:10" s="598" customFormat="1" ht="27" customHeight="1">
      <c r="A203" s="704" t="s">
        <v>1066</v>
      </c>
      <c r="B203" s="705">
        <v>21998.032999999999</v>
      </c>
      <c r="C203" s="706">
        <v>2.637968754730406</v>
      </c>
      <c r="D203" s="705">
        <v>109571.22199999999</v>
      </c>
      <c r="E203" s="706">
        <v>12.585334698735224</v>
      </c>
      <c r="H203" s="602"/>
      <c r="J203" s="602"/>
    </row>
    <row r="204" spans="1:10" s="598" customFormat="1" ht="27" customHeight="1">
      <c r="A204" s="704" t="s">
        <v>1067</v>
      </c>
      <c r="B204" s="705">
        <v>95396.66</v>
      </c>
      <c r="C204" s="706">
        <v>11.43981411363643</v>
      </c>
      <c r="D204" s="705">
        <v>108896.587</v>
      </c>
      <c r="E204" s="706">
        <v>12.507846220287103</v>
      </c>
      <c r="H204" s="602"/>
      <c r="J204" s="602"/>
    </row>
    <row r="205" spans="1:10" s="598" customFormat="1" ht="27" customHeight="1">
      <c r="A205" s="704" t="s">
        <v>1085</v>
      </c>
      <c r="B205" s="705">
        <v>76545.638000000006</v>
      </c>
      <c r="C205" s="706">
        <v>9.1792298590926045</v>
      </c>
      <c r="D205" s="705">
        <v>76574.066999999995</v>
      </c>
      <c r="E205" s="706">
        <v>8.79528625169824</v>
      </c>
      <c r="H205" s="602"/>
      <c r="J205" s="602"/>
    </row>
    <row r="206" spans="1:10" s="598" customFormat="1" ht="27" customHeight="1">
      <c r="A206" s="704" t="s">
        <v>1065</v>
      </c>
      <c r="B206" s="705">
        <v>91739.911999999997</v>
      </c>
      <c r="C206" s="706">
        <v>11.001302771830417</v>
      </c>
      <c r="D206" s="705">
        <v>65532.173999999999</v>
      </c>
      <c r="E206" s="706">
        <v>7.5270160200070979</v>
      </c>
      <c r="H206" s="602"/>
      <c r="J206" s="602"/>
    </row>
    <row r="207" spans="1:10" s="598" customFormat="1" ht="27" customHeight="1">
      <c r="A207" s="704" t="s">
        <v>1069</v>
      </c>
      <c r="B207" s="705">
        <v>20442.267</v>
      </c>
      <c r="C207" s="706">
        <v>2.4514037969602316</v>
      </c>
      <c r="D207" s="705">
        <v>24800.365000000002</v>
      </c>
      <c r="E207" s="706">
        <v>2.8485663341036624</v>
      </c>
      <c r="H207" s="602"/>
      <c r="J207" s="602"/>
    </row>
    <row r="208" spans="1:10" s="598" customFormat="1" ht="27" customHeight="1">
      <c r="A208" s="704" t="s">
        <v>1047</v>
      </c>
      <c r="B208" s="705">
        <v>118685.92200000001</v>
      </c>
      <c r="C208" s="706">
        <v>14.232624974349756</v>
      </c>
      <c r="D208" s="705">
        <v>23967.674999999999</v>
      </c>
      <c r="E208" s="706">
        <v>2.7529236812336428</v>
      </c>
      <c r="H208" s="602"/>
      <c r="J208" s="602"/>
    </row>
    <row r="209" spans="1:10" s="598" customFormat="1" ht="27" customHeight="1">
      <c r="A209" s="704" t="s">
        <v>1086</v>
      </c>
      <c r="B209" s="705">
        <v>9905.4869999999992</v>
      </c>
      <c r="C209" s="706">
        <v>1.1878500776132221</v>
      </c>
      <c r="D209" s="705">
        <v>23072.52</v>
      </c>
      <c r="E209" s="706">
        <v>2.6501063075052897</v>
      </c>
      <c r="H209" s="602"/>
      <c r="J209" s="602"/>
    </row>
    <row r="210" spans="1:10" s="598" customFormat="1" ht="27" customHeight="1">
      <c r="A210" s="704" t="s">
        <v>1087</v>
      </c>
      <c r="B210" s="705">
        <v>3280.326</v>
      </c>
      <c r="C210" s="706">
        <v>0.39337142067792036</v>
      </c>
      <c r="D210" s="705">
        <v>16187.906999999999</v>
      </c>
      <c r="E210" s="706">
        <v>1.8593406548573383</v>
      </c>
      <c r="H210" s="602"/>
      <c r="J210" s="602"/>
    </row>
    <row r="211" spans="1:10" s="598" customFormat="1" ht="27" customHeight="1">
      <c r="A211" s="704" t="s">
        <v>1088</v>
      </c>
      <c r="B211" s="705">
        <v>512</v>
      </c>
      <c r="C211" s="706">
        <v>6.1398216941576905E-2</v>
      </c>
      <c r="D211" s="705">
        <v>8148</v>
      </c>
      <c r="E211" s="706">
        <v>0.93587810059556142</v>
      </c>
      <c r="H211" s="602"/>
      <c r="J211" s="602"/>
    </row>
    <row r="212" spans="1:10" s="598" customFormat="1" ht="27" customHeight="1">
      <c r="A212" s="704" t="s">
        <v>1089</v>
      </c>
      <c r="B212" s="705">
        <v>19797.669999999998</v>
      </c>
      <c r="C212" s="706">
        <v>2.3741047609331032</v>
      </c>
      <c r="D212" s="705">
        <v>5101.0460000000003</v>
      </c>
      <c r="E212" s="706">
        <v>0.58590540519521184</v>
      </c>
      <c r="H212" s="602"/>
      <c r="J212" s="602"/>
    </row>
    <row r="213" spans="1:10" s="598" customFormat="1" ht="27" customHeight="1">
      <c r="A213" s="704" t="s">
        <v>1090</v>
      </c>
      <c r="B213" s="705">
        <v>2049.5140000000001</v>
      </c>
      <c r="C213" s="706">
        <v>0.24577442421249815</v>
      </c>
      <c r="D213" s="705">
        <v>4216.0730000000003</v>
      </c>
      <c r="E213" s="706">
        <v>0.48425753451303766</v>
      </c>
      <c r="H213" s="602"/>
      <c r="J213" s="602"/>
    </row>
    <row r="214" spans="1:10" s="598" customFormat="1" ht="27" customHeight="1">
      <c r="A214" s="704" t="s">
        <v>1091</v>
      </c>
      <c r="B214" s="705">
        <v>0</v>
      </c>
      <c r="C214" s="706">
        <v>0</v>
      </c>
      <c r="D214" s="705">
        <v>2709.8159999999998</v>
      </c>
      <c r="E214" s="706">
        <v>0.31124907352030701</v>
      </c>
      <c r="H214" s="602"/>
      <c r="J214" s="602"/>
    </row>
    <row r="215" spans="1:10" s="598" customFormat="1" ht="27" customHeight="1">
      <c r="A215" s="704" t="s">
        <v>1092</v>
      </c>
      <c r="B215" s="705">
        <v>0</v>
      </c>
      <c r="C215" s="706">
        <v>0</v>
      </c>
      <c r="D215" s="705">
        <v>1847.9690000000001</v>
      </c>
      <c r="E215" s="706">
        <v>0.212257451850697</v>
      </c>
      <c r="H215" s="602"/>
      <c r="J215" s="602"/>
    </row>
    <row r="216" spans="1:10" s="598" customFormat="1" ht="27" customHeight="1">
      <c r="A216" s="704" t="s">
        <v>1093</v>
      </c>
      <c r="B216" s="705">
        <v>0</v>
      </c>
      <c r="C216" s="706">
        <v>0</v>
      </c>
      <c r="D216" s="705">
        <v>1206</v>
      </c>
      <c r="E216" s="706">
        <v>0.13852098543424732</v>
      </c>
      <c r="H216" s="602"/>
      <c r="J216" s="602"/>
    </row>
    <row r="217" spans="1:10" s="598" customFormat="1" ht="27" customHeight="1">
      <c r="A217" s="704" t="s">
        <v>1094</v>
      </c>
      <c r="B217" s="705">
        <v>22102</v>
      </c>
      <c r="C217" s="706">
        <v>2.6504363102397126</v>
      </c>
      <c r="D217" s="705">
        <v>1123</v>
      </c>
      <c r="E217" s="706">
        <v>0.12898761744830825</v>
      </c>
      <c r="H217" s="602"/>
      <c r="J217" s="602"/>
    </row>
    <row r="218" spans="1:10" s="598" customFormat="1" ht="27" customHeight="1">
      <c r="A218" s="704" t="s">
        <v>1095</v>
      </c>
      <c r="B218" s="705">
        <v>4902</v>
      </c>
      <c r="C218" s="706">
        <v>0.58783995985861326</v>
      </c>
      <c r="D218" s="705">
        <v>658</v>
      </c>
      <c r="E218" s="706">
        <v>7.5577784755998939E-2</v>
      </c>
      <c r="H218" s="602"/>
      <c r="J218" s="602"/>
    </row>
    <row r="219" spans="1:10" s="598" customFormat="1" ht="27" customHeight="1">
      <c r="A219" s="704" t="s">
        <v>1096</v>
      </c>
      <c r="B219" s="705">
        <v>12479</v>
      </c>
      <c r="C219" s="706">
        <v>1.496461619558473</v>
      </c>
      <c r="D219" s="705">
        <v>630</v>
      </c>
      <c r="E219" s="706">
        <v>7.2361708808935166E-2</v>
      </c>
      <c r="H219" s="602"/>
      <c r="J219" s="602"/>
    </row>
    <row r="220" spans="1:10" s="598" customFormat="1" ht="27" customHeight="1">
      <c r="A220" s="704" t="s">
        <v>1097</v>
      </c>
      <c r="B220" s="707">
        <v>565</v>
      </c>
      <c r="C220" s="608">
        <v>6.7753891742169822E-2</v>
      </c>
      <c r="D220" s="707">
        <v>487</v>
      </c>
      <c r="E220" s="608">
        <v>5.5936749507859408E-2</v>
      </c>
      <c r="H220" s="602"/>
      <c r="J220" s="602"/>
    </row>
    <row r="221" spans="1:10" s="598" customFormat="1" ht="27" customHeight="1">
      <c r="A221" s="704" t="s">
        <v>1098</v>
      </c>
      <c r="B221" s="707">
        <v>2047</v>
      </c>
      <c r="C221" s="608">
        <v>0.24547294937384362</v>
      </c>
      <c r="D221" s="707">
        <v>477</v>
      </c>
      <c r="E221" s="608">
        <v>5.4788150955336623E-2</v>
      </c>
      <c r="H221" s="602"/>
      <c r="J221" s="602"/>
    </row>
    <row r="222" spans="1:10" s="598" customFormat="1" ht="27" customHeight="1">
      <c r="A222" s="704" t="s">
        <v>1068</v>
      </c>
      <c r="B222" s="707">
        <v>47607</v>
      </c>
      <c r="C222" s="608">
        <v>5.7089549100344765</v>
      </c>
      <c r="D222" s="707">
        <v>0</v>
      </c>
      <c r="E222" s="608">
        <v>0</v>
      </c>
      <c r="H222" s="602"/>
      <c r="J222" s="602"/>
    </row>
    <row r="223" spans="1:10" s="598" customFormat="1" ht="27" customHeight="1">
      <c r="A223" s="704" t="s">
        <v>1099</v>
      </c>
      <c r="B223" s="707">
        <v>21796.45</v>
      </c>
      <c r="C223" s="608">
        <v>2.6137952454223323</v>
      </c>
      <c r="D223" s="707">
        <v>0</v>
      </c>
      <c r="E223" s="608">
        <v>0</v>
      </c>
      <c r="H223" s="602"/>
      <c r="J223" s="602"/>
    </row>
    <row r="224" spans="1:10" s="598" customFormat="1" ht="27" customHeight="1">
      <c r="A224" s="704" t="s">
        <v>1100</v>
      </c>
      <c r="B224" s="707">
        <v>23666</v>
      </c>
      <c r="C224" s="608">
        <v>2.8379886760534356</v>
      </c>
      <c r="D224" s="707">
        <v>0</v>
      </c>
      <c r="E224" s="608">
        <v>0</v>
      </c>
      <c r="H224" s="602"/>
      <c r="J224" s="602"/>
    </row>
    <row r="225" spans="1:11" s="598" customFormat="1" ht="27" customHeight="1">
      <c r="A225" s="704" t="s">
        <v>1101</v>
      </c>
      <c r="B225" s="707">
        <v>1835</v>
      </c>
      <c r="C225" s="608">
        <v>0.22005025017147192</v>
      </c>
      <c r="D225" s="707">
        <v>0</v>
      </c>
      <c r="E225" s="608">
        <v>0</v>
      </c>
      <c r="H225" s="602"/>
      <c r="J225" s="602"/>
    </row>
    <row r="226" spans="1:11" s="598" customFormat="1" ht="27" customHeight="1">
      <c r="A226" s="704" t="s">
        <v>1102</v>
      </c>
      <c r="B226" s="707">
        <v>503</v>
      </c>
      <c r="C226" s="608">
        <v>6.0318951409400745E-2</v>
      </c>
      <c r="D226" s="707">
        <v>0</v>
      </c>
      <c r="E226" s="608">
        <v>0</v>
      </c>
      <c r="H226" s="602"/>
      <c r="J226" s="602"/>
    </row>
    <row r="227" spans="1:11" s="598" customFormat="1" ht="27" customHeight="1">
      <c r="A227" s="708" t="s">
        <v>1103</v>
      </c>
      <c r="B227" s="709">
        <v>521.59799999999996</v>
      </c>
      <c r="C227" s="710">
        <v>6.2549193672446546E-2</v>
      </c>
      <c r="D227" s="709">
        <v>0</v>
      </c>
      <c r="E227" s="710">
        <v>0</v>
      </c>
      <c r="H227" s="602"/>
      <c r="J227" s="602"/>
    </row>
    <row r="228" spans="1:11" s="595" customFormat="1" ht="15" customHeight="1">
      <c r="A228" s="617" t="s">
        <v>1104</v>
      </c>
      <c r="B228" s="621"/>
      <c r="C228" s="621"/>
      <c r="D228" s="621"/>
      <c r="E228" s="621"/>
    </row>
    <row r="229" spans="1:11" s="595" customFormat="1" ht="15" customHeight="1">
      <c r="A229" s="620" t="s">
        <v>1000</v>
      </c>
      <c r="B229" s="621"/>
      <c r="C229" s="621"/>
      <c r="D229" s="621"/>
      <c r="E229" s="621"/>
    </row>
    <row r="230" spans="1:11" s="595" customFormat="1" ht="15" customHeight="1">
      <c r="A230" s="617"/>
      <c r="B230" s="621"/>
      <c r="C230" s="621"/>
      <c r="D230" s="621"/>
      <c r="E230" s="621"/>
    </row>
    <row r="231" spans="1:11" ht="20.100000000000001" customHeight="1">
      <c r="A231" s="2015" t="s">
        <v>1105</v>
      </c>
      <c r="B231" s="2015"/>
      <c r="C231" s="2015"/>
      <c r="D231" s="2015"/>
      <c r="E231" s="2015"/>
    </row>
    <row r="232" spans="1:11" s="595" customFormat="1" ht="15" customHeight="1">
      <c r="A232" s="711" t="s">
        <v>1106</v>
      </c>
      <c r="B232" s="700"/>
      <c r="C232" s="700"/>
      <c r="D232" s="700"/>
      <c r="E232" s="700"/>
    </row>
    <row r="233" spans="1:11" s="598" customFormat="1" ht="15" customHeight="1">
      <c r="A233" s="2016" t="s">
        <v>1079</v>
      </c>
      <c r="B233" s="2025" t="s">
        <v>1080</v>
      </c>
      <c r="C233" s="2026"/>
      <c r="D233" s="2026" t="s">
        <v>912</v>
      </c>
      <c r="E233" s="2027"/>
    </row>
    <row r="234" spans="1:11" s="598" customFormat="1" ht="15" customHeight="1">
      <c r="A234" s="2017"/>
      <c r="B234" s="670" t="s">
        <v>1081</v>
      </c>
      <c r="C234" s="712" t="s">
        <v>378</v>
      </c>
      <c r="D234" s="671" t="s">
        <v>1081</v>
      </c>
      <c r="E234" s="713" t="s">
        <v>378</v>
      </c>
    </row>
    <row r="235" spans="1:11" s="598" customFormat="1" ht="27" customHeight="1">
      <c r="A235" s="673" t="s">
        <v>1082</v>
      </c>
      <c r="B235" s="701">
        <v>10001547.560000008</v>
      </c>
      <c r="C235" s="702">
        <v>100</v>
      </c>
      <c r="D235" s="701">
        <v>10006781.961999999</v>
      </c>
      <c r="E235" s="702">
        <v>100</v>
      </c>
      <c r="G235" s="703"/>
      <c r="J235" s="703"/>
      <c r="K235" s="703"/>
    </row>
    <row r="236" spans="1:11" s="598" customFormat="1" ht="27" customHeight="1">
      <c r="A236" s="704" t="s">
        <v>1083</v>
      </c>
      <c r="B236" s="705">
        <v>1391354.692</v>
      </c>
      <c r="C236" s="706">
        <v>13.91139404830265</v>
      </c>
      <c r="D236" s="705">
        <v>1930446.7020000003</v>
      </c>
      <c r="E236" s="706">
        <v>19.291383676897588</v>
      </c>
      <c r="H236" s="602"/>
      <c r="I236" s="602"/>
      <c r="J236" s="602"/>
      <c r="K236" s="703"/>
    </row>
    <row r="237" spans="1:11" s="598" customFormat="1" ht="27" customHeight="1">
      <c r="A237" s="704" t="s">
        <v>1107</v>
      </c>
      <c r="B237" s="705">
        <v>1688484.3710000003</v>
      </c>
      <c r="C237" s="706">
        <v>16.882231083446438</v>
      </c>
      <c r="D237" s="705">
        <v>1611481.03</v>
      </c>
      <c r="E237" s="706">
        <v>16.103888703875811</v>
      </c>
      <c r="H237" s="602"/>
      <c r="I237" s="602"/>
      <c r="J237" s="602"/>
    </row>
    <row r="238" spans="1:11" s="598" customFormat="1" ht="27" customHeight="1">
      <c r="A238" s="704" t="s">
        <v>1085</v>
      </c>
      <c r="B238" s="705">
        <v>1231475.8120000004</v>
      </c>
      <c r="C238" s="706">
        <v>12.31285263217805</v>
      </c>
      <c r="D238" s="705">
        <v>1526398.4500000002</v>
      </c>
      <c r="E238" s="706">
        <v>15.253639539628058</v>
      </c>
      <c r="H238" s="602"/>
      <c r="I238" s="602"/>
      <c r="J238" s="602"/>
    </row>
    <row r="239" spans="1:11" s="598" customFormat="1" ht="27" customHeight="1">
      <c r="A239" s="704" t="s">
        <v>1100</v>
      </c>
      <c r="B239" s="705">
        <v>718563.79799999995</v>
      </c>
      <c r="C239" s="706">
        <v>7.1845261314739908</v>
      </c>
      <c r="D239" s="705">
        <v>908033.79300000006</v>
      </c>
      <c r="E239" s="706">
        <v>9.0741838529927996</v>
      </c>
      <c r="H239" s="602"/>
      <c r="I239" s="602"/>
      <c r="J239" s="602"/>
    </row>
    <row r="240" spans="1:11" s="598" customFormat="1" ht="27" customHeight="1">
      <c r="A240" s="704" t="s">
        <v>1086</v>
      </c>
      <c r="B240" s="705">
        <v>1212292.611</v>
      </c>
      <c r="C240" s="706">
        <v>12.121050304739031</v>
      </c>
      <c r="D240" s="705">
        <v>819874.47599999991</v>
      </c>
      <c r="E240" s="706">
        <v>8.1931881709165992</v>
      </c>
      <c r="H240" s="602"/>
      <c r="I240" s="602"/>
      <c r="J240" s="602"/>
    </row>
    <row r="241" spans="1:10" s="598" customFormat="1" ht="27" customHeight="1">
      <c r="A241" s="704" t="s">
        <v>1091</v>
      </c>
      <c r="B241" s="705">
        <v>394164.78100000008</v>
      </c>
      <c r="C241" s="706">
        <v>3.9410379107370836</v>
      </c>
      <c r="D241" s="705">
        <v>583785.91800000006</v>
      </c>
      <c r="E241" s="706">
        <v>5.8339026493920132</v>
      </c>
      <c r="H241" s="602"/>
      <c r="I241" s="602"/>
      <c r="J241" s="602"/>
    </row>
    <row r="242" spans="1:10" s="598" customFormat="1" ht="27" customHeight="1">
      <c r="A242" s="704" t="s">
        <v>1067</v>
      </c>
      <c r="B242" s="705">
        <v>210106.60500000001</v>
      </c>
      <c r="C242" s="706">
        <v>2.100740947733891</v>
      </c>
      <c r="D242" s="705">
        <v>310267.48599999998</v>
      </c>
      <c r="E242" s="706">
        <v>3.1005720638084986</v>
      </c>
      <c r="H242" s="602"/>
      <c r="I242" s="602"/>
      <c r="J242" s="602"/>
    </row>
    <row r="243" spans="1:10" s="598" customFormat="1" ht="27" customHeight="1">
      <c r="A243" s="704" t="s">
        <v>1098</v>
      </c>
      <c r="B243" s="705">
        <v>236218.348</v>
      </c>
      <c r="C243" s="706">
        <v>2.3618179744975367</v>
      </c>
      <c r="D243" s="705">
        <v>306955.603</v>
      </c>
      <c r="E243" s="706">
        <v>3.0674756796504687</v>
      </c>
      <c r="H243" s="602"/>
      <c r="I243" s="602"/>
      <c r="J243" s="602"/>
    </row>
    <row r="244" spans="1:10" s="598" customFormat="1" ht="27" customHeight="1">
      <c r="A244" s="704" t="s">
        <v>1066</v>
      </c>
      <c r="B244" s="705">
        <v>235383.21400000001</v>
      </c>
      <c r="C244" s="706">
        <v>2.3534679267175314</v>
      </c>
      <c r="D244" s="705">
        <v>282611.71500000003</v>
      </c>
      <c r="E244" s="706">
        <v>2.8242017870799696</v>
      </c>
      <c r="H244" s="602"/>
      <c r="I244" s="602"/>
      <c r="J244" s="602"/>
    </row>
    <row r="245" spans="1:10" s="598" customFormat="1" ht="27" customHeight="1">
      <c r="A245" s="704" t="s">
        <v>1099</v>
      </c>
      <c r="B245" s="705">
        <v>488132.64099999995</v>
      </c>
      <c r="C245" s="706">
        <v>4.8805711123369342</v>
      </c>
      <c r="D245" s="705">
        <v>277819.03999999998</v>
      </c>
      <c r="E245" s="706">
        <v>2.7763075187907247</v>
      </c>
      <c r="H245" s="602"/>
      <c r="I245" s="602"/>
      <c r="J245" s="602"/>
    </row>
    <row r="246" spans="1:10" s="598" customFormat="1" ht="27" customHeight="1">
      <c r="A246" s="704" t="s">
        <v>1108</v>
      </c>
      <c r="B246" s="705">
        <v>207678.06400000001</v>
      </c>
      <c r="C246" s="706">
        <v>2.0764592954652694</v>
      </c>
      <c r="D246" s="705">
        <v>266320.43700000003</v>
      </c>
      <c r="E246" s="706">
        <v>2.661399419027334</v>
      </c>
      <c r="H246" s="602"/>
      <c r="I246" s="602"/>
      <c r="J246" s="602"/>
    </row>
    <row r="247" spans="1:10" s="598" customFormat="1" ht="27" customHeight="1">
      <c r="A247" s="704" t="s">
        <v>1109</v>
      </c>
      <c r="B247" s="705">
        <v>129543.52800000001</v>
      </c>
      <c r="C247" s="706">
        <v>1.2952348346379297</v>
      </c>
      <c r="D247" s="705">
        <v>196445.239</v>
      </c>
      <c r="E247" s="706">
        <v>1.9631210087916975</v>
      </c>
      <c r="H247" s="602"/>
      <c r="I247" s="602"/>
      <c r="J247" s="602"/>
    </row>
    <row r="248" spans="1:10" s="598" customFormat="1" ht="27" customHeight="1">
      <c r="A248" s="704" t="s">
        <v>1084</v>
      </c>
      <c r="B248" s="705">
        <v>162319.60700000002</v>
      </c>
      <c r="C248" s="706">
        <v>1.6229449095375783</v>
      </c>
      <c r="D248" s="705">
        <v>162181.14299999998</v>
      </c>
      <c r="E248" s="706">
        <v>1.6207122690978042</v>
      </c>
      <c r="H248" s="602"/>
      <c r="I248" s="602"/>
      <c r="J248" s="602"/>
    </row>
    <row r="249" spans="1:10" s="598" customFormat="1" ht="27" customHeight="1">
      <c r="A249" s="704" t="s">
        <v>1110</v>
      </c>
      <c r="B249" s="705">
        <v>0</v>
      </c>
      <c r="C249" s="706">
        <v>0</v>
      </c>
      <c r="D249" s="705">
        <v>129703.552</v>
      </c>
      <c r="E249" s="706">
        <v>1.2961564716063512</v>
      </c>
      <c r="H249" s="602"/>
      <c r="I249" s="602"/>
      <c r="J249" s="602"/>
    </row>
    <row r="250" spans="1:10" s="598" customFormat="1" ht="27" customHeight="1">
      <c r="A250" s="704" t="s">
        <v>1061</v>
      </c>
      <c r="B250" s="705">
        <v>118396.33100000001</v>
      </c>
      <c r="C250" s="706">
        <v>1.1837801129248433</v>
      </c>
      <c r="D250" s="705">
        <v>110333.79399999999</v>
      </c>
      <c r="E250" s="706">
        <v>1.1025901675382181</v>
      </c>
      <c r="H250" s="602"/>
      <c r="I250" s="602"/>
      <c r="J250" s="602"/>
    </row>
    <row r="251" spans="1:10" s="598" customFormat="1" ht="27" customHeight="1">
      <c r="A251" s="704" t="s">
        <v>1088</v>
      </c>
      <c r="B251" s="705">
        <v>131272.76799999998</v>
      </c>
      <c r="C251" s="706">
        <v>1.3125245589493539</v>
      </c>
      <c r="D251" s="705">
        <v>91858.861000000004</v>
      </c>
      <c r="E251" s="706">
        <v>0.91796604891389766</v>
      </c>
      <c r="H251" s="602"/>
      <c r="I251" s="602"/>
      <c r="J251" s="602"/>
    </row>
    <row r="252" spans="1:10" s="598" customFormat="1" ht="27" customHeight="1">
      <c r="A252" s="704" t="s">
        <v>1111</v>
      </c>
      <c r="B252" s="705">
        <v>0</v>
      </c>
      <c r="C252" s="706">
        <v>0</v>
      </c>
      <c r="D252" s="705">
        <v>84728.71100000001</v>
      </c>
      <c r="E252" s="706">
        <v>0.84671287254734739</v>
      </c>
      <c r="H252" s="602"/>
      <c r="I252" s="602"/>
      <c r="J252" s="602"/>
    </row>
    <row r="253" spans="1:10" s="598" customFormat="1" ht="27" customHeight="1">
      <c r="A253" s="704" t="s">
        <v>1060</v>
      </c>
      <c r="B253" s="705">
        <v>38304.137999999999</v>
      </c>
      <c r="C253" s="706">
        <v>0.38298211122039566</v>
      </c>
      <c r="D253" s="705">
        <v>68049.775999999998</v>
      </c>
      <c r="E253" s="706">
        <v>0.68003656178793437</v>
      </c>
      <c r="H253" s="602"/>
      <c r="I253" s="602"/>
      <c r="J253" s="602"/>
    </row>
    <row r="254" spans="1:10" s="598" customFormat="1" ht="27" customHeight="1">
      <c r="A254" s="704" t="s">
        <v>1112</v>
      </c>
      <c r="B254" s="705">
        <v>0</v>
      </c>
      <c r="C254" s="706">
        <v>0</v>
      </c>
      <c r="D254" s="705">
        <v>66210.972999999998</v>
      </c>
      <c r="E254" s="706">
        <v>0.66166099402816192</v>
      </c>
      <c r="H254" s="602"/>
      <c r="I254" s="602"/>
      <c r="J254" s="602"/>
    </row>
    <row r="255" spans="1:10" s="598" customFormat="1" ht="27" customHeight="1">
      <c r="A255" s="704" t="s">
        <v>1059</v>
      </c>
      <c r="B255" s="705">
        <v>191099.89500000002</v>
      </c>
      <c r="C255" s="706">
        <v>1.9107032572067264</v>
      </c>
      <c r="D255" s="705">
        <v>65890.555999999997</v>
      </c>
      <c r="E255" s="706">
        <v>0.6584589956113206</v>
      </c>
      <c r="H255" s="602"/>
      <c r="I255" s="602"/>
      <c r="J255" s="602"/>
    </row>
    <row r="256" spans="1:10" s="598" customFormat="1" ht="27" customHeight="1">
      <c r="A256" s="704" t="s">
        <v>1065</v>
      </c>
      <c r="B256" s="705">
        <v>152271.19</v>
      </c>
      <c r="C256" s="706">
        <v>1.5224762876596256</v>
      </c>
      <c r="D256" s="705">
        <v>54926.654000000002</v>
      </c>
      <c r="E256" s="706">
        <v>0.548894281983757</v>
      </c>
      <c r="H256" s="602"/>
      <c r="I256" s="602"/>
      <c r="J256" s="602"/>
    </row>
    <row r="257" spans="1:10" s="598" customFormat="1" ht="27" customHeight="1">
      <c r="A257" s="704" t="s">
        <v>1069</v>
      </c>
      <c r="B257" s="705">
        <v>167380.30099999998</v>
      </c>
      <c r="C257" s="706">
        <v>1.6735440190217907</v>
      </c>
      <c r="D257" s="705">
        <v>52392.078999999998</v>
      </c>
      <c r="E257" s="706">
        <v>0.5235657097252141</v>
      </c>
      <c r="H257" s="602"/>
      <c r="I257" s="602"/>
      <c r="J257" s="602"/>
    </row>
    <row r="258" spans="1:10" s="598" customFormat="1" ht="27" customHeight="1">
      <c r="A258" s="704" t="s">
        <v>1090</v>
      </c>
      <c r="B258" s="705">
        <v>0</v>
      </c>
      <c r="C258" s="706">
        <v>0</v>
      </c>
      <c r="D258" s="705">
        <v>32923.792000000001</v>
      </c>
      <c r="E258" s="706">
        <v>0.32901478342413798</v>
      </c>
      <c r="H258" s="602"/>
      <c r="I258" s="602"/>
      <c r="J258" s="602"/>
    </row>
    <row r="259" spans="1:10" s="598" customFormat="1" ht="27" customHeight="1">
      <c r="A259" s="704" t="s">
        <v>1113</v>
      </c>
      <c r="B259" s="705">
        <v>0</v>
      </c>
      <c r="C259" s="706">
        <v>0</v>
      </c>
      <c r="D259" s="705">
        <v>16763.186000000002</v>
      </c>
      <c r="E259" s="706">
        <v>0.16751824975958243</v>
      </c>
      <c r="H259" s="602"/>
      <c r="I259" s="602"/>
      <c r="J259" s="602"/>
    </row>
    <row r="260" spans="1:10" s="598" customFormat="1" ht="27" customHeight="1">
      <c r="A260" s="704" t="s">
        <v>1101</v>
      </c>
      <c r="B260" s="705">
        <v>25000</v>
      </c>
      <c r="C260" s="706">
        <v>0.24996131698642823</v>
      </c>
      <c r="D260" s="705">
        <v>0</v>
      </c>
      <c r="E260" s="706">
        <v>0</v>
      </c>
      <c r="H260" s="602"/>
      <c r="I260" s="602"/>
      <c r="J260" s="602"/>
    </row>
    <row r="261" spans="1:10" s="598" customFormat="1" ht="27" customHeight="1">
      <c r="A261" s="704" t="s">
        <v>1114</v>
      </c>
      <c r="B261" s="705">
        <v>47190.976000000002</v>
      </c>
      <c r="C261" s="706">
        <v>0.47183674043339713</v>
      </c>
      <c r="D261" s="705">
        <v>0</v>
      </c>
      <c r="E261" s="706">
        <v>0</v>
      </c>
      <c r="H261" s="602"/>
      <c r="I261" s="602"/>
      <c r="J261" s="602"/>
    </row>
    <row r="262" spans="1:10" s="598" customFormat="1" ht="27" customHeight="1">
      <c r="A262" s="704" t="s">
        <v>1115</v>
      </c>
      <c r="B262" s="705">
        <v>94814.967000000019</v>
      </c>
      <c r="C262" s="706">
        <v>0.94800296085378943</v>
      </c>
      <c r="D262" s="705">
        <v>0</v>
      </c>
      <c r="E262" s="706">
        <v>0</v>
      </c>
      <c r="H262" s="602"/>
      <c r="I262" s="602"/>
      <c r="J262" s="602"/>
    </row>
    <row r="263" spans="1:10" s="598" customFormat="1" ht="27" customHeight="1">
      <c r="A263" s="704" t="s">
        <v>1116</v>
      </c>
      <c r="B263" s="707">
        <v>80141.782999999996</v>
      </c>
      <c r="C263" s="608">
        <v>0.80129382497282176</v>
      </c>
      <c r="D263" s="707">
        <v>0</v>
      </c>
      <c r="E263" s="608">
        <v>0</v>
      </c>
      <c r="H263" s="602"/>
      <c r="I263" s="602"/>
      <c r="J263" s="602"/>
    </row>
    <row r="264" spans="1:10" s="598" customFormat="1" ht="27" customHeight="1">
      <c r="A264" s="708" t="s">
        <v>12</v>
      </c>
      <c r="B264" s="709">
        <v>649957.13899999997</v>
      </c>
      <c r="C264" s="710">
        <v>6.4985656979668409</v>
      </c>
      <c r="D264" s="709">
        <v>50378.995999999999</v>
      </c>
      <c r="E264" s="710">
        <v>0.50344852312472121</v>
      </c>
      <c r="G264" s="703"/>
      <c r="H264" s="602"/>
      <c r="I264" s="602"/>
      <c r="J264" s="602"/>
    </row>
    <row r="265" spans="1:10" s="595" customFormat="1" ht="15" customHeight="1">
      <c r="A265" s="617" t="s">
        <v>1104</v>
      </c>
      <c r="B265" s="714"/>
      <c r="C265" s="715"/>
      <c r="D265" s="714"/>
      <c r="E265" s="714"/>
    </row>
    <row r="266" spans="1:10" s="595" customFormat="1" ht="15" customHeight="1">
      <c r="A266" s="620" t="s">
        <v>1000</v>
      </c>
      <c r="B266" s="621"/>
      <c r="C266" s="621"/>
      <c r="D266" s="621"/>
      <c r="E266" s="621"/>
      <c r="G266" s="623"/>
      <c r="H266" s="623"/>
    </row>
    <row r="267" spans="1:10" s="595" customFormat="1" ht="15" customHeight="1">
      <c r="A267" s="617"/>
      <c r="B267" s="621"/>
      <c r="C267" s="621"/>
      <c r="D267" s="621"/>
      <c r="E267" s="621"/>
    </row>
    <row r="268" spans="1:10" ht="20.100000000000001" customHeight="1">
      <c r="A268" s="2015" t="s">
        <v>1117</v>
      </c>
      <c r="B268" s="2015"/>
      <c r="C268" s="2015"/>
      <c r="D268" s="2015"/>
      <c r="E268" s="2015"/>
    </row>
    <row r="269" spans="1:10" s="595" customFormat="1" ht="15" customHeight="1">
      <c r="A269" s="652" t="s">
        <v>1118</v>
      </c>
      <c r="B269" s="621"/>
      <c r="C269" s="621"/>
      <c r="D269" s="621"/>
      <c r="E269" s="621"/>
    </row>
    <row r="270" spans="1:10" s="598" customFormat="1" ht="20.100000000000001" customHeight="1">
      <c r="A270" s="654" t="s">
        <v>306</v>
      </c>
      <c r="B270" s="644">
        <v>2009</v>
      </c>
      <c r="C270" s="644">
        <v>2010</v>
      </c>
      <c r="D270" s="644">
        <v>2011</v>
      </c>
      <c r="E270" s="644">
        <v>2012</v>
      </c>
    </row>
    <row r="271" spans="1:10" s="598" customFormat="1" ht="20.100000000000001" customHeight="1">
      <c r="A271" s="716" t="s">
        <v>1119</v>
      </c>
      <c r="B271" s="717">
        <v>755206.59000000008</v>
      </c>
      <c r="C271" s="717">
        <v>794785.69168000005</v>
      </c>
      <c r="D271" s="717">
        <v>828093.90620000008</v>
      </c>
      <c r="E271" s="717">
        <v>833099.41311067599</v>
      </c>
      <c r="F271" s="603"/>
    </row>
    <row r="272" spans="1:10" s="598" customFormat="1" ht="20.100000000000001" customHeight="1">
      <c r="A272" s="708" t="s">
        <v>1120</v>
      </c>
      <c r="B272" s="718">
        <v>2069.0591506849319</v>
      </c>
      <c r="C272" s="718">
        <v>2177.4950456986303</v>
      </c>
      <c r="D272" s="718">
        <v>2268.7504279452055</v>
      </c>
      <c r="E272" s="718">
        <v>2282.4641455086999</v>
      </c>
      <c r="J272" s="603"/>
    </row>
    <row r="273" spans="1:10" s="595" customFormat="1" ht="15" customHeight="1">
      <c r="A273" s="650" t="s">
        <v>1121</v>
      </c>
      <c r="B273" s="621"/>
      <c r="C273" s="621"/>
      <c r="D273" s="719"/>
      <c r="E273" s="621"/>
    </row>
    <row r="274" spans="1:10" s="595" customFormat="1" ht="15" customHeight="1">
      <c r="A274" s="720"/>
      <c r="B274" s="621"/>
      <c r="C274" s="621"/>
      <c r="D274" s="621"/>
      <c r="E274" s="621"/>
    </row>
    <row r="275" spans="1:10" ht="20.100000000000001" customHeight="1">
      <c r="A275" s="2015" t="s">
        <v>1122</v>
      </c>
      <c r="B275" s="2015"/>
      <c r="C275" s="2015"/>
      <c r="D275" s="2015"/>
      <c r="E275" s="2015"/>
    </row>
    <row r="276" spans="1:10" s="595" customFormat="1" ht="15" customHeight="1">
      <c r="A276" s="711" t="s">
        <v>911</v>
      </c>
      <c r="B276" s="594"/>
      <c r="C276" s="594"/>
      <c r="D276" s="594"/>
      <c r="E276" s="594"/>
    </row>
    <row r="277" spans="1:10" s="598" customFormat="1" ht="15" customHeight="1">
      <c r="A277" s="2016" t="s">
        <v>1079</v>
      </c>
      <c r="B277" s="2025" t="s">
        <v>1080</v>
      </c>
      <c r="C277" s="2026"/>
      <c r="D277" s="2026" t="s">
        <v>912</v>
      </c>
      <c r="E277" s="2027"/>
    </row>
    <row r="278" spans="1:10" s="598" customFormat="1" ht="15" customHeight="1">
      <c r="A278" s="2017"/>
      <c r="B278" s="670" t="s">
        <v>1044</v>
      </c>
      <c r="C278" s="712" t="s">
        <v>378</v>
      </c>
      <c r="D278" s="671" t="s">
        <v>1044</v>
      </c>
      <c r="E278" s="713" t="s">
        <v>378</v>
      </c>
      <c r="G278" s="603"/>
      <c r="I278" s="603"/>
    </row>
    <row r="279" spans="1:10" s="598" customFormat="1" ht="20.100000000000001" customHeight="1">
      <c r="A279" s="673" t="s">
        <v>0</v>
      </c>
      <c r="B279" s="701">
        <v>17130.508244444998</v>
      </c>
      <c r="C279" s="702">
        <v>100</v>
      </c>
      <c r="D279" s="701">
        <v>18221.025327351501</v>
      </c>
      <c r="E279" s="702">
        <v>100</v>
      </c>
      <c r="F279" s="603"/>
      <c r="H279" s="602"/>
      <c r="J279" s="602"/>
    </row>
    <row r="280" spans="1:10" s="598" customFormat="1" ht="20.100000000000001" customHeight="1">
      <c r="A280" s="664" t="s">
        <v>1083</v>
      </c>
      <c r="B280" s="705">
        <v>16855.767884847999</v>
      </c>
      <c r="C280" s="706">
        <v>98.396192595826278</v>
      </c>
      <c r="D280" s="705">
        <v>18172.610411092453</v>
      </c>
      <c r="E280" s="706">
        <v>99.734290933746891</v>
      </c>
      <c r="H280" s="602"/>
      <c r="J280" s="602"/>
    </row>
    <row r="281" spans="1:10" s="598" customFormat="1" ht="20.100000000000001" customHeight="1">
      <c r="A281" s="664" t="s">
        <v>1067</v>
      </c>
      <c r="B281" s="705">
        <v>166.40397944999998</v>
      </c>
      <c r="C281" s="706">
        <v>0.97138962297841147</v>
      </c>
      <c r="D281" s="705">
        <v>0</v>
      </c>
      <c r="E281" s="706">
        <v>0</v>
      </c>
      <c r="H281" s="602"/>
      <c r="J281" s="602"/>
    </row>
    <row r="282" spans="1:10" s="598" customFormat="1" ht="20.100000000000001" customHeight="1">
      <c r="A282" s="664" t="s">
        <v>1086</v>
      </c>
      <c r="B282" s="705">
        <v>108.336380147</v>
      </c>
      <c r="C282" s="706">
        <v>0.63241778119531755</v>
      </c>
      <c r="D282" s="705">
        <v>0</v>
      </c>
      <c r="E282" s="706">
        <v>0</v>
      </c>
      <c r="H282" s="602"/>
      <c r="J282" s="602"/>
    </row>
    <row r="283" spans="1:10" s="598" customFormat="1" ht="20.100000000000001" customHeight="1">
      <c r="A283" s="648" t="s">
        <v>1070</v>
      </c>
      <c r="B283" s="709">
        <v>0</v>
      </c>
      <c r="C283" s="710">
        <v>0</v>
      </c>
      <c r="D283" s="709">
        <v>48.414916259009992</v>
      </c>
      <c r="E283" s="710">
        <v>0.26570906625289947</v>
      </c>
      <c r="H283" s="602"/>
      <c r="J283" s="602"/>
    </row>
    <row r="284" spans="1:10" s="595" customFormat="1" ht="15" customHeight="1">
      <c r="A284" s="617" t="s">
        <v>1104</v>
      </c>
      <c r="B284" s="621"/>
      <c r="C284" s="621"/>
      <c r="D284" s="621"/>
      <c r="E284" s="621"/>
    </row>
    <row r="285" spans="1:10" s="595" customFormat="1" ht="15" customHeight="1">
      <c r="A285" s="620" t="s">
        <v>1000</v>
      </c>
      <c r="B285" s="621"/>
      <c r="C285" s="621"/>
      <c r="D285" s="621"/>
      <c r="E285" s="621"/>
      <c r="G285" s="623"/>
      <c r="H285" s="623"/>
    </row>
    <row r="286" spans="1:10" s="595" customFormat="1" ht="15" customHeight="1">
      <c r="A286" s="617"/>
      <c r="B286" s="621"/>
      <c r="C286" s="621"/>
      <c r="D286" s="621"/>
      <c r="E286" s="621"/>
    </row>
    <row r="287" spans="1:10" ht="20.100000000000001" customHeight="1">
      <c r="A287" s="2028" t="s">
        <v>1123</v>
      </c>
      <c r="B287" s="2028"/>
      <c r="C287" s="2028"/>
      <c r="D287" s="2028"/>
      <c r="E287" s="2028"/>
    </row>
    <row r="288" spans="1:10" s="595" customFormat="1" ht="15" customHeight="1">
      <c r="A288" s="668" t="s">
        <v>911</v>
      </c>
      <c r="B288" s="642"/>
      <c r="C288" s="642"/>
      <c r="D288" s="642"/>
      <c r="E288" s="642"/>
    </row>
    <row r="289" spans="1:12" s="598" customFormat="1" ht="15" customHeight="1">
      <c r="A289" s="2023" t="s">
        <v>1043</v>
      </c>
      <c r="B289" s="2025" t="s">
        <v>1080</v>
      </c>
      <c r="C289" s="2026"/>
      <c r="D289" s="2026" t="s">
        <v>912</v>
      </c>
      <c r="E289" s="2027"/>
    </row>
    <row r="290" spans="1:12" s="598" customFormat="1" ht="15" customHeight="1">
      <c r="A290" s="2024"/>
      <c r="B290" s="670" t="s">
        <v>1044</v>
      </c>
      <c r="C290" s="671" t="s">
        <v>378</v>
      </c>
      <c r="D290" s="671" t="s">
        <v>1044</v>
      </c>
      <c r="E290" s="672" t="s">
        <v>378</v>
      </c>
    </row>
    <row r="291" spans="1:12" s="598" customFormat="1" ht="20.100000000000001" customHeight="1">
      <c r="A291" s="721" t="s">
        <v>0</v>
      </c>
      <c r="B291" s="701">
        <v>17130.508244444998</v>
      </c>
      <c r="C291" s="702">
        <v>100</v>
      </c>
      <c r="D291" s="701">
        <v>18221.025327351465</v>
      </c>
      <c r="E291" s="722">
        <v>100</v>
      </c>
    </row>
    <row r="292" spans="1:12" s="598" customFormat="1" ht="20.100000000000001" customHeight="1">
      <c r="A292" s="648" t="s">
        <v>1045</v>
      </c>
      <c r="B292" s="709">
        <v>17130.508244444998</v>
      </c>
      <c r="C292" s="710">
        <v>100</v>
      </c>
      <c r="D292" s="709">
        <v>18221.025327351465</v>
      </c>
      <c r="E292" s="710">
        <v>100</v>
      </c>
    </row>
    <row r="293" spans="1:12" s="595" customFormat="1" ht="15" customHeight="1">
      <c r="A293" s="617" t="s">
        <v>1104</v>
      </c>
      <c r="B293" s="621"/>
      <c r="C293" s="621"/>
      <c r="D293" s="621"/>
      <c r="E293" s="621"/>
    </row>
    <row r="294" spans="1:12" s="595" customFormat="1" ht="15" customHeight="1">
      <c r="A294" s="620" t="s">
        <v>1000</v>
      </c>
      <c r="B294" s="621"/>
      <c r="C294" s="621"/>
      <c r="D294" s="621"/>
      <c r="E294" s="621"/>
      <c r="G294" s="623"/>
      <c r="H294" s="623"/>
    </row>
    <row r="295" spans="1:12" s="595" customFormat="1" ht="15" customHeight="1">
      <c r="A295" s="650"/>
      <c r="B295" s="682"/>
      <c r="C295" s="682"/>
      <c r="D295" s="682"/>
      <c r="E295" s="682"/>
    </row>
    <row r="296" spans="1:12" ht="20.100000000000001" customHeight="1">
      <c r="A296" s="2015" t="s">
        <v>1124</v>
      </c>
      <c r="B296" s="2015"/>
      <c r="C296" s="2015"/>
      <c r="D296" s="2015"/>
      <c r="E296" s="2015"/>
    </row>
    <row r="297" spans="1:12" s="595" customFormat="1" ht="15" customHeight="1">
      <c r="A297" s="668" t="s">
        <v>911</v>
      </c>
      <c r="B297" s="642"/>
      <c r="C297" s="642"/>
      <c r="D297" s="594"/>
      <c r="E297" s="594"/>
    </row>
    <row r="298" spans="1:12" s="598" customFormat="1" ht="20.100000000000001" customHeight="1">
      <c r="A298" s="673" t="s">
        <v>1125</v>
      </c>
      <c r="B298" s="644">
        <v>2009</v>
      </c>
      <c r="C298" s="644">
        <v>2010</v>
      </c>
      <c r="D298" s="644">
        <v>2011</v>
      </c>
      <c r="E298" s="644">
        <v>2012</v>
      </c>
    </row>
    <row r="299" spans="1:12" s="598" customFormat="1" ht="20.100000000000001" customHeight="1">
      <c r="A299" s="673" t="s">
        <v>0</v>
      </c>
      <c r="B299" s="674">
        <v>8694.1647989000012</v>
      </c>
      <c r="C299" s="674">
        <v>10985.89854</v>
      </c>
      <c r="D299" s="674">
        <v>11567.019293999998</v>
      </c>
      <c r="E299" s="674">
        <v>14745</v>
      </c>
      <c r="H299" s="603"/>
      <c r="I299" s="603"/>
      <c r="J299" s="603"/>
      <c r="K299" s="603"/>
      <c r="L299" s="603"/>
    </row>
    <row r="300" spans="1:12" s="598" customFormat="1" ht="20.100000000000001" customHeight="1">
      <c r="A300" s="664" t="s">
        <v>1126</v>
      </c>
      <c r="B300" s="723">
        <v>24.723451000000001</v>
      </c>
      <c r="C300" s="724">
        <v>24.621292999999998</v>
      </c>
      <c r="D300" s="723">
        <v>25.700697000000002</v>
      </c>
      <c r="E300" s="723">
        <v>11.094899000000002</v>
      </c>
      <c r="F300" s="602"/>
      <c r="H300" s="603"/>
      <c r="I300" s="603"/>
      <c r="J300" s="603"/>
      <c r="K300" s="603"/>
      <c r="L300" s="603"/>
    </row>
    <row r="301" spans="1:12" s="598" customFormat="1" ht="20.100000000000001" customHeight="1">
      <c r="A301" s="664" t="s">
        <v>1127</v>
      </c>
      <c r="B301" s="723">
        <v>77.03098700000001</v>
      </c>
      <c r="C301" s="723">
        <v>101.008978</v>
      </c>
      <c r="D301" s="723">
        <v>90.600958000000006</v>
      </c>
      <c r="E301" s="723">
        <v>74.973757999999989</v>
      </c>
      <c r="F301" s="603"/>
      <c r="H301" s="603"/>
      <c r="I301" s="603"/>
      <c r="J301" s="603"/>
      <c r="K301" s="603"/>
      <c r="L301" s="603"/>
    </row>
    <row r="302" spans="1:12" s="598" customFormat="1" ht="20.100000000000001" customHeight="1">
      <c r="A302" s="664" t="s">
        <v>1128</v>
      </c>
      <c r="B302" s="725">
        <v>8024.8761660000018</v>
      </c>
      <c r="C302" s="725">
        <v>10367.716287000001</v>
      </c>
      <c r="D302" s="717">
        <v>10899.775065000003</v>
      </c>
      <c r="E302" s="725">
        <v>14163.230129999994</v>
      </c>
      <c r="F302" s="602"/>
      <c r="H302" s="603"/>
      <c r="I302" s="603"/>
      <c r="J302" s="603"/>
      <c r="K302" s="603"/>
      <c r="L302" s="603"/>
    </row>
    <row r="303" spans="1:12" s="598" customFormat="1" ht="20.100000000000001" customHeight="1">
      <c r="A303" s="664" t="s">
        <v>1129</v>
      </c>
      <c r="B303" s="723">
        <v>12.677910000000001</v>
      </c>
      <c r="C303" s="723">
        <v>21.045698999999999</v>
      </c>
      <c r="D303" s="723">
        <v>33.740839000000001</v>
      </c>
      <c r="E303" s="723">
        <v>24.518471999999999</v>
      </c>
      <c r="F303" s="603"/>
      <c r="H303" s="603"/>
      <c r="I303" s="603"/>
      <c r="J303" s="603"/>
      <c r="K303" s="603"/>
      <c r="L303" s="603"/>
    </row>
    <row r="304" spans="1:12" s="598" customFormat="1" ht="20.100000000000001" customHeight="1">
      <c r="A304" s="648" t="s">
        <v>1041</v>
      </c>
      <c r="B304" s="726">
        <v>554.85628489999908</v>
      </c>
      <c r="C304" s="726">
        <v>472.49755099999857</v>
      </c>
      <c r="D304" s="718">
        <v>517.2017349999951</v>
      </c>
      <c r="E304" s="726">
        <v>471.18274100000599</v>
      </c>
      <c r="H304" s="603"/>
      <c r="I304" s="603"/>
      <c r="J304" s="603"/>
      <c r="K304" s="603"/>
      <c r="L304" s="603"/>
    </row>
    <row r="305" spans="1:10" s="595" customFormat="1" ht="15" customHeight="1">
      <c r="A305" s="617" t="s">
        <v>929</v>
      </c>
      <c r="B305" s="621"/>
      <c r="C305" s="621"/>
      <c r="D305" s="621"/>
      <c r="E305" s="621"/>
      <c r="F305" s="622"/>
      <c r="G305" s="727"/>
    </row>
    <row r="306" spans="1:10" s="595" customFormat="1" ht="15" customHeight="1">
      <c r="A306" s="617"/>
      <c r="B306" s="621"/>
      <c r="C306" s="621"/>
      <c r="D306" s="621"/>
      <c r="E306" s="621"/>
    </row>
    <row r="307" spans="1:10" ht="28.5" customHeight="1">
      <c r="A307" s="2022" t="s">
        <v>1130</v>
      </c>
      <c r="B307" s="2022"/>
      <c r="C307" s="2022"/>
      <c r="D307" s="2022"/>
      <c r="E307" s="2022"/>
    </row>
    <row r="308" spans="1:10" s="595" customFormat="1" ht="15" customHeight="1">
      <c r="A308" s="711" t="s">
        <v>911</v>
      </c>
      <c r="B308" s="682"/>
      <c r="C308" s="682"/>
      <c r="D308" s="682"/>
      <c r="E308" s="682"/>
    </row>
    <row r="309" spans="1:10" s="598" customFormat="1" ht="27" customHeight="1">
      <c r="A309" s="654" t="s">
        <v>1009</v>
      </c>
      <c r="B309" s="644">
        <v>2005</v>
      </c>
      <c r="C309" s="644">
        <v>2010</v>
      </c>
      <c r="D309" s="644">
        <v>2011</v>
      </c>
      <c r="E309" s="644">
        <v>2012</v>
      </c>
    </row>
    <row r="310" spans="1:10" s="598" customFormat="1" ht="27" customHeight="1">
      <c r="A310" s="645" t="s">
        <v>0</v>
      </c>
      <c r="B310" s="683">
        <v>3227.1418500000004</v>
      </c>
      <c r="C310" s="683">
        <v>10985.868265000001</v>
      </c>
      <c r="D310" s="683">
        <v>11567.019294</v>
      </c>
      <c r="E310" s="683">
        <v>14744.958477</v>
      </c>
      <c r="G310" s="603"/>
      <c r="H310" s="603"/>
      <c r="I310" s="603"/>
      <c r="J310" s="603"/>
    </row>
    <row r="311" spans="1:10" s="598" customFormat="1" ht="27" customHeight="1">
      <c r="A311" s="647" t="s">
        <v>1013</v>
      </c>
      <c r="B311" s="677">
        <v>37.639702999999997</v>
      </c>
      <c r="C311" s="677">
        <v>20.673280999999999</v>
      </c>
      <c r="D311" s="677">
        <v>24.552026999999999</v>
      </c>
      <c r="E311" s="677">
        <v>22.304311999999999</v>
      </c>
      <c r="G311" s="603"/>
      <c r="H311" s="603"/>
      <c r="I311" s="603"/>
      <c r="J311" s="603"/>
    </row>
    <row r="312" spans="1:10" s="598" customFormat="1" ht="27" customHeight="1">
      <c r="A312" s="647" t="s">
        <v>1014</v>
      </c>
      <c r="B312" s="677">
        <v>37.059280999999999</v>
      </c>
      <c r="C312" s="677">
        <v>64.976737</v>
      </c>
      <c r="D312" s="677">
        <v>59.341707999999997</v>
      </c>
      <c r="E312" s="677">
        <v>37.055346</v>
      </c>
      <c r="G312" s="603"/>
      <c r="H312" s="603"/>
      <c r="I312" s="603"/>
      <c r="J312" s="603"/>
    </row>
    <row r="313" spans="1:10" s="598" customFormat="1" ht="27" customHeight="1">
      <c r="A313" s="647" t="s">
        <v>1015</v>
      </c>
      <c r="B313" s="677">
        <v>27.766470000000002</v>
      </c>
      <c r="C313" s="677">
        <v>1.106066</v>
      </c>
      <c r="D313" s="677">
        <v>1.5808549999999999</v>
      </c>
      <c r="E313" s="677">
        <v>0.93815999999999999</v>
      </c>
      <c r="G313" s="603"/>
      <c r="H313" s="603"/>
      <c r="I313" s="603"/>
      <c r="J313" s="603"/>
    </row>
    <row r="314" spans="1:10" s="598" customFormat="1" ht="27" customHeight="1">
      <c r="A314" s="647" t="s">
        <v>1016</v>
      </c>
      <c r="B314" s="677">
        <v>44.674520999999999</v>
      </c>
      <c r="C314" s="677">
        <v>28.415856999999999</v>
      </c>
      <c r="D314" s="677">
        <v>29.383461</v>
      </c>
      <c r="E314" s="677">
        <v>24.047851999999999</v>
      </c>
      <c r="G314" s="603"/>
      <c r="H314" s="603"/>
      <c r="I314" s="603"/>
      <c r="J314" s="603"/>
    </row>
    <row r="315" spans="1:10" s="598" customFormat="1" ht="27" customHeight="1">
      <c r="A315" s="647" t="s">
        <v>1017</v>
      </c>
      <c r="B315" s="677">
        <v>21.307506</v>
      </c>
      <c r="C315" s="677">
        <v>31.878231</v>
      </c>
      <c r="D315" s="677">
        <v>29.752704000000001</v>
      </c>
      <c r="E315" s="677">
        <v>31.259274000000001</v>
      </c>
      <c r="G315" s="603"/>
      <c r="H315" s="603"/>
      <c r="I315" s="603"/>
      <c r="J315" s="603"/>
    </row>
    <row r="316" spans="1:10" s="598" customFormat="1" ht="27" customHeight="1">
      <c r="A316" s="647" t="s">
        <v>1018</v>
      </c>
      <c r="B316" s="677">
        <v>113.098015</v>
      </c>
      <c r="C316" s="677">
        <v>469.75717200000003</v>
      </c>
      <c r="D316" s="677">
        <v>605.76643000000001</v>
      </c>
      <c r="E316" s="677">
        <v>832.96331499999997</v>
      </c>
      <c r="G316" s="603"/>
      <c r="H316" s="603"/>
      <c r="I316" s="603"/>
      <c r="J316" s="603"/>
    </row>
    <row r="317" spans="1:10" s="598" customFormat="1" ht="27" customHeight="1">
      <c r="A317" s="647" t="s">
        <v>1019</v>
      </c>
      <c r="B317" s="677">
        <v>93.619521000000006</v>
      </c>
      <c r="C317" s="677">
        <v>124.11964</v>
      </c>
      <c r="D317" s="677">
        <v>130.86917800000001</v>
      </c>
      <c r="E317" s="677">
        <v>560.47063300000002</v>
      </c>
      <c r="G317" s="603"/>
      <c r="H317" s="603"/>
      <c r="I317" s="603"/>
      <c r="J317" s="603"/>
    </row>
    <row r="318" spans="1:10" s="598" customFormat="1" ht="27" customHeight="1">
      <c r="A318" s="647" t="s">
        <v>1020</v>
      </c>
      <c r="B318" s="677">
        <v>7.1220319999999999</v>
      </c>
      <c r="C318" s="677">
        <v>60.324831000000003</v>
      </c>
      <c r="D318" s="677">
        <v>28.181408999999999</v>
      </c>
      <c r="E318" s="677">
        <v>55.534683000000001</v>
      </c>
      <c r="G318" s="603"/>
      <c r="H318" s="603"/>
      <c r="I318" s="603"/>
      <c r="J318" s="603"/>
    </row>
    <row r="319" spans="1:10" s="598" customFormat="1" ht="27" customHeight="1">
      <c r="A319" s="647" t="s">
        <v>1021</v>
      </c>
      <c r="B319" s="677">
        <v>26.900182000000001</v>
      </c>
      <c r="C319" s="677">
        <v>85.715501000000003</v>
      </c>
      <c r="D319" s="677">
        <v>60.359209</v>
      </c>
      <c r="E319" s="677">
        <v>39.148088000000001</v>
      </c>
      <c r="G319" s="603"/>
      <c r="H319" s="603"/>
      <c r="I319" s="603"/>
      <c r="J319" s="603"/>
    </row>
    <row r="320" spans="1:10" s="598" customFormat="1" ht="27" customHeight="1">
      <c r="A320" s="647" t="s">
        <v>1022</v>
      </c>
      <c r="B320" s="677">
        <v>26.159952000000001</v>
      </c>
      <c r="C320" s="677">
        <v>228.507071</v>
      </c>
      <c r="D320" s="677">
        <v>36.959169000000003</v>
      </c>
      <c r="E320" s="677">
        <v>85.603769</v>
      </c>
      <c r="G320" s="603"/>
      <c r="H320" s="603"/>
      <c r="I320" s="603"/>
      <c r="J320" s="603"/>
    </row>
    <row r="321" spans="1:10" s="598" customFormat="1" ht="27" customHeight="1">
      <c r="A321" s="647" t="s">
        <v>1023</v>
      </c>
      <c r="B321" s="677">
        <v>289.66377599999998</v>
      </c>
      <c r="C321" s="677">
        <v>1373.564406</v>
      </c>
      <c r="D321" s="677">
        <v>1417.1252979999999</v>
      </c>
      <c r="E321" s="677">
        <v>1364.902288</v>
      </c>
      <c r="G321" s="603"/>
      <c r="H321" s="603"/>
      <c r="I321" s="603"/>
      <c r="J321" s="603"/>
    </row>
    <row r="322" spans="1:10" s="598" customFormat="1" ht="27" customHeight="1">
      <c r="A322" s="647" t="s">
        <v>1024</v>
      </c>
      <c r="B322" s="677">
        <v>8.4180729999999997</v>
      </c>
      <c r="C322" s="677">
        <v>65.565545</v>
      </c>
      <c r="D322" s="677">
        <v>138.73278300000001</v>
      </c>
      <c r="E322" s="677">
        <v>223.54290599999999</v>
      </c>
      <c r="G322" s="603"/>
      <c r="H322" s="603"/>
      <c r="I322" s="603"/>
      <c r="J322" s="603"/>
    </row>
    <row r="323" spans="1:10" s="598" customFormat="1" ht="27" customHeight="1">
      <c r="A323" s="647" t="s">
        <v>1025</v>
      </c>
      <c r="B323" s="677">
        <v>35.361060999999999</v>
      </c>
      <c r="C323" s="677">
        <v>46.485922000000002</v>
      </c>
      <c r="D323" s="677">
        <v>95.936510999999996</v>
      </c>
      <c r="E323" s="677">
        <v>73.341752999999997</v>
      </c>
      <c r="G323" s="603"/>
      <c r="H323" s="603"/>
      <c r="I323" s="603"/>
      <c r="J323" s="603"/>
    </row>
    <row r="324" spans="1:10" s="598" customFormat="1" ht="27" customHeight="1">
      <c r="A324" s="647" t="s">
        <v>1026</v>
      </c>
      <c r="B324" s="677">
        <v>4.1360549999999998</v>
      </c>
      <c r="C324" s="677">
        <v>5.5541539999999996</v>
      </c>
      <c r="D324" s="677">
        <v>12.472160000000001</v>
      </c>
      <c r="E324" s="677">
        <v>65.410150000000002</v>
      </c>
      <c r="G324" s="603"/>
      <c r="H324" s="603"/>
      <c r="I324" s="603"/>
      <c r="J324" s="603"/>
    </row>
    <row r="325" spans="1:10" s="598" customFormat="1" ht="27" customHeight="1">
      <c r="A325" s="647" t="s">
        <v>1027</v>
      </c>
      <c r="B325" s="677">
        <v>324.100978</v>
      </c>
      <c r="C325" s="677">
        <v>376.01721300000003</v>
      </c>
      <c r="D325" s="677">
        <v>399.35149200000001</v>
      </c>
      <c r="E325" s="677">
        <v>394.01495199999999</v>
      </c>
      <c r="G325" s="603"/>
      <c r="H325" s="603"/>
      <c r="I325" s="603"/>
      <c r="J325" s="603"/>
    </row>
    <row r="326" spans="1:10" s="598" customFormat="1" ht="27" customHeight="1">
      <c r="A326" s="647" t="s">
        <v>1028</v>
      </c>
      <c r="B326" s="677">
        <v>855.11073199999998</v>
      </c>
      <c r="C326" s="677">
        <v>5837.1219019999999</v>
      </c>
      <c r="D326" s="677">
        <v>5980.9883220000002</v>
      </c>
      <c r="E326" s="677">
        <v>7179.014408</v>
      </c>
      <c r="G326" s="603"/>
      <c r="H326" s="603"/>
      <c r="I326" s="603"/>
      <c r="J326" s="603"/>
    </row>
    <row r="327" spans="1:10" s="598" customFormat="1" ht="27" customHeight="1">
      <c r="A327" s="647" t="s">
        <v>1029</v>
      </c>
      <c r="B327" s="677">
        <v>1094.034302</v>
      </c>
      <c r="C327" s="677">
        <v>1383.682039</v>
      </c>
      <c r="D327" s="677">
        <v>1765.9084170000001</v>
      </c>
      <c r="E327" s="677">
        <v>2822.1224360000001</v>
      </c>
      <c r="G327" s="603"/>
      <c r="H327" s="603"/>
      <c r="I327" s="603"/>
      <c r="J327" s="603"/>
    </row>
    <row r="328" spans="1:10" s="598" customFormat="1" ht="27" customHeight="1">
      <c r="A328" s="647" t="s">
        <v>1030</v>
      </c>
      <c r="B328" s="677">
        <v>61.919142999999998</v>
      </c>
      <c r="C328" s="677">
        <v>176.11429100000001</v>
      </c>
      <c r="D328" s="677">
        <v>135.401939</v>
      </c>
      <c r="E328" s="677">
        <v>292.119122</v>
      </c>
      <c r="G328" s="603"/>
      <c r="H328" s="603"/>
      <c r="I328" s="603"/>
      <c r="J328" s="603"/>
    </row>
    <row r="329" spans="1:10" s="598" customFormat="1" ht="27" customHeight="1">
      <c r="A329" s="647" t="s">
        <v>1034</v>
      </c>
      <c r="B329" s="677">
        <v>1.728572</v>
      </c>
      <c r="C329" s="677">
        <v>18.167631</v>
      </c>
      <c r="D329" s="677">
        <v>8.2093389999999999</v>
      </c>
      <c r="E329" s="677">
        <v>0</v>
      </c>
      <c r="G329" s="603"/>
      <c r="H329" s="603"/>
      <c r="I329" s="603"/>
      <c r="J329" s="603"/>
    </row>
    <row r="330" spans="1:10" s="598" customFormat="1" ht="27" customHeight="1">
      <c r="A330" s="647" t="s">
        <v>1031</v>
      </c>
      <c r="B330" s="677">
        <v>117.273286</v>
      </c>
      <c r="C330" s="677">
        <v>143.12419600000001</v>
      </c>
      <c r="D330" s="677">
        <v>117.38624900000001</v>
      </c>
      <c r="E330" s="677">
        <v>191.707359</v>
      </c>
      <c r="G330" s="603"/>
      <c r="H330" s="603"/>
      <c r="I330" s="603"/>
      <c r="J330" s="603"/>
    </row>
    <row r="331" spans="1:10" s="598" customFormat="1" ht="27" customHeight="1">
      <c r="A331" s="648" t="s">
        <v>1032</v>
      </c>
      <c r="B331" s="680">
        <v>4.8689000000000003E-2</v>
      </c>
      <c r="C331" s="680">
        <v>444.996579</v>
      </c>
      <c r="D331" s="680">
        <v>488.76063399999998</v>
      </c>
      <c r="E331" s="680">
        <v>449.457671</v>
      </c>
      <c r="G331" s="603"/>
      <c r="H331" s="603"/>
      <c r="I331" s="603"/>
      <c r="J331" s="603"/>
    </row>
    <row r="332" spans="1:10" s="595" customFormat="1" ht="15" customHeight="1">
      <c r="A332" s="650" t="s">
        <v>1053</v>
      </c>
      <c r="B332" s="682"/>
      <c r="C332" s="682"/>
      <c r="D332" s="682"/>
      <c r="E332" s="682"/>
    </row>
    <row r="333" spans="1:10" s="595" customFormat="1" ht="15" customHeight="1">
      <c r="A333" s="617"/>
      <c r="B333" s="621"/>
      <c r="C333" s="621"/>
      <c r="D333" s="621"/>
      <c r="E333" s="621"/>
    </row>
    <row r="334" spans="1:10" ht="20.100000000000001" customHeight="1">
      <c r="A334" s="2021" t="s">
        <v>1131</v>
      </c>
      <c r="B334" s="2021"/>
      <c r="C334" s="2021"/>
      <c r="D334" s="2021"/>
      <c r="E334" s="2021"/>
    </row>
    <row r="335" spans="1:10" ht="15" customHeight="1">
      <c r="A335" s="641" t="s">
        <v>911</v>
      </c>
      <c r="B335" s="669"/>
      <c r="C335" s="669"/>
      <c r="D335" s="669"/>
      <c r="E335" s="669"/>
    </row>
    <row r="336" spans="1:10" s="598" customFormat="1" ht="15" customHeight="1">
      <c r="A336" s="2023" t="s">
        <v>1043</v>
      </c>
      <c r="B336" s="2018">
        <v>2011</v>
      </c>
      <c r="C336" s="2019"/>
      <c r="D336" s="2019">
        <v>2012</v>
      </c>
      <c r="E336" s="2020"/>
    </row>
    <row r="337" spans="1:12" s="598" customFormat="1" ht="15" customHeight="1">
      <c r="A337" s="2024"/>
      <c r="B337" s="670" t="s">
        <v>1044</v>
      </c>
      <c r="C337" s="671" t="s">
        <v>378</v>
      </c>
      <c r="D337" s="671" t="s">
        <v>1044</v>
      </c>
      <c r="E337" s="672" t="s">
        <v>378</v>
      </c>
      <c r="I337" s="603"/>
      <c r="J337" s="603"/>
      <c r="K337" s="603"/>
      <c r="L337" s="603"/>
    </row>
    <row r="338" spans="1:12" s="598" customFormat="1" ht="27" customHeight="1">
      <c r="A338" s="728" t="s">
        <v>0</v>
      </c>
      <c r="B338" s="674">
        <v>11567.019294000002</v>
      </c>
      <c r="C338" s="676">
        <v>100</v>
      </c>
      <c r="D338" s="674">
        <v>14744.958477</v>
      </c>
      <c r="E338" s="676">
        <v>100</v>
      </c>
      <c r="I338" s="603"/>
      <c r="J338" s="603"/>
      <c r="K338" s="603"/>
      <c r="L338" s="603"/>
    </row>
    <row r="339" spans="1:12" s="598" customFormat="1" ht="27" customHeight="1">
      <c r="A339" s="664" t="s">
        <v>1045</v>
      </c>
      <c r="B339" s="729">
        <v>10354.94117</v>
      </c>
      <c r="C339" s="729">
        <v>89.521257869529748</v>
      </c>
      <c r="D339" s="729">
        <v>13114.632766999999</v>
      </c>
      <c r="E339" s="729">
        <v>88.943165133065165</v>
      </c>
      <c r="I339" s="603"/>
      <c r="J339" s="603"/>
      <c r="K339" s="603"/>
      <c r="L339" s="603"/>
    </row>
    <row r="340" spans="1:12" s="598" customFormat="1" ht="27" customHeight="1">
      <c r="A340" s="664" t="s">
        <v>1046</v>
      </c>
      <c r="B340" s="729">
        <v>355.902379</v>
      </c>
      <c r="C340" s="729">
        <v>3.076872009581693</v>
      </c>
      <c r="D340" s="729">
        <v>326.99356499999999</v>
      </c>
      <c r="E340" s="729">
        <v>2.2176635187549874</v>
      </c>
      <c r="I340" s="603"/>
      <c r="J340" s="603"/>
      <c r="K340" s="603"/>
      <c r="L340" s="603"/>
    </row>
    <row r="341" spans="1:12" s="598" customFormat="1" ht="27" customHeight="1">
      <c r="A341" s="664" t="s">
        <v>1047</v>
      </c>
      <c r="B341" s="729">
        <v>45.914498000000002</v>
      </c>
      <c r="C341" s="729">
        <v>0.39694321270663557</v>
      </c>
      <c r="D341" s="729">
        <v>13.383138000000001</v>
      </c>
      <c r="E341" s="729">
        <v>9.0764162007480442E-2</v>
      </c>
      <c r="I341" s="603"/>
      <c r="J341" s="603"/>
      <c r="K341" s="603"/>
      <c r="L341" s="603"/>
    </row>
    <row r="342" spans="1:12" s="598" customFormat="1" ht="27" customHeight="1">
      <c r="A342" s="664" t="s">
        <v>1048</v>
      </c>
      <c r="B342" s="729">
        <v>0.66974199999999995</v>
      </c>
      <c r="C342" s="729">
        <v>5.7901001370976E-3</v>
      </c>
      <c r="D342" s="729">
        <v>0.40564499999999998</v>
      </c>
      <c r="E342" s="729">
        <v>2.7510759059291177E-3</v>
      </c>
      <c r="I342" s="603"/>
      <c r="J342" s="603"/>
      <c r="K342" s="603"/>
      <c r="L342" s="603"/>
    </row>
    <row r="343" spans="1:12" s="598" customFormat="1" ht="27" customHeight="1">
      <c r="A343" s="664" t="s">
        <v>1049</v>
      </c>
      <c r="B343" s="729">
        <v>4.8495900000000001</v>
      </c>
      <c r="C343" s="729">
        <v>4.1926012888346791E-2</v>
      </c>
      <c r="D343" s="729">
        <v>1.1631469999999999</v>
      </c>
      <c r="E343" s="729">
        <v>7.8884386267641295E-3</v>
      </c>
      <c r="I343" s="603"/>
      <c r="J343" s="603"/>
      <c r="K343" s="603"/>
      <c r="L343" s="603"/>
    </row>
    <row r="344" spans="1:12" s="598" customFormat="1" ht="27" customHeight="1">
      <c r="A344" s="664" t="s">
        <v>1050</v>
      </c>
      <c r="B344" s="730">
        <v>736.34012399999995</v>
      </c>
      <c r="C344" s="731">
        <v>6.3658588724058873</v>
      </c>
      <c r="D344" s="730">
        <v>1168.006916</v>
      </c>
      <c r="E344" s="731">
        <v>7.9213984754309186</v>
      </c>
      <c r="I344" s="603"/>
      <c r="J344" s="603"/>
      <c r="K344" s="603"/>
      <c r="L344" s="603"/>
    </row>
    <row r="345" spans="1:12" s="598" customFormat="1" ht="27" customHeight="1">
      <c r="A345" s="664" t="s">
        <v>1051</v>
      </c>
      <c r="B345" s="730">
        <v>56.234751000000003</v>
      </c>
      <c r="C345" s="731">
        <v>0.48616458199537943</v>
      </c>
      <c r="D345" s="730">
        <v>63.770392999999999</v>
      </c>
      <c r="E345" s="731">
        <v>0.43248947156733314</v>
      </c>
      <c r="I345" s="603"/>
      <c r="J345" s="603"/>
      <c r="K345" s="603"/>
      <c r="L345" s="603"/>
    </row>
    <row r="346" spans="1:12" s="598" customFormat="1" ht="27" customHeight="1">
      <c r="A346" s="679" t="s">
        <v>1052</v>
      </c>
      <c r="B346" s="730">
        <v>9.7946150000000003</v>
      </c>
      <c r="C346" s="731">
        <v>8.4677087078782909E-2</v>
      </c>
      <c r="D346" s="730">
        <v>52.845942000000001</v>
      </c>
      <c r="E346" s="731">
        <v>0.35840007337037955</v>
      </c>
      <c r="I346" s="603"/>
      <c r="J346" s="603"/>
      <c r="K346" s="603"/>
      <c r="L346" s="603"/>
    </row>
    <row r="347" spans="1:12" s="598" customFormat="1" ht="27" customHeight="1">
      <c r="A347" s="648" t="s">
        <v>1</v>
      </c>
      <c r="B347" s="732">
        <v>2.3724249999999998</v>
      </c>
      <c r="C347" s="733">
        <v>2.0510253676421328E-2</v>
      </c>
      <c r="D347" s="732">
        <v>3.756964</v>
      </c>
      <c r="E347" s="733">
        <v>2.5479651271045081E-2</v>
      </c>
      <c r="I347" s="603"/>
      <c r="J347" s="603"/>
      <c r="K347" s="603"/>
      <c r="L347" s="603"/>
    </row>
    <row r="348" spans="1:12" s="595" customFormat="1" ht="15" customHeight="1">
      <c r="A348" s="650" t="s">
        <v>929</v>
      </c>
      <c r="B348" s="734"/>
      <c r="C348" s="734"/>
      <c r="D348" s="734"/>
      <c r="E348" s="734"/>
    </row>
    <row r="349" spans="1:12" s="595" customFormat="1" ht="15" customHeight="1">
      <c r="A349" s="617"/>
      <c r="B349" s="621"/>
      <c r="C349" s="621"/>
      <c r="D349" s="621"/>
      <c r="E349" s="621"/>
    </row>
    <row r="350" spans="1:12" ht="20.100000000000001" customHeight="1">
      <c r="A350" s="2015" t="s">
        <v>1132</v>
      </c>
      <c r="B350" s="2015"/>
      <c r="C350" s="2015"/>
      <c r="D350" s="2015"/>
      <c r="E350" s="2015"/>
    </row>
    <row r="351" spans="1:12" s="595" customFormat="1" ht="15" customHeight="1">
      <c r="A351" s="641" t="s">
        <v>911</v>
      </c>
      <c r="B351" s="669"/>
      <c r="C351" s="669"/>
      <c r="D351" s="669"/>
      <c r="E351" s="669"/>
    </row>
    <row r="352" spans="1:12" s="598" customFormat="1" ht="15" customHeight="1">
      <c r="A352" s="2016" t="s">
        <v>1058</v>
      </c>
      <c r="B352" s="2018">
        <v>2011</v>
      </c>
      <c r="C352" s="2019"/>
      <c r="D352" s="2019">
        <v>2012</v>
      </c>
      <c r="E352" s="2020"/>
    </row>
    <row r="353" spans="1:11" s="598" customFormat="1" ht="15" customHeight="1">
      <c r="A353" s="2017"/>
      <c r="B353" s="670" t="s">
        <v>1044</v>
      </c>
      <c r="C353" s="671" t="s">
        <v>378</v>
      </c>
      <c r="D353" s="671" t="s">
        <v>1044</v>
      </c>
      <c r="E353" s="672" t="s">
        <v>378</v>
      </c>
      <c r="H353" s="603"/>
      <c r="I353" s="603"/>
      <c r="J353" s="603"/>
      <c r="K353" s="603"/>
    </row>
    <row r="354" spans="1:11" s="598" customFormat="1" ht="20.100000000000001" customHeight="1">
      <c r="A354" s="673" t="s">
        <v>0</v>
      </c>
      <c r="B354" s="674">
        <v>7987.0378329999994</v>
      </c>
      <c r="C354" s="676">
        <v>100.00000000000001</v>
      </c>
      <c r="D354" s="674">
        <v>10756.546429</v>
      </c>
      <c r="E354" s="676">
        <v>100</v>
      </c>
      <c r="H354" s="603"/>
      <c r="I354" s="603"/>
      <c r="J354" s="603"/>
      <c r="K354" s="603"/>
    </row>
    <row r="355" spans="1:11" s="598" customFormat="1" ht="20.100000000000001" customHeight="1">
      <c r="A355" s="664" t="s">
        <v>1063</v>
      </c>
      <c r="B355" s="730">
        <v>3428.147352</v>
      </c>
      <c r="C355" s="731">
        <v>42.921386171929008</v>
      </c>
      <c r="D355" s="730">
        <v>3880.477613</v>
      </c>
      <c r="E355" s="731">
        <v>36.075497266837488</v>
      </c>
      <c r="H355" s="603"/>
      <c r="I355" s="603"/>
      <c r="J355" s="603"/>
      <c r="K355" s="603"/>
    </row>
    <row r="356" spans="1:11" s="598" customFormat="1" ht="20.100000000000001" customHeight="1">
      <c r="A356" s="664" t="s">
        <v>1059</v>
      </c>
      <c r="B356" s="730">
        <v>1598.727228</v>
      </c>
      <c r="C356" s="731">
        <v>20.016522538487894</v>
      </c>
      <c r="D356" s="730">
        <v>2569.2120340000001</v>
      </c>
      <c r="E356" s="731">
        <v>23.885101514305006</v>
      </c>
      <c r="H356" s="603"/>
      <c r="I356" s="603"/>
      <c r="J356" s="603"/>
      <c r="K356" s="603"/>
    </row>
    <row r="357" spans="1:11" s="598" customFormat="1" ht="20.100000000000001" customHeight="1">
      <c r="A357" s="664" t="s">
        <v>1061</v>
      </c>
      <c r="B357" s="730">
        <v>1551.6469489999999</v>
      </c>
      <c r="C357" s="731">
        <v>19.427063968434819</v>
      </c>
      <c r="D357" s="730">
        <v>2133.2671300000002</v>
      </c>
      <c r="E357" s="731">
        <v>19.832268136254612</v>
      </c>
      <c r="H357" s="603"/>
      <c r="I357" s="603"/>
      <c r="J357" s="603"/>
      <c r="K357" s="603"/>
    </row>
    <row r="358" spans="1:11" s="598" customFormat="1" ht="20.100000000000001" customHeight="1">
      <c r="A358" s="664" t="s">
        <v>1062</v>
      </c>
      <c r="B358" s="730">
        <v>1103.3195069999999</v>
      </c>
      <c r="C358" s="731">
        <v>13.813876058548527</v>
      </c>
      <c r="D358" s="730">
        <v>1797.7760049999999</v>
      </c>
      <c r="E358" s="731">
        <v>16.71331980823452</v>
      </c>
      <c r="H358" s="603"/>
      <c r="I358" s="603"/>
      <c r="J358" s="603"/>
      <c r="K358" s="603"/>
    </row>
    <row r="359" spans="1:11" s="598" customFormat="1" ht="20.100000000000001" customHeight="1">
      <c r="A359" s="648" t="s">
        <v>1060</v>
      </c>
      <c r="B359" s="732">
        <v>305.196797</v>
      </c>
      <c r="C359" s="733">
        <v>3.8211512625997606</v>
      </c>
      <c r="D359" s="732">
        <v>375.813647</v>
      </c>
      <c r="E359" s="733">
        <v>3.4938132743683807</v>
      </c>
    </row>
    <row r="360" spans="1:11" s="595" customFormat="1" ht="15" customHeight="1">
      <c r="A360" s="735" t="s">
        <v>1053</v>
      </c>
      <c r="B360" s="734"/>
      <c r="C360" s="734"/>
      <c r="D360" s="734"/>
      <c r="E360" s="734"/>
    </row>
    <row r="361" spans="1:11" s="595" customFormat="1" ht="15" customHeight="1">
      <c r="A361" s="617"/>
      <c r="B361" s="621"/>
      <c r="C361" s="621"/>
      <c r="D361" s="621"/>
      <c r="E361" s="621"/>
    </row>
    <row r="362" spans="1:11" s="598" customFormat="1" ht="20.100000000000001" customHeight="1">
      <c r="A362" s="2021" t="s">
        <v>1133</v>
      </c>
      <c r="B362" s="2021"/>
      <c r="C362" s="2021"/>
      <c r="D362" s="2021"/>
      <c r="E362" s="2021"/>
    </row>
    <row r="363" spans="1:11" s="595" customFormat="1" ht="15" customHeight="1">
      <c r="A363" s="668" t="s">
        <v>911</v>
      </c>
      <c r="B363" s="669"/>
      <c r="C363" s="669"/>
      <c r="D363" s="669"/>
      <c r="E363" s="669"/>
    </row>
    <row r="364" spans="1:11" s="598" customFormat="1" ht="15" customHeight="1">
      <c r="A364" s="2016" t="s">
        <v>1134</v>
      </c>
      <c r="B364" s="2018">
        <v>2011</v>
      </c>
      <c r="C364" s="2019"/>
      <c r="D364" s="2019">
        <v>2012</v>
      </c>
      <c r="E364" s="2020"/>
    </row>
    <row r="365" spans="1:11" s="598" customFormat="1" ht="15" customHeight="1">
      <c r="A365" s="2017"/>
      <c r="B365" s="670" t="s">
        <v>1044</v>
      </c>
      <c r="C365" s="671" t="s">
        <v>378</v>
      </c>
      <c r="D365" s="671" t="s">
        <v>1044</v>
      </c>
      <c r="E365" s="672" t="s">
        <v>378</v>
      </c>
    </row>
    <row r="366" spans="1:11" s="598" customFormat="1" ht="20.100000000000001" customHeight="1">
      <c r="A366" s="673" t="s">
        <v>0</v>
      </c>
      <c r="B366" s="674">
        <v>11567.019294</v>
      </c>
      <c r="C366" s="676">
        <v>100</v>
      </c>
      <c r="D366" s="674">
        <v>14744.958477</v>
      </c>
      <c r="E366" s="676">
        <v>100</v>
      </c>
      <c r="H366" s="603"/>
      <c r="I366" s="603"/>
      <c r="J366" s="603"/>
      <c r="K366" s="603"/>
    </row>
    <row r="367" spans="1:11" s="598" customFormat="1" ht="20.100000000000001" customHeight="1">
      <c r="A367" s="664" t="s">
        <v>1073</v>
      </c>
      <c r="B367" s="730">
        <v>1045.8293369999999</v>
      </c>
      <c r="C367" s="731">
        <v>9.0414765499914793</v>
      </c>
      <c r="D367" s="730">
        <v>1923.8289090000001</v>
      </c>
      <c r="E367" s="731">
        <v>13.047367423929302</v>
      </c>
      <c r="F367" s="736"/>
      <c r="H367" s="603"/>
      <c r="I367" s="603"/>
      <c r="J367" s="603"/>
      <c r="K367" s="603"/>
    </row>
    <row r="368" spans="1:11" s="598" customFormat="1" ht="20.100000000000001" customHeight="1">
      <c r="A368" s="664" t="s">
        <v>1074</v>
      </c>
      <c r="B368" s="730">
        <v>1271.1718940000001</v>
      </c>
      <c r="C368" s="731">
        <v>10.989623702446641</v>
      </c>
      <c r="D368" s="730">
        <v>1670.0863710000001</v>
      </c>
      <c r="E368" s="731">
        <v>11.326490838242053</v>
      </c>
      <c r="F368" s="736"/>
      <c r="H368" s="603"/>
      <c r="I368" s="603"/>
      <c r="J368" s="603"/>
      <c r="K368" s="603"/>
    </row>
    <row r="369" spans="1:13" s="598" customFormat="1" ht="20.100000000000001" customHeight="1">
      <c r="A369" s="648" t="s">
        <v>1075</v>
      </c>
      <c r="B369" s="732">
        <v>9250.0180629999995</v>
      </c>
      <c r="C369" s="733">
        <v>79.968899747561878</v>
      </c>
      <c r="D369" s="732">
        <v>11151.043197000001</v>
      </c>
      <c r="E369" s="733">
        <v>75.626141737828661</v>
      </c>
      <c r="H369" s="603"/>
      <c r="I369" s="603"/>
      <c r="J369" s="603"/>
      <c r="K369" s="603"/>
    </row>
    <row r="370" spans="1:13" s="595" customFormat="1" ht="15" customHeight="1">
      <c r="A370" s="650" t="s">
        <v>1053</v>
      </c>
      <c r="B370" s="682"/>
      <c r="C370" s="682"/>
      <c r="D370" s="682"/>
      <c r="E370" s="682"/>
    </row>
    <row r="371" spans="1:13" s="595" customFormat="1" ht="15" customHeight="1">
      <c r="A371" s="720"/>
      <c r="B371" s="621"/>
      <c r="C371" s="621"/>
      <c r="D371" s="621"/>
      <c r="E371" s="621"/>
    </row>
    <row r="372" spans="1:13" ht="20.100000000000001" customHeight="1">
      <c r="A372" s="2015" t="s">
        <v>1135</v>
      </c>
      <c r="B372" s="2015"/>
      <c r="C372" s="2015"/>
      <c r="D372" s="2015"/>
      <c r="E372" s="2015"/>
    </row>
    <row r="373" spans="1:13" s="595" customFormat="1" ht="15" customHeight="1">
      <c r="A373" s="668" t="s">
        <v>911</v>
      </c>
      <c r="B373" s="669"/>
      <c r="C373" s="669"/>
      <c r="D373" s="669"/>
      <c r="E373" s="669"/>
    </row>
    <row r="374" spans="1:13" s="598" customFormat="1" ht="15" customHeight="1">
      <c r="A374" s="2016" t="s">
        <v>1058</v>
      </c>
      <c r="B374" s="2018">
        <v>2011</v>
      </c>
      <c r="C374" s="2019"/>
      <c r="D374" s="2019">
        <v>2012</v>
      </c>
      <c r="E374" s="2020"/>
    </row>
    <row r="375" spans="1:13" s="598" customFormat="1" ht="15" customHeight="1">
      <c r="A375" s="2017"/>
      <c r="B375" s="670" t="s">
        <v>1044</v>
      </c>
      <c r="C375" s="671" t="s">
        <v>378</v>
      </c>
      <c r="D375" s="671" t="s">
        <v>1044</v>
      </c>
      <c r="E375" s="672" t="s">
        <v>378</v>
      </c>
      <c r="J375" s="603"/>
      <c r="K375" s="603"/>
      <c r="L375" s="603"/>
      <c r="M375" s="603"/>
    </row>
    <row r="376" spans="1:13" s="598" customFormat="1" ht="20.100000000000001" customHeight="1">
      <c r="A376" s="673" t="s">
        <v>0</v>
      </c>
      <c r="B376" s="674">
        <v>11567.019294000002</v>
      </c>
      <c r="C376" s="676">
        <v>100</v>
      </c>
      <c r="D376" s="674">
        <v>14744.958477</v>
      </c>
      <c r="E376" s="676">
        <v>100</v>
      </c>
      <c r="J376" s="603"/>
      <c r="K376" s="603"/>
      <c r="L376" s="603"/>
      <c r="M376" s="603"/>
    </row>
    <row r="377" spans="1:13" s="598" customFormat="1" ht="20.100000000000001" customHeight="1">
      <c r="A377" s="664" t="s">
        <v>1063</v>
      </c>
      <c r="B377" s="730">
        <v>3428.147352</v>
      </c>
      <c r="C377" s="731">
        <v>29.637258008017973</v>
      </c>
      <c r="D377" s="730">
        <v>3880.477613</v>
      </c>
      <c r="E377" s="731">
        <v>26.317318011122126</v>
      </c>
      <c r="J377" s="603"/>
      <c r="K377" s="603"/>
      <c r="L377" s="603"/>
      <c r="M377" s="603"/>
    </row>
    <row r="378" spans="1:13" s="598" customFormat="1" ht="20.100000000000001" customHeight="1">
      <c r="A378" s="664" t="s">
        <v>1059</v>
      </c>
      <c r="B378" s="730">
        <v>1598.727228</v>
      </c>
      <c r="C378" s="731">
        <v>13.821427866289508</v>
      </c>
      <c r="D378" s="730">
        <v>2569.2120340000001</v>
      </c>
      <c r="E378" s="731">
        <v>17.424342279482165</v>
      </c>
      <c r="J378" s="603"/>
      <c r="K378" s="603"/>
      <c r="L378" s="603"/>
      <c r="M378" s="603"/>
    </row>
    <row r="379" spans="1:13" s="598" customFormat="1" ht="20.100000000000001" customHeight="1">
      <c r="A379" s="664" t="s">
        <v>1061</v>
      </c>
      <c r="B379" s="730">
        <v>1551.6469489999999</v>
      </c>
      <c r="C379" s="731">
        <v>13.414406162570025</v>
      </c>
      <c r="D379" s="730">
        <v>2133.2671300000002</v>
      </c>
      <c r="E379" s="731">
        <v>14.467773058347962</v>
      </c>
      <c r="J379" s="603"/>
      <c r="K379" s="603"/>
      <c r="L379" s="603"/>
      <c r="M379" s="603"/>
    </row>
    <row r="380" spans="1:13" s="598" customFormat="1" ht="20.100000000000001" customHeight="1">
      <c r="A380" s="664" t="s">
        <v>1062</v>
      </c>
      <c r="B380" s="730">
        <v>1103.3195069999999</v>
      </c>
      <c r="C380" s="731">
        <v>9.5384945676740553</v>
      </c>
      <c r="D380" s="730">
        <v>1797.7760049999999</v>
      </c>
      <c r="E380" s="731">
        <v>12.192479265399561</v>
      </c>
      <c r="J380" s="603"/>
      <c r="K380" s="603"/>
      <c r="L380" s="603"/>
      <c r="M380" s="603"/>
    </row>
    <row r="381" spans="1:13" s="598" customFormat="1" ht="20.100000000000001" customHeight="1">
      <c r="A381" s="664" t="s">
        <v>1114</v>
      </c>
      <c r="B381" s="730">
        <v>377.97448100000003</v>
      </c>
      <c r="C381" s="731">
        <v>3.267691281504661</v>
      </c>
      <c r="D381" s="730">
        <v>460.55959899999999</v>
      </c>
      <c r="E381" s="731">
        <v>3.123505567807507</v>
      </c>
      <c r="J381" s="603"/>
      <c r="K381" s="603"/>
      <c r="L381" s="603"/>
      <c r="M381" s="603"/>
    </row>
    <row r="382" spans="1:13" s="598" customFormat="1" ht="20.100000000000001" customHeight="1">
      <c r="A382" s="664" t="s">
        <v>1136</v>
      </c>
      <c r="B382" s="730">
        <v>245.96784</v>
      </c>
      <c r="C382" s="731">
        <v>2.1264582840938759</v>
      </c>
      <c r="D382" s="730">
        <v>432.722217</v>
      </c>
      <c r="E382" s="731">
        <v>2.9347130253027434</v>
      </c>
      <c r="J382" s="603"/>
      <c r="K382" s="603"/>
      <c r="L382" s="603"/>
      <c r="M382" s="603"/>
    </row>
    <row r="383" spans="1:13" s="598" customFormat="1" ht="20.100000000000001" customHeight="1">
      <c r="A383" s="664" t="s">
        <v>1067</v>
      </c>
      <c r="B383" s="730">
        <v>674.47922600000004</v>
      </c>
      <c r="C383" s="731">
        <v>5.8310547329151881</v>
      </c>
      <c r="D383" s="730">
        <v>395.109151</v>
      </c>
      <c r="E383" s="731">
        <v>2.6796219983685479</v>
      </c>
      <c r="J383" s="603"/>
      <c r="K383" s="603"/>
      <c r="L383" s="603"/>
      <c r="M383" s="603"/>
    </row>
    <row r="384" spans="1:13" s="598" customFormat="1" ht="20.100000000000001" customHeight="1">
      <c r="A384" s="664" t="s">
        <v>1060</v>
      </c>
      <c r="B384" s="730">
        <v>305.196797</v>
      </c>
      <c r="C384" s="731">
        <v>2.6385085841285876</v>
      </c>
      <c r="D384" s="730">
        <v>375.813647</v>
      </c>
      <c r="E384" s="731">
        <v>2.5487602938062857</v>
      </c>
      <c r="J384" s="603"/>
      <c r="K384" s="603"/>
      <c r="L384" s="603"/>
      <c r="M384" s="603"/>
    </row>
    <row r="385" spans="1:13" s="598" customFormat="1" ht="20.100000000000001" customHeight="1">
      <c r="A385" s="664" t="s">
        <v>1091</v>
      </c>
      <c r="B385" s="730">
        <v>135.331637</v>
      </c>
      <c r="C385" s="731">
        <v>1.1699784841735217</v>
      </c>
      <c r="D385" s="730">
        <v>250.255854</v>
      </c>
      <c r="E385" s="731">
        <v>1.6972299677232925</v>
      </c>
      <c r="J385" s="603"/>
      <c r="K385" s="603"/>
      <c r="L385" s="603"/>
      <c r="M385" s="603"/>
    </row>
    <row r="386" spans="1:13" s="598" customFormat="1" ht="20.100000000000001" customHeight="1">
      <c r="A386" s="664" t="s">
        <v>1137</v>
      </c>
      <c r="B386" s="730">
        <v>122.92518099999999</v>
      </c>
      <c r="C386" s="731">
        <v>1.0627213275572494</v>
      </c>
      <c r="D386" s="730">
        <v>198.82938799999999</v>
      </c>
      <c r="E386" s="731">
        <v>1.3484567508965526</v>
      </c>
      <c r="J386" s="603"/>
      <c r="K386" s="603"/>
      <c r="L386" s="603"/>
      <c r="M386" s="603"/>
    </row>
    <row r="387" spans="1:13" s="598" customFormat="1" ht="20.100000000000001" customHeight="1">
      <c r="A387" s="648" t="s">
        <v>1138</v>
      </c>
      <c r="B387" s="732">
        <v>2023.3030960000017</v>
      </c>
      <c r="C387" s="733">
        <v>17.492000701075352</v>
      </c>
      <c r="D387" s="732">
        <v>2250.9358389999993</v>
      </c>
      <c r="E387" s="733">
        <v>15.265799781743253</v>
      </c>
    </row>
    <row r="388" spans="1:13" s="595" customFormat="1" ht="15" customHeight="1">
      <c r="A388" s="650" t="s">
        <v>1053</v>
      </c>
      <c r="B388" s="682"/>
      <c r="C388" s="682"/>
      <c r="D388" s="682"/>
      <c r="E388" s="682"/>
    </row>
    <row r="389" spans="1:13" s="595" customFormat="1" ht="15" customHeight="1">
      <c r="A389" s="650"/>
      <c r="B389" s="682"/>
      <c r="C389" s="682"/>
      <c r="D389" s="682"/>
      <c r="E389" s="682"/>
    </row>
    <row r="390" spans="1:13" ht="20.100000000000001" customHeight="1">
      <c r="A390" s="2021" t="s">
        <v>1139</v>
      </c>
      <c r="B390" s="2021"/>
      <c r="C390" s="2021"/>
      <c r="D390" s="2021"/>
      <c r="E390" s="2021"/>
    </row>
    <row r="391" spans="1:13" s="595" customFormat="1" ht="15" customHeight="1" thickBot="1">
      <c r="A391" s="593" t="s">
        <v>911</v>
      </c>
      <c r="B391" s="642"/>
      <c r="C391" s="594"/>
      <c r="D391" s="594"/>
      <c r="E391" s="594"/>
    </row>
    <row r="392" spans="1:13" s="598" customFormat="1" ht="20.100000000000001" customHeight="1">
      <c r="A392" s="654" t="s">
        <v>1140</v>
      </c>
      <c r="B392" s="644">
        <v>2009</v>
      </c>
      <c r="C392" s="644">
        <v>2010</v>
      </c>
      <c r="D392" s="644">
        <v>2011</v>
      </c>
      <c r="E392" s="644">
        <v>2012</v>
      </c>
      <c r="F392" s="737"/>
    </row>
    <row r="393" spans="1:13" s="598" customFormat="1" ht="20.100000000000001" customHeight="1">
      <c r="A393" s="738" t="s">
        <v>0</v>
      </c>
      <c r="B393" s="674">
        <v>93872.167709000001</v>
      </c>
      <c r="C393" s="674">
        <v>86573.662849</v>
      </c>
      <c r="D393" s="674">
        <v>116374.00801099998</v>
      </c>
      <c r="E393" s="674">
        <v>118971.7</v>
      </c>
      <c r="F393" s="603"/>
      <c r="H393" s="603"/>
      <c r="I393" s="603"/>
      <c r="J393" s="603"/>
      <c r="K393" s="603"/>
      <c r="L393" s="603"/>
    </row>
    <row r="394" spans="1:13" s="598" customFormat="1" ht="20.100000000000001" customHeight="1">
      <c r="A394" s="664" t="s">
        <v>1126</v>
      </c>
      <c r="B394" s="725">
        <v>322.20018499999998</v>
      </c>
      <c r="C394" s="725">
        <v>365.363404</v>
      </c>
      <c r="D394" s="725">
        <v>423.96454799999998</v>
      </c>
      <c r="E394" s="725">
        <v>448.66928200000001</v>
      </c>
      <c r="H394" s="602"/>
      <c r="I394" s="602"/>
      <c r="J394" s="602"/>
      <c r="K394" s="602"/>
      <c r="L394" s="602"/>
    </row>
    <row r="395" spans="1:13" s="598" customFormat="1" ht="20.100000000000001" customHeight="1">
      <c r="A395" s="664" t="s">
        <v>1127</v>
      </c>
      <c r="B395" s="725">
        <v>4945.797783</v>
      </c>
      <c r="C395" s="725">
        <v>5245.7809530000004</v>
      </c>
      <c r="D395" s="725">
        <v>6090.7994900000003</v>
      </c>
      <c r="E395" s="725">
        <v>6157.4700790000006</v>
      </c>
      <c r="H395" s="603"/>
      <c r="I395" s="603"/>
      <c r="J395" s="603"/>
      <c r="K395" s="603"/>
      <c r="L395" s="602"/>
    </row>
    <row r="396" spans="1:13" s="598" customFormat="1" ht="20.100000000000001" customHeight="1">
      <c r="A396" s="664" t="s">
        <v>1128</v>
      </c>
      <c r="B396" s="739">
        <v>83518.003842999984</v>
      </c>
      <c r="C396" s="739">
        <v>73796.10176000002</v>
      </c>
      <c r="D396" s="740">
        <v>95172.587313000011</v>
      </c>
      <c r="E396" s="725">
        <v>98173.402971999996</v>
      </c>
      <c r="H396" s="603"/>
      <c r="I396" s="603"/>
      <c r="J396" s="603"/>
      <c r="K396" s="603"/>
      <c r="L396" s="603"/>
    </row>
    <row r="397" spans="1:13" s="598" customFormat="1" ht="20.100000000000001" customHeight="1">
      <c r="A397" s="664" t="s">
        <v>1040</v>
      </c>
      <c r="B397" s="725">
        <v>2522.8663969999998</v>
      </c>
      <c r="C397" s="725">
        <v>4861.0188019999996</v>
      </c>
      <c r="D397" s="678">
        <v>10639.595759</v>
      </c>
      <c r="E397" s="725">
        <v>9922.8409760000013</v>
      </c>
      <c r="H397" s="603"/>
      <c r="I397" s="603"/>
      <c r="J397" s="603"/>
      <c r="K397" s="603"/>
      <c r="L397" s="603"/>
    </row>
    <row r="398" spans="1:13" s="598" customFormat="1" ht="20.100000000000001" customHeight="1">
      <c r="A398" s="648" t="s">
        <v>1141</v>
      </c>
      <c r="B398" s="741">
        <v>2563.2995010000159</v>
      </c>
      <c r="C398" s="681">
        <v>2305.3979299999774</v>
      </c>
      <c r="D398" s="681">
        <v>4047.0609009999753</v>
      </c>
      <c r="E398" s="681">
        <v>4269.316691</v>
      </c>
      <c r="G398" s="603"/>
      <c r="H398" s="603"/>
      <c r="I398" s="603"/>
      <c r="J398" s="603"/>
      <c r="K398" s="603"/>
      <c r="L398" s="603"/>
    </row>
    <row r="399" spans="1:13" s="595" customFormat="1" ht="15" customHeight="1">
      <c r="A399" s="617" t="s">
        <v>929</v>
      </c>
      <c r="B399" s="621"/>
      <c r="C399" s="621"/>
      <c r="D399" s="621"/>
      <c r="E399" s="621"/>
    </row>
    <row r="400" spans="1:13" s="595" customFormat="1" ht="15" customHeight="1">
      <c r="A400" s="617"/>
      <c r="B400" s="621"/>
      <c r="C400" s="621"/>
      <c r="D400" s="621"/>
      <c r="E400" s="621"/>
    </row>
    <row r="401" spans="1:10" ht="29.25" customHeight="1">
      <c r="A401" s="2022" t="s">
        <v>1142</v>
      </c>
      <c r="B401" s="2022"/>
      <c r="C401" s="2022"/>
      <c r="D401" s="2022"/>
      <c r="E401" s="2022"/>
    </row>
    <row r="402" spans="1:10" s="595" customFormat="1" ht="15" customHeight="1">
      <c r="A402" s="668" t="s">
        <v>911</v>
      </c>
      <c r="B402" s="669"/>
      <c r="C402" s="669"/>
      <c r="D402" s="669"/>
      <c r="E402" s="669"/>
    </row>
    <row r="403" spans="1:10" s="598" customFormat="1" ht="27" customHeight="1">
      <c r="A403" s="654" t="s">
        <v>1009</v>
      </c>
      <c r="B403" s="644">
        <v>2005</v>
      </c>
      <c r="C403" s="644">
        <v>2010</v>
      </c>
      <c r="D403" s="644">
        <v>2011</v>
      </c>
      <c r="E403" s="644">
        <v>2012</v>
      </c>
    </row>
    <row r="404" spans="1:10" s="598" customFormat="1" ht="27" customHeight="1">
      <c r="A404" s="645" t="s">
        <v>0</v>
      </c>
      <c r="B404" s="683">
        <v>35214.291892000001</v>
      </c>
      <c r="C404" s="683">
        <v>86573.662849</v>
      </c>
      <c r="D404" s="683">
        <v>116374.008011</v>
      </c>
      <c r="E404" s="683">
        <v>118971.70914799998</v>
      </c>
      <c r="G404" s="603"/>
      <c r="H404" s="603"/>
      <c r="I404" s="603"/>
      <c r="J404" s="603"/>
    </row>
    <row r="405" spans="1:10" s="598" customFormat="1" ht="27" customHeight="1">
      <c r="A405" s="647" t="s">
        <v>1013</v>
      </c>
      <c r="B405" s="677">
        <v>980.13586599999996</v>
      </c>
      <c r="C405" s="677">
        <v>1891.752641</v>
      </c>
      <c r="D405" s="677">
        <v>2186.1423009999999</v>
      </c>
      <c r="E405" s="677">
        <v>2381.7000619999999</v>
      </c>
      <c r="G405" s="603"/>
      <c r="H405" s="603"/>
      <c r="I405" s="603"/>
      <c r="J405" s="603"/>
    </row>
    <row r="406" spans="1:10" s="598" customFormat="1" ht="27" customHeight="1">
      <c r="A406" s="647" t="s">
        <v>1014</v>
      </c>
      <c r="B406" s="677">
        <v>1257.5290230000001</v>
      </c>
      <c r="C406" s="677">
        <v>2816.472683</v>
      </c>
      <c r="D406" s="677">
        <v>3635.564104</v>
      </c>
      <c r="E406" s="677">
        <v>3390.7023380000001</v>
      </c>
      <c r="G406" s="603"/>
      <c r="H406" s="603"/>
      <c r="I406" s="603"/>
      <c r="J406" s="603"/>
    </row>
    <row r="407" spans="1:10" s="598" customFormat="1" ht="27" customHeight="1">
      <c r="A407" s="647" t="s">
        <v>1015</v>
      </c>
      <c r="B407" s="677">
        <v>182.63847000000001</v>
      </c>
      <c r="C407" s="677">
        <v>328.25320499999998</v>
      </c>
      <c r="D407" s="677">
        <v>509.402063</v>
      </c>
      <c r="E407" s="677">
        <v>474.72204399999998</v>
      </c>
      <c r="G407" s="603"/>
      <c r="H407" s="603"/>
      <c r="I407" s="603"/>
      <c r="J407" s="603"/>
    </row>
    <row r="408" spans="1:10" s="598" customFormat="1" ht="27" customHeight="1">
      <c r="A408" s="647" t="s">
        <v>1016</v>
      </c>
      <c r="B408" s="677">
        <v>812.33184400000005</v>
      </c>
      <c r="C408" s="677">
        <v>1581.9159749999999</v>
      </c>
      <c r="D408" s="677">
        <v>1859.381721</v>
      </c>
      <c r="E408" s="677">
        <v>2077.840987</v>
      </c>
      <c r="G408" s="603"/>
      <c r="H408" s="603"/>
      <c r="I408" s="603"/>
      <c r="J408" s="603"/>
    </row>
    <row r="409" spans="1:10" s="598" customFormat="1" ht="27" customHeight="1">
      <c r="A409" s="647" t="s">
        <v>1017</v>
      </c>
      <c r="B409" s="677">
        <v>519.87795300000005</v>
      </c>
      <c r="C409" s="677">
        <v>2456.2825979999998</v>
      </c>
      <c r="D409" s="677">
        <v>4844.3170259999997</v>
      </c>
      <c r="E409" s="677">
        <v>4644.2371649999995</v>
      </c>
      <c r="G409" s="603"/>
      <c r="H409" s="603"/>
      <c r="I409" s="603"/>
      <c r="J409" s="603"/>
    </row>
    <row r="410" spans="1:10" s="598" customFormat="1" ht="27" customHeight="1">
      <c r="A410" s="647" t="s">
        <v>1018</v>
      </c>
      <c r="B410" s="677">
        <v>2402.3482979999999</v>
      </c>
      <c r="C410" s="677">
        <v>4102.7179660000002</v>
      </c>
      <c r="D410" s="677">
        <v>6957.5848779999997</v>
      </c>
      <c r="E410" s="677">
        <v>7941.5461189999996</v>
      </c>
      <c r="G410" s="603"/>
      <c r="H410" s="603"/>
      <c r="I410" s="603"/>
      <c r="J410" s="603"/>
    </row>
    <row r="411" spans="1:10" s="598" customFormat="1" ht="27" customHeight="1">
      <c r="A411" s="647" t="s">
        <v>1019</v>
      </c>
      <c r="B411" s="677">
        <v>2279.8643470000002</v>
      </c>
      <c r="C411" s="677">
        <v>4303.7316639999999</v>
      </c>
      <c r="D411" s="677">
        <v>4963.3532640000003</v>
      </c>
      <c r="E411" s="677">
        <v>5745.3889710000003</v>
      </c>
      <c r="G411" s="603"/>
      <c r="H411" s="603"/>
      <c r="I411" s="603"/>
      <c r="J411" s="603"/>
    </row>
    <row r="412" spans="1:10" s="598" customFormat="1" ht="27" customHeight="1">
      <c r="A412" s="647" t="s">
        <v>1020</v>
      </c>
      <c r="B412" s="677">
        <v>106.89685299999999</v>
      </c>
      <c r="C412" s="677">
        <v>70.100847999999999</v>
      </c>
      <c r="D412" s="677">
        <v>86.734459999999999</v>
      </c>
      <c r="E412" s="677">
        <v>82.335577999999998</v>
      </c>
      <c r="G412" s="603"/>
      <c r="H412" s="603"/>
      <c r="I412" s="603"/>
      <c r="J412" s="603"/>
    </row>
    <row r="413" spans="1:10" s="598" customFormat="1" ht="27" customHeight="1">
      <c r="A413" s="647" t="s">
        <v>1021</v>
      </c>
      <c r="B413" s="677">
        <v>395.461207</v>
      </c>
      <c r="C413" s="677">
        <v>492.13311399999998</v>
      </c>
      <c r="D413" s="677">
        <v>438.425431</v>
      </c>
      <c r="E413" s="677">
        <v>400.79098399999998</v>
      </c>
      <c r="G413" s="603"/>
      <c r="H413" s="603"/>
      <c r="I413" s="603"/>
      <c r="J413" s="603"/>
    </row>
    <row r="414" spans="1:10" s="598" customFormat="1" ht="27" customHeight="1">
      <c r="A414" s="647" t="s">
        <v>1022</v>
      </c>
      <c r="B414" s="677">
        <v>679.04842499999995</v>
      </c>
      <c r="C414" s="677">
        <v>1356.3169330000001</v>
      </c>
      <c r="D414" s="677">
        <v>1403.9846649999999</v>
      </c>
      <c r="E414" s="677">
        <v>1283.538188</v>
      </c>
      <c r="G414" s="603"/>
      <c r="H414" s="603"/>
      <c r="I414" s="603"/>
      <c r="J414" s="603"/>
    </row>
    <row r="415" spans="1:10" s="598" customFormat="1" ht="27" customHeight="1">
      <c r="A415" s="647" t="s">
        <v>1023</v>
      </c>
      <c r="B415" s="677">
        <v>665.70532300000002</v>
      </c>
      <c r="C415" s="677">
        <v>903.19698300000005</v>
      </c>
      <c r="D415" s="677">
        <v>987.12371099999996</v>
      </c>
      <c r="E415" s="677">
        <v>903.64231800000005</v>
      </c>
      <c r="G415" s="603"/>
      <c r="H415" s="603"/>
      <c r="I415" s="603"/>
      <c r="J415" s="603"/>
    </row>
    <row r="416" spans="1:10" s="598" customFormat="1" ht="27" customHeight="1">
      <c r="A416" s="647" t="s">
        <v>1024</v>
      </c>
      <c r="B416" s="677">
        <v>107.58861400000001</v>
      </c>
      <c r="C416" s="677">
        <v>118.149643</v>
      </c>
      <c r="D416" s="677">
        <v>142.75447800000001</v>
      </c>
      <c r="E416" s="677">
        <v>109.521944</v>
      </c>
      <c r="G416" s="603"/>
      <c r="H416" s="603"/>
      <c r="I416" s="603"/>
      <c r="J416" s="603"/>
    </row>
    <row r="417" spans="1:12" s="598" customFormat="1" ht="27" customHeight="1">
      <c r="A417" s="647" t="s">
        <v>1025</v>
      </c>
      <c r="B417" s="677">
        <v>909.16581399999995</v>
      </c>
      <c r="C417" s="677">
        <v>2001.958376</v>
      </c>
      <c r="D417" s="677">
        <v>2301.9720929999999</v>
      </c>
      <c r="E417" s="677">
        <v>1882.276611</v>
      </c>
      <c r="G417" s="603"/>
      <c r="H417" s="603"/>
      <c r="I417" s="603"/>
      <c r="J417" s="603"/>
    </row>
    <row r="418" spans="1:12" s="598" customFormat="1" ht="27" customHeight="1">
      <c r="A418" s="647" t="s">
        <v>1026</v>
      </c>
      <c r="B418" s="677">
        <v>106.86554599999999</v>
      </c>
      <c r="C418" s="677">
        <v>210.54522</v>
      </c>
      <c r="D418" s="677">
        <v>432.563446</v>
      </c>
      <c r="E418" s="677">
        <v>67.211392000000004</v>
      </c>
      <c r="G418" s="603"/>
      <c r="H418" s="603"/>
      <c r="I418" s="603"/>
      <c r="J418" s="603"/>
    </row>
    <row r="419" spans="1:12" s="598" customFormat="1" ht="27" customHeight="1">
      <c r="A419" s="647" t="s">
        <v>1027</v>
      </c>
      <c r="B419" s="677">
        <v>5428.6240079999998</v>
      </c>
      <c r="C419" s="677">
        <v>15780.297654</v>
      </c>
      <c r="D419" s="677">
        <v>24603.488857</v>
      </c>
      <c r="E419" s="677">
        <v>22418.483940999999</v>
      </c>
      <c r="G419" s="603"/>
      <c r="H419" s="603"/>
      <c r="I419" s="603"/>
      <c r="J419" s="603"/>
    </row>
    <row r="420" spans="1:12" s="598" customFormat="1" ht="27" customHeight="1">
      <c r="A420" s="647" t="s">
        <v>1028</v>
      </c>
      <c r="B420" s="677">
        <v>9133.2926210000005</v>
      </c>
      <c r="C420" s="677">
        <v>24553.597516999998</v>
      </c>
      <c r="D420" s="677">
        <v>34375.179893</v>
      </c>
      <c r="E420" s="677">
        <v>38870.69945</v>
      </c>
      <c r="G420" s="603"/>
      <c r="H420" s="603"/>
      <c r="I420" s="603"/>
      <c r="J420" s="603"/>
    </row>
    <row r="421" spans="1:12" s="598" customFormat="1" ht="27" customHeight="1">
      <c r="A421" s="647" t="s">
        <v>1029</v>
      </c>
      <c r="B421" s="677">
        <v>7711.9442589999999</v>
      </c>
      <c r="C421" s="677">
        <v>20704.141276999999</v>
      </c>
      <c r="D421" s="677">
        <v>22504.552553000001</v>
      </c>
      <c r="E421" s="677">
        <v>22301.239260999999</v>
      </c>
      <c r="G421" s="603"/>
      <c r="H421" s="603"/>
      <c r="I421" s="603"/>
      <c r="J421" s="603"/>
    </row>
    <row r="422" spans="1:12" s="598" customFormat="1" ht="27" customHeight="1">
      <c r="A422" s="647" t="s">
        <v>1030</v>
      </c>
      <c r="B422" s="677">
        <v>780.19712800000002</v>
      </c>
      <c r="C422" s="677">
        <v>1680.962311</v>
      </c>
      <c r="D422" s="677">
        <v>2418.3182219999999</v>
      </c>
      <c r="E422" s="677">
        <v>2989.189695</v>
      </c>
      <c r="G422" s="603"/>
      <c r="H422" s="603"/>
      <c r="I422" s="603"/>
      <c r="J422" s="603"/>
    </row>
    <row r="423" spans="1:12" s="598" customFormat="1" ht="27" customHeight="1">
      <c r="A423" s="647" t="s">
        <v>1034</v>
      </c>
      <c r="B423" s="677">
        <v>311.67718400000001</v>
      </c>
      <c r="C423" s="677">
        <v>418.050297</v>
      </c>
      <c r="D423" s="677">
        <v>761.90749900000003</v>
      </c>
      <c r="E423" s="677">
        <v>0</v>
      </c>
      <c r="G423" s="603"/>
      <c r="H423" s="603"/>
      <c r="I423" s="603"/>
      <c r="J423" s="603"/>
    </row>
    <row r="424" spans="1:12" s="598" customFormat="1" ht="27" customHeight="1">
      <c r="A424" s="647" t="s">
        <v>1031</v>
      </c>
      <c r="B424" s="677">
        <v>435.13897200000002</v>
      </c>
      <c r="C424" s="677">
        <v>725.04208800000004</v>
      </c>
      <c r="D424" s="677">
        <v>858.15165500000001</v>
      </c>
      <c r="E424" s="677">
        <v>861.24038099999996</v>
      </c>
      <c r="G424" s="603"/>
      <c r="H424" s="603"/>
      <c r="I424" s="603"/>
      <c r="J424" s="603"/>
    </row>
    <row r="425" spans="1:12" s="598" customFormat="1" ht="27" customHeight="1">
      <c r="A425" s="648" t="s">
        <v>1032</v>
      </c>
      <c r="B425" s="680">
        <v>7.8473170000000003</v>
      </c>
      <c r="C425" s="680">
        <v>78.043856000000005</v>
      </c>
      <c r="D425" s="680">
        <v>103.10569099999999</v>
      </c>
      <c r="E425" s="680">
        <v>145.40171900000001</v>
      </c>
      <c r="G425" s="603"/>
      <c r="H425" s="603"/>
      <c r="I425" s="603"/>
      <c r="J425" s="603"/>
    </row>
    <row r="426" spans="1:12" s="595" customFormat="1" ht="15" customHeight="1">
      <c r="A426" s="650" t="s">
        <v>1053</v>
      </c>
      <c r="B426" s="682"/>
      <c r="C426" s="682"/>
      <c r="D426" s="682"/>
      <c r="E426" s="682"/>
    </row>
    <row r="427" spans="1:12" s="595" customFormat="1" ht="15" customHeight="1">
      <c r="A427" s="617"/>
      <c r="B427" s="621"/>
      <c r="C427" s="621"/>
      <c r="D427" s="621"/>
      <c r="E427" s="621"/>
    </row>
    <row r="428" spans="1:12" ht="20.100000000000001" customHeight="1">
      <c r="A428" s="2015" t="s">
        <v>1143</v>
      </c>
      <c r="B428" s="2015"/>
      <c r="C428" s="2015"/>
      <c r="D428" s="2015"/>
      <c r="E428" s="2015"/>
    </row>
    <row r="429" spans="1:12" s="595" customFormat="1" ht="15" customHeight="1">
      <c r="A429" s="668" t="s">
        <v>911</v>
      </c>
      <c r="B429" s="669"/>
      <c r="C429" s="669"/>
      <c r="D429" s="669"/>
      <c r="E429" s="669"/>
    </row>
    <row r="430" spans="1:12" s="598" customFormat="1" ht="15" customHeight="1">
      <c r="A430" s="2023" t="s">
        <v>1043</v>
      </c>
      <c r="B430" s="2018">
        <v>2011</v>
      </c>
      <c r="C430" s="2019"/>
      <c r="D430" s="2019">
        <v>2012</v>
      </c>
      <c r="E430" s="2020"/>
    </row>
    <row r="431" spans="1:12" s="598" customFormat="1" ht="15" customHeight="1">
      <c r="A431" s="2024"/>
      <c r="B431" s="670" t="s">
        <v>1044</v>
      </c>
      <c r="C431" s="671" t="s">
        <v>378</v>
      </c>
      <c r="D431" s="671" t="s">
        <v>1044</v>
      </c>
      <c r="E431" s="672" t="s">
        <v>378</v>
      </c>
      <c r="I431" s="603"/>
      <c r="J431" s="603"/>
      <c r="K431" s="603"/>
      <c r="L431" s="603"/>
    </row>
    <row r="432" spans="1:12" s="598" customFormat="1" ht="20.100000000000001" customHeight="1">
      <c r="A432" s="728" t="s">
        <v>0</v>
      </c>
      <c r="B432" s="674">
        <v>116374.008011</v>
      </c>
      <c r="C432" s="676">
        <v>100.00000000000001</v>
      </c>
      <c r="D432" s="674">
        <v>118971.70914799999</v>
      </c>
      <c r="E432" s="676">
        <v>100</v>
      </c>
      <c r="I432" s="603"/>
      <c r="J432" s="603"/>
      <c r="K432" s="603"/>
      <c r="L432" s="603"/>
    </row>
    <row r="433" spans="1:12" s="598" customFormat="1" ht="20.100000000000001" customHeight="1">
      <c r="A433" s="664" t="s">
        <v>1045</v>
      </c>
      <c r="B433" s="729">
        <v>54322.879811999999</v>
      </c>
      <c r="C433" s="729">
        <v>46.679564226115893</v>
      </c>
      <c r="D433" s="729">
        <v>54354.342118</v>
      </c>
      <c r="E433" s="729">
        <v>45.686779241259423</v>
      </c>
      <c r="I433" s="603"/>
      <c r="J433" s="603"/>
      <c r="K433" s="603"/>
      <c r="L433" s="603"/>
    </row>
    <row r="434" spans="1:12" s="598" customFormat="1" ht="20.100000000000001" customHeight="1">
      <c r="A434" s="664" t="s">
        <v>1046</v>
      </c>
      <c r="B434" s="729">
        <v>4234.4017080000003</v>
      </c>
      <c r="C434" s="729">
        <v>3.63861465319623</v>
      </c>
      <c r="D434" s="729">
        <v>4118.2755029999998</v>
      </c>
      <c r="E434" s="729">
        <v>3.4615586617125027</v>
      </c>
      <c r="I434" s="603"/>
      <c r="J434" s="603"/>
      <c r="K434" s="603"/>
      <c r="L434" s="603"/>
    </row>
    <row r="435" spans="1:12" s="598" customFormat="1" ht="20.100000000000001" customHeight="1">
      <c r="A435" s="664" t="s">
        <v>1047</v>
      </c>
      <c r="B435" s="729">
        <v>2875.1353640000002</v>
      </c>
      <c r="C435" s="729">
        <v>2.4705992456049417</v>
      </c>
      <c r="D435" s="729">
        <v>2169.8472040000001</v>
      </c>
      <c r="E435" s="729">
        <v>1.8238346070162992</v>
      </c>
      <c r="I435" s="603"/>
      <c r="J435" s="603"/>
      <c r="K435" s="603"/>
      <c r="L435" s="603"/>
    </row>
    <row r="436" spans="1:12" s="598" customFormat="1" ht="20.100000000000001" customHeight="1">
      <c r="A436" s="664" t="s">
        <v>1048</v>
      </c>
      <c r="B436" s="729">
        <v>17.566137999999999</v>
      </c>
      <c r="C436" s="729">
        <v>1.5094554445817143E-2</v>
      </c>
      <c r="D436" s="729">
        <v>122.31514799999999</v>
      </c>
      <c r="E436" s="729">
        <v>0.10281028059186809</v>
      </c>
      <c r="I436" s="603"/>
      <c r="J436" s="603"/>
      <c r="K436" s="603"/>
      <c r="L436" s="603"/>
    </row>
    <row r="437" spans="1:12" s="598" customFormat="1" ht="20.100000000000001" customHeight="1">
      <c r="A437" s="664" t="s">
        <v>1049</v>
      </c>
      <c r="B437" s="729">
        <v>355.828192</v>
      </c>
      <c r="C437" s="729">
        <v>0.30576259946840201</v>
      </c>
      <c r="D437" s="729">
        <v>464.49209999999999</v>
      </c>
      <c r="E437" s="729">
        <v>0.39042231411685863</v>
      </c>
      <c r="I437" s="603"/>
      <c r="J437" s="603"/>
      <c r="K437" s="603"/>
      <c r="L437" s="603"/>
    </row>
    <row r="438" spans="1:12" s="598" customFormat="1" ht="20.100000000000001" customHeight="1">
      <c r="A438" s="664" t="s">
        <v>1050</v>
      </c>
      <c r="B438" s="729">
        <v>37793.410297000002</v>
      </c>
      <c r="C438" s="729">
        <v>32.475817360718267</v>
      </c>
      <c r="D438" s="729">
        <v>39527.403352000001</v>
      </c>
      <c r="E438" s="729">
        <v>33.224204002002004</v>
      </c>
      <c r="I438" s="603"/>
      <c r="J438" s="603"/>
      <c r="K438" s="603"/>
      <c r="L438" s="603"/>
    </row>
    <row r="439" spans="1:12" s="598" customFormat="1" ht="20.100000000000001" customHeight="1">
      <c r="A439" s="664" t="s">
        <v>1051</v>
      </c>
      <c r="B439" s="729">
        <v>14086.536572000001</v>
      </c>
      <c r="C439" s="729">
        <v>12.104538472773491</v>
      </c>
      <c r="D439" s="729">
        <v>15147.195802</v>
      </c>
      <c r="E439" s="729">
        <v>12.731762795100297</v>
      </c>
      <c r="I439" s="603"/>
      <c r="J439" s="603"/>
      <c r="K439" s="603"/>
      <c r="L439" s="603"/>
    </row>
    <row r="440" spans="1:12" s="598" customFormat="1" ht="20.100000000000001" customHeight="1">
      <c r="A440" s="664" t="s">
        <v>1052</v>
      </c>
      <c r="B440" s="729">
        <v>2687.8879489999999</v>
      </c>
      <c r="C440" s="729">
        <v>2.3096978396979617</v>
      </c>
      <c r="D440" s="729">
        <v>3067.0201499999998</v>
      </c>
      <c r="E440" s="729">
        <v>2.5779407322665659</v>
      </c>
      <c r="I440" s="603"/>
      <c r="J440" s="603"/>
      <c r="K440" s="603"/>
      <c r="L440" s="603"/>
    </row>
    <row r="441" spans="1:12" s="598" customFormat="1" ht="20.100000000000001" customHeight="1">
      <c r="A441" s="742" t="s">
        <v>1</v>
      </c>
      <c r="B441" s="681">
        <v>0.361979</v>
      </c>
      <c r="C441" s="726">
        <v>3.1104797900041801E-4</v>
      </c>
      <c r="D441" s="681">
        <v>0.81777100000000003</v>
      </c>
      <c r="E441" s="726">
        <v>6.8736593418415007E-4</v>
      </c>
      <c r="I441" s="603"/>
      <c r="J441" s="603"/>
      <c r="K441" s="603"/>
      <c r="L441" s="603"/>
    </row>
    <row r="442" spans="1:12" s="595" customFormat="1" ht="15" customHeight="1">
      <c r="A442" s="617" t="s">
        <v>929</v>
      </c>
      <c r="B442" s="682"/>
      <c r="C442" s="743"/>
      <c r="D442" s="682"/>
      <c r="E442" s="682"/>
    </row>
    <row r="443" spans="1:12" s="595" customFormat="1" ht="15" customHeight="1">
      <c r="A443" s="617"/>
      <c r="B443" s="621"/>
      <c r="C443" s="621"/>
      <c r="D443" s="621"/>
      <c r="E443" s="621"/>
    </row>
    <row r="444" spans="1:12" ht="20.100000000000001" customHeight="1">
      <c r="A444" s="2015" t="s">
        <v>1144</v>
      </c>
      <c r="B444" s="2015"/>
      <c r="C444" s="2015"/>
      <c r="D444" s="2015"/>
      <c r="E444" s="2015"/>
    </row>
    <row r="445" spans="1:12" s="595" customFormat="1" ht="15" customHeight="1">
      <c r="A445" s="668" t="s">
        <v>911</v>
      </c>
      <c r="B445" s="669"/>
      <c r="C445" s="669"/>
      <c r="D445" s="669"/>
      <c r="E445" s="669"/>
    </row>
    <row r="446" spans="1:12" s="598" customFormat="1" ht="15" customHeight="1">
      <c r="A446" s="2016" t="s">
        <v>1058</v>
      </c>
      <c r="B446" s="2018">
        <v>2011</v>
      </c>
      <c r="C446" s="2019"/>
      <c r="D446" s="2019">
        <v>2012</v>
      </c>
      <c r="E446" s="2020"/>
    </row>
    <row r="447" spans="1:12" s="598" customFormat="1" ht="15" customHeight="1">
      <c r="A447" s="2017"/>
      <c r="B447" s="670" t="s">
        <v>1044</v>
      </c>
      <c r="C447" s="671" t="s">
        <v>378</v>
      </c>
      <c r="D447" s="671" t="s">
        <v>1044</v>
      </c>
      <c r="E447" s="672" t="s">
        <v>378</v>
      </c>
      <c r="H447" s="603"/>
      <c r="I447" s="603"/>
      <c r="J447" s="603"/>
      <c r="K447" s="603"/>
    </row>
    <row r="448" spans="1:12" s="598" customFormat="1" ht="20.100000000000001" customHeight="1">
      <c r="A448" s="673" t="s">
        <v>0</v>
      </c>
      <c r="B448" s="674">
        <v>17231.769635000001</v>
      </c>
      <c r="C448" s="676">
        <v>100</v>
      </c>
      <c r="D448" s="674">
        <v>17057.11551</v>
      </c>
      <c r="E448" s="676">
        <v>100</v>
      </c>
      <c r="H448" s="603"/>
      <c r="I448" s="603"/>
      <c r="J448" s="603"/>
      <c r="K448" s="603"/>
    </row>
    <row r="449" spans="1:13" s="598" customFormat="1" ht="20.100000000000001" customHeight="1">
      <c r="A449" s="664" t="s">
        <v>1059</v>
      </c>
      <c r="B449" s="677">
        <v>12266.881547999999</v>
      </c>
      <c r="C449" s="744">
        <v>71.187590176950494</v>
      </c>
      <c r="D449" s="677">
        <v>12011.223314999999</v>
      </c>
      <c r="E449" s="744">
        <v>70.417670021395068</v>
      </c>
      <c r="H449" s="603"/>
      <c r="I449" s="603"/>
      <c r="J449" s="603"/>
      <c r="K449" s="603"/>
    </row>
    <row r="450" spans="1:13" s="598" customFormat="1" ht="20.100000000000001" customHeight="1">
      <c r="A450" s="664" t="s">
        <v>1061</v>
      </c>
      <c r="B450" s="677">
        <v>1302.467541</v>
      </c>
      <c r="C450" s="744">
        <v>7.5585245658955209</v>
      </c>
      <c r="D450" s="677">
        <v>1788.49773</v>
      </c>
      <c r="E450" s="744">
        <v>10.485346886180523</v>
      </c>
      <c r="H450" s="603"/>
      <c r="I450" s="603"/>
      <c r="J450" s="603"/>
      <c r="K450" s="603"/>
    </row>
    <row r="451" spans="1:13" s="598" customFormat="1" ht="20.100000000000001" customHeight="1">
      <c r="A451" s="664" t="s">
        <v>1063</v>
      </c>
      <c r="B451" s="677">
        <v>1712.009628</v>
      </c>
      <c r="C451" s="744">
        <v>9.9351933333804698</v>
      </c>
      <c r="D451" s="677">
        <v>1243.607512</v>
      </c>
      <c r="E451" s="744">
        <v>7.2908429990458572</v>
      </c>
      <c r="H451" s="603"/>
      <c r="I451" s="603"/>
      <c r="J451" s="603"/>
      <c r="K451" s="603"/>
    </row>
    <row r="452" spans="1:13" s="598" customFormat="1" ht="20.100000000000001" customHeight="1">
      <c r="A452" s="664" t="s">
        <v>1060</v>
      </c>
      <c r="B452" s="677">
        <v>783.21869200000003</v>
      </c>
      <c r="C452" s="744">
        <v>4.5452017325555438</v>
      </c>
      <c r="D452" s="677">
        <v>1070.377888</v>
      </c>
      <c r="E452" s="744">
        <v>6.2752573104900078</v>
      </c>
      <c r="H452" s="603"/>
      <c r="I452" s="603"/>
      <c r="J452" s="603"/>
      <c r="K452" s="603"/>
    </row>
    <row r="453" spans="1:13" s="598" customFormat="1" ht="20.100000000000001" customHeight="1">
      <c r="A453" s="648" t="s">
        <v>1062</v>
      </c>
      <c r="B453" s="680">
        <v>1167.1922259999999</v>
      </c>
      <c r="C453" s="726">
        <v>6.7734901912179595</v>
      </c>
      <c r="D453" s="680">
        <v>943.40906500000006</v>
      </c>
      <c r="E453" s="726">
        <v>5.5308827828885363</v>
      </c>
    </row>
    <row r="454" spans="1:13" s="595" customFormat="1" ht="15" customHeight="1">
      <c r="A454" s="650" t="s">
        <v>1053</v>
      </c>
      <c r="B454" s="682"/>
      <c r="C454" s="682"/>
      <c r="D454" s="682"/>
      <c r="E454" s="682"/>
    </row>
    <row r="455" spans="1:13" s="595" customFormat="1" ht="15" customHeight="1">
      <c r="A455" s="745" t="s">
        <v>1145</v>
      </c>
      <c r="B455" s="682"/>
      <c r="C455" s="682"/>
      <c r="D455" s="682"/>
      <c r="E455" s="682"/>
    </row>
    <row r="456" spans="1:13" s="595" customFormat="1" ht="15" customHeight="1">
      <c r="A456" s="617"/>
      <c r="B456" s="621"/>
      <c r="C456" s="621"/>
      <c r="D456" s="621"/>
      <c r="E456" s="621"/>
    </row>
    <row r="457" spans="1:13" ht="20.100000000000001" customHeight="1">
      <c r="A457" s="2015" t="s">
        <v>1146</v>
      </c>
      <c r="B457" s="2015"/>
      <c r="C457" s="2015"/>
      <c r="D457" s="2015"/>
      <c r="E457" s="2015"/>
    </row>
    <row r="458" spans="1:13" s="598" customFormat="1" ht="15" customHeight="1">
      <c r="A458" s="711" t="s">
        <v>911</v>
      </c>
      <c r="B458" s="746"/>
      <c r="C458" s="746"/>
      <c r="D458" s="746"/>
      <c r="E458" s="746"/>
    </row>
    <row r="459" spans="1:13" s="598" customFormat="1" ht="15" customHeight="1">
      <c r="A459" s="2016" t="s">
        <v>1058</v>
      </c>
      <c r="B459" s="2018">
        <v>2011</v>
      </c>
      <c r="C459" s="2019"/>
      <c r="D459" s="2019">
        <v>2012</v>
      </c>
      <c r="E459" s="2020"/>
      <c r="J459" s="603"/>
      <c r="K459" s="603"/>
      <c r="L459" s="603"/>
      <c r="M459" s="603"/>
    </row>
    <row r="460" spans="1:13" s="598" customFormat="1" ht="15" customHeight="1">
      <c r="A460" s="2017"/>
      <c r="B460" s="670" t="s">
        <v>1044</v>
      </c>
      <c r="C460" s="671" t="s">
        <v>378</v>
      </c>
      <c r="D460" s="671" t="s">
        <v>1044</v>
      </c>
      <c r="E460" s="672" t="s">
        <v>378</v>
      </c>
      <c r="J460" s="603"/>
      <c r="K460" s="603"/>
      <c r="L460" s="603"/>
      <c r="M460" s="603"/>
    </row>
    <row r="461" spans="1:13" s="598" customFormat="1" ht="20.100000000000001" customHeight="1">
      <c r="A461" s="673" t="s">
        <v>0</v>
      </c>
      <c r="B461" s="674">
        <v>116374.00801099995</v>
      </c>
      <c r="C461" s="676">
        <v>100</v>
      </c>
      <c r="D461" s="674">
        <v>118971.70914800002</v>
      </c>
      <c r="E461" s="676">
        <v>100</v>
      </c>
      <c r="G461" s="664"/>
      <c r="H461" s="664"/>
      <c r="J461" s="603"/>
      <c r="K461" s="603"/>
      <c r="L461" s="603"/>
      <c r="M461" s="603"/>
    </row>
    <row r="462" spans="1:13" s="598" customFormat="1" ht="20.100000000000001" customHeight="1">
      <c r="A462" s="664" t="s">
        <v>1147</v>
      </c>
      <c r="B462" s="677">
        <v>13435.353662</v>
      </c>
      <c r="C462" s="744">
        <v>11.544978033866512</v>
      </c>
      <c r="D462" s="677">
        <v>14344.650948</v>
      </c>
      <c r="E462" s="744">
        <v>12.057194984191872</v>
      </c>
      <c r="J462" s="603"/>
      <c r="K462" s="603"/>
      <c r="L462" s="603"/>
      <c r="M462" s="603"/>
    </row>
    <row r="463" spans="1:13" s="598" customFormat="1" ht="20.100000000000001" customHeight="1">
      <c r="A463" s="664" t="s">
        <v>1085</v>
      </c>
      <c r="B463" s="677">
        <v>11797.051622000001</v>
      </c>
      <c r="C463" s="744">
        <v>10.137187696487102</v>
      </c>
      <c r="D463" s="677">
        <v>13206.138978000001</v>
      </c>
      <c r="E463" s="744">
        <v>11.100234730234607</v>
      </c>
      <c r="J463" s="603"/>
      <c r="K463" s="603"/>
      <c r="L463" s="603"/>
      <c r="M463" s="603"/>
    </row>
    <row r="464" spans="1:13" s="598" customFormat="1" ht="20.100000000000001" customHeight="1">
      <c r="A464" s="664" t="s">
        <v>1059</v>
      </c>
      <c r="B464" s="677">
        <v>12266.881547999999</v>
      </c>
      <c r="C464" s="744">
        <v>10.540911804670767</v>
      </c>
      <c r="D464" s="677">
        <v>12011.223314999999</v>
      </c>
      <c r="E464" s="744">
        <v>10.095865143920994</v>
      </c>
      <c r="J464" s="603"/>
      <c r="K464" s="603"/>
      <c r="L464" s="603"/>
      <c r="M464" s="603"/>
    </row>
    <row r="465" spans="1:13" s="598" customFormat="1" ht="20.100000000000001" customHeight="1">
      <c r="A465" s="664" t="s">
        <v>1148</v>
      </c>
      <c r="B465" s="677">
        <v>9566.1524460000001</v>
      </c>
      <c r="C465" s="744">
        <v>8.2201795826227659</v>
      </c>
      <c r="D465" s="677">
        <v>9869.7931819999994</v>
      </c>
      <c r="E465" s="744">
        <v>8.2959161070150227</v>
      </c>
      <c r="J465" s="603"/>
      <c r="K465" s="603"/>
      <c r="L465" s="603"/>
      <c r="M465" s="603"/>
    </row>
    <row r="466" spans="1:13" s="598" customFormat="1" ht="20.100000000000001" customHeight="1">
      <c r="A466" s="664" t="s">
        <v>1083</v>
      </c>
      <c r="B466" s="677">
        <v>9902.9655949999997</v>
      </c>
      <c r="C466" s="744">
        <v>8.509602585883222</v>
      </c>
      <c r="D466" s="677">
        <v>9826.8642849999997</v>
      </c>
      <c r="E466" s="744">
        <v>8.2598328252773481</v>
      </c>
      <c r="J466" s="603"/>
      <c r="K466" s="603"/>
      <c r="L466" s="603"/>
      <c r="M466" s="603"/>
    </row>
    <row r="467" spans="1:13" s="598" customFormat="1" ht="20.100000000000001" customHeight="1">
      <c r="A467" s="664" t="s">
        <v>1096</v>
      </c>
      <c r="B467" s="677">
        <v>7395.5684680000004</v>
      </c>
      <c r="C467" s="744">
        <v>6.3550002224731772</v>
      </c>
      <c r="D467" s="677">
        <v>8890.3742259999999</v>
      </c>
      <c r="E467" s="744">
        <v>7.4726792526283985</v>
      </c>
      <c r="J467" s="603"/>
      <c r="K467" s="603"/>
      <c r="L467" s="603"/>
      <c r="M467" s="603"/>
    </row>
    <row r="468" spans="1:13" s="598" customFormat="1" ht="20.100000000000001" customHeight="1">
      <c r="A468" s="664" t="s">
        <v>1091</v>
      </c>
      <c r="B468" s="677">
        <v>4600.8076300000002</v>
      </c>
      <c r="C468" s="744">
        <v>3.9534666792305724</v>
      </c>
      <c r="D468" s="677">
        <v>5172.6261340000001</v>
      </c>
      <c r="E468" s="744">
        <v>4.3477782836298395</v>
      </c>
      <c r="J468" s="603"/>
      <c r="K468" s="603"/>
      <c r="L468" s="603"/>
      <c r="M468" s="603"/>
    </row>
    <row r="469" spans="1:13" s="598" customFormat="1" ht="20.100000000000001" customHeight="1">
      <c r="A469" s="664" t="s">
        <v>1065</v>
      </c>
      <c r="B469" s="677">
        <v>3961.620195</v>
      </c>
      <c r="C469" s="744">
        <v>3.4042139329132137</v>
      </c>
      <c r="D469" s="677">
        <v>4086.4066739999998</v>
      </c>
      <c r="E469" s="744">
        <v>3.434771764871039</v>
      </c>
      <c r="J469" s="603"/>
      <c r="K469" s="603"/>
      <c r="L469" s="603"/>
      <c r="M469" s="603"/>
    </row>
    <row r="470" spans="1:13" s="598" customFormat="1" ht="20.100000000000001" customHeight="1">
      <c r="A470" s="664" t="s">
        <v>1100</v>
      </c>
      <c r="B470" s="677">
        <v>5759.210634</v>
      </c>
      <c r="C470" s="744">
        <v>4.9488805382174563</v>
      </c>
      <c r="D470" s="677">
        <v>3641.0604640000001</v>
      </c>
      <c r="E470" s="744">
        <v>3.0604422598237577</v>
      </c>
      <c r="J470" s="603"/>
      <c r="K470" s="603"/>
      <c r="L470" s="603"/>
      <c r="M470" s="603"/>
    </row>
    <row r="471" spans="1:13" s="598" customFormat="1" ht="20.100000000000001" customHeight="1">
      <c r="A471" s="664" t="s">
        <v>1067</v>
      </c>
      <c r="B471" s="677">
        <v>2457.5020770000001</v>
      </c>
      <c r="C471" s="744">
        <v>2.1117276262992601</v>
      </c>
      <c r="D471" s="677">
        <v>2740.8447980000001</v>
      </c>
      <c r="E471" s="744">
        <v>2.3037786189911817</v>
      </c>
    </row>
    <row r="472" spans="1:13" s="598" customFormat="1" ht="20.100000000000001" customHeight="1">
      <c r="A472" s="648" t="s">
        <v>1138</v>
      </c>
      <c r="B472" s="680">
        <v>35230.894133999958</v>
      </c>
      <c r="C472" s="658">
        <v>30.273851297335959</v>
      </c>
      <c r="D472" s="680">
        <v>35181.726144000007</v>
      </c>
      <c r="E472" s="658">
        <v>29.571506029415929</v>
      </c>
    </row>
    <row r="473" spans="1:13" s="595" customFormat="1" ht="15" customHeight="1">
      <c r="A473" s="650" t="s">
        <v>1053</v>
      </c>
      <c r="B473" s="682"/>
      <c r="C473" s="682"/>
      <c r="D473" s="682"/>
      <c r="E473" s="682"/>
    </row>
    <row r="474" spans="1:13" s="595" customFormat="1" ht="15" customHeight="1">
      <c r="A474" s="617"/>
      <c r="B474" s="621"/>
      <c r="C474" s="621"/>
      <c r="D474" s="621"/>
      <c r="E474" s="621"/>
    </row>
    <row r="475" spans="1:13" ht="20.100000000000001" customHeight="1">
      <c r="A475" s="2015" t="s">
        <v>1149</v>
      </c>
      <c r="B475" s="2015"/>
      <c r="C475" s="2015"/>
      <c r="D475" s="2015"/>
      <c r="E475" s="2015"/>
    </row>
    <row r="476" spans="1:13" s="595" customFormat="1" ht="15" customHeight="1">
      <c r="A476" s="668" t="s">
        <v>911</v>
      </c>
      <c r="B476" s="669"/>
      <c r="C476" s="669"/>
      <c r="D476" s="669"/>
      <c r="E476" s="669"/>
    </row>
    <row r="477" spans="1:13" s="598" customFormat="1" ht="15" customHeight="1">
      <c r="A477" s="2016" t="s">
        <v>1072</v>
      </c>
      <c r="B477" s="2018">
        <v>2011</v>
      </c>
      <c r="C477" s="2019"/>
      <c r="D477" s="2019">
        <v>2012</v>
      </c>
      <c r="E477" s="2020"/>
    </row>
    <row r="478" spans="1:13" s="598" customFormat="1" ht="15" customHeight="1">
      <c r="A478" s="2017"/>
      <c r="B478" s="670" t="s">
        <v>1044</v>
      </c>
      <c r="C478" s="671" t="s">
        <v>378</v>
      </c>
      <c r="D478" s="671" t="s">
        <v>1044</v>
      </c>
      <c r="E478" s="672" t="s">
        <v>378</v>
      </c>
    </row>
    <row r="479" spans="1:13" s="598" customFormat="1" ht="20.100000000000001" customHeight="1">
      <c r="A479" s="673" t="s">
        <v>0</v>
      </c>
      <c r="B479" s="674">
        <v>116374.00801100001</v>
      </c>
      <c r="C479" s="674">
        <v>100</v>
      </c>
      <c r="D479" s="674">
        <v>118971.70914799999</v>
      </c>
      <c r="E479" s="674">
        <v>100</v>
      </c>
    </row>
    <row r="480" spans="1:13" s="598" customFormat="1" ht="20.100000000000001" customHeight="1">
      <c r="A480" s="664" t="s">
        <v>1073</v>
      </c>
      <c r="B480" s="731">
        <v>73954.269237</v>
      </c>
      <c r="C480" s="731">
        <v>63.54878593681299</v>
      </c>
      <c r="D480" s="731">
        <v>76144.779622000002</v>
      </c>
      <c r="E480" s="731">
        <v>64.002425591176817</v>
      </c>
      <c r="H480" s="603"/>
      <c r="I480" s="603"/>
      <c r="J480" s="603"/>
      <c r="K480" s="603"/>
    </row>
    <row r="481" spans="1:11" s="598" customFormat="1" ht="20.100000000000001" customHeight="1">
      <c r="A481" s="664" t="s">
        <v>1074</v>
      </c>
      <c r="B481" s="731">
        <v>22302.63826</v>
      </c>
      <c r="C481" s="731">
        <v>19.164621586198088</v>
      </c>
      <c r="D481" s="731">
        <v>22041.173784999999</v>
      </c>
      <c r="E481" s="731">
        <v>18.526399211077088</v>
      </c>
      <c r="H481" s="603"/>
      <c r="I481" s="603"/>
      <c r="J481" s="603"/>
      <c r="K481" s="603"/>
    </row>
    <row r="482" spans="1:11" s="598" customFormat="1" ht="20.100000000000001" customHeight="1">
      <c r="A482" s="648" t="s">
        <v>1075</v>
      </c>
      <c r="B482" s="733">
        <v>20117.100514000002</v>
      </c>
      <c r="C482" s="733">
        <v>17.286592476988911</v>
      </c>
      <c r="D482" s="733">
        <v>20785.755741000001</v>
      </c>
      <c r="E482" s="733">
        <v>17.471175197746096</v>
      </c>
      <c r="H482" s="603"/>
      <c r="I482" s="603"/>
      <c r="J482" s="603"/>
      <c r="K482" s="603"/>
    </row>
    <row r="483" spans="1:11" s="595" customFormat="1" ht="15" customHeight="1">
      <c r="A483" s="650" t="s">
        <v>1053</v>
      </c>
      <c r="B483" s="682"/>
      <c r="C483" s="682"/>
      <c r="D483" s="682"/>
      <c r="E483" s="682"/>
      <c r="H483" s="727"/>
      <c r="I483" s="727"/>
      <c r="J483" s="727"/>
      <c r="K483" s="727"/>
    </row>
  </sheetData>
  <protectedRanges>
    <protectedRange sqref="B13 B26:E27" name="Range1_3"/>
    <protectedRange sqref="B11" name="Range1_1_1"/>
    <protectedRange sqref="B12" name="Range1_2_1"/>
    <protectedRange sqref="C13" name="Range1_3_4_1"/>
    <protectedRange sqref="C11" name="Range1_7_1"/>
    <protectedRange sqref="C12" name="Range1_8_1"/>
    <protectedRange sqref="B130:C150" name="Range1_5_2_1"/>
    <protectedRange sqref="B159:C163" name="Range1_1_1_2_1"/>
    <protectedRange sqref="B175:B176 B171 B181" name="Range1_1_1_3_1"/>
    <protectedRange sqref="B177:B180 B172:B174 C171:C181" name="Range1_1_1_1_1_1"/>
    <protectedRange sqref="B189:E191" name="Range1_3_2_1_1"/>
    <protectedRange sqref="B355 B357:B359 C355:C359 D357:D359 E355:E359 D355" name="Range1_4_3_1_1"/>
    <protectedRange sqref="B367:E369 F367:F368" name="Range1_4_4_1_1"/>
    <protectedRange sqref="D383 D387 D379:D380 B387 B379:B380 B383" name="Range1_4_3_2_1"/>
    <protectedRange sqref="D384:D386 D378 B384:B386 B378 B381:B382 D381:D382 C377:C387 E377:E387" name="Range1_1_2_1_1_1"/>
    <protectedRange sqref="C413:C415 C416:E425 C405:E412 B405:B425" name="Range1_6_1_1"/>
    <protectedRange sqref="B441:E441" name="Range1_1_3_1_1"/>
    <protectedRange sqref="B449:C453 E449:E453" name="Range1_1_4_1_1"/>
    <protectedRange sqref="D278 B277:B278 B289" name="Range1_16_1_1"/>
    <protectedRange sqref="B77:C97" name="Range1_5_1"/>
    <protectedRange sqref="B116:C123" name="Range1_3_1_1_1_1"/>
    <protectedRange sqref="C248:C264" name="Range1_16_4_1"/>
    <protectedRange sqref="B248:B264" name="Range1_16_1_2_1"/>
    <protectedRange sqref="D248:D264" name="Range1_16_2_2_1"/>
    <protectedRange sqref="E234:F246 C233:C246" name="Range1_16_3_2_1"/>
    <protectedRange sqref="B233:B246 D234:D246" name="Range1_16_1_1_2_1"/>
  </protectedRanges>
  <mergeCells count="81">
    <mergeCell ref="A31:E31"/>
    <mergeCell ref="F1:G1"/>
    <mergeCell ref="A2:E2"/>
    <mergeCell ref="A3:E3"/>
    <mergeCell ref="A5:E5"/>
    <mergeCell ref="A18:E18"/>
    <mergeCell ref="A47:E47"/>
    <mergeCell ref="A73:E73"/>
    <mergeCell ref="A100:E100"/>
    <mergeCell ref="A111:E111"/>
    <mergeCell ref="A113:A114"/>
    <mergeCell ref="B113:C113"/>
    <mergeCell ref="D113:E113"/>
    <mergeCell ref="A126:E126"/>
    <mergeCell ref="A127:D127"/>
    <mergeCell ref="A154:E154"/>
    <mergeCell ref="A156:A157"/>
    <mergeCell ref="B156:C156"/>
    <mergeCell ref="D156:E156"/>
    <mergeCell ref="A231:E231"/>
    <mergeCell ref="A166:E166"/>
    <mergeCell ref="A168:A169"/>
    <mergeCell ref="B168:C168"/>
    <mergeCell ref="D168:E168"/>
    <mergeCell ref="A184:E184"/>
    <mergeCell ref="A186:A187"/>
    <mergeCell ref="B186:C186"/>
    <mergeCell ref="D186:E186"/>
    <mergeCell ref="A194:E194"/>
    <mergeCell ref="A196:E196"/>
    <mergeCell ref="A198:A199"/>
    <mergeCell ref="B198:C198"/>
    <mergeCell ref="D198:E198"/>
    <mergeCell ref="A307:E307"/>
    <mergeCell ref="A233:A234"/>
    <mergeCell ref="B233:C233"/>
    <mergeCell ref="D233:E233"/>
    <mergeCell ref="A268:E268"/>
    <mergeCell ref="A275:E275"/>
    <mergeCell ref="A277:A278"/>
    <mergeCell ref="B277:C277"/>
    <mergeCell ref="D277:E277"/>
    <mergeCell ref="A287:E287"/>
    <mergeCell ref="A289:A290"/>
    <mergeCell ref="B289:C289"/>
    <mergeCell ref="D289:E289"/>
    <mergeCell ref="A296:E296"/>
    <mergeCell ref="A374:A375"/>
    <mergeCell ref="B374:C374"/>
    <mergeCell ref="D374:E374"/>
    <mergeCell ref="A334:E334"/>
    <mergeCell ref="A336:A337"/>
    <mergeCell ref="B336:C336"/>
    <mergeCell ref="D336:E336"/>
    <mergeCell ref="A350:E350"/>
    <mergeCell ref="A352:A353"/>
    <mergeCell ref="B352:C352"/>
    <mergeCell ref="D352:E352"/>
    <mergeCell ref="A362:E362"/>
    <mergeCell ref="A364:A365"/>
    <mergeCell ref="B364:C364"/>
    <mergeCell ref="D364:E364"/>
    <mergeCell ref="A372:E372"/>
    <mergeCell ref="A390:E390"/>
    <mergeCell ref="A401:E401"/>
    <mergeCell ref="A428:E428"/>
    <mergeCell ref="A430:A431"/>
    <mergeCell ref="B430:C430"/>
    <mergeCell ref="D430:E430"/>
    <mergeCell ref="A475:E475"/>
    <mergeCell ref="A477:A478"/>
    <mergeCell ref="B477:C477"/>
    <mergeCell ref="D477:E477"/>
    <mergeCell ref="A444:E444"/>
    <mergeCell ref="A446:A447"/>
    <mergeCell ref="B446:C446"/>
    <mergeCell ref="D446:E446"/>
    <mergeCell ref="A457:E457"/>
    <mergeCell ref="A459:A460"/>
    <mergeCell ref="B459:C459"/>
    <mergeCell ref="D459:E459"/>
  </mergeCells>
  <pageMargins left="0.7" right="0.7" top="0.75" bottom="0.56999999999999995" header="0.3" footer="0.3"/>
  <pageSetup paperSize="9" scale="65" orientation="portrait" r:id="rId1"/>
  <headerFooter>
    <oddFooter>&amp;C&amp;P</oddFooter>
  </headerFooter>
  <rowBreaks count="13" manualBreakCount="13">
    <brk id="30" max="4" man="1"/>
    <brk id="71" max="4" man="1"/>
    <brk id="98" max="4" man="1"/>
    <brk id="152" max="4" man="1"/>
    <brk id="194" max="4" man="1"/>
    <brk id="229" max="4" man="1"/>
    <brk id="266" max="4" man="1"/>
    <brk id="285" max="4" man="1"/>
    <brk id="305" max="4" man="1"/>
    <brk id="332" max="4" man="1"/>
    <brk id="370" max="4" man="1"/>
    <brk id="402" max="4" man="1"/>
    <brk id="427"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18"/>
  <sheetViews>
    <sheetView view="pageBreakPreview" topLeftCell="A349" zoomScale="110" zoomScaleNormal="100" zoomScaleSheetLayoutView="110" workbookViewId="0">
      <selection activeCell="H303" sqref="H303"/>
    </sheetView>
  </sheetViews>
  <sheetFormatPr defaultColWidth="9.140625" defaultRowHeight="12.75"/>
  <cols>
    <col min="1" max="1" width="1.42578125" style="380" customWidth="1"/>
    <col min="2" max="2" width="37" style="377" customWidth="1"/>
    <col min="3" max="3" width="17.7109375" style="377" bestFit="1" customWidth="1"/>
    <col min="4" max="4" width="13.5703125" style="377" bestFit="1" customWidth="1"/>
    <col min="5" max="5" width="12.42578125" style="377" bestFit="1" customWidth="1"/>
    <col min="6" max="6" width="18.28515625" style="378" bestFit="1" customWidth="1"/>
    <col min="7" max="7" width="8.85546875" style="2517" bestFit="1" customWidth="1"/>
    <col min="8" max="8" width="32.140625" style="2517" customWidth="1"/>
    <col min="9" max="9" width="12.42578125" style="2517" bestFit="1" customWidth="1"/>
    <col min="10" max="10" width="13.85546875" style="2517" bestFit="1" customWidth="1"/>
    <col min="11" max="75" width="9.140625" style="2517"/>
    <col min="76" max="16384" width="9.140625" style="377"/>
  </cols>
  <sheetData>
    <row r="1" spans="1:9" ht="18">
      <c r="A1" s="376"/>
      <c r="B1" s="21" t="s">
        <v>24</v>
      </c>
    </row>
    <row r="2" spans="1:9" ht="51" customHeight="1">
      <c r="A2" s="376"/>
      <c r="B2" s="2150" t="s">
        <v>711</v>
      </c>
      <c r="C2" s="2150"/>
      <c r="D2" s="2150"/>
      <c r="E2" s="2150"/>
      <c r="F2" s="2150"/>
    </row>
    <row r="3" spans="1:9">
      <c r="A3" s="376"/>
      <c r="B3" s="379"/>
      <c r="C3" s="380"/>
      <c r="D3" s="380"/>
      <c r="E3" s="380"/>
    </row>
    <row r="4" spans="1:9">
      <c r="A4" s="376"/>
      <c r="B4" s="381" t="s">
        <v>712</v>
      </c>
      <c r="C4" s="382"/>
      <c r="D4" s="382"/>
      <c r="E4" s="382"/>
    </row>
    <row r="5" spans="1:9">
      <c r="A5" s="383"/>
      <c r="B5" s="384" t="s">
        <v>713</v>
      </c>
      <c r="C5" s="385"/>
      <c r="D5" s="385"/>
      <c r="E5" s="386">
        <v>0.79800000000000004</v>
      </c>
      <c r="F5" s="2151">
        <v>2012</v>
      </c>
      <c r="G5" s="2518" t="s">
        <v>13</v>
      </c>
      <c r="H5" s="2518" t="s">
        <v>13</v>
      </c>
      <c r="I5" s="2519" t="s">
        <v>13</v>
      </c>
    </row>
    <row r="6" spans="1:9">
      <c r="A6" s="383"/>
      <c r="B6" s="387" t="s">
        <v>714</v>
      </c>
      <c r="C6" s="388"/>
      <c r="D6" s="388"/>
      <c r="E6" s="386">
        <v>3.2000000000000001E-2</v>
      </c>
      <c r="F6" s="2151"/>
    </row>
    <row r="7" spans="1:9">
      <c r="A7" s="383"/>
      <c r="B7" s="387" t="s">
        <v>715</v>
      </c>
      <c r="C7" s="388"/>
      <c r="D7" s="388"/>
      <c r="E7" s="386">
        <v>0.67095925827971703</v>
      </c>
      <c r="F7" s="2151"/>
    </row>
    <row r="8" spans="1:9">
      <c r="A8" s="383"/>
      <c r="B8" s="387" t="s">
        <v>716</v>
      </c>
      <c r="C8" s="388"/>
      <c r="D8" s="388"/>
      <c r="E8" s="386">
        <v>0.82399999999999995</v>
      </c>
      <c r="F8" s="2151"/>
    </row>
    <row r="9" spans="1:9">
      <c r="A9" s="383"/>
      <c r="B9" s="387" t="s">
        <v>717</v>
      </c>
      <c r="C9" s="385"/>
      <c r="D9" s="385"/>
      <c r="E9" s="386">
        <v>0.16</v>
      </c>
      <c r="F9" s="2151"/>
    </row>
    <row r="10" spans="1:9">
      <c r="A10" s="383"/>
      <c r="B10" s="387" t="s">
        <v>718</v>
      </c>
      <c r="C10" s="388"/>
      <c r="D10" s="388"/>
      <c r="E10" s="386">
        <v>0.49</v>
      </c>
      <c r="F10" s="2151"/>
    </row>
    <row r="11" spans="1:9">
      <c r="A11" s="376"/>
      <c r="B11" s="389" t="s">
        <v>719</v>
      </c>
      <c r="C11" s="390"/>
      <c r="D11" s="390"/>
      <c r="E11" s="391"/>
      <c r="F11" s="392"/>
    </row>
    <row r="12" spans="1:9">
      <c r="A12" s="376"/>
      <c r="B12" s="393"/>
      <c r="C12" s="390"/>
      <c r="D12" s="390"/>
      <c r="E12" s="391"/>
      <c r="F12" s="392"/>
    </row>
    <row r="13" spans="1:9" ht="15">
      <c r="A13" s="376"/>
      <c r="B13" s="394" t="s">
        <v>25</v>
      </c>
      <c r="C13" s="395"/>
      <c r="D13" s="395"/>
      <c r="E13" s="395"/>
      <c r="F13" s="396"/>
    </row>
    <row r="14" spans="1:9" ht="78" customHeight="1">
      <c r="A14" s="376"/>
      <c r="B14" s="2152" t="s">
        <v>720</v>
      </c>
      <c r="C14" s="2152"/>
      <c r="D14" s="2152"/>
      <c r="E14" s="2152"/>
      <c r="F14" s="2152"/>
    </row>
    <row r="15" spans="1:9">
      <c r="A15" s="376"/>
      <c r="B15" s="397"/>
      <c r="C15" s="398"/>
      <c r="D15" s="398"/>
      <c r="E15" s="398"/>
      <c r="F15" s="398"/>
    </row>
    <row r="16" spans="1:9" ht="15">
      <c r="A16" s="376"/>
      <c r="B16" s="2153" t="s">
        <v>721</v>
      </c>
      <c r="C16" s="2114"/>
      <c r="D16" s="2114"/>
      <c r="E16" s="2114"/>
      <c r="F16" s="2114"/>
    </row>
    <row r="17" spans="1:6">
      <c r="A17" s="376"/>
      <c r="B17" s="6"/>
      <c r="C17" s="398"/>
      <c r="D17" s="398"/>
      <c r="E17" s="398"/>
      <c r="F17" s="398"/>
    </row>
    <row r="18" spans="1:6">
      <c r="A18" s="376"/>
      <c r="B18" s="6"/>
      <c r="C18" s="398"/>
      <c r="D18" s="398"/>
      <c r="E18" s="398"/>
      <c r="F18" s="398"/>
    </row>
    <row r="19" spans="1:6">
      <c r="A19" s="376"/>
      <c r="B19" s="6"/>
      <c r="C19" s="398"/>
      <c r="D19" s="398"/>
      <c r="E19" s="398"/>
      <c r="F19" s="398"/>
    </row>
    <row r="20" spans="1:6">
      <c r="A20" s="376"/>
      <c r="B20" s="6"/>
      <c r="C20" s="398"/>
      <c r="D20" s="398"/>
      <c r="E20" s="398"/>
      <c r="F20" s="398"/>
    </row>
    <row r="21" spans="1:6">
      <c r="A21" s="376"/>
      <c r="B21" s="6"/>
      <c r="C21" s="398"/>
      <c r="D21" s="398"/>
      <c r="E21" s="398"/>
      <c r="F21" s="398"/>
    </row>
    <row r="22" spans="1:6">
      <c r="A22" s="376"/>
      <c r="B22" s="6"/>
      <c r="C22" s="398"/>
      <c r="D22" s="398"/>
      <c r="E22" s="398"/>
      <c r="F22" s="398"/>
    </row>
    <row r="23" spans="1:6">
      <c r="A23" s="376"/>
      <c r="B23" s="6"/>
      <c r="C23" s="398"/>
      <c r="D23" s="398"/>
      <c r="E23" s="398"/>
      <c r="F23" s="398"/>
    </row>
    <row r="24" spans="1:6">
      <c r="A24" s="376"/>
      <c r="B24" s="6"/>
      <c r="C24" s="398"/>
      <c r="D24" s="398"/>
      <c r="E24" s="398"/>
      <c r="F24" s="398"/>
    </row>
    <row r="25" spans="1:6">
      <c r="A25" s="376"/>
      <c r="B25" s="6"/>
      <c r="C25" s="398"/>
      <c r="D25" s="398"/>
      <c r="E25" s="398"/>
      <c r="F25" s="398"/>
    </row>
    <row r="26" spans="1:6">
      <c r="A26" s="376"/>
      <c r="B26" s="6"/>
      <c r="C26" s="398"/>
      <c r="D26" s="398"/>
      <c r="E26" s="398"/>
      <c r="F26" s="398"/>
    </row>
    <row r="27" spans="1:6">
      <c r="A27" s="376"/>
      <c r="B27" s="6"/>
      <c r="C27" s="398"/>
      <c r="D27" s="398"/>
      <c r="E27" s="398"/>
      <c r="F27" s="398"/>
    </row>
    <row r="28" spans="1:6">
      <c r="A28" s="376"/>
      <c r="B28" s="6"/>
      <c r="C28" s="398"/>
      <c r="D28" s="398"/>
      <c r="E28" s="398"/>
      <c r="F28" s="398"/>
    </row>
    <row r="29" spans="1:6">
      <c r="A29" s="376"/>
      <c r="B29" s="6"/>
      <c r="C29" s="398"/>
      <c r="D29" s="398"/>
      <c r="E29" s="398"/>
      <c r="F29" s="398"/>
    </row>
    <row r="30" spans="1:6">
      <c r="A30" s="376"/>
      <c r="B30" s="6"/>
      <c r="C30" s="398"/>
      <c r="D30" s="398"/>
      <c r="E30" s="398"/>
      <c r="F30" s="398"/>
    </row>
    <row r="31" spans="1:6">
      <c r="A31" s="376"/>
      <c r="B31" s="6"/>
      <c r="C31" s="398"/>
      <c r="D31" s="398"/>
      <c r="E31" s="398"/>
      <c r="F31" s="398"/>
    </row>
    <row r="32" spans="1:6">
      <c r="A32" s="376"/>
      <c r="B32" s="6"/>
      <c r="C32" s="398"/>
      <c r="D32" s="398"/>
      <c r="E32" s="398"/>
      <c r="F32" s="398"/>
    </row>
    <row r="33" spans="1:10">
      <c r="A33" s="376"/>
      <c r="B33" s="6"/>
      <c r="C33" s="398"/>
      <c r="D33" s="398"/>
      <c r="E33" s="398"/>
      <c r="F33" s="398"/>
    </row>
    <row r="34" spans="1:10">
      <c r="A34" s="376"/>
      <c r="B34" s="6"/>
      <c r="C34" s="398"/>
      <c r="D34" s="398"/>
      <c r="E34" s="398"/>
      <c r="F34" s="398"/>
    </row>
    <row r="35" spans="1:10">
      <c r="A35" s="376"/>
      <c r="B35" s="6" t="s">
        <v>722</v>
      </c>
      <c r="C35" s="398"/>
      <c r="D35" s="398"/>
      <c r="E35" s="398"/>
      <c r="F35" s="398"/>
    </row>
    <row r="36" spans="1:10">
      <c r="A36" s="376"/>
      <c r="B36" s="6"/>
      <c r="C36" s="398"/>
      <c r="D36" s="398"/>
      <c r="E36" s="398"/>
      <c r="F36" s="398"/>
    </row>
    <row r="37" spans="1:10" ht="30" customHeight="1">
      <c r="A37" s="376"/>
      <c r="B37" s="2149" t="s">
        <v>723</v>
      </c>
      <c r="C37" s="2149"/>
      <c r="D37" s="2149"/>
      <c r="E37" s="2149"/>
      <c r="F37" s="2149"/>
      <c r="G37" s="2520"/>
      <c r="H37" s="2520"/>
      <c r="I37" s="2520"/>
      <c r="J37" s="2520"/>
    </row>
    <row r="38" spans="1:10">
      <c r="A38" s="376"/>
      <c r="B38" s="400" t="s">
        <v>724</v>
      </c>
      <c r="C38" s="401">
        <v>1995</v>
      </c>
      <c r="D38" s="401">
        <v>2001</v>
      </c>
      <c r="E38" s="401">
        <v>2005</v>
      </c>
      <c r="F38" s="402" t="s">
        <v>725</v>
      </c>
    </row>
    <row r="39" spans="1:10">
      <c r="A39" s="376"/>
      <c r="B39" s="403" t="s">
        <v>726</v>
      </c>
      <c r="C39" s="16">
        <v>532881</v>
      </c>
      <c r="D39" s="16">
        <v>676547</v>
      </c>
      <c r="E39" s="16">
        <v>815311</v>
      </c>
      <c r="F39" s="16">
        <v>1443700</v>
      </c>
    </row>
    <row r="40" spans="1:10">
      <c r="A40" s="383"/>
      <c r="B40" s="404" t="s">
        <v>16</v>
      </c>
      <c r="C40" s="15">
        <v>43183</v>
      </c>
      <c r="D40" s="15">
        <v>71651</v>
      </c>
      <c r="E40" s="15">
        <v>85838</v>
      </c>
      <c r="F40" s="15">
        <v>132000</v>
      </c>
    </row>
    <row r="41" spans="1:10">
      <c r="A41" s="383"/>
      <c r="B41" s="404" t="s">
        <v>17</v>
      </c>
      <c r="C41" s="15">
        <v>489698</v>
      </c>
      <c r="D41" s="15">
        <v>604896</v>
      </c>
      <c r="E41" s="15">
        <v>729473</v>
      </c>
      <c r="F41" s="15">
        <v>1311800</v>
      </c>
    </row>
    <row r="42" spans="1:10">
      <c r="A42" s="376"/>
      <c r="B42" s="403" t="s">
        <v>727</v>
      </c>
      <c r="C42" s="16">
        <v>525457</v>
      </c>
      <c r="D42" s="16">
        <v>649342</v>
      </c>
      <c r="E42" s="16">
        <v>786738</v>
      </c>
      <c r="F42" s="16">
        <v>1403400</v>
      </c>
    </row>
    <row r="43" spans="1:10">
      <c r="A43" s="383"/>
      <c r="B43" s="404" t="s">
        <v>16</v>
      </c>
      <c r="C43" s="15">
        <v>40981</v>
      </c>
      <c r="D43" s="15">
        <v>60753</v>
      </c>
      <c r="E43" s="15">
        <v>75518</v>
      </c>
      <c r="F43" s="15">
        <v>116400</v>
      </c>
    </row>
    <row r="44" spans="1:10">
      <c r="A44" s="383"/>
      <c r="B44" s="404" t="s">
        <v>17</v>
      </c>
      <c r="C44" s="15">
        <v>484476</v>
      </c>
      <c r="D44" s="15">
        <v>588589</v>
      </c>
      <c r="E44" s="15">
        <v>711220</v>
      </c>
      <c r="F44" s="15">
        <v>1287000</v>
      </c>
    </row>
    <row r="45" spans="1:10">
      <c r="A45" s="376"/>
      <c r="B45" s="403" t="s">
        <v>728</v>
      </c>
      <c r="C45" s="16">
        <v>7424</v>
      </c>
      <c r="D45" s="16">
        <v>27205</v>
      </c>
      <c r="E45" s="16">
        <v>28573</v>
      </c>
      <c r="F45" s="16">
        <v>40300</v>
      </c>
    </row>
    <row r="46" spans="1:10">
      <c r="A46" s="383"/>
      <c r="B46" s="404" t="s">
        <v>16</v>
      </c>
      <c r="C46" s="15">
        <v>2202</v>
      </c>
      <c r="D46" s="15">
        <v>10898</v>
      </c>
      <c r="E46" s="15">
        <v>10320</v>
      </c>
      <c r="F46" s="15">
        <v>15600</v>
      </c>
    </row>
    <row r="47" spans="1:10">
      <c r="A47" s="383"/>
      <c r="B47" s="404" t="s">
        <v>17</v>
      </c>
      <c r="C47" s="15">
        <v>5222</v>
      </c>
      <c r="D47" s="15">
        <v>16307</v>
      </c>
      <c r="E47" s="15">
        <v>18253</v>
      </c>
      <c r="F47" s="15">
        <v>24700</v>
      </c>
    </row>
    <row r="48" spans="1:10">
      <c r="A48" s="376"/>
      <c r="B48" s="6" t="s">
        <v>729</v>
      </c>
      <c r="C48" s="395"/>
      <c r="D48" s="395"/>
      <c r="E48" s="395"/>
      <c r="F48" s="396"/>
    </row>
    <row r="49" spans="1:6">
      <c r="A49" s="376"/>
      <c r="B49" s="42" t="s">
        <v>730</v>
      </c>
      <c r="C49" s="395"/>
      <c r="D49" s="395"/>
      <c r="E49" s="395"/>
      <c r="F49" s="396"/>
    </row>
    <row r="50" spans="1:6">
      <c r="A50" s="376"/>
      <c r="C50" s="405"/>
      <c r="D50" s="405"/>
      <c r="E50" s="405"/>
      <c r="F50" s="406"/>
    </row>
    <row r="51" spans="1:6" ht="29.25" customHeight="1">
      <c r="A51" s="376"/>
      <c r="B51" s="2149" t="s">
        <v>731</v>
      </c>
      <c r="C51" s="2149"/>
      <c r="D51" s="2149"/>
      <c r="E51" s="2149"/>
      <c r="F51" s="2149"/>
    </row>
    <row r="52" spans="1:6">
      <c r="A52" s="376"/>
      <c r="B52" s="2154" t="s">
        <v>23</v>
      </c>
      <c r="C52" s="2154"/>
      <c r="D52" s="2154"/>
      <c r="E52" s="2154"/>
      <c r="F52" s="377"/>
    </row>
    <row r="53" spans="1:6">
      <c r="A53" s="376"/>
      <c r="B53" s="407" t="s">
        <v>15</v>
      </c>
      <c r="C53" s="401" t="s">
        <v>29</v>
      </c>
      <c r="D53" s="401" t="s">
        <v>732</v>
      </c>
      <c r="E53" s="401" t="s">
        <v>733</v>
      </c>
      <c r="F53" s="401" t="s">
        <v>734</v>
      </c>
    </row>
    <row r="54" spans="1:6">
      <c r="A54" s="376"/>
      <c r="B54" s="403" t="s">
        <v>22</v>
      </c>
      <c r="C54" s="408">
        <v>9.1</v>
      </c>
      <c r="D54" s="408">
        <v>6</v>
      </c>
      <c r="E54" s="408">
        <v>4.4000000000000004</v>
      </c>
      <c r="F54" s="408">
        <v>10.8</v>
      </c>
    </row>
    <row r="55" spans="1:6">
      <c r="A55" s="383"/>
      <c r="B55" s="404" t="s">
        <v>7</v>
      </c>
      <c r="C55" s="23">
        <v>8.5</v>
      </c>
      <c r="D55" s="23">
        <v>5.9</v>
      </c>
      <c r="E55" s="23">
        <v>3.7</v>
      </c>
      <c r="F55" s="23">
        <v>10.7</v>
      </c>
    </row>
    <row r="56" spans="1:6">
      <c r="A56" s="383"/>
      <c r="B56" s="404" t="s">
        <v>8</v>
      </c>
      <c r="C56" s="23">
        <v>20.7</v>
      </c>
      <c r="D56" s="23">
        <v>6.8</v>
      </c>
      <c r="E56" s="23">
        <v>9.1999999999999993</v>
      </c>
      <c r="F56" s="23">
        <v>11.6</v>
      </c>
    </row>
    <row r="57" spans="1:6">
      <c r="A57" s="376"/>
      <c r="B57" s="403" t="s">
        <v>16</v>
      </c>
      <c r="C57" s="408">
        <v>6.1</v>
      </c>
      <c r="D57" s="408">
        <v>6.8</v>
      </c>
      <c r="E57" s="408">
        <v>7.1</v>
      </c>
      <c r="F57" s="408">
        <v>8</v>
      </c>
    </row>
    <row r="58" spans="1:6">
      <c r="A58" s="383"/>
      <c r="B58" s="404" t="s">
        <v>7</v>
      </c>
      <c r="C58" s="23">
        <v>5.9</v>
      </c>
      <c r="D58" s="23">
        <v>6.1</v>
      </c>
      <c r="E58" s="23">
        <v>5.9</v>
      </c>
      <c r="F58" s="23">
        <v>5.9</v>
      </c>
    </row>
    <row r="59" spans="1:6">
      <c r="A59" s="383"/>
      <c r="B59" s="404" t="s">
        <v>8</v>
      </c>
      <c r="C59" s="23">
        <v>13.5</v>
      </c>
      <c r="D59" s="23">
        <v>16.899999999999999</v>
      </c>
      <c r="E59" s="23">
        <v>14.4</v>
      </c>
      <c r="F59" s="23">
        <v>14.9</v>
      </c>
    </row>
    <row r="60" spans="1:6">
      <c r="A60" s="376"/>
      <c r="B60" s="403" t="s">
        <v>17</v>
      </c>
      <c r="C60" s="408">
        <v>9.4</v>
      </c>
      <c r="D60" s="408">
        <v>5.9</v>
      </c>
      <c r="E60" s="408">
        <v>4.0999999999999996</v>
      </c>
      <c r="F60" s="408">
        <v>11.1</v>
      </c>
    </row>
    <row r="61" spans="1:6">
      <c r="A61" s="383"/>
      <c r="B61" s="404" t="s">
        <v>7</v>
      </c>
      <c r="C61" s="23">
        <v>8.8000000000000007</v>
      </c>
      <c r="D61" s="23">
        <v>5.9</v>
      </c>
      <c r="E61" s="23">
        <v>3.5</v>
      </c>
      <c r="F61" s="23">
        <v>11.1</v>
      </c>
    </row>
    <row r="62" spans="1:6">
      <c r="A62" s="383"/>
      <c r="B62" s="404" t="s">
        <v>8</v>
      </c>
      <c r="C62" s="23">
        <v>21.1</v>
      </c>
      <c r="D62" s="23">
        <v>6.1</v>
      </c>
      <c r="E62" s="23">
        <v>8.6</v>
      </c>
      <c r="F62" s="23">
        <v>11</v>
      </c>
    </row>
    <row r="63" spans="1:6">
      <c r="A63" s="376"/>
      <c r="B63" s="6" t="s">
        <v>729</v>
      </c>
      <c r="C63" s="395"/>
      <c r="D63" s="395"/>
      <c r="E63" s="395"/>
      <c r="F63" s="396"/>
    </row>
    <row r="64" spans="1:6">
      <c r="A64" s="376"/>
      <c r="B64" s="405"/>
      <c r="C64" s="395"/>
      <c r="D64" s="395"/>
      <c r="E64" s="395"/>
      <c r="F64" s="396"/>
    </row>
    <row r="65" spans="1:7" ht="30" customHeight="1">
      <c r="A65" s="376"/>
      <c r="B65" s="2149" t="s">
        <v>735</v>
      </c>
      <c r="C65" s="2149"/>
      <c r="D65" s="2149"/>
      <c r="E65" s="2149"/>
      <c r="F65" s="2149"/>
    </row>
    <row r="66" spans="1:7" ht="15">
      <c r="A66" s="376"/>
      <c r="B66" s="2154" t="s">
        <v>23</v>
      </c>
      <c r="C66" s="2154"/>
      <c r="D66" s="2154"/>
      <c r="E66" s="2154"/>
      <c r="F66" s="479"/>
    </row>
    <row r="67" spans="1:7">
      <c r="A67" s="376"/>
      <c r="B67" s="409" t="s">
        <v>15</v>
      </c>
      <c r="C67" s="410" t="s">
        <v>19</v>
      </c>
      <c r="D67" s="410" t="s">
        <v>20</v>
      </c>
      <c r="E67" s="410" t="s">
        <v>736</v>
      </c>
      <c r="F67" s="410" t="s">
        <v>5</v>
      </c>
    </row>
    <row r="68" spans="1:7">
      <c r="A68" s="376"/>
      <c r="B68" s="403" t="s">
        <v>22</v>
      </c>
      <c r="C68" s="408">
        <v>100</v>
      </c>
      <c r="D68" s="408">
        <v>100</v>
      </c>
      <c r="E68" s="408">
        <v>99.999605056852062</v>
      </c>
      <c r="F68" s="408">
        <v>100</v>
      </c>
    </row>
    <row r="69" spans="1:7">
      <c r="A69" s="383"/>
      <c r="B69" s="404" t="s">
        <v>7</v>
      </c>
      <c r="C69" s="23">
        <v>82.996772815718288</v>
      </c>
      <c r="D69" s="23">
        <v>81.41293124020099</v>
      </c>
      <c r="E69" s="23">
        <v>92.43920837595428</v>
      </c>
      <c r="F69" s="23">
        <v>84.028729450019398</v>
      </c>
    </row>
    <row r="70" spans="1:7">
      <c r="A70" s="383"/>
      <c r="B70" s="404" t="s">
        <v>8</v>
      </c>
      <c r="C70" s="23">
        <v>17.003227184281712</v>
      </c>
      <c r="D70" s="23">
        <v>18.587068759799013</v>
      </c>
      <c r="E70" s="23">
        <v>7.5603966808977852</v>
      </c>
      <c r="F70" s="23">
        <v>15.971270549980598</v>
      </c>
    </row>
    <row r="71" spans="1:7">
      <c r="A71" s="376"/>
      <c r="B71" s="403" t="s">
        <v>16</v>
      </c>
      <c r="C71" s="408">
        <v>100</v>
      </c>
      <c r="D71" s="408">
        <v>100</v>
      </c>
      <c r="E71" s="408">
        <v>100</v>
      </c>
      <c r="F71" s="408">
        <v>100</v>
      </c>
    </row>
    <row r="72" spans="1:7">
      <c r="A72" s="383"/>
      <c r="B72" s="404" t="s">
        <v>7</v>
      </c>
      <c r="C72" s="23">
        <v>69.040133647281678</v>
      </c>
      <c r="D72" s="23">
        <v>67.200387322117123</v>
      </c>
      <c r="E72" s="23">
        <v>69.796801731393529</v>
      </c>
      <c r="F72" s="23">
        <v>68.336017893944614</v>
      </c>
    </row>
    <row r="73" spans="1:7">
      <c r="A73" s="383"/>
      <c r="B73" s="404" t="s">
        <v>8</v>
      </c>
      <c r="C73" s="23">
        <v>30.959866352718329</v>
      </c>
      <c r="D73" s="23">
        <v>32.79961267788287</v>
      </c>
      <c r="E73" s="23">
        <v>30.203198268606467</v>
      </c>
      <c r="F73" s="23">
        <v>31.663982106055382</v>
      </c>
    </row>
    <row r="74" spans="1:7">
      <c r="A74" s="376"/>
      <c r="B74" s="403" t="s">
        <v>17</v>
      </c>
      <c r="C74" s="408">
        <v>100</v>
      </c>
      <c r="D74" s="408">
        <v>99.999743954116568</v>
      </c>
      <c r="E74" s="408">
        <v>99.999591643390346</v>
      </c>
      <c r="F74" s="408">
        <v>100</v>
      </c>
    </row>
    <row r="75" spans="1:7">
      <c r="A75" s="383"/>
      <c r="B75" s="404" t="s">
        <v>7</v>
      </c>
      <c r="C75" s="23">
        <v>84.243387698081193</v>
      </c>
      <c r="D75" s="23">
        <v>83.517302300572254</v>
      </c>
      <c r="E75" s="23">
        <v>93.208212868133486</v>
      </c>
      <c r="F75" s="23">
        <v>85.529494309272337</v>
      </c>
    </row>
    <row r="76" spans="1:7">
      <c r="A76" s="383"/>
      <c r="B76" s="404" t="s">
        <v>8</v>
      </c>
      <c r="C76" s="23">
        <v>15.756612301918803</v>
      </c>
      <c r="D76" s="23">
        <v>16.482441653544317</v>
      </c>
      <c r="E76" s="23">
        <v>6.7913787752568568</v>
      </c>
      <c r="F76" s="23">
        <v>14.47050569072767</v>
      </c>
    </row>
    <row r="77" spans="1:7">
      <c r="A77" s="376"/>
      <c r="B77" s="6" t="s">
        <v>722</v>
      </c>
      <c r="C77" s="411"/>
      <c r="D77" s="411"/>
      <c r="E77" s="411"/>
      <c r="F77" s="412"/>
    </row>
    <row r="78" spans="1:7">
      <c r="A78" s="376"/>
      <c r="B78" s="399"/>
      <c r="C78" s="399"/>
      <c r="D78" s="399"/>
      <c r="E78" s="399"/>
      <c r="F78" s="413"/>
    </row>
    <row r="79" spans="1:7" ht="30" customHeight="1">
      <c r="A79" s="376"/>
      <c r="B79" s="2149" t="s">
        <v>737</v>
      </c>
      <c r="C79" s="2149"/>
      <c r="D79" s="2149"/>
      <c r="E79" s="2149"/>
      <c r="F79" s="414"/>
      <c r="G79" s="2521"/>
    </row>
    <row r="80" spans="1:7" ht="15">
      <c r="A80" s="376"/>
      <c r="B80" s="2154" t="s">
        <v>23</v>
      </c>
      <c r="C80" s="2154"/>
      <c r="D80" s="2154"/>
      <c r="E80" s="2154"/>
      <c r="F80" s="414"/>
      <c r="G80" s="2521"/>
    </row>
    <row r="81" spans="1:6">
      <c r="A81" s="376"/>
      <c r="B81" s="400" t="s">
        <v>10</v>
      </c>
      <c r="C81" s="401" t="s">
        <v>738</v>
      </c>
      <c r="D81" s="401" t="s">
        <v>727</v>
      </c>
      <c r="E81" s="401" t="s">
        <v>728</v>
      </c>
      <c r="F81" s="415"/>
    </row>
    <row r="82" spans="1:6">
      <c r="A82" s="376"/>
      <c r="B82" s="403" t="s">
        <v>5</v>
      </c>
      <c r="C82" s="33">
        <v>100</v>
      </c>
      <c r="D82" s="33">
        <v>100</v>
      </c>
      <c r="E82" s="33">
        <v>100</v>
      </c>
      <c r="F82" s="415"/>
    </row>
    <row r="83" spans="1:6">
      <c r="A83" s="383"/>
      <c r="B83" s="404" t="s">
        <v>7</v>
      </c>
      <c r="C83" s="23">
        <v>84.028729450019398</v>
      </c>
      <c r="D83" s="23">
        <v>85.251294694463525</v>
      </c>
      <c r="E83" s="23">
        <v>46.735913654035862</v>
      </c>
      <c r="F83" s="415"/>
    </row>
    <row r="84" spans="1:6">
      <c r="A84" s="383"/>
      <c r="B84" s="404" t="s">
        <v>8</v>
      </c>
      <c r="C84" s="23">
        <v>15.971270549980598</v>
      </c>
      <c r="D84" s="23">
        <v>14.748705305536481</v>
      </c>
      <c r="E84" s="23">
        <v>53.264086345964131</v>
      </c>
      <c r="F84" s="415"/>
    </row>
    <row r="85" spans="1:6">
      <c r="A85" s="376"/>
      <c r="B85" s="403" t="s">
        <v>19</v>
      </c>
      <c r="C85" s="33">
        <v>100</v>
      </c>
      <c r="D85" s="33">
        <v>99.999888982143872</v>
      </c>
      <c r="E85" s="33">
        <v>100</v>
      </c>
      <c r="F85" s="415"/>
    </row>
    <row r="86" spans="1:6">
      <c r="A86" s="383"/>
      <c r="B86" s="404" t="s">
        <v>7</v>
      </c>
      <c r="C86" s="23">
        <v>82.996772815718288</v>
      </c>
      <c r="D86" s="23">
        <v>84.05861298731287</v>
      </c>
      <c r="E86" s="23">
        <v>46.721529068224051</v>
      </c>
      <c r="F86" s="415"/>
    </row>
    <row r="87" spans="1:6">
      <c r="A87" s="383"/>
      <c r="B87" s="404" t="s">
        <v>8</v>
      </c>
      <c r="C87" s="23">
        <v>17.003227184281712</v>
      </c>
      <c r="D87" s="23">
        <v>15.941275994831008</v>
      </c>
      <c r="E87" s="23">
        <v>53.278470931775942</v>
      </c>
      <c r="F87" s="415"/>
    </row>
    <row r="88" spans="1:6">
      <c r="A88" s="376"/>
      <c r="B88" s="403" t="s">
        <v>20</v>
      </c>
      <c r="C88" s="33">
        <v>100</v>
      </c>
      <c r="D88" s="33">
        <v>100.00023447043679</v>
      </c>
      <c r="E88" s="33">
        <v>100</v>
      </c>
      <c r="F88" s="415"/>
    </row>
    <row r="89" spans="1:6">
      <c r="A89" s="383"/>
      <c r="B89" s="404" t="s">
        <v>7</v>
      </c>
      <c r="C89" s="23">
        <v>81.41293124020099</v>
      </c>
      <c r="D89" s="23">
        <v>83.22621942212416</v>
      </c>
      <c r="E89" s="23">
        <v>46.094820498766786</v>
      </c>
      <c r="F89" s="415"/>
    </row>
    <row r="90" spans="1:6">
      <c r="A90" s="383"/>
      <c r="B90" s="404" t="s">
        <v>8</v>
      </c>
      <c r="C90" s="23">
        <v>18.587068759799013</v>
      </c>
      <c r="D90" s="23">
        <v>16.774015048312631</v>
      </c>
      <c r="E90" s="23">
        <v>53.905179501233214</v>
      </c>
      <c r="F90" s="415"/>
    </row>
    <row r="91" spans="1:6">
      <c r="A91" s="376"/>
      <c r="B91" s="403" t="s">
        <v>139</v>
      </c>
      <c r="C91" s="33">
        <v>99.999605056852062</v>
      </c>
      <c r="D91" s="33">
        <v>100</v>
      </c>
      <c r="E91" s="33">
        <v>99.970904858888559</v>
      </c>
      <c r="F91" s="415"/>
    </row>
    <row r="92" spans="1:6">
      <c r="A92" s="383"/>
      <c r="B92" s="404" t="s">
        <v>7</v>
      </c>
      <c r="C92" s="23">
        <v>92.43920837595428</v>
      </c>
      <c r="D92" s="23">
        <v>93.010602008295834</v>
      </c>
      <c r="E92" s="23">
        <v>50.916496945010181</v>
      </c>
      <c r="F92" s="415"/>
    </row>
    <row r="93" spans="1:6">
      <c r="A93" s="383"/>
      <c r="B93" s="404" t="s">
        <v>8</v>
      </c>
      <c r="C93" s="23">
        <v>7.5603966808977852</v>
      </c>
      <c r="D93" s="23">
        <v>6.9893979917041689</v>
      </c>
      <c r="E93" s="23">
        <v>49.054407913878386</v>
      </c>
      <c r="F93" s="415"/>
    </row>
    <row r="94" spans="1:6">
      <c r="A94" s="376"/>
      <c r="B94" s="6" t="s">
        <v>722</v>
      </c>
      <c r="C94" s="398"/>
      <c r="D94" s="398"/>
      <c r="E94" s="398"/>
      <c r="F94" s="416"/>
    </row>
    <row r="95" spans="1:6">
      <c r="A95" s="376"/>
      <c r="B95" s="405"/>
      <c r="C95" s="399"/>
      <c r="D95" s="399"/>
      <c r="E95" s="399"/>
      <c r="F95" s="413"/>
    </row>
    <row r="96" spans="1:6" ht="30" customHeight="1">
      <c r="A96" s="376"/>
      <c r="B96" s="2149" t="s">
        <v>739</v>
      </c>
      <c r="C96" s="2149"/>
      <c r="D96" s="2149"/>
      <c r="E96" s="2149"/>
      <c r="F96" s="414"/>
    </row>
    <row r="97" spans="1:7">
      <c r="A97" s="376"/>
      <c r="B97" s="400" t="s">
        <v>740</v>
      </c>
      <c r="C97" s="401" t="s">
        <v>7</v>
      </c>
      <c r="D97" s="401" t="s">
        <v>8</v>
      </c>
      <c r="E97" s="401" t="s">
        <v>0</v>
      </c>
      <c r="F97" s="417"/>
    </row>
    <row r="98" spans="1:7">
      <c r="A98" s="376"/>
      <c r="B98" s="403" t="s">
        <v>5</v>
      </c>
      <c r="C98" s="418">
        <v>100</v>
      </c>
      <c r="D98" s="418">
        <v>100</v>
      </c>
      <c r="E98" s="418">
        <v>100</v>
      </c>
      <c r="F98" s="417"/>
    </row>
    <row r="99" spans="1:7">
      <c r="A99" s="383"/>
      <c r="B99" s="404" t="s">
        <v>741</v>
      </c>
      <c r="C99" s="419">
        <v>0.79836912725981413</v>
      </c>
      <c r="D99" s="419">
        <v>1.8884676014700568</v>
      </c>
      <c r="E99" s="419">
        <v>0.97247170383714299</v>
      </c>
      <c r="F99" s="417"/>
    </row>
    <row r="100" spans="1:7">
      <c r="A100" s="383"/>
      <c r="B100" s="404" t="s">
        <v>742</v>
      </c>
      <c r="C100" s="419">
        <v>11.881044720974755</v>
      </c>
      <c r="D100" s="419">
        <v>15.024800272175817</v>
      </c>
      <c r="E100" s="419">
        <v>12.383142425487053</v>
      </c>
      <c r="F100" s="417"/>
    </row>
    <row r="101" spans="1:7">
      <c r="A101" s="383"/>
      <c r="B101" s="404" t="s">
        <v>743</v>
      </c>
      <c r="C101" s="419">
        <v>24.221033366847166</v>
      </c>
      <c r="D101" s="419">
        <v>26.215662917970512</v>
      </c>
      <c r="E101" s="419">
        <v>24.539601048926926</v>
      </c>
      <c r="F101" s="417"/>
    </row>
    <row r="102" spans="1:7">
      <c r="A102" s="383"/>
      <c r="B102" s="404" t="s">
        <v>744</v>
      </c>
      <c r="C102" s="419">
        <v>20.290909568927358</v>
      </c>
      <c r="D102" s="419">
        <v>23.737052265056228</v>
      </c>
      <c r="E102" s="419">
        <v>20.841302342464409</v>
      </c>
      <c r="F102" s="417"/>
    </row>
    <row r="103" spans="1:7">
      <c r="A103" s="383"/>
      <c r="B103" s="404" t="s">
        <v>745</v>
      </c>
      <c r="C103" s="419">
        <v>15.075199721172094</v>
      </c>
      <c r="D103" s="419">
        <v>13.897941016276738</v>
      </c>
      <c r="E103" s="419">
        <v>14.887176548340028</v>
      </c>
      <c r="F103" s="417"/>
    </row>
    <row r="104" spans="1:7">
      <c r="A104" s="383"/>
      <c r="B104" s="404" t="s">
        <v>746</v>
      </c>
      <c r="C104" s="419">
        <v>11.42952094928636</v>
      </c>
      <c r="D104" s="419">
        <v>9.4088590613779512</v>
      </c>
      <c r="E104" s="419">
        <v>11.106795572268179</v>
      </c>
      <c r="F104" s="417"/>
    </row>
    <row r="105" spans="1:7">
      <c r="A105" s="383"/>
      <c r="B105" s="404" t="s">
        <v>747</v>
      </c>
      <c r="C105" s="419">
        <v>6.7700685868480344</v>
      </c>
      <c r="D105" s="419">
        <v>4.5372530677440936</v>
      </c>
      <c r="E105" s="419">
        <v>6.4134595794099942</v>
      </c>
      <c r="F105" s="417"/>
    </row>
    <row r="106" spans="1:7">
      <c r="A106" s="383"/>
      <c r="B106" s="404" t="s">
        <v>748</v>
      </c>
      <c r="C106" s="419">
        <v>5.1612948901274738</v>
      </c>
      <c r="D106" s="419">
        <v>3.0299679505316641</v>
      </c>
      <c r="E106" s="419">
        <v>4.8208948983000024</v>
      </c>
      <c r="F106" s="417"/>
    </row>
    <row r="107" spans="1:7">
      <c r="A107" s="383"/>
      <c r="B107" s="404" t="s">
        <v>749</v>
      </c>
      <c r="C107" s="419">
        <v>2.8881336556855</v>
      </c>
      <c r="D107" s="419">
        <v>1.328748604137995</v>
      </c>
      <c r="E107" s="419">
        <v>2.6390800501868936</v>
      </c>
      <c r="F107" s="417"/>
    </row>
    <row r="108" spans="1:7">
      <c r="A108" s="383"/>
      <c r="B108" s="404" t="s">
        <v>750</v>
      </c>
      <c r="C108" s="419">
        <v>1.0941754716912202</v>
      </c>
      <c r="D108" s="419">
        <v>0.66601390787541415</v>
      </c>
      <c r="E108" s="419">
        <v>1.0257926299431699</v>
      </c>
      <c r="F108" s="417"/>
    </row>
    <row r="109" spans="1:7">
      <c r="A109" s="383"/>
      <c r="B109" s="404" t="s">
        <v>30</v>
      </c>
      <c r="C109" s="419">
        <v>0.34835350617352506</v>
      </c>
      <c r="D109" s="419">
        <v>0.1689666484703567</v>
      </c>
      <c r="E109" s="419">
        <v>0.31970314579864345</v>
      </c>
      <c r="F109" s="417"/>
    </row>
    <row r="110" spans="1:7">
      <c r="A110" s="383"/>
      <c r="B110" s="404" t="s">
        <v>31</v>
      </c>
      <c r="C110" s="419">
        <v>4.1878726875768123E-2</v>
      </c>
      <c r="D110" s="419">
        <v>9.6414496820771481E-2</v>
      </c>
      <c r="E110" s="419">
        <v>5.0588782240199609E-2</v>
      </c>
      <c r="F110" s="417"/>
    </row>
    <row r="111" spans="1:7">
      <c r="A111" s="376"/>
      <c r="B111" s="403" t="s">
        <v>19</v>
      </c>
      <c r="C111" s="418">
        <v>100</v>
      </c>
      <c r="D111" s="418">
        <v>100</v>
      </c>
      <c r="E111" s="418">
        <v>100</v>
      </c>
      <c r="F111" s="417"/>
      <c r="G111" s="2522">
        <f>E111/E$98</f>
        <v>1</v>
      </c>
    </row>
    <row r="112" spans="1:7">
      <c r="A112" s="383"/>
      <c r="B112" s="404" t="s">
        <v>741</v>
      </c>
      <c r="C112" s="419">
        <v>0.8259353300361425</v>
      </c>
      <c r="D112" s="419">
        <v>1.2829284180484202</v>
      </c>
      <c r="E112" s="419">
        <v>0.90363896397411847</v>
      </c>
      <c r="F112" s="417"/>
    </row>
    <row r="113" spans="1:7">
      <c r="A113" s="383"/>
      <c r="B113" s="404" t="s">
        <v>742</v>
      </c>
      <c r="C113" s="419">
        <v>11.1598103700646</v>
      </c>
      <c r="D113" s="419">
        <v>13.457513860830133</v>
      </c>
      <c r="E113" s="419">
        <v>11.550494421153907</v>
      </c>
      <c r="F113" s="417"/>
    </row>
    <row r="114" spans="1:7">
      <c r="A114" s="383"/>
      <c r="B114" s="404" t="s">
        <v>743</v>
      </c>
      <c r="C114" s="419">
        <v>25.181494354920471</v>
      </c>
      <c r="D114" s="419">
        <v>24.719552376599783</v>
      </c>
      <c r="E114" s="419">
        <v>25.102949249260035</v>
      </c>
      <c r="F114" s="417"/>
    </row>
    <row r="115" spans="1:7">
      <c r="A115" s="383"/>
      <c r="B115" s="404" t="s">
        <v>744</v>
      </c>
      <c r="C115" s="419">
        <v>21.280529783212671</v>
      </c>
      <c r="D115" s="419">
        <v>23.133345641410138</v>
      </c>
      <c r="E115" s="419">
        <v>21.595568520069843</v>
      </c>
      <c r="F115" s="417"/>
    </row>
    <row r="116" spans="1:7">
      <c r="A116" s="383"/>
      <c r="B116" s="404" t="s">
        <v>745</v>
      </c>
      <c r="C116" s="419">
        <v>14.448673632829777</v>
      </c>
      <c r="D116" s="419">
        <v>14.588726830609499</v>
      </c>
      <c r="E116" s="419">
        <v>14.472487214911384</v>
      </c>
      <c r="F116" s="417"/>
    </row>
    <row r="117" spans="1:7">
      <c r="A117" s="383"/>
      <c r="B117" s="404" t="s">
        <v>746</v>
      </c>
      <c r="C117" s="419">
        <v>10.711470375358683</v>
      </c>
      <c r="D117" s="419">
        <v>11.147358274733769</v>
      </c>
      <c r="E117" s="419">
        <v>10.785585443309365</v>
      </c>
      <c r="F117" s="417"/>
    </row>
    <row r="118" spans="1:7">
      <c r="A118" s="383"/>
      <c r="B118" s="404" t="s">
        <v>747</v>
      </c>
      <c r="C118" s="419">
        <v>6.3278957102982147</v>
      </c>
      <c r="D118" s="419">
        <v>4.8321567075983394</v>
      </c>
      <c r="E118" s="419">
        <v>6.0735716100408652</v>
      </c>
      <c r="F118" s="417"/>
    </row>
    <row r="119" spans="1:7">
      <c r="A119" s="383"/>
      <c r="B119" s="404" t="s">
        <v>748</v>
      </c>
      <c r="C119" s="419">
        <v>5.4056254381985331</v>
      </c>
      <c r="D119" s="419">
        <v>3.9812212570577268</v>
      </c>
      <c r="E119" s="419">
        <v>5.1634305692290479</v>
      </c>
      <c r="F119" s="417"/>
    </row>
    <row r="120" spans="1:7">
      <c r="A120" s="383"/>
      <c r="B120" s="404" t="s">
        <v>749</v>
      </c>
      <c r="C120" s="419">
        <v>3.0410025879527174</v>
      </c>
      <c r="D120" s="419">
        <v>1.5796390570294199</v>
      </c>
      <c r="E120" s="419">
        <v>2.7925234318431915</v>
      </c>
      <c r="F120" s="417"/>
    </row>
    <row r="121" spans="1:7">
      <c r="A121" s="383"/>
      <c r="B121" s="404" t="s">
        <v>750</v>
      </c>
      <c r="C121" s="419">
        <v>1.1105969535688047</v>
      </c>
      <c r="D121" s="419">
        <v>0.94636914624748225</v>
      </c>
      <c r="E121" s="419">
        <v>1.0826729044807994</v>
      </c>
      <c r="F121" s="417"/>
    </row>
    <row r="122" spans="1:7">
      <c r="A122" s="383"/>
      <c r="B122" s="404" t="s">
        <v>30</v>
      </c>
      <c r="C122" s="419">
        <v>0.46591176729728467</v>
      </c>
      <c r="D122" s="419">
        <v>0.26165372225736533</v>
      </c>
      <c r="E122" s="419">
        <v>0.43118128060720418</v>
      </c>
      <c r="F122" s="417"/>
    </row>
    <row r="123" spans="1:7">
      <c r="A123" s="383"/>
      <c r="B123" s="404" t="s">
        <v>31</v>
      </c>
      <c r="C123" s="419">
        <v>4.105369626055639E-2</v>
      </c>
      <c r="D123" s="419">
        <v>6.9534707577656521E-2</v>
      </c>
      <c r="E123" s="419">
        <v>4.5896391118794268E-2</v>
      </c>
      <c r="F123" s="417"/>
    </row>
    <row r="124" spans="1:7">
      <c r="A124" s="376"/>
      <c r="B124" s="403" t="s">
        <v>20</v>
      </c>
      <c r="C124" s="418">
        <v>100</v>
      </c>
      <c r="D124" s="418">
        <v>100</v>
      </c>
      <c r="E124" s="418">
        <v>100</v>
      </c>
      <c r="F124" s="417"/>
      <c r="G124" s="2522">
        <f>E124/E$98</f>
        <v>1</v>
      </c>
    </row>
    <row r="125" spans="1:7">
      <c r="A125" s="376"/>
      <c r="B125" s="420" t="s">
        <v>741</v>
      </c>
      <c r="C125" s="419">
        <v>0.86835436078728656</v>
      </c>
      <c r="D125" s="419">
        <v>3.1205595049429991</v>
      </c>
      <c r="E125" s="419">
        <v>1.2869722944047843</v>
      </c>
      <c r="F125" s="417"/>
    </row>
    <row r="126" spans="1:7">
      <c r="A126" s="376"/>
      <c r="B126" s="420" t="s">
        <v>742</v>
      </c>
      <c r="C126" s="419">
        <v>13.52961192871353</v>
      </c>
      <c r="D126" s="419">
        <v>19.092453408232686</v>
      </c>
      <c r="E126" s="419">
        <v>14.563578666264448</v>
      </c>
      <c r="F126" s="417"/>
    </row>
    <row r="127" spans="1:7">
      <c r="A127" s="376"/>
      <c r="B127" s="420" t="s">
        <v>743</v>
      </c>
      <c r="C127" s="419">
        <v>22.039508731199017</v>
      </c>
      <c r="D127" s="419">
        <v>28.081660519607958</v>
      </c>
      <c r="E127" s="419">
        <v>23.162564995780556</v>
      </c>
      <c r="F127" s="417"/>
    </row>
    <row r="128" spans="1:7">
      <c r="A128" s="376"/>
      <c r="B128" s="420" t="s">
        <v>744</v>
      </c>
      <c r="C128" s="419">
        <v>17.692519571001778</v>
      </c>
      <c r="D128" s="419">
        <v>22.250897030407447</v>
      </c>
      <c r="E128" s="419">
        <v>18.539786329829958</v>
      </c>
      <c r="F128" s="417"/>
    </row>
    <row r="129" spans="1:7">
      <c r="A129" s="376"/>
      <c r="B129" s="420" t="s">
        <v>745</v>
      </c>
      <c r="C129" s="419">
        <v>14.216154357099223</v>
      </c>
      <c r="D129" s="419">
        <v>12.722101204119932</v>
      </c>
      <c r="E129" s="419">
        <v>13.938454323761734</v>
      </c>
      <c r="F129" s="417"/>
    </row>
    <row r="130" spans="1:7">
      <c r="A130" s="376"/>
      <c r="B130" s="420" t="s">
        <v>746</v>
      </c>
      <c r="C130" s="419">
        <v>12.126564342066642</v>
      </c>
      <c r="D130" s="419">
        <v>6.9590253142563281</v>
      </c>
      <c r="E130" s="419">
        <v>11.166072570114546</v>
      </c>
      <c r="F130" s="417"/>
    </row>
    <row r="131" spans="1:7">
      <c r="A131" s="376"/>
      <c r="B131" s="420" t="s">
        <v>747</v>
      </c>
      <c r="C131" s="419">
        <v>8.683060520907885</v>
      </c>
      <c r="D131" s="419">
        <v>4.5107829914922259</v>
      </c>
      <c r="E131" s="419">
        <v>7.9075582526642565</v>
      </c>
      <c r="F131" s="417"/>
    </row>
    <row r="132" spans="1:7">
      <c r="A132" s="376"/>
      <c r="B132" s="420" t="s">
        <v>748</v>
      </c>
      <c r="C132" s="419">
        <v>5.4729124374820781</v>
      </c>
      <c r="D132" s="419">
        <v>1.7904996707423066</v>
      </c>
      <c r="E132" s="419">
        <v>4.7884614552349953</v>
      </c>
      <c r="F132" s="417"/>
    </row>
    <row r="133" spans="1:7">
      <c r="A133" s="376"/>
      <c r="B133" s="420" t="s">
        <v>749</v>
      </c>
      <c r="C133" s="419">
        <v>3.5725420984916059</v>
      </c>
      <c r="D133" s="419">
        <v>1.0388622388354256</v>
      </c>
      <c r="E133" s="419">
        <v>3.1016063890826149</v>
      </c>
      <c r="F133" s="417"/>
    </row>
    <row r="134" spans="1:7">
      <c r="A134" s="376"/>
      <c r="B134" s="420" t="s">
        <v>750</v>
      </c>
      <c r="C134" s="419">
        <v>1.5211050172401268</v>
      </c>
      <c r="D134" s="419">
        <v>0.24824303421967162</v>
      </c>
      <c r="E134" s="419">
        <v>1.2845178420021257</v>
      </c>
      <c r="F134" s="417"/>
    </row>
    <row r="135" spans="1:7">
      <c r="A135" s="376"/>
      <c r="B135" s="420" t="s">
        <v>30</v>
      </c>
      <c r="C135" s="419">
        <v>0.24229202586493903</v>
      </c>
      <c r="D135" s="419">
        <v>3.2459219795441599E-2</v>
      </c>
      <c r="E135" s="419">
        <v>0.20329034970328405</v>
      </c>
      <c r="F135" s="417"/>
    </row>
    <row r="136" spans="1:7">
      <c r="A136" s="376"/>
      <c r="B136" s="420" t="s">
        <v>31</v>
      </c>
      <c r="C136" s="419">
        <v>3.5374609146157567E-2</v>
      </c>
      <c r="D136" s="419">
        <v>0.1524558633482726</v>
      </c>
      <c r="E136" s="419">
        <v>5.7136531156955411E-2</v>
      </c>
      <c r="F136" s="417"/>
    </row>
    <row r="137" spans="1:7">
      <c r="A137" s="376"/>
      <c r="B137" s="403" t="s">
        <v>139</v>
      </c>
      <c r="C137" s="418">
        <v>100</v>
      </c>
      <c r="D137" s="418">
        <v>100</v>
      </c>
      <c r="E137" s="418">
        <v>100</v>
      </c>
      <c r="F137" s="417"/>
      <c r="G137" s="2522">
        <f>E137/E$98</f>
        <v>1</v>
      </c>
    </row>
    <row r="138" spans="1:7">
      <c r="A138" s="383"/>
      <c r="B138" s="404" t="s">
        <v>741</v>
      </c>
      <c r="C138" s="419">
        <v>0.59859186035216627</v>
      </c>
      <c r="D138" s="419">
        <v>1.5109176966678144</v>
      </c>
      <c r="E138" s="419">
        <v>0.66756873298201824</v>
      </c>
      <c r="F138" s="417"/>
    </row>
    <row r="139" spans="1:7">
      <c r="A139" s="383"/>
      <c r="B139" s="404" t="s">
        <v>742</v>
      </c>
      <c r="C139" s="419">
        <v>11.681004023495669</v>
      </c>
      <c r="D139" s="419">
        <v>10.22196342433301</v>
      </c>
      <c r="E139" s="419">
        <v>11.570692494912144</v>
      </c>
      <c r="F139" s="417"/>
    </row>
    <row r="140" spans="1:7">
      <c r="A140" s="383"/>
      <c r="B140" s="404" t="s">
        <v>743</v>
      </c>
      <c r="C140" s="419">
        <v>24.465855541455124</v>
      </c>
      <c r="D140" s="419">
        <v>30.411527404837894</v>
      </c>
      <c r="E140" s="419">
        <v>24.915381176370463</v>
      </c>
      <c r="F140" s="417"/>
    </row>
    <row r="141" spans="1:7">
      <c r="A141" s="383"/>
      <c r="B141" s="404" t="s">
        <v>744</v>
      </c>
      <c r="C141" s="419">
        <v>21.090024491122758</v>
      </c>
      <c r="D141" s="419">
        <v>35.178029243256525</v>
      </c>
      <c r="E141" s="419">
        <v>22.155155468144084</v>
      </c>
      <c r="F141" s="417"/>
    </row>
    <row r="142" spans="1:7">
      <c r="A142" s="383"/>
      <c r="B142" s="404" t="s">
        <v>745</v>
      </c>
      <c r="C142" s="419">
        <v>18.474775965295304</v>
      </c>
      <c r="D142" s="419">
        <v>13.328290487530243</v>
      </c>
      <c r="E142" s="419">
        <v>18.085673235589912</v>
      </c>
      <c r="F142" s="417"/>
    </row>
    <row r="143" spans="1:7">
      <c r="A143" s="383"/>
      <c r="B143" s="404" t="s">
        <v>746</v>
      </c>
      <c r="C143" s="419">
        <v>12.70304832366187</v>
      </c>
      <c r="D143" s="419">
        <v>5.7580306729478918</v>
      </c>
      <c r="E143" s="419">
        <v>12.177966627148757</v>
      </c>
      <c r="F143" s="417"/>
    </row>
    <row r="144" spans="1:7">
      <c r="A144" s="383"/>
      <c r="B144" s="404" t="s">
        <v>747</v>
      </c>
      <c r="C144" s="419">
        <v>5.240176406249291</v>
      </c>
      <c r="D144" s="419">
        <v>2.2239373271326013</v>
      </c>
      <c r="E144" s="419">
        <v>5.0121320711007815</v>
      </c>
    </row>
    <row r="145" spans="1:10">
      <c r="A145" s="383"/>
      <c r="B145" s="404" t="s">
        <v>748</v>
      </c>
      <c r="C145" s="419">
        <v>3.8720310918034393</v>
      </c>
      <c r="D145" s="419">
        <v>0.59265620388198592</v>
      </c>
      <c r="E145" s="419">
        <v>3.6240922360288566</v>
      </c>
    </row>
    <row r="146" spans="1:10">
      <c r="A146" s="383"/>
      <c r="B146" s="404" t="s">
        <v>749</v>
      </c>
      <c r="C146" s="419">
        <v>1.3181354860366912</v>
      </c>
      <c r="D146" s="419">
        <v>0.52473483473974669</v>
      </c>
      <c r="E146" s="419">
        <v>1.258150014300017</v>
      </c>
    </row>
    <row r="147" spans="1:10">
      <c r="A147" s="383"/>
      <c r="B147" s="404" t="s">
        <v>750</v>
      </c>
      <c r="C147" s="419">
        <v>0.37433278255258418</v>
      </c>
      <c r="D147" s="419">
        <v>0.1761307981975507</v>
      </c>
      <c r="E147" s="419">
        <v>0.35934761772917917</v>
      </c>
    </row>
    <row r="148" spans="1:10">
      <c r="A148" s="383"/>
      <c r="B148" s="404" t="s">
        <v>30</v>
      </c>
      <c r="C148" s="419">
        <v>0.12728881055249169</v>
      </c>
      <c r="D148" s="419">
        <v>0</v>
      </c>
      <c r="E148" s="419">
        <v>0.11766507337089248</v>
      </c>
    </row>
    <row r="149" spans="1:10">
      <c r="A149" s="383"/>
      <c r="B149" s="404" t="s">
        <v>31</v>
      </c>
      <c r="C149" s="419">
        <v>5.4735217422652145E-2</v>
      </c>
      <c r="D149" s="419">
        <v>7.3781906474373896E-2</v>
      </c>
      <c r="E149" s="419">
        <v>5.6175252322953347E-2</v>
      </c>
      <c r="F149" s="421"/>
    </row>
    <row r="150" spans="1:10">
      <c r="A150" s="376"/>
      <c r="B150" s="6" t="s">
        <v>722</v>
      </c>
      <c r="I150" s="2523">
        <v>1577013</v>
      </c>
      <c r="J150" s="2524">
        <f>+I150/$I$150*100</f>
        <v>100</v>
      </c>
    </row>
    <row r="151" spans="1:10">
      <c r="A151" s="376"/>
      <c r="B151" s="422"/>
      <c r="I151" s="2525">
        <v>1344424</v>
      </c>
      <c r="J151" s="2524">
        <f t="shared" ref="J151:J152" si="0">+I151/$I$150*100</f>
        <v>85.251294694463525</v>
      </c>
    </row>
    <row r="152" spans="1:10" ht="18">
      <c r="A152" s="376"/>
      <c r="B152" s="21" t="s">
        <v>751</v>
      </c>
      <c r="C152" s="394"/>
      <c r="D152" s="394"/>
      <c r="E152" s="394"/>
      <c r="F152" s="394"/>
      <c r="I152" s="2525">
        <v>232589</v>
      </c>
      <c r="J152" s="2524">
        <f t="shared" si="0"/>
        <v>14.748705305536481</v>
      </c>
    </row>
    <row r="153" spans="1:10" ht="326.25" customHeight="1">
      <c r="A153" s="376"/>
      <c r="B153" s="2155" t="s">
        <v>752</v>
      </c>
      <c r="C153" s="2155"/>
      <c r="D153" s="2155"/>
      <c r="E153" s="2155"/>
      <c r="F153" s="2155"/>
    </row>
    <row r="154" spans="1:10">
      <c r="A154" s="376"/>
      <c r="B154" s="424"/>
      <c r="C154" s="425"/>
      <c r="D154" s="425"/>
      <c r="E154" s="425"/>
      <c r="F154" s="426"/>
    </row>
    <row r="155" spans="1:10" ht="30" customHeight="1">
      <c r="A155" s="376"/>
      <c r="B155" s="2149" t="s">
        <v>753</v>
      </c>
      <c r="C155" s="2149"/>
      <c r="D155" s="2149"/>
      <c r="E155" s="2149"/>
      <c r="F155" s="399"/>
    </row>
    <row r="156" spans="1:10">
      <c r="A156" s="376"/>
      <c r="B156" s="400" t="s">
        <v>740</v>
      </c>
      <c r="C156" s="401" t="s">
        <v>7</v>
      </c>
      <c r="D156" s="401" t="s">
        <v>8</v>
      </c>
      <c r="E156" s="401" t="s">
        <v>0</v>
      </c>
      <c r="F156" s="399"/>
    </row>
    <row r="157" spans="1:10">
      <c r="A157" s="376"/>
      <c r="B157" s="403" t="s">
        <v>5</v>
      </c>
      <c r="C157" s="427">
        <f ca="1">+#REF!/$C$157*100</f>
        <v>100</v>
      </c>
      <c r="D157" s="427">
        <v>100</v>
      </c>
      <c r="E157" s="427">
        <f ca="1">+A157/$E$157*100</f>
        <v>100</v>
      </c>
      <c r="F157" s="399"/>
      <c r="G157" s="2522">
        <f ca="1">+C157/$C$157*100</f>
        <v>100</v>
      </c>
      <c r="H157" s="2522">
        <f>+D157/D$157*100</f>
        <v>100</v>
      </c>
      <c r="I157" s="2522">
        <f ca="1">+E157/$E$157*100</f>
        <v>100</v>
      </c>
    </row>
    <row r="158" spans="1:10">
      <c r="A158" s="383"/>
      <c r="B158" s="404" t="s">
        <v>741</v>
      </c>
      <c r="C158" s="423">
        <f t="shared" ref="C158" ca="1" si="1">+#REF!/$C$157*100</f>
        <v>0.63532317721195075</v>
      </c>
      <c r="D158" s="419">
        <v>1.7268996366982106</v>
      </c>
      <c r="E158" s="423">
        <f t="shared" ref="E158:E169" ca="1" si="2">+A158/$E$157*100</f>
        <v>0.79631657240618847</v>
      </c>
      <c r="F158" s="417"/>
      <c r="G158" s="2522">
        <f t="shared" ref="G158:G169" ca="1" si="3">+C158/$C$157*100</f>
        <v>0.63532317721195075</v>
      </c>
      <c r="H158" s="2522">
        <f t="shared" ref="H158:H169" si="4">+D158/D$157*100</f>
        <v>1.7268996366982106</v>
      </c>
      <c r="I158" s="2522">
        <f t="shared" ref="I158:I169" ca="1" si="5">+E158/$E$157*100</f>
        <v>0.79631657240618847</v>
      </c>
    </row>
    <row r="159" spans="1:10">
      <c r="A159" s="383"/>
      <c r="B159" s="404" t="s">
        <v>742</v>
      </c>
      <c r="C159" s="423">
        <f t="shared" ref="C159:C169" ca="1" si="6">+#REF!/$C$157*100</f>
        <v>11.558445373483352</v>
      </c>
      <c r="D159" s="419">
        <v>13.788752880402793</v>
      </c>
      <c r="E159" s="423">
        <f t="shared" ca="1" si="2"/>
        <v>11.887386855086099</v>
      </c>
      <c r="F159" s="417"/>
      <c r="G159" s="2522">
        <f t="shared" ca="1" si="3"/>
        <v>11.558445373483352</v>
      </c>
      <c r="H159" s="2522">
        <f t="shared" si="4"/>
        <v>13.788752880402793</v>
      </c>
      <c r="I159" s="2522">
        <f t="shared" ca="1" si="5"/>
        <v>11.887386855086099</v>
      </c>
    </row>
    <row r="160" spans="1:10">
      <c r="A160" s="383"/>
      <c r="B160" s="404" t="s">
        <v>743</v>
      </c>
      <c r="C160" s="423">
        <f t="shared" ca="1" si="6"/>
        <v>24.314202544881567</v>
      </c>
      <c r="D160" s="419">
        <v>26.212528776941319</v>
      </c>
      <c r="E160" s="423">
        <f t="shared" ca="1" si="2"/>
        <v>24.594181086585781</v>
      </c>
      <c r="F160" s="417"/>
      <c r="G160" s="2522">
        <f t="shared" ca="1" si="3"/>
        <v>24.314202544881567</v>
      </c>
      <c r="H160" s="2522">
        <f t="shared" si="4"/>
        <v>26.212528776941319</v>
      </c>
      <c r="I160" s="2522">
        <f t="shared" ca="1" si="5"/>
        <v>24.594181086585781</v>
      </c>
    </row>
    <row r="161" spans="1:9">
      <c r="A161" s="383"/>
      <c r="B161" s="404" t="s">
        <v>744</v>
      </c>
      <c r="C161" s="423">
        <f t="shared" ca="1" si="6"/>
        <v>20.428390034468308</v>
      </c>
      <c r="D161" s="419">
        <v>23.872269176530342</v>
      </c>
      <c r="E161" s="423">
        <f t="shared" ca="1" si="2"/>
        <v>20.936317620209788</v>
      </c>
      <c r="F161" s="417"/>
      <c r="G161" s="2522">
        <f t="shared" ca="1" si="3"/>
        <v>20.428390034468308</v>
      </c>
      <c r="H161" s="2522">
        <f t="shared" si="4"/>
        <v>23.872269176530342</v>
      </c>
      <c r="I161" s="2522">
        <f t="shared" ca="1" si="5"/>
        <v>20.936317620209788</v>
      </c>
    </row>
    <row r="162" spans="1:9">
      <c r="A162" s="383"/>
      <c r="B162" s="404" t="s">
        <v>745</v>
      </c>
      <c r="C162" s="423">
        <f t="shared" ca="1" si="6"/>
        <v>15.211450656117428</v>
      </c>
      <c r="D162" s="419">
        <v>14.328523293448972</v>
      </c>
      <c r="E162" s="423">
        <f t="shared" ca="1" si="2"/>
        <v>15.081230301335491</v>
      </c>
      <c r="F162" s="399"/>
      <c r="G162" s="2522">
        <f t="shared" ca="1" si="3"/>
        <v>15.211450656117428</v>
      </c>
      <c r="H162" s="2522">
        <f t="shared" si="4"/>
        <v>14.328523293448972</v>
      </c>
      <c r="I162" s="2522">
        <f t="shared" ca="1" si="5"/>
        <v>15.081230301335491</v>
      </c>
    </row>
    <row r="163" spans="1:9">
      <c r="A163" s="383"/>
      <c r="B163" s="404" t="s">
        <v>746</v>
      </c>
      <c r="C163" s="423">
        <f t="shared" ca="1" si="6"/>
        <v>11.538337150631063</v>
      </c>
      <c r="D163" s="419">
        <v>9.9533702066735756</v>
      </c>
      <c r="E163" s="423">
        <f t="shared" ca="1" si="2"/>
        <v>11.304575046876623</v>
      </c>
      <c r="F163" s="399"/>
      <c r="G163" s="2522">
        <f t="shared" ca="1" si="3"/>
        <v>11.538337150631063</v>
      </c>
      <c r="H163" s="2522">
        <f t="shared" si="4"/>
        <v>9.9533702066735756</v>
      </c>
      <c r="I163" s="2522">
        <f t="shared" ca="1" si="5"/>
        <v>11.304575046876623</v>
      </c>
    </row>
    <row r="164" spans="1:9">
      <c r="A164" s="383"/>
      <c r="B164" s="404" t="s">
        <v>747</v>
      </c>
      <c r="C164" s="423">
        <f t="shared" ca="1" si="6"/>
        <v>6.769243702061253</v>
      </c>
      <c r="D164" s="419">
        <v>4.5606295848040954</v>
      </c>
      <c r="E164" s="423">
        <f t="shared" ca="1" si="2"/>
        <v>6.4435017145705249</v>
      </c>
      <c r="F164" s="399"/>
      <c r="G164" s="2522">
        <f t="shared" ca="1" si="3"/>
        <v>6.769243702061253</v>
      </c>
      <c r="H164" s="2522">
        <f t="shared" si="4"/>
        <v>4.5606295848040954</v>
      </c>
      <c r="I164" s="2522">
        <f t="shared" ca="1" si="5"/>
        <v>6.4435017145705249</v>
      </c>
    </row>
    <row r="165" spans="1:9">
      <c r="A165" s="383"/>
      <c r="B165" s="404" t="s">
        <v>748</v>
      </c>
      <c r="C165" s="423">
        <f t="shared" ca="1" si="6"/>
        <v>5.1474152808935258</v>
      </c>
      <c r="D165" s="419">
        <v>3.226403585724174</v>
      </c>
      <c r="E165" s="423">
        <f t="shared" ca="1" si="2"/>
        <v>4.8640909270881032</v>
      </c>
      <c r="F165" s="399"/>
      <c r="G165" s="2522">
        <f t="shared" ca="1" si="3"/>
        <v>5.1474152808935258</v>
      </c>
      <c r="H165" s="2522">
        <f t="shared" si="4"/>
        <v>3.226403585724174</v>
      </c>
      <c r="I165" s="2522">
        <f t="shared" ca="1" si="5"/>
        <v>4.8640909270881032</v>
      </c>
    </row>
    <row r="166" spans="1:9">
      <c r="A166" s="383"/>
      <c r="B166" s="404" t="s">
        <v>749</v>
      </c>
      <c r="C166" s="423">
        <f t="shared" ca="1" si="6"/>
        <v>2.9042909930200556</v>
      </c>
      <c r="D166" s="419">
        <v>1.3504700875793787</v>
      </c>
      <c r="E166" s="423">
        <f t="shared" ca="1" si="2"/>
        <v>2.6751225267007923</v>
      </c>
      <c r="F166" s="399"/>
      <c r="G166" s="2522">
        <f t="shared" ca="1" si="3"/>
        <v>2.9042909930200556</v>
      </c>
      <c r="H166" s="2522">
        <f t="shared" si="4"/>
        <v>1.3504700875793787</v>
      </c>
      <c r="I166" s="2522">
        <f t="shared" ca="1" si="5"/>
        <v>2.6751225267007923</v>
      </c>
    </row>
    <row r="167" spans="1:9">
      <c r="A167" s="383"/>
      <c r="B167" s="404" t="s">
        <v>750</v>
      </c>
      <c r="C167" s="423">
        <f t="shared" ca="1" si="6"/>
        <v>1.0956645921227235</v>
      </c>
      <c r="D167" s="419">
        <v>0.68343902893086095</v>
      </c>
      <c r="E167" s="423">
        <f t="shared" ca="1" si="2"/>
        <v>1.0348666586134674</v>
      </c>
      <c r="F167" s="399"/>
      <c r="G167" s="2522">
        <f t="shared" ca="1" si="3"/>
        <v>1.0956645921227235</v>
      </c>
      <c r="H167" s="2522">
        <f t="shared" si="4"/>
        <v>0.68343902893086095</v>
      </c>
      <c r="I167" s="2522">
        <f t="shared" ca="1" si="5"/>
        <v>1.0348666586134674</v>
      </c>
    </row>
    <row r="168" spans="1:9">
      <c r="A168" s="383"/>
      <c r="B168" s="404" t="s">
        <v>30</v>
      </c>
      <c r="C168" s="423">
        <f t="shared" ca="1" si="6"/>
        <v>0.3546141184626278</v>
      </c>
      <c r="D168" s="419">
        <v>0.18897118264406312</v>
      </c>
      <c r="E168" s="423">
        <f t="shared" ca="1" si="2"/>
        <v>0.33018392999930896</v>
      </c>
      <c r="F168" s="399"/>
      <c r="G168" s="2522">
        <f t="shared" ca="1" si="3"/>
        <v>0.3546141184626278</v>
      </c>
      <c r="H168" s="2522">
        <f t="shared" si="4"/>
        <v>0.18897118264406312</v>
      </c>
      <c r="I168" s="2522">
        <f t="shared" ca="1" si="5"/>
        <v>0.33018392999930896</v>
      </c>
    </row>
    <row r="169" spans="1:9">
      <c r="A169" s="383"/>
      <c r="B169" s="404" t="s">
        <v>31</v>
      </c>
      <c r="C169" s="423">
        <f t="shared" ca="1" si="6"/>
        <v>4.2631371724991519E-2</v>
      </c>
      <c r="D169" s="419">
        <v>0.10782933586713044</v>
      </c>
      <c r="E169" s="423">
        <f t="shared" ca="1" si="2"/>
        <v>5.2247227321524918E-2</v>
      </c>
      <c r="F169" s="399"/>
      <c r="G169" s="2522">
        <f t="shared" ca="1" si="3"/>
        <v>4.2631371724991519E-2</v>
      </c>
      <c r="H169" s="2522">
        <f t="shared" si="4"/>
        <v>0.10782933586713044</v>
      </c>
      <c r="I169" s="2522">
        <f t="shared" ca="1" si="5"/>
        <v>5.2247227321524918E-2</v>
      </c>
    </row>
    <row r="170" spans="1:9">
      <c r="A170" s="383"/>
      <c r="B170" s="403" t="s">
        <v>19</v>
      </c>
      <c r="C170" s="427">
        <f ca="1">+#REF!/$C$170*100</f>
        <v>100</v>
      </c>
      <c r="D170" s="427">
        <f ca="1">+#REF!/$D$170*100</f>
        <v>100</v>
      </c>
      <c r="E170" s="427">
        <f ca="1">+A170/$E$170*100</f>
        <v>100</v>
      </c>
      <c r="F170" s="399"/>
      <c r="G170" s="2522">
        <f ca="1">+C170/$C$170*100</f>
        <v>100</v>
      </c>
      <c r="H170" s="2522">
        <f ca="1">+D170/$D$170*100</f>
        <v>100</v>
      </c>
      <c r="I170" s="2522">
        <f ca="1">+E170/$E$170*100</f>
        <v>100</v>
      </c>
    </row>
    <row r="171" spans="1:9">
      <c r="A171" s="383"/>
      <c r="B171" s="404" t="s">
        <v>741</v>
      </c>
      <c r="C171" s="423">
        <f t="shared" ref="C171" ca="1" si="7">+#REF!/$C$170*100</f>
        <v>0.68369234645174237</v>
      </c>
      <c r="D171" s="423">
        <f t="shared" ref="D171" ca="1" si="8">+#REF!/$D$170*100</f>
        <v>1.2514820573722576</v>
      </c>
      <c r="E171" s="423">
        <f t="shared" ref="E171:E182" ca="1" si="9">+A171/$E$170*100</f>
        <v>0.77420557069227247</v>
      </c>
      <c r="F171" s="399"/>
      <c r="G171" s="2522">
        <f t="shared" ref="G171:G182" ca="1" si="10">+C171/$C$170*100</f>
        <v>0.68369234645174237</v>
      </c>
      <c r="H171" s="2522">
        <f t="shared" ref="H171:H182" ca="1" si="11">+D171/$D$170*100</f>
        <v>1.2514820573722576</v>
      </c>
      <c r="I171" s="2522">
        <f t="shared" ref="I171:I182" ca="1" si="12">+E171/$E$170*100</f>
        <v>0.77420557069227247</v>
      </c>
    </row>
    <row r="172" spans="1:9">
      <c r="A172" s="383"/>
      <c r="B172" s="404" t="s">
        <v>742</v>
      </c>
      <c r="C172" s="423">
        <f t="shared" ref="C172:C182" ca="1" si="13">+#REF!/$C$170*100</f>
        <v>10.774502230331857</v>
      </c>
      <c r="D172" s="423">
        <f t="shared" ref="D172:D182" ca="1" si="14">+#REF!/$D$170*100</f>
        <v>12.59814544313701</v>
      </c>
      <c r="E172" s="423">
        <f t="shared" ca="1" si="9"/>
        <v>11.065215189514875</v>
      </c>
      <c r="F172" s="399"/>
      <c r="G172" s="2522">
        <f t="shared" ca="1" si="10"/>
        <v>10.774502230331857</v>
      </c>
      <c r="H172" s="2522">
        <f t="shared" ca="1" si="11"/>
        <v>12.59814544313701</v>
      </c>
      <c r="I172" s="2522">
        <f t="shared" ca="1" si="12"/>
        <v>11.065215189514875</v>
      </c>
    </row>
    <row r="173" spans="1:9">
      <c r="A173" s="383"/>
      <c r="B173" s="404" t="s">
        <v>743</v>
      </c>
      <c r="C173" s="423">
        <f t="shared" ca="1" si="13"/>
        <v>25.303390741778266</v>
      </c>
      <c r="D173" s="423">
        <f t="shared" ca="1" si="14"/>
        <v>24.653738889096992</v>
      </c>
      <c r="E173" s="423">
        <f t="shared" ca="1" si="9"/>
        <v>25.199827604424861</v>
      </c>
      <c r="F173" s="399"/>
      <c r="G173" s="2522">
        <f t="shared" ca="1" si="10"/>
        <v>25.303390741778266</v>
      </c>
      <c r="H173" s="2522">
        <f t="shared" ca="1" si="11"/>
        <v>24.653738889096992</v>
      </c>
      <c r="I173" s="2522">
        <f t="shared" ca="1" si="12"/>
        <v>25.199827604424861</v>
      </c>
    </row>
    <row r="174" spans="1:9">
      <c r="A174" s="383"/>
      <c r="B174" s="404" t="s">
        <v>744</v>
      </c>
      <c r="C174" s="423">
        <f t="shared" ca="1" si="13"/>
        <v>21.463901583408351</v>
      </c>
      <c r="D174" s="423">
        <f t="shared" ca="1" si="14"/>
        <v>23.062652806091705</v>
      </c>
      <c r="E174" s="423">
        <f t="shared" ca="1" si="9"/>
        <v>21.718763771187394</v>
      </c>
      <c r="F174" s="399"/>
      <c r="G174" s="2522">
        <f t="shared" ca="1" si="10"/>
        <v>21.463901583408351</v>
      </c>
      <c r="H174" s="2522">
        <f t="shared" ca="1" si="11"/>
        <v>23.062652806091705</v>
      </c>
      <c r="I174" s="2522">
        <f t="shared" ca="1" si="12"/>
        <v>21.718763771187394</v>
      </c>
    </row>
    <row r="175" spans="1:9">
      <c r="A175" s="383"/>
      <c r="B175" s="404" t="s">
        <v>745</v>
      </c>
      <c r="C175" s="423">
        <f t="shared" ca="1" si="13"/>
        <v>14.539698822234973</v>
      </c>
      <c r="D175" s="423">
        <f t="shared" ca="1" si="14"/>
        <v>14.919960959628995</v>
      </c>
      <c r="E175" s="423">
        <f t="shared" ca="1" si="9"/>
        <v>14.600317659544235</v>
      </c>
      <c r="F175" s="399"/>
      <c r="G175" s="2522">
        <f t="shared" ca="1" si="10"/>
        <v>14.539698822234973</v>
      </c>
      <c r="H175" s="2522">
        <f t="shared" ca="1" si="11"/>
        <v>14.919960959628995</v>
      </c>
      <c r="I175" s="2522">
        <f t="shared" ca="1" si="12"/>
        <v>14.600317659544235</v>
      </c>
    </row>
    <row r="176" spans="1:9">
      <c r="A176" s="383"/>
      <c r="B176" s="404" t="s">
        <v>746</v>
      </c>
      <c r="C176" s="423">
        <f t="shared" ca="1" si="13"/>
        <v>10.814171298849603</v>
      </c>
      <c r="D176" s="423">
        <f t="shared" ca="1" si="14"/>
        <v>11.663459988711008</v>
      </c>
      <c r="E176" s="423">
        <f t="shared" ca="1" si="9"/>
        <v>10.949559200658829</v>
      </c>
      <c r="F176" s="399"/>
      <c r="G176" s="2522">
        <f t="shared" ca="1" si="10"/>
        <v>10.814171298849603</v>
      </c>
      <c r="H176" s="2522">
        <f t="shared" ca="1" si="11"/>
        <v>11.663459988711008</v>
      </c>
      <c r="I176" s="2522">
        <f t="shared" ca="1" si="12"/>
        <v>10.949559200658829</v>
      </c>
    </row>
    <row r="177" spans="1:9">
      <c r="A177" s="383"/>
      <c r="B177" s="404" t="s">
        <v>747</v>
      </c>
      <c r="C177" s="423">
        <f t="shared" ca="1" si="13"/>
        <v>6.3177381116344158</v>
      </c>
      <c r="D177" s="423">
        <f t="shared" ca="1" si="14"/>
        <v>4.8871908618429885</v>
      </c>
      <c r="E177" s="423">
        <f t="shared" ca="1" si="9"/>
        <v>6.0896898720897132</v>
      </c>
      <c r="F177" s="399"/>
      <c r="G177" s="2522">
        <f t="shared" ca="1" si="10"/>
        <v>6.3177381116344158</v>
      </c>
      <c r="H177" s="2522">
        <f t="shared" ca="1" si="11"/>
        <v>4.8871908618429885</v>
      </c>
      <c r="I177" s="2522">
        <f t="shared" ca="1" si="12"/>
        <v>6.0896898720897132</v>
      </c>
    </row>
    <row r="178" spans="1:9">
      <c r="A178" s="383"/>
      <c r="B178" s="404" t="s">
        <v>748</v>
      </c>
      <c r="C178" s="423">
        <f t="shared" ca="1" si="13"/>
        <v>5.4239943364375538</v>
      </c>
      <c r="D178" s="423">
        <f t="shared" ca="1" si="14"/>
        <v>4.1334160530762905</v>
      </c>
      <c r="E178" s="423">
        <f t="shared" ca="1" si="9"/>
        <v>5.2182590099336057</v>
      </c>
      <c r="F178" s="399"/>
      <c r="G178" s="2522">
        <f t="shared" ca="1" si="10"/>
        <v>5.4239943364375538</v>
      </c>
      <c r="H178" s="2522">
        <f t="shared" ca="1" si="11"/>
        <v>4.1334160530762905</v>
      </c>
      <c r="I178" s="2522">
        <f t="shared" ca="1" si="12"/>
        <v>5.2182590099336057</v>
      </c>
    </row>
    <row r="179" spans="1:9">
      <c r="A179" s="383"/>
      <c r="B179" s="404" t="s">
        <v>749</v>
      </c>
      <c r="C179" s="423">
        <f t="shared" ca="1" si="13"/>
        <v>3.0350287945655277</v>
      </c>
      <c r="D179" s="423">
        <f t="shared" ca="1" si="14"/>
        <v>1.5269000322811208</v>
      </c>
      <c r="E179" s="423">
        <f t="shared" ca="1" si="9"/>
        <v>2.7946130310904889</v>
      </c>
      <c r="F179" s="399"/>
      <c r="G179" s="2522">
        <f t="shared" ca="1" si="10"/>
        <v>3.0350287945655277</v>
      </c>
      <c r="H179" s="2522">
        <f t="shared" ca="1" si="11"/>
        <v>1.5269000322811208</v>
      </c>
      <c r="I179" s="2522">
        <f t="shared" ca="1" si="12"/>
        <v>2.7946130310904889</v>
      </c>
    </row>
    <row r="180" spans="1:9">
      <c r="A180" s="383"/>
      <c r="B180" s="404" t="s">
        <v>750</v>
      </c>
      <c r="C180" s="423">
        <f t="shared" ca="1" si="13"/>
        <v>1.1286674485120329</v>
      </c>
      <c r="D180" s="423">
        <f t="shared" ca="1" si="14"/>
        <v>0.93946180873017093</v>
      </c>
      <c r="E180" s="423">
        <f t="shared" ca="1" si="9"/>
        <v>1.098505555522848</v>
      </c>
      <c r="F180" s="399"/>
      <c r="G180" s="2522">
        <f t="shared" ca="1" si="10"/>
        <v>1.1286674485120329</v>
      </c>
      <c r="H180" s="2522">
        <f t="shared" ca="1" si="11"/>
        <v>0.93946180873017093</v>
      </c>
      <c r="I180" s="2522">
        <f t="shared" ca="1" si="12"/>
        <v>1.098505555522848</v>
      </c>
    </row>
    <row r="181" spans="1:9">
      <c r="A181" s="383"/>
      <c r="B181" s="404" t="s">
        <v>30</v>
      </c>
      <c r="C181" s="423">
        <f t="shared" ca="1" si="13"/>
        <v>0.47349260587952791</v>
      </c>
      <c r="D181" s="423">
        <f t="shared" ca="1" si="14"/>
        <v>0.28725328584168297</v>
      </c>
      <c r="E181" s="423">
        <f t="shared" ca="1" si="9"/>
        <v>0.44380358367153816</v>
      </c>
      <c r="F181" s="399"/>
      <c r="G181" s="2522">
        <f t="shared" ca="1" si="10"/>
        <v>0.47349260587952791</v>
      </c>
      <c r="H181" s="2522">
        <f t="shared" ca="1" si="11"/>
        <v>0.28725328584168297</v>
      </c>
      <c r="I181" s="2522">
        <f t="shared" ca="1" si="12"/>
        <v>0.44380358367153816</v>
      </c>
    </row>
    <row r="182" spans="1:9">
      <c r="A182" s="383"/>
      <c r="B182" s="404" t="s">
        <v>31</v>
      </c>
      <c r="C182" s="423">
        <f t="shared" ca="1" si="13"/>
        <v>4.1721679914116148E-2</v>
      </c>
      <c r="D182" s="423">
        <f t="shared" ca="1" si="14"/>
        <v>7.6337814189685813E-2</v>
      </c>
      <c r="E182" s="423">
        <f t="shared" ca="1" si="9"/>
        <v>4.7239951668187362E-2</v>
      </c>
      <c r="F182" s="399"/>
      <c r="G182" s="2522">
        <f t="shared" ca="1" si="10"/>
        <v>4.1721679914116148E-2</v>
      </c>
      <c r="H182" s="2522">
        <f t="shared" ca="1" si="11"/>
        <v>7.6337814189685813E-2</v>
      </c>
      <c r="I182" s="2522">
        <f t="shared" ca="1" si="12"/>
        <v>4.7239951668187362E-2</v>
      </c>
    </row>
    <row r="183" spans="1:9">
      <c r="A183" s="383"/>
      <c r="B183" s="403" t="s">
        <v>20</v>
      </c>
      <c r="C183" s="427">
        <f ca="1">+#REF!/$C$183*100</f>
        <v>100</v>
      </c>
      <c r="D183" s="427">
        <f ca="1">+#REF!/$D$183*100</f>
        <v>100</v>
      </c>
      <c r="E183" s="427">
        <f ca="1">+A183/$E$183*100</f>
        <v>100</v>
      </c>
      <c r="F183" s="399"/>
      <c r="G183" s="2522">
        <f ca="1">+C183/$C$183*100</f>
        <v>100</v>
      </c>
      <c r="H183" s="2522">
        <f ca="1">+D183/$D$183*100</f>
        <v>100</v>
      </c>
      <c r="I183" s="2522">
        <f ca="1">+E183/$E$183*100</f>
        <v>100</v>
      </c>
    </row>
    <row r="184" spans="1:9">
      <c r="A184" s="383"/>
      <c r="B184" s="420" t="s">
        <v>741</v>
      </c>
      <c r="C184" s="423">
        <f t="shared" ref="C184" ca="1" si="15">+#REF!/$C$183*100</f>
        <v>0.60224340744971527</v>
      </c>
      <c r="D184" s="423">
        <f t="shared" ref="D184" ca="1" si="16">+#REF!/$D$183*100</f>
        <v>2.8954175483045588</v>
      </c>
      <c r="E184" s="423">
        <f t="shared" ref="E184:E195" ca="1" si="17">+A184/$E$183*100</f>
        <v>0.98689924634963988</v>
      </c>
      <c r="F184" s="399"/>
      <c r="G184" s="2522">
        <f t="shared" ref="G184:G195" ca="1" si="18">+C184/$C$183*100</f>
        <v>0.60224340744971527</v>
      </c>
      <c r="H184" s="2522">
        <f t="shared" ref="H184:H195" ca="1" si="19">+D184/$D$183*100</f>
        <v>2.8954175483045588</v>
      </c>
      <c r="I184" s="2522">
        <f t="shared" ref="I184:I195" ca="1" si="20">+E184/$E$183*100</f>
        <v>0.98689924634963988</v>
      </c>
    </row>
    <row r="185" spans="1:9">
      <c r="A185" s="383"/>
      <c r="B185" s="420" t="s">
        <v>742</v>
      </c>
      <c r="C185" s="423">
        <f t="shared" ref="C185:C195" ca="1" si="21">+#REF!/$C$183*100</f>
        <v>13.238056465086748</v>
      </c>
      <c r="D185" s="423">
        <f t="shared" ref="D185:D195" ca="1" si="22">+#REF!/$D$183*100</f>
        <v>17.565700366827727</v>
      </c>
      <c r="E185" s="423">
        <f t="shared" ca="1" si="17"/>
        <v>13.963973204608291</v>
      </c>
      <c r="F185" s="399"/>
      <c r="G185" s="2522">
        <f t="shared" ca="1" si="18"/>
        <v>13.238056465086748</v>
      </c>
      <c r="H185" s="2522">
        <f t="shared" ca="1" si="19"/>
        <v>17.565700366827727</v>
      </c>
      <c r="I185" s="2522">
        <f t="shared" ca="1" si="20"/>
        <v>13.963973204608291</v>
      </c>
    </row>
    <row r="186" spans="1:9">
      <c r="A186" s="383"/>
      <c r="B186" s="420" t="s">
        <v>743</v>
      </c>
      <c r="C186" s="423">
        <f t="shared" ca="1" si="21"/>
        <v>22.064579933069439</v>
      </c>
      <c r="D186" s="423">
        <f t="shared" ca="1" si="22"/>
        <v>28.024149857627517</v>
      </c>
      <c r="E186" s="423">
        <f t="shared" ca="1" si="17"/>
        <v>23.064235095742415</v>
      </c>
      <c r="F186" s="399"/>
      <c r="G186" s="2522">
        <f t="shared" ca="1" si="18"/>
        <v>22.064579933069439</v>
      </c>
      <c r="H186" s="2522">
        <f t="shared" ca="1" si="19"/>
        <v>28.024149857627517</v>
      </c>
      <c r="I186" s="2522">
        <f t="shared" ca="1" si="20"/>
        <v>23.064235095742415</v>
      </c>
    </row>
    <row r="187" spans="1:9">
      <c r="A187" s="383"/>
      <c r="B187" s="420" t="s">
        <v>744</v>
      </c>
      <c r="C187" s="423">
        <f t="shared" ca="1" si="21"/>
        <v>17.717945090695832</v>
      </c>
      <c r="D187" s="423">
        <f t="shared" ca="1" si="22"/>
        <v>22.374667764822885</v>
      </c>
      <c r="E187" s="423">
        <f t="shared" ca="1" si="17"/>
        <v>18.499061332514682</v>
      </c>
      <c r="F187" s="399"/>
      <c r="G187" s="2522">
        <f t="shared" ca="1" si="18"/>
        <v>17.717945090695832</v>
      </c>
      <c r="H187" s="2522">
        <f t="shared" ca="1" si="19"/>
        <v>22.374667764822885</v>
      </c>
      <c r="I187" s="2522">
        <f t="shared" ca="1" si="20"/>
        <v>18.499061332514682</v>
      </c>
    </row>
    <row r="188" spans="1:9">
      <c r="A188" s="383"/>
      <c r="B188" s="420" t="s">
        <v>745</v>
      </c>
      <c r="C188" s="423">
        <f t="shared" ca="1" si="21"/>
        <v>14.460925193963009</v>
      </c>
      <c r="D188" s="423">
        <f t="shared" ca="1" si="22"/>
        <v>13.438347391720388</v>
      </c>
      <c r="E188" s="423">
        <f t="shared" ca="1" si="17"/>
        <v>14.289398524725685</v>
      </c>
      <c r="F188" s="399"/>
      <c r="G188" s="2522">
        <f t="shared" ca="1" si="18"/>
        <v>14.460925193963009</v>
      </c>
      <c r="H188" s="2522">
        <f t="shared" ca="1" si="19"/>
        <v>13.438347391720388</v>
      </c>
      <c r="I188" s="2522">
        <f t="shared" ca="1" si="20"/>
        <v>14.289398524725685</v>
      </c>
    </row>
    <row r="189" spans="1:9">
      <c r="A189" s="383"/>
      <c r="B189" s="420" t="s">
        <v>746</v>
      </c>
      <c r="C189" s="423">
        <f t="shared" ca="1" si="21"/>
        <v>12.307737493312233</v>
      </c>
      <c r="D189" s="423">
        <f t="shared" ca="1" si="22"/>
        <v>7.5082804367157818</v>
      </c>
      <c r="E189" s="423">
        <f t="shared" ca="1" si="17"/>
        <v>11.502679060339933</v>
      </c>
      <c r="F189" s="399"/>
      <c r="G189" s="2522">
        <f t="shared" ca="1" si="18"/>
        <v>12.307737493312233</v>
      </c>
      <c r="H189" s="2522">
        <f t="shared" ca="1" si="19"/>
        <v>7.5082804367157818</v>
      </c>
      <c r="I189" s="2522">
        <f t="shared" ca="1" si="20"/>
        <v>11.502679060339933</v>
      </c>
    </row>
    <row r="190" spans="1:9">
      <c r="A190" s="383"/>
      <c r="B190" s="420" t="s">
        <v>747</v>
      </c>
      <c r="C190" s="423">
        <f t="shared" ca="1" si="21"/>
        <v>8.7543846138930466</v>
      </c>
      <c r="D190" s="423">
        <f t="shared" ca="1" si="22"/>
        <v>4.422920890509654</v>
      </c>
      <c r="E190" s="423">
        <f t="shared" ca="1" si="17"/>
        <v>8.02782713947399</v>
      </c>
      <c r="F190" s="399"/>
      <c r="G190" s="2522">
        <f t="shared" ca="1" si="18"/>
        <v>8.7543846138930466</v>
      </c>
      <c r="H190" s="2522">
        <f t="shared" ca="1" si="19"/>
        <v>4.422920890509654</v>
      </c>
      <c r="I190" s="2522">
        <f t="shared" ca="1" si="20"/>
        <v>8.02782713947399</v>
      </c>
    </row>
    <row r="191" spans="1:9">
      <c r="A191" s="383"/>
      <c r="B191" s="420" t="s">
        <v>748</v>
      </c>
      <c r="C191" s="423">
        <f t="shared" ca="1" si="21"/>
        <v>5.4086049006079477</v>
      </c>
      <c r="D191" s="423">
        <f t="shared" ca="1" si="22"/>
        <v>2.0556540382411224</v>
      </c>
      <c r="E191" s="423">
        <f t="shared" ca="1" si="17"/>
        <v>4.8461826650802404</v>
      </c>
      <c r="F191" s="399"/>
      <c r="G191" s="2522">
        <f t="shared" ca="1" si="18"/>
        <v>5.4086049006079477</v>
      </c>
      <c r="H191" s="2522">
        <f t="shared" ca="1" si="19"/>
        <v>2.0556540382411224</v>
      </c>
      <c r="I191" s="2522">
        <f t="shared" ca="1" si="20"/>
        <v>4.8461826650802404</v>
      </c>
    </row>
    <row r="192" spans="1:9">
      <c r="A192" s="383"/>
      <c r="B192" s="420" t="s">
        <v>749</v>
      </c>
      <c r="C192" s="423">
        <f t="shared" ca="1" si="21"/>
        <v>3.6570022978241314</v>
      </c>
      <c r="D192" s="423">
        <f t="shared" ca="1" si="22"/>
        <v>1.2102448603286018</v>
      </c>
      <c r="E192" s="423">
        <f t="shared" ca="1" si="17"/>
        <v>3.2465844765444922</v>
      </c>
      <c r="F192" s="399"/>
      <c r="G192" s="2522">
        <f t="shared" ca="1" si="18"/>
        <v>3.6570022978241314</v>
      </c>
      <c r="H192" s="2522">
        <f t="shared" ca="1" si="19"/>
        <v>1.2102448603286018</v>
      </c>
      <c r="I192" s="2522">
        <f t="shared" ca="1" si="20"/>
        <v>3.2465844765444922</v>
      </c>
    </row>
    <row r="193" spans="1:9">
      <c r="A193" s="383"/>
      <c r="B193" s="420" t="s">
        <v>750</v>
      </c>
      <c r="C193" s="423">
        <f t="shared" ca="1" si="21"/>
        <v>1.5029597151790608</v>
      </c>
      <c r="D193" s="423">
        <f t="shared" ca="1" si="22"/>
        <v>0.28919605029972512</v>
      </c>
      <c r="E193" s="423">
        <f t="shared" ca="1" si="17"/>
        <v>1.2993636286793435</v>
      </c>
      <c r="F193" s="399"/>
      <c r="G193" s="2522">
        <f t="shared" ca="1" si="18"/>
        <v>1.5029597151790608</v>
      </c>
      <c r="H193" s="2522">
        <f t="shared" ca="1" si="19"/>
        <v>0.28919605029972512</v>
      </c>
      <c r="I193" s="2522">
        <f t="shared" ca="1" si="20"/>
        <v>1.2993636286793435</v>
      </c>
    </row>
    <row r="194" spans="1:9">
      <c r="A194" s="383"/>
      <c r="B194" s="420" t="s">
        <v>30</v>
      </c>
      <c r="C194" s="423">
        <f t="shared" ca="1" si="21"/>
        <v>0.24918055524123889</v>
      </c>
      <c r="D194" s="423">
        <f t="shared" ca="1" si="22"/>
        <v>3.7814064713476252E-2</v>
      </c>
      <c r="E194" s="423">
        <f t="shared" ca="1" si="17"/>
        <v>0.21372604994188124</v>
      </c>
      <c r="F194" s="399"/>
      <c r="G194" s="2522">
        <f t="shared" ca="1" si="18"/>
        <v>0.24918055524123889</v>
      </c>
      <c r="H194" s="2522">
        <f t="shared" ca="1" si="19"/>
        <v>3.7814064713476252E-2</v>
      </c>
      <c r="I194" s="2522">
        <f t="shared" ca="1" si="20"/>
        <v>0.21372604994188124</v>
      </c>
    </row>
    <row r="195" spans="1:9">
      <c r="A195" s="383"/>
      <c r="B195" s="420" t="s">
        <v>31</v>
      </c>
      <c r="C195" s="423">
        <f t="shared" ca="1" si="21"/>
        <v>3.6380333677984565E-2</v>
      </c>
      <c r="D195" s="423">
        <f t="shared" ca="1" si="22"/>
        <v>0.17760672988850074</v>
      </c>
      <c r="E195" s="423">
        <f t="shared" ca="1" si="17"/>
        <v>6.0069575999947389E-2</v>
      </c>
      <c r="F195" s="399"/>
      <c r="G195" s="2522">
        <f t="shared" ca="1" si="18"/>
        <v>3.6380333677984565E-2</v>
      </c>
      <c r="H195" s="2522">
        <f t="shared" ca="1" si="19"/>
        <v>0.17760672988850074</v>
      </c>
      <c r="I195" s="2522">
        <f t="shared" ca="1" si="20"/>
        <v>6.0069575999947389E-2</v>
      </c>
    </row>
    <row r="196" spans="1:9">
      <c r="A196" s="383"/>
      <c r="B196" s="403" t="s">
        <v>139</v>
      </c>
      <c r="C196" s="427">
        <f ca="1">+#REF!/$C$196*100</f>
        <v>100</v>
      </c>
      <c r="D196" s="427">
        <f ca="1">+#REF!/$D$196*100</f>
        <v>100</v>
      </c>
      <c r="E196" s="427">
        <f ca="1">+A196/$E$196*100</f>
        <v>100</v>
      </c>
      <c r="F196" s="399"/>
      <c r="G196" s="2522">
        <f ca="1">+C196/$C$196*100</f>
        <v>100</v>
      </c>
      <c r="H196" s="2522">
        <f ca="1">+D196/$D$196*100</f>
        <v>100</v>
      </c>
      <c r="I196" s="2522">
        <f ca="1">+E196/$E$196*100</f>
        <v>100</v>
      </c>
    </row>
    <row r="197" spans="1:9">
      <c r="A197" s="383"/>
      <c r="B197" s="404" t="s">
        <v>741</v>
      </c>
      <c r="C197" s="423">
        <f t="shared" ref="C197" ca="1" si="23">+#REF!/$C$196*100</f>
        <v>0.52821635920233279</v>
      </c>
      <c r="D197" s="423">
        <f t="shared" ref="D197" ca="1" si="24">+#REF!/$D$196*100</f>
        <v>0.84876806254778991</v>
      </c>
      <c r="E197" s="423">
        <f t="shared" ref="E197:E208" ca="1" si="25">+A197/$E$196*100</f>
        <v>0.55062092849185829</v>
      </c>
      <c r="F197" s="399"/>
      <c r="G197" s="2522">
        <f t="shared" ref="G197:G208" ca="1" si="26">+C197/$C$196*100</f>
        <v>0.52821635920233279</v>
      </c>
      <c r="H197" s="2522">
        <f t="shared" ref="H197:H208" ca="1" si="27">+D197/$D$196*100</f>
        <v>0.84876806254778991</v>
      </c>
      <c r="I197" s="2522">
        <f t="shared" ref="I197:I208" ca="1" si="28">+E197/$E$196*100</f>
        <v>0.55062092849185829</v>
      </c>
    </row>
    <row r="198" spans="1:9">
      <c r="A198" s="383"/>
      <c r="B198" s="404" t="s">
        <v>742</v>
      </c>
      <c r="C198" s="423">
        <f t="shared" ref="C198:C208" ca="1" si="29">+#REF!/$C$196*100</f>
        <v>11.547199936290328</v>
      </c>
      <c r="D198" s="423">
        <f t="shared" ref="D198:D208" ca="1" si="30">+#REF!/$D$196*100</f>
        <v>8.1037621928734538</v>
      </c>
      <c r="E198" s="423">
        <f t="shared" ca="1" si="25"/>
        <v>11.30652506633524</v>
      </c>
      <c r="F198" s="399"/>
      <c r="G198" s="2522">
        <f t="shared" ca="1" si="26"/>
        <v>11.547199936290328</v>
      </c>
      <c r="H198" s="2522">
        <f t="shared" ca="1" si="27"/>
        <v>8.1037621928734538</v>
      </c>
      <c r="I198" s="2522">
        <f t="shared" ca="1" si="28"/>
        <v>11.30652506633524</v>
      </c>
    </row>
    <row r="199" spans="1:9">
      <c r="A199" s="376"/>
      <c r="B199" s="420" t="s">
        <v>743</v>
      </c>
      <c r="C199" s="423">
        <f t="shared" ca="1" si="29"/>
        <v>24.527419030862514</v>
      </c>
      <c r="D199" s="423">
        <f t="shared" ca="1" si="30"/>
        <v>31.609934354340187</v>
      </c>
      <c r="E199" s="423">
        <f t="shared" ca="1" si="25"/>
        <v>25.022442777898966</v>
      </c>
      <c r="F199" s="399"/>
      <c r="G199" s="2522">
        <f t="shared" ca="1" si="26"/>
        <v>24.527419030862514</v>
      </c>
      <c r="H199" s="2522">
        <f t="shared" ca="1" si="27"/>
        <v>31.609934354340187</v>
      </c>
      <c r="I199" s="2522">
        <f t="shared" ca="1" si="28"/>
        <v>25.022442777898966</v>
      </c>
    </row>
    <row r="200" spans="1:9">
      <c r="A200" s="383"/>
      <c r="B200" s="404" t="s">
        <v>744</v>
      </c>
      <c r="C200" s="423">
        <f t="shared" ca="1" si="29"/>
        <v>21.194739723287558</v>
      </c>
      <c r="D200" s="423">
        <f t="shared" ca="1" si="30"/>
        <v>36.668787243369827</v>
      </c>
      <c r="E200" s="423">
        <f t="shared" ca="1" si="25"/>
        <v>22.276279350857305</v>
      </c>
      <c r="F200" s="399"/>
      <c r="G200" s="2522">
        <f t="shared" ca="1" si="26"/>
        <v>21.194739723287558</v>
      </c>
      <c r="H200" s="2522">
        <f t="shared" ca="1" si="27"/>
        <v>36.668787243369827</v>
      </c>
      <c r="I200" s="2522">
        <f t="shared" ca="1" si="28"/>
        <v>22.276279350857305</v>
      </c>
    </row>
    <row r="201" spans="1:9">
      <c r="A201" s="383"/>
      <c r="B201" s="404" t="s">
        <v>745</v>
      </c>
      <c r="C201" s="423">
        <f t="shared" ca="1" si="29"/>
        <v>18.547665226667092</v>
      </c>
      <c r="D201" s="423">
        <f t="shared" ca="1" si="30"/>
        <v>13.111478161808662</v>
      </c>
      <c r="E201" s="423">
        <f t="shared" ca="1" si="25"/>
        <v>18.167709579904606</v>
      </c>
      <c r="F201" s="399"/>
      <c r="G201" s="2522">
        <f t="shared" ca="1" si="26"/>
        <v>18.547665226667092</v>
      </c>
      <c r="H201" s="2522">
        <f t="shared" ca="1" si="27"/>
        <v>13.111478161808662</v>
      </c>
      <c r="I201" s="2522">
        <f t="shared" ca="1" si="28"/>
        <v>18.167709579904606</v>
      </c>
    </row>
    <row r="202" spans="1:9">
      <c r="A202" s="383"/>
      <c r="B202" s="404" t="s">
        <v>746</v>
      </c>
      <c r="C202" s="423">
        <f t="shared" ca="1" si="29"/>
        <v>12.723015661193884</v>
      </c>
      <c r="D202" s="423">
        <f t="shared" ca="1" si="30"/>
        <v>5.907025538051041</v>
      </c>
      <c r="E202" s="423">
        <f t="shared" ca="1" si="25"/>
        <v>12.246620367090269</v>
      </c>
      <c r="F202" s="399"/>
      <c r="G202" s="2522">
        <f t="shared" ca="1" si="26"/>
        <v>12.723015661193884</v>
      </c>
      <c r="H202" s="2522">
        <f t="shared" ca="1" si="27"/>
        <v>5.907025538051041</v>
      </c>
      <c r="I202" s="2522">
        <f t="shared" ca="1" si="28"/>
        <v>12.246620367090269</v>
      </c>
    </row>
    <row r="203" spans="1:9">
      <c r="A203" s="383"/>
      <c r="B203" s="404" t="s">
        <v>747</v>
      </c>
      <c r="C203" s="423">
        <f t="shared" ca="1" si="29"/>
        <v>5.2076447265090886</v>
      </c>
      <c r="D203" s="423">
        <f t="shared" ca="1" si="30"/>
        <v>2.4387799150089999</v>
      </c>
      <c r="E203" s="423">
        <f t="shared" ca="1" si="25"/>
        <v>5.0141183066674611</v>
      </c>
      <c r="F203" s="399"/>
      <c r="G203" s="2522">
        <f t="shared" ca="1" si="26"/>
        <v>5.2076447265090886</v>
      </c>
      <c r="H203" s="2522">
        <f t="shared" ca="1" si="27"/>
        <v>2.4387799150089999</v>
      </c>
      <c r="I203" s="2522">
        <f t="shared" ca="1" si="28"/>
        <v>5.0141183066674611</v>
      </c>
    </row>
    <row r="204" spans="1:9">
      <c r="A204" s="383"/>
      <c r="B204" s="404" t="s">
        <v>748</v>
      </c>
      <c r="C204" s="423">
        <f t="shared" ca="1" si="29"/>
        <v>3.8468671206337879</v>
      </c>
      <c r="D204" s="423">
        <f t="shared" ca="1" si="30"/>
        <v>0.56353008038753127</v>
      </c>
      <c r="E204" s="423">
        <f t="shared" ca="1" si="25"/>
        <v>3.6173822935331028</v>
      </c>
      <c r="F204" s="399"/>
      <c r="G204" s="2522">
        <f t="shared" ca="1" si="26"/>
        <v>3.8468671206337879</v>
      </c>
      <c r="H204" s="2522">
        <f t="shared" ca="1" si="27"/>
        <v>0.56353008038753127</v>
      </c>
      <c r="I204" s="2522">
        <f t="shared" ca="1" si="28"/>
        <v>3.6173822935331028</v>
      </c>
    </row>
    <row r="205" spans="1:9">
      <c r="A205" s="383"/>
      <c r="B205" s="404" t="s">
        <v>749</v>
      </c>
      <c r="C205" s="423">
        <f t="shared" ca="1" si="29"/>
        <v>1.3280667190167061</v>
      </c>
      <c r="D205" s="423">
        <f t="shared" ca="1" si="30"/>
        <v>0.47387902872603005</v>
      </c>
      <c r="E205" s="423">
        <f t="shared" ca="1" si="25"/>
        <v>1.2683643150249473</v>
      </c>
      <c r="F205" s="399"/>
      <c r="G205" s="2522">
        <f t="shared" ca="1" si="26"/>
        <v>1.3280667190167061</v>
      </c>
      <c r="H205" s="2522">
        <f t="shared" ca="1" si="27"/>
        <v>0.47387902872603005</v>
      </c>
      <c r="I205" s="2522">
        <f t="shared" ca="1" si="28"/>
        <v>1.2683643150249473</v>
      </c>
    </row>
    <row r="206" spans="1:9">
      <c r="A206" s="383"/>
      <c r="B206" s="404" t="s">
        <v>750</v>
      </c>
      <c r="C206" s="423">
        <f t="shared" ca="1" si="29"/>
        <v>0.36577004406651953</v>
      </c>
      <c r="D206" s="423">
        <f t="shared" ca="1" si="30"/>
        <v>0.19314584445260252</v>
      </c>
      <c r="E206" s="423">
        <f t="shared" ca="1" si="25"/>
        <v>0.35370468674370792</v>
      </c>
      <c r="F206" s="399"/>
      <c r="G206" s="2522">
        <f t="shared" ca="1" si="26"/>
        <v>0.36577004406651953</v>
      </c>
      <c r="H206" s="2522">
        <f t="shared" ca="1" si="27"/>
        <v>0.19314584445260252</v>
      </c>
      <c r="I206" s="2522">
        <f t="shared" ca="1" si="28"/>
        <v>0.35370468674370792</v>
      </c>
    </row>
    <row r="207" spans="1:9">
      <c r="A207" s="383"/>
      <c r="B207" s="404" t="s">
        <v>30</v>
      </c>
      <c r="C207" s="423">
        <f t="shared" ca="1" si="29"/>
        <v>0.12824784310015999</v>
      </c>
      <c r="D207" s="423">
        <f t="shared" ca="1" si="30"/>
        <v>0</v>
      </c>
      <c r="E207" s="423">
        <f t="shared" ca="1" si="25"/>
        <v>0.11928411694621371</v>
      </c>
      <c r="F207" s="399"/>
      <c r="G207" s="2522">
        <f t="shared" ca="1" si="26"/>
        <v>0.12824784310015999</v>
      </c>
      <c r="H207" s="2522">
        <f t="shared" ca="1" si="27"/>
        <v>0</v>
      </c>
      <c r="I207" s="2522">
        <f t="shared" ca="1" si="28"/>
        <v>0.11928411694621371</v>
      </c>
    </row>
    <row r="208" spans="1:9">
      <c r="A208" s="383"/>
      <c r="B208" s="404" t="s">
        <v>31</v>
      </c>
      <c r="C208" s="423">
        <f t="shared" ca="1" si="29"/>
        <v>5.5147609170082115E-2</v>
      </c>
      <c r="D208" s="423">
        <f t="shared" ca="1" si="30"/>
        <v>8.0909578433478416E-2</v>
      </c>
      <c r="E208" s="423">
        <f t="shared" ca="1" si="25"/>
        <v>5.6948210506379986E-2</v>
      </c>
      <c r="F208" s="399"/>
      <c r="G208" s="2522">
        <f t="shared" ca="1" si="26"/>
        <v>5.5147609170082115E-2</v>
      </c>
      <c r="H208" s="2522">
        <f t="shared" ca="1" si="27"/>
        <v>8.0909578433478416E-2</v>
      </c>
      <c r="I208" s="2522">
        <f t="shared" ca="1" si="28"/>
        <v>5.6948210506379986E-2</v>
      </c>
    </row>
    <row r="209" spans="1:11">
      <c r="A209" s="376"/>
      <c r="B209" s="6" t="s">
        <v>722</v>
      </c>
      <c r="H209" s="2526"/>
      <c r="I209" s="2526"/>
      <c r="J209" s="2526"/>
      <c r="K209" s="2526"/>
    </row>
    <row r="210" spans="1:11">
      <c r="A210" s="376"/>
      <c r="B210" s="405"/>
      <c r="H210" s="2526"/>
      <c r="I210" s="2526"/>
      <c r="J210" s="2526"/>
      <c r="K210" s="2526"/>
    </row>
    <row r="211" spans="1:11" ht="30" customHeight="1">
      <c r="A211" s="376"/>
      <c r="B211" s="2149" t="s">
        <v>754</v>
      </c>
      <c r="C211" s="2149"/>
      <c r="D211" s="2149"/>
      <c r="E211" s="2149"/>
      <c r="F211" s="399"/>
      <c r="H211" s="2526"/>
      <c r="I211" s="2526"/>
      <c r="J211" s="2526"/>
      <c r="K211" s="2526"/>
    </row>
    <row r="212" spans="1:11">
      <c r="A212" s="376"/>
      <c r="B212" s="2154" t="s">
        <v>23</v>
      </c>
      <c r="C212" s="2154"/>
      <c r="D212" s="2154"/>
      <c r="E212" s="2154"/>
      <c r="F212" s="399"/>
      <c r="H212" s="2526"/>
      <c r="I212" s="2526"/>
      <c r="J212" s="2526"/>
      <c r="K212" s="2526"/>
    </row>
    <row r="213" spans="1:11">
      <c r="A213" s="376"/>
      <c r="B213" s="407" t="s">
        <v>755</v>
      </c>
      <c r="C213" s="401" t="s">
        <v>7</v>
      </c>
      <c r="D213" s="401" t="s">
        <v>8</v>
      </c>
      <c r="E213" s="401" t="s">
        <v>0</v>
      </c>
      <c r="F213" s="399"/>
      <c r="H213" s="2527"/>
      <c r="I213" s="2527"/>
      <c r="J213" s="2527"/>
      <c r="K213" s="2528"/>
    </row>
    <row r="214" spans="1:11">
      <c r="A214" s="376"/>
      <c r="B214" s="403" t="s">
        <v>22</v>
      </c>
      <c r="C214" s="427">
        <v>100</v>
      </c>
      <c r="D214" s="427">
        <v>100</v>
      </c>
      <c r="E214" s="427">
        <v>100</v>
      </c>
      <c r="F214" s="399"/>
      <c r="J214" s="2529"/>
      <c r="K214" s="2528"/>
    </row>
    <row r="215" spans="1:11">
      <c r="A215" s="383"/>
      <c r="B215" s="404" t="s">
        <v>756</v>
      </c>
      <c r="C215" s="428">
        <v>1.3839384003855926</v>
      </c>
      <c r="D215" s="428">
        <v>0.72015443550640834</v>
      </c>
      <c r="E215" s="428">
        <v>1.2859754485219843</v>
      </c>
      <c r="F215" s="399"/>
      <c r="J215" s="2529"/>
      <c r="K215" s="2530"/>
    </row>
    <row r="216" spans="1:11">
      <c r="A216" s="383"/>
      <c r="B216" s="404" t="s">
        <v>757</v>
      </c>
      <c r="C216" s="428">
        <v>0.94575818343022744</v>
      </c>
      <c r="D216" s="428">
        <v>0.28161263000399844</v>
      </c>
      <c r="E216" s="428">
        <v>0.84780531295556849</v>
      </c>
      <c r="F216" s="399"/>
      <c r="J216" s="2531"/>
      <c r="K216" s="2532"/>
    </row>
    <row r="217" spans="1:11">
      <c r="A217" s="383"/>
      <c r="B217" s="404" t="s">
        <v>758</v>
      </c>
      <c r="C217" s="428">
        <v>96.96293728764141</v>
      </c>
      <c r="D217" s="428">
        <v>97.232457252922529</v>
      </c>
      <c r="E217" s="428">
        <v>97.002624582042131</v>
      </c>
      <c r="F217" s="399"/>
      <c r="G217" s="2533"/>
      <c r="H217" s="2533"/>
      <c r="J217" s="2531"/>
      <c r="K217" s="2532"/>
    </row>
    <row r="218" spans="1:11">
      <c r="A218" s="383"/>
      <c r="B218" s="404" t="s">
        <v>759</v>
      </c>
      <c r="C218" s="428">
        <v>5.6381022653567626E-2</v>
      </c>
      <c r="D218" s="428">
        <v>0.16724780621611512</v>
      </c>
      <c r="E218" s="428">
        <v>7.2732437842934705E-2</v>
      </c>
      <c r="F218" s="399"/>
      <c r="J218" s="2530"/>
      <c r="K218" s="2530"/>
    </row>
    <row r="219" spans="1:11">
      <c r="A219" s="383"/>
      <c r="B219" s="404" t="s">
        <v>760</v>
      </c>
      <c r="C219" s="428">
        <v>2.8711180401420979E-2</v>
      </c>
      <c r="D219" s="428">
        <v>5.6752468947370689E-2</v>
      </c>
      <c r="E219" s="428">
        <v>3.2846907412938255E-2</v>
      </c>
      <c r="F219" s="399"/>
      <c r="J219" s="2530"/>
      <c r="K219" s="2530"/>
    </row>
    <row r="220" spans="1:11">
      <c r="A220" s="383"/>
      <c r="B220" s="404" t="s">
        <v>31</v>
      </c>
      <c r="C220" s="428">
        <v>0.6223483067841693</v>
      </c>
      <c r="D220" s="428">
        <v>1.5422053493501413</v>
      </c>
      <c r="E220" s="428">
        <v>0.75807872224261941</v>
      </c>
      <c r="F220" s="399"/>
      <c r="J220" s="2531"/>
      <c r="K220" s="2532"/>
    </row>
    <row r="221" spans="1:11">
      <c r="A221" s="376"/>
      <c r="B221" s="403" t="s">
        <v>16</v>
      </c>
      <c r="C221" s="427">
        <v>100</v>
      </c>
      <c r="D221" s="427">
        <v>100</v>
      </c>
      <c r="E221" s="427">
        <v>100</v>
      </c>
      <c r="F221" s="399"/>
      <c r="I221" s="2529"/>
      <c r="J221" s="2529"/>
      <c r="K221" s="2532"/>
    </row>
    <row r="222" spans="1:11">
      <c r="A222" s="383"/>
      <c r="B222" s="404" t="s">
        <v>756</v>
      </c>
      <c r="C222" s="428">
        <v>1.7191786146618839</v>
      </c>
      <c r="D222" s="428">
        <v>0.48065222681917741</v>
      </c>
      <c r="E222" s="428">
        <v>1.3879510230647196</v>
      </c>
      <c r="F222" s="399"/>
      <c r="I222" s="2529"/>
      <c r="J222" s="2531"/>
      <c r="K222" s="2530"/>
    </row>
    <row r="223" spans="1:11">
      <c r="A223" s="383"/>
      <c r="B223" s="404" t="s">
        <v>757</v>
      </c>
      <c r="C223" s="428">
        <v>0.68300700776295775</v>
      </c>
      <c r="D223" s="428">
        <v>0</v>
      </c>
      <c r="E223" s="428">
        <v>0.50034576740023595</v>
      </c>
      <c r="F223" s="399"/>
      <c r="I223" s="2529"/>
      <c r="J223" s="2531"/>
      <c r="K223" s="2532"/>
    </row>
    <row r="224" spans="1:11">
      <c r="A224" s="383"/>
      <c r="B224" s="404" t="s">
        <v>758</v>
      </c>
      <c r="C224" s="428">
        <v>96.443921237630917</v>
      </c>
      <c r="D224" s="428">
        <v>97.584570455098557</v>
      </c>
      <c r="E224" s="428">
        <v>96.748972867428705</v>
      </c>
      <c r="F224" s="399"/>
      <c r="I224" s="2529"/>
      <c r="J224" s="2531"/>
      <c r="K224" s="2532"/>
    </row>
    <row r="225" spans="1:75">
      <c r="A225" s="383"/>
      <c r="B225" s="404" t="s">
        <v>759</v>
      </c>
      <c r="C225" s="428">
        <v>7.3298313028219847E-2</v>
      </c>
      <c r="D225" s="428">
        <v>9.7347286444390363E-2</v>
      </c>
      <c r="E225" s="428">
        <v>7.9729894642639215E-2</v>
      </c>
      <c r="F225" s="399"/>
      <c r="I225" s="2529"/>
      <c r="J225" s="2531"/>
      <c r="K225" s="2530"/>
    </row>
    <row r="226" spans="1:75">
      <c r="A226" s="383"/>
      <c r="B226" s="404" t="s">
        <v>760</v>
      </c>
      <c r="C226" s="428">
        <v>0.1210532745466055</v>
      </c>
      <c r="D226" s="428">
        <v>0</v>
      </c>
      <c r="E226" s="428">
        <v>8.8679168531098723E-2</v>
      </c>
      <c r="F226" s="399"/>
      <c r="I226" s="2529"/>
      <c r="J226" s="2531"/>
      <c r="K226" s="2530"/>
    </row>
    <row r="227" spans="1:75">
      <c r="A227" s="383"/>
      <c r="B227" s="404" t="s">
        <v>31</v>
      </c>
      <c r="C227" s="428">
        <v>0.96065213286985107</v>
      </c>
      <c r="D227" s="428">
        <v>1.8343879289364811</v>
      </c>
      <c r="E227" s="428">
        <v>1.195134849286092</v>
      </c>
      <c r="F227" s="399"/>
      <c r="I227" s="2529"/>
      <c r="J227" s="2531"/>
      <c r="K227" s="2532"/>
    </row>
    <row r="228" spans="1:75">
      <c r="A228" s="376"/>
      <c r="B228" s="403" t="s">
        <v>17</v>
      </c>
      <c r="C228" s="427">
        <v>100</v>
      </c>
      <c r="D228" s="427">
        <v>100</v>
      </c>
      <c r="E228" s="427">
        <v>100</v>
      </c>
      <c r="F228" s="399"/>
      <c r="I228" s="2529"/>
      <c r="J228" s="2529"/>
      <c r="K228" s="2532"/>
    </row>
    <row r="229" spans="1:75">
      <c r="A229" s="383"/>
      <c r="B229" s="404" t="s">
        <v>756</v>
      </c>
      <c r="C229" s="428">
        <v>1.3598739139065403</v>
      </c>
      <c r="D229" s="428">
        <v>0.75957479833965058</v>
      </c>
      <c r="E229" s="428">
        <v>1.2774242176249468</v>
      </c>
      <c r="F229" s="399"/>
      <c r="I229" s="2529"/>
      <c r="J229" s="2531"/>
      <c r="K229" s="2530"/>
    </row>
    <row r="230" spans="1:75">
      <c r="A230" s="383"/>
      <c r="B230" s="404" t="s">
        <v>757</v>
      </c>
      <c r="C230" s="428">
        <v>0.96461920261866219</v>
      </c>
      <c r="D230" s="428">
        <v>0.32796406915785836</v>
      </c>
      <c r="E230" s="428">
        <v>0.87717609129508467</v>
      </c>
      <c r="F230" s="399"/>
      <c r="I230" s="2529"/>
      <c r="J230" s="2531"/>
      <c r="K230" s="2532"/>
    </row>
    <row r="231" spans="1:75">
      <c r="A231" s="383"/>
      <c r="B231" s="404" t="s">
        <v>758</v>
      </c>
      <c r="C231" s="428">
        <v>97.000193721046486</v>
      </c>
      <c r="D231" s="428">
        <v>97.174501920217111</v>
      </c>
      <c r="E231" s="428">
        <v>97.024065778235027</v>
      </c>
      <c r="F231" s="399"/>
      <c r="I231" s="2529"/>
      <c r="J231" s="2531"/>
      <c r="K231" s="2532"/>
    </row>
    <row r="232" spans="1:75">
      <c r="A232" s="383"/>
      <c r="B232" s="404" t="s">
        <v>759</v>
      </c>
      <c r="C232" s="428">
        <v>5.5166651918356541E-2</v>
      </c>
      <c r="D232" s="428">
        <v>0.17825222690106501</v>
      </c>
      <c r="E232" s="428">
        <v>7.2140942357392684E-2</v>
      </c>
      <c r="F232" s="399"/>
      <c r="I232" s="2529"/>
      <c r="J232" s="2531"/>
      <c r="K232" s="2530"/>
    </row>
    <row r="233" spans="1:75">
      <c r="A233" s="383"/>
      <c r="B233" s="404" t="s">
        <v>760</v>
      </c>
      <c r="C233" s="428">
        <v>2.2082604886394165E-2</v>
      </c>
      <c r="D233" s="428">
        <v>6.6093522334102747E-2</v>
      </c>
      <c r="E233" s="428">
        <v>2.8127402692253205E-2</v>
      </c>
      <c r="F233" s="399"/>
      <c r="I233" s="2529"/>
      <c r="J233" s="2531"/>
      <c r="K233" s="2530"/>
    </row>
    <row r="234" spans="1:75">
      <c r="A234" s="383"/>
      <c r="B234" s="404" t="s">
        <v>31</v>
      </c>
      <c r="C234" s="428">
        <v>0.59806390562357048</v>
      </c>
      <c r="D234" s="428">
        <v>1.4941141715527473</v>
      </c>
      <c r="E234" s="428">
        <v>0.72113433895101975</v>
      </c>
      <c r="F234" s="399"/>
      <c r="I234" s="2529"/>
      <c r="J234" s="2531"/>
      <c r="K234" s="2532"/>
    </row>
    <row r="235" spans="1:75" s="380" customFormat="1">
      <c r="A235" s="376"/>
      <c r="B235" s="6" t="s">
        <v>722</v>
      </c>
      <c r="C235" s="429"/>
      <c r="D235" s="429"/>
      <c r="E235" s="429"/>
      <c r="F235" s="399"/>
      <c r="G235" s="2534"/>
      <c r="H235" s="2534"/>
      <c r="I235" s="2534"/>
      <c r="J235" s="2534"/>
      <c r="K235" s="2534"/>
      <c r="L235" s="2534"/>
      <c r="M235" s="2534"/>
      <c r="N235" s="2534"/>
      <c r="O235" s="2534"/>
      <c r="P235" s="2534"/>
      <c r="Q235" s="2534"/>
      <c r="R235" s="2534"/>
      <c r="S235" s="2534"/>
      <c r="T235" s="2534"/>
      <c r="U235" s="2534"/>
      <c r="V235" s="2534"/>
      <c r="W235" s="2534"/>
      <c r="X235" s="2534"/>
      <c r="Y235" s="2534"/>
      <c r="Z235" s="2534"/>
      <c r="AA235" s="2534"/>
      <c r="AB235" s="2534"/>
      <c r="AC235" s="2534"/>
      <c r="AD235" s="2534"/>
      <c r="AE235" s="2534"/>
      <c r="AF235" s="2534"/>
      <c r="AG235" s="2534"/>
      <c r="AH235" s="2534"/>
      <c r="AI235" s="2534"/>
      <c r="AJ235" s="2534"/>
      <c r="AK235" s="2534"/>
      <c r="AL235" s="2534"/>
      <c r="AM235" s="2534"/>
      <c r="AN235" s="2534"/>
      <c r="AO235" s="2534"/>
      <c r="AP235" s="2534"/>
      <c r="AQ235" s="2534"/>
      <c r="AR235" s="2534"/>
      <c r="AS235" s="2534"/>
      <c r="AT235" s="2534"/>
      <c r="AU235" s="2534"/>
      <c r="AV235" s="2534"/>
      <c r="AW235" s="2534"/>
      <c r="AX235" s="2534"/>
      <c r="AY235" s="2534"/>
      <c r="AZ235" s="2534"/>
      <c r="BA235" s="2534"/>
      <c r="BB235" s="2534"/>
      <c r="BC235" s="2534"/>
      <c r="BD235" s="2534"/>
      <c r="BE235" s="2534"/>
      <c r="BF235" s="2534"/>
      <c r="BG235" s="2534"/>
      <c r="BH235" s="2534"/>
      <c r="BI235" s="2534"/>
      <c r="BJ235" s="2534"/>
      <c r="BK235" s="2534"/>
      <c r="BL235" s="2534"/>
      <c r="BM235" s="2534"/>
      <c r="BN235" s="2534"/>
      <c r="BO235" s="2534"/>
      <c r="BP235" s="2534"/>
      <c r="BQ235" s="2534"/>
      <c r="BR235" s="2534"/>
      <c r="BS235" s="2534"/>
      <c r="BT235" s="2534"/>
      <c r="BU235" s="2534"/>
      <c r="BV235" s="2534"/>
      <c r="BW235" s="2534"/>
    </row>
    <row r="236" spans="1:75" s="380" customFormat="1">
      <c r="A236" s="376"/>
      <c r="C236" s="429"/>
      <c r="D236" s="429"/>
      <c r="E236" s="429"/>
      <c r="F236" s="399"/>
      <c r="G236" s="2534"/>
      <c r="H236" s="2534"/>
      <c r="I236" s="2534"/>
      <c r="J236" s="2534"/>
      <c r="K236" s="2534"/>
      <c r="L236" s="2534"/>
      <c r="M236" s="2534"/>
      <c r="N236" s="2534"/>
      <c r="O236" s="2534"/>
      <c r="P236" s="2534"/>
      <c r="Q236" s="2534"/>
      <c r="R236" s="2534"/>
      <c r="S236" s="2534"/>
      <c r="T236" s="2534"/>
      <c r="U236" s="2534"/>
      <c r="V236" s="2534"/>
      <c r="W236" s="2534"/>
      <c r="X236" s="2534"/>
      <c r="Y236" s="2534"/>
      <c r="Z236" s="2534"/>
      <c r="AA236" s="2534"/>
      <c r="AB236" s="2534"/>
      <c r="AC236" s="2534"/>
      <c r="AD236" s="2534"/>
      <c r="AE236" s="2534"/>
      <c r="AF236" s="2534"/>
      <c r="AG236" s="2534"/>
      <c r="AH236" s="2534"/>
      <c r="AI236" s="2534"/>
      <c r="AJ236" s="2534"/>
      <c r="AK236" s="2534"/>
      <c r="AL236" s="2534"/>
      <c r="AM236" s="2534"/>
      <c r="AN236" s="2534"/>
      <c r="AO236" s="2534"/>
      <c r="AP236" s="2534"/>
      <c r="AQ236" s="2534"/>
      <c r="AR236" s="2534"/>
      <c r="AS236" s="2534"/>
      <c r="AT236" s="2534"/>
      <c r="AU236" s="2534"/>
      <c r="AV236" s="2534"/>
      <c r="AW236" s="2534"/>
      <c r="AX236" s="2534"/>
      <c r="AY236" s="2534"/>
      <c r="AZ236" s="2534"/>
      <c r="BA236" s="2534"/>
      <c r="BB236" s="2534"/>
      <c r="BC236" s="2534"/>
      <c r="BD236" s="2534"/>
      <c r="BE236" s="2534"/>
      <c r="BF236" s="2534"/>
      <c r="BG236" s="2534"/>
      <c r="BH236" s="2534"/>
      <c r="BI236" s="2534"/>
      <c r="BJ236" s="2534"/>
      <c r="BK236" s="2534"/>
      <c r="BL236" s="2534"/>
      <c r="BM236" s="2534"/>
      <c r="BN236" s="2534"/>
      <c r="BO236" s="2534"/>
      <c r="BP236" s="2534"/>
      <c r="BQ236" s="2534"/>
      <c r="BR236" s="2534"/>
      <c r="BS236" s="2534"/>
      <c r="BT236" s="2534"/>
      <c r="BU236" s="2534"/>
      <c r="BV236" s="2534"/>
      <c r="BW236" s="2534"/>
    </row>
    <row r="237" spans="1:75" s="380" customFormat="1" ht="30" customHeight="1">
      <c r="A237" s="376"/>
      <c r="B237" s="2149" t="s">
        <v>761</v>
      </c>
      <c r="C237" s="2149"/>
      <c r="D237" s="2149"/>
      <c r="E237" s="2149"/>
      <c r="F237" s="399"/>
      <c r="G237" s="2535"/>
      <c r="H237" s="2534"/>
      <c r="I237" s="2534"/>
      <c r="J237" s="2534"/>
      <c r="K237" s="2534"/>
      <c r="L237" s="2534"/>
      <c r="M237" s="2534"/>
      <c r="N237" s="2534"/>
      <c r="O237" s="2534"/>
      <c r="P237" s="2534"/>
      <c r="Q237" s="2534"/>
      <c r="R237" s="2534"/>
      <c r="S237" s="2534"/>
      <c r="T237" s="2534"/>
      <c r="U237" s="2534"/>
      <c r="V237" s="2534"/>
      <c r="W237" s="2534"/>
      <c r="X237" s="2534"/>
      <c r="Y237" s="2534"/>
      <c r="Z237" s="2534"/>
      <c r="AA237" s="2534"/>
      <c r="AB237" s="2534"/>
      <c r="AC237" s="2534"/>
      <c r="AD237" s="2534"/>
      <c r="AE237" s="2534"/>
      <c r="AF237" s="2534"/>
      <c r="AG237" s="2534"/>
      <c r="AH237" s="2534"/>
      <c r="AI237" s="2534"/>
      <c r="AJ237" s="2534"/>
      <c r="AK237" s="2534"/>
      <c r="AL237" s="2534"/>
      <c r="AM237" s="2534"/>
      <c r="AN237" s="2534"/>
      <c r="AO237" s="2534"/>
      <c r="AP237" s="2534"/>
      <c r="AQ237" s="2534"/>
      <c r="AR237" s="2534"/>
      <c r="AS237" s="2534"/>
      <c r="AT237" s="2534"/>
      <c r="AU237" s="2534"/>
      <c r="AV237" s="2534"/>
      <c r="AW237" s="2534"/>
      <c r="AX237" s="2534"/>
      <c r="AY237" s="2534"/>
      <c r="AZ237" s="2534"/>
      <c r="BA237" s="2534"/>
      <c r="BB237" s="2534"/>
      <c r="BC237" s="2534"/>
      <c r="BD237" s="2534"/>
      <c r="BE237" s="2534"/>
      <c r="BF237" s="2534"/>
      <c r="BG237" s="2534"/>
      <c r="BH237" s="2534"/>
      <c r="BI237" s="2534"/>
      <c r="BJ237" s="2534"/>
      <c r="BK237" s="2534"/>
      <c r="BL237" s="2534"/>
      <c r="BM237" s="2534"/>
      <c r="BN237" s="2534"/>
      <c r="BO237" s="2534"/>
      <c r="BP237" s="2534"/>
      <c r="BQ237" s="2534"/>
      <c r="BR237" s="2534"/>
      <c r="BS237" s="2534"/>
      <c r="BT237" s="2534"/>
      <c r="BU237" s="2534"/>
      <c r="BV237" s="2534"/>
      <c r="BW237" s="2534"/>
    </row>
    <row r="238" spans="1:75" s="380" customFormat="1">
      <c r="A238" s="376"/>
      <c r="B238" s="2154" t="s">
        <v>23</v>
      </c>
      <c r="C238" s="2154"/>
      <c r="D238" s="2154"/>
      <c r="E238" s="2154"/>
      <c r="F238" s="399"/>
      <c r="G238" s="2535"/>
      <c r="H238" s="2534"/>
      <c r="I238" s="2534"/>
      <c r="J238" s="2534"/>
      <c r="K238" s="2534"/>
      <c r="L238" s="2534"/>
      <c r="M238" s="2534"/>
      <c r="N238" s="2534"/>
      <c r="O238" s="2534"/>
      <c r="P238" s="2534"/>
      <c r="Q238" s="2534"/>
      <c r="R238" s="2534"/>
      <c r="S238" s="2534"/>
      <c r="T238" s="2534"/>
      <c r="U238" s="2534"/>
      <c r="V238" s="2534"/>
      <c r="W238" s="2534"/>
      <c r="X238" s="2534"/>
      <c r="Y238" s="2534"/>
      <c r="Z238" s="2534"/>
      <c r="AA238" s="2534"/>
      <c r="AB238" s="2534"/>
      <c r="AC238" s="2534"/>
      <c r="AD238" s="2534"/>
      <c r="AE238" s="2534"/>
      <c r="AF238" s="2534"/>
      <c r="AG238" s="2534"/>
      <c r="AH238" s="2534"/>
      <c r="AI238" s="2534"/>
      <c r="AJ238" s="2534"/>
      <c r="AK238" s="2534"/>
      <c r="AL238" s="2534"/>
      <c r="AM238" s="2534"/>
      <c r="AN238" s="2534"/>
      <c r="AO238" s="2534"/>
      <c r="AP238" s="2534"/>
      <c r="AQ238" s="2534"/>
      <c r="AR238" s="2534"/>
      <c r="AS238" s="2534"/>
      <c r="AT238" s="2534"/>
      <c r="AU238" s="2534"/>
      <c r="AV238" s="2534"/>
      <c r="AW238" s="2534"/>
      <c r="AX238" s="2534"/>
      <c r="AY238" s="2534"/>
      <c r="AZ238" s="2534"/>
      <c r="BA238" s="2534"/>
      <c r="BB238" s="2534"/>
      <c r="BC238" s="2534"/>
      <c r="BD238" s="2534"/>
      <c r="BE238" s="2534"/>
      <c r="BF238" s="2534"/>
      <c r="BG238" s="2534"/>
      <c r="BH238" s="2534"/>
      <c r="BI238" s="2534"/>
      <c r="BJ238" s="2534"/>
      <c r="BK238" s="2534"/>
      <c r="BL238" s="2534"/>
      <c r="BM238" s="2534"/>
      <c r="BN238" s="2534"/>
      <c r="BO238" s="2534"/>
      <c r="BP238" s="2534"/>
      <c r="BQ238" s="2534"/>
      <c r="BR238" s="2534"/>
      <c r="BS238" s="2534"/>
      <c r="BT238" s="2534"/>
      <c r="BU238" s="2534"/>
      <c r="BV238" s="2534"/>
      <c r="BW238" s="2534"/>
    </row>
    <row r="239" spans="1:75">
      <c r="A239" s="376"/>
      <c r="B239" s="407" t="s">
        <v>762</v>
      </c>
      <c r="C239" s="401" t="s">
        <v>7</v>
      </c>
      <c r="D239" s="401" t="s">
        <v>8</v>
      </c>
      <c r="E239" s="401" t="s">
        <v>0</v>
      </c>
      <c r="F239" s="399"/>
      <c r="G239" s="2536"/>
    </row>
    <row r="240" spans="1:75">
      <c r="A240" s="376"/>
      <c r="B240" s="403" t="s">
        <v>22</v>
      </c>
      <c r="C240" s="33">
        <v>100</v>
      </c>
      <c r="D240" s="33">
        <v>100</v>
      </c>
      <c r="E240" s="33">
        <v>100</v>
      </c>
      <c r="F240" s="399"/>
      <c r="J240" s="2529"/>
    </row>
    <row r="241" spans="1:10">
      <c r="A241" s="383"/>
      <c r="B241" s="404" t="s">
        <v>763</v>
      </c>
      <c r="C241" s="431">
        <v>16.308753074364546</v>
      </c>
      <c r="D241" s="431">
        <v>13.050351681814043</v>
      </c>
      <c r="E241" s="431">
        <v>15.828180736640915</v>
      </c>
      <c r="F241" s="399"/>
    </row>
    <row r="242" spans="1:10">
      <c r="A242" s="383"/>
      <c r="B242" s="404" t="s">
        <v>764</v>
      </c>
      <c r="C242" s="431">
        <v>21.496830476133027</v>
      </c>
      <c r="D242" s="431">
        <v>12.558065202914154</v>
      </c>
      <c r="E242" s="431">
        <v>20.178477453840156</v>
      </c>
      <c r="F242" s="399"/>
      <c r="I242" s="2537"/>
    </row>
    <row r="243" spans="1:10">
      <c r="A243" s="383"/>
      <c r="B243" s="404" t="s">
        <v>765</v>
      </c>
      <c r="C243" s="431">
        <v>18.656292008664444</v>
      </c>
      <c r="D243" s="431">
        <v>9.7100287571874784</v>
      </c>
      <c r="E243" s="431">
        <v>17.336833130921185</v>
      </c>
      <c r="F243" s="399"/>
      <c r="I243" s="2537"/>
    </row>
    <row r="244" spans="1:10">
      <c r="A244" s="383"/>
      <c r="B244" s="404" t="s">
        <v>766</v>
      </c>
      <c r="C244" s="431">
        <v>16.386939753674508</v>
      </c>
      <c r="D244" s="431">
        <v>16.44423354856621</v>
      </c>
      <c r="E244" s="431">
        <v>16.395389852244371</v>
      </c>
      <c r="F244" s="399"/>
    </row>
    <row r="245" spans="1:10">
      <c r="A245" s="383"/>
      <c r="B245" s="404" t="s">
        <v>767</v>
      </c>
      <c r="C245" s="431">
        <v>8.3337331766501741</v>
      </c>
      <c r="D245" s="431">
        <v>11.460635262102125</v>
      </c>
      <c r="E245" s="431">
        <v>8.7949110562302373</v>
      </c>
      <c r="F245" s="399"/>
    </row>
    <row r="246" spans="1:10">
      <c r="A246" s="383"/>
      <c r="B246" s="404" t="s">
        <v>768</v>
      </c>
      <c r="C246" s="431">
        <v>14.387911124199437</v>
      </c>
      <c r="D246" s="431">
        <v>30.762651750136506</v>
      </c>
      <c r="E246" s="431">
        <v>16.802974965078665</v>
      </c>
      <c r="F246" s="399"/>
    </row>
    <row r="247" spans="1:10">
      <c r="A247" s="383"/>
      <c r="B247" s="404" t="s">
        <v>769</v>
      </c>
      <c r="C247" s="431">
        <v>4.1868162868111662</v>
      </c>
      <c r="D247" s="431">
        <v>5.4062827620357803</v>
      </c>
      <c r="E247" s="431">
        <v>4.3666719228029729</v>
      </c>
      <c r="F247" s="399"/>
    </row>
    <row r="248" spans="1:10">
      <c r="A248" s="383"/>
      <c r="B248" s="404" t="s">
        <v>31</v>
      </c>
      <c r="C248" s="431">
        <v>0.24272409950051627</v>
      </c>
      <c r="D248" s="431">
        <v>0.60775103524411489</v>
      </c>
      <c r="E248" s="431">
        <v>0.29656088223800786</v>
      </c>
      <c r="F248" s="399"/>
    </row>
    <row r="249" spans="1:10">
      <c r="A249" s="376"/>
      <c r="B249" s="403" t="s">
        <v>16</v>
      </c>
      <c r="C249" s="33">
        <v>100</v>
      </c>
      <c r="D249" s="33">
        <v>100</v>
      </c>
      <c r="E249" s="33">
        <v>100</v>
      </c>
      <c r="F249" s="399"/>
      <c r="J249" s="2529"/>
    </row>
    <row r="250" spans="1:10">
      <c r="A250" s="383"/>
      <c r="B250" s="404" t="s">
        <v>763</v>
      </c>
      <c r="C250" s="431">
        <v>3.6297801460741157</v>
      </c>
      <c r="D250" s="431">
        <v>1.1958424384348576</v>
      </c>
      <c r="E250" s="431">
        <v>2.9788572389991308</v>
      </c>
      <c r="F250" s="399"/>
    </row>
    <row r="251" spans="1:10">
      <c r="A251" s="383"/>
      <c r="B251" s="404" t="s">
        <v>764</v>
      </c>
      <c r="C251" s="431">
        <v>6.5053418232806361</v>
      </c>
      <c r="D251" s="431">
        <v>2.0852498183485126</v>
      </c>
      <c r="E251" s="431">
        <v>5.3232494762337055</v>
      </c>
      <c r="F251" s="399"/>
    </row>
    <row r="252" spans="1:10">
      <c r="A252" s="383"/>
      <c r="B252" s="404" t="s">
        <v>765</v>
      </c>
      <c r="C252" s="431">
        <v>15.114349148322177</v>
      </c>
      <c r="D252" s="431">
        <v>4.1010262340967873</v>
      </c>
      <c r="E252" s="431">
        <v>12.168988572584038</v>
      </c>
      <c r="F252" s="399"/>
    </row>
    <row r="253" spans="1:10">
      <c r="A253" s="383"/>
      <c r="B253" s="404" t="s">
        <v>766</v>
      </c>
      <c r="C253" s="431">
        <v>34.065271407759553</v>
      </c>
      <c r="D253" s="431">
        <v>22.242631271888229</v>
      </c>
      <c r="E253" s="431">
        <v>30.903470157715731</v>
      </c>
      <c r="F253" s="399"/>
      <c r="I253" s="2537"/>
    </row>
    <row r="254" spans="1:10">
      <c r="A254" s="383"/>
      <c r="B254" s="404" t="s">
        <v>767</v>
      </c>
      <c r="C254" s="431">
        <v>11.753239703669008</v>
      </c>
      <c r="D254" s="431">
        <v>17.079803902482602</v>
      </c>
      <c r="E254" s="431">
        <v>13.177755475839783</v>
      </c>
      <c r="F254" s="399"/>
    </row>
    <row r="255" spans="1:10">
      <c r="A255" s="383"/>
      <c r="B255" s="404" t="s">
        <v>768</v>
      </c>
      <c r="C255" s="431">
        <v>22.166323735377226</v>
      </c>
      <c r="D255" s="431">
        <v>45.575102320627714</v>
      </c>
      <c r="E255" s="431">
        <v>28.426677137176004</v>
      </c>
      <c r="F255" s="399"/>
    </row>
    <row r="256" spans="1:10">
      <c r="A256" s="383"/>
      <c r="B256" s="404" t="s">
        <v>769</v>
      </c>
      <c r="C256" s="431">
        <v>6.6513997458681793</v>
      </c>
      <c r="D256" s="431">
        <v>7.2607043370688684</v>
      </c>
      <c r="E256" s="431">
        <v>6.8143498142095593</v>
      </c>
      <c r="F256" s="399"/>
    </row>
    <row r="257" spans="1:10">
      <c r="A257" s="383"/>
      <c r="B257" s="404" t="s">
        <v>31</v>
      </c>
      <c r="C257" s="431">
        <v>0.11429428964928542</v>
      </c>
      <c r="D257" s="431">
        <v>0.45963967705276765</v>
      </c>
      <c r="E257" s="431">
        <v>0.20665212724227969</v>
      </c>
      <c r="F257" s="399"/>
    </row>
    <row r="258" spans="1:10">
      <c r="A258" s="376"/>
      <c r="B258" s="403" t="s">
        <v>17</v>
      </c>
      <c r="C258" s="33">
        <v>100</v>
      </c>
      <c r="D258" s="33">
        <v>100</v>
      </c>
      <c r="E258" s="33">
        <v>100</v>
      </c>
      <c r="F258" s="399"/>
      <c r="J258" s="2529"/>
    </row>
    <row r="259" spans="1:10">
      <c r="A259" s="383"/>
      <c r="B259" s="404" t="s">
        <v>763</v>
      </c>
      <c r="C259" s="431">
        <v>17.218885464269736</v>
      </c>
      <c r="D259" s="431">
        <v>15.00150980167767</v>
      </c>
      <c r="E259" s="431">
        <v>16.914333647739422</v>
      </c>
      <c r="F259" s="399"/>
    </row>
    <row r="260" spans="1:10">
      <c r="A260" s="383"/>
      <c r="B260" s="404" t="s">
        <v>764</v>
      </c>
      <c r="C260" s="431">
        <v>22.572961758455794</v>
      </c>
      <c r="D260" s="431">
        <v>14.28180748156146</v>
      </c>
      <c r="E260" s="431">
        <v>21.43418940753725</v>
      </c>
      <c r="F260" s="399"/>
      <c r="I260" s="2537"/>
    </row>
    <row r="261" spans="1:10">
      <c r="A261" s="383"/>
      <c r="B261" s="404" t="s">
        <v>765</v>
      </c>
      <c r="C261" s="431">
        <v>18.910542643839971</v>
      </c>
      <c r="D261" s="431">
        <v>10.633226047988558</v>
      </c>
      <c r="E261" s="431">
        <v>17.773670868890264</v>
      </c>
      <c r="F261" s="399"/>
    </row>
    <row r="262" spans="1:10">
      <c r="A262" s="383"/>
      <c r="B262" s="404" t="s">
        <v>766</v>
      </c>
      <c r="C262" s="431">
        <v>15.117939312639809</v>
      </c>
      <c r="D262" s="431">
        <v>15.489863311234227</v>
      </c>
      <c r="E262" s="431">
        <v>15.169022280353984</v>
      </c>
    </row>
    <row r="263" spans="1:10">
      <c r="A263" s="383"/>
      <c r="B263" s="404" t="s">
        <v>767</v>
      </c>
      <c r="C263" s="431">
        <v>8.0882713663494723</v>
      </c>
      <c r="D263" s="431">
        <v>10.53576470909425</v>
      </c>
      <c r="E263" s="431">
        <v>8.4244293552968177</v>
      </c>
    </row>
    <row r="264" spans="1:10">
      <c r="A264" s="383"/>
      <c r="B264" s="404" t="s">
        <v>768</v>
      </c>
      <c r="C264" s="431">
        <v>13.82955475736132</v>
      </c>
      <c r="D264" s="431">
        <v>28.32463996809388</v>
      </c>
      <c r="E264" s="431">
        <v>15.820423786078369</v>
      </c>
    </row>
    <row r="265" spans="1:10">
      <c r="A265" s="383"/>
      <c r="B265" s="404" t="s">
        <v>769</v>
      </c>
      <c r="C265" s="431">
        <v>4.0099015440793435</v>
      </c>
      <c r="D265" s="431">
        <v>5.1010596912623711</v>
      </c>
      <c r="E265" s="431">
        <v>4.1597697876306103</v>
      </c>
    </row>
    <row r="266" spans="1:10">
      <c r="A266" s="383"/>
      <c r="B266" s="404" t="s">
        <v>31</v>
      </c>
      <c r="C266" s="431">
        <v>0.25194315300241005</v>
      </c>
      <c r="D266" s="431">
        <v>0.63212898908817539</v>
      </c>
      <c r="E266" s="431">
        <v>0.30416086646984553</v>
      </c>
    </row>
    <row r="267" spans="1:10">
      <c r="A267" s="376"/>
      <c r="B267" s="6" t="s">
        <v>722</v>
      </c>
      <c r="C267" s="432"/>
      <c r="D267" s="430"/>
      <c r="E267" s="430"/>
    </row>
    <row r="268" spans="1:10">
      <c r="A268" s="376"/>
      <c r="B268" s="422"/>
      <c r="C268" s="432"/>
      <c r="D268" s="430"/>
      <c r="E268" s="430"/>
    </row>
    <row r="269" spans="1:10" ht="27" customHeight="1">
      <c r="A269" s="376"/>
      <c r="B269" s="2156" t="s">
        <v>770</v>
      </c>
      <c r="C269" s="2156"/>
      <c r="D269" s="2156"/>
      <c r="E269" s="2156"/>
      <c r="F269" s="2156"/>
    </row>
    <row r="270" spans="1:10">
      <c r="A270" s="376"/>
      <c r="B270" s="422"/>
      <c r="C270" s="432"/>
      <c r="D270" s="430"/>
      <c r="E270" s="430"/>
      <c r="G270" s="2538"/>
      <c r="H270" s="2522"/>
    </row>
    <row r="271" spans="1:10">
      <c r="A271" s="376"/>
      <c r="B271" s="422"/>
      <c r="C271" s="432"/>
      <c r="D271" s="430"/>
      <c r="E271" s="430"/>
      <c r="G271" s="2539"/>
      <c r="H271" s="2540"/>
    </row>
    <row r="272" spans="1:10">
      <c r="A272" s="376"/>
      <c r="B272" s="422"/>
      <c r="C272" s="432"/>
      <c r="D272" s="430"/>
      <c r="E272" s="430"/>
      <c r="G272" s="2541"/>
      <c r="H272" s="2540"/>
    </row>
    <row r="273" spans="1:8">
      <c r="A273" s="376"/>
      <c r="B273" s="422"/>
      <c r="C273" s="432"/>
      <c r="D273" s="430"/>
      <c r="E273" s="430"/>
      <c r="G273" s="2541"/>
      <c r="H273" s="2540"/>
    </row>
    <row r="274" spans="1:8">
      <c r="A274" s="376"/>
      <c r="B274" s="422"/>
      <c r="C274" s="432"/>
      <c r="D274" s="430"/>
      <c r="E274" s="430"/>
      <c r="G274" s="2541"/>
      <c r="H274" s="2540"/>
    </row>
    <row r="275" spans="1:8">
      <c r="A275" s="376"/>
      <c r="B275" s="422"/>
      <c r="C275" s="432"/>
      <c r="D275" s="430"/>
      <c r="E275" s="430"/>
      <c r="G275" s="2541"/>
      <c r="H275" s="2540"/>
    </row>
    <row r="276" spans="1:8">
      <c r="A276" s="376"/>
      <c r="B276" s="422"/>
      <c r="C276" s="432"/>
      <c r="D276" s="430"/>
      <c r="E276" s="430"/>
      <c r="G276" s="2541"/>
      <c r="H276" s="2540"/>
    </row>
    <row r="277" spans="1:8">
      <c r="A277" s="376"/>
      <c r="B277" s="422"/>
      <c r="C277" s="432"/>
      <c r="D277" s="430"/>
      <c r="E277" s="430"/>
      <c r="G277" s="2541"/>
      <c r="H277" s="2540"/>
    </row>
    <row r="278" spans="1:8">
      <c r="A278" s="376"/>
      <c r="B278" s="422"/>
      <c r="C278" s="432"/>
      <c r="D278" s="430"/>
      <c r="E278" s="430"/>
      <c r="G278" s="2541"/>
      <c r="H278" s="2540"/>
    </row>
    <row r="279" spans="1:8">
      <c r="A279" s="376"/>
      <c r="B279" s="422"/>
      <c r="C279" s="432"/>
      <c r="D279" s="430"/>
      <c r="E279" s="430"/>
      <c r="G279" s="2541"/>
      <c r="H279" s="2540"/>
    </row>
    <row r="280" spans="1:8">
      <c r="A280" s="376"/>
      <c r="B280" s="422"/>
      <c r="C280" s="432"/>
      <c r="D280" s="430"/>
      <c r="E280" s="430"/>
      <c r="G280" s="2541"/>
      <c r="H280" s="2540"/>
    </row>
    <row r="281" spans="1:8">
      <c r="A281" s="376"/>
      <c r="B281" s="422"/>
      <c r="C281" s="432"/>
      <c r="D281" s="430"/>
      <c r="E281" s="430"/>
      <c r="G281" s="2541"/>
      <c r="H281" s="2540"/>
    </row>
    <row r="282" spans="1:8">
      <c r="A282" s="376"/>
      <c r="B282" s="422"/>
      <c r="C282" s="432"/>
      <c r="D282" s="430"/>
      <c r="E282" s="430"/>
      <c r="H282" s="2542"/>
    </row>
    <row r="283" spans="1:8">
      <c r="A283" s="376"/>
      <c r="B283" s="422"/>
      <c r="C283" s="432"/>
      <c r="D283" s="430"/>
      <c r="E283" s="430"/>
    </row>
    <row r="284" spans="1:8">
      <c r="A284" s="376"/>
      <c r="B284" s="422"/>
      <c r="C284" s="432"/>
      <c r="D284" s="430"/>
      <c r="E284" s="430"/>
    </row>
    <row r="285" spans="1:8">
      <c r="A285" s="376"/>
      <c r="B285" s="422"/>
      <c r="C285" s="432"/>
      <c r="D285" s="430"/>
      <c r="E285" s="430"/>
    </row>
    <row r="286" spans="1:8">
      <c r="A286" s="376"/>
      <c r="B286" s="422"/>
      <c r="C286" s="432"/>
      <c r="D286" s="430"/>
      <c r="E286" s="430"/>
    </row>
    <row r="287" spans="1:8">
      <c r="A287" s="376"/>
      <c r="B287" s="422"/>
      <c r="C287" s="432"/>
      <c r="D287" s="430"/>
      <c r="E287" s="430"/>
    </row>
    <row r="288" spans="1:8">
      <c r="A288" s="376"/>
      <c r="B288" s="422"/>
      <c r="C288" s="432"/>
      <c r="D288" s="430"/>
      <c r="E288" s="430"/>
      <c r="F288" s="377"/>
    </row>
    <row r="289" spans="1:9">
      <c r="A289" s="376"/>
      <c r="B289" s="422"/>
      <c r="C289" s="432"/>
      <c r="D289" s="430"/>
      <c r="E289" s="430"/>
      <c r="F289" s="377"/>
    </row>
    <row r="290" spans="1:9">
      <c r="A290" s="376"/>
      <c r="B290" s="422"/>
      <c r="C290" s="432"/>
      <c r="D290" s="430"/>
      <c r="E290" s="430"/>
      <c r="F290" s="377"/>
    </row>
    <row r="291" spans="1:9">
      <c r="A291" s="376"/>
      <c r="B291" s="422"/>
      <c r="C291" s="432"/>
      <c r="D291" s="430"/>
      <c r="E291" s="430"/>
      <c r="F291" s="377"/>
    </row>
    <row r="292" spans="1:9">
      <c r="A292" s="376"/>
      <c r="B292" s="422"/>
      <c r="C292" s="432"/>
      <c r="D292" s="430"/>
      <c r="E292" s="430"/>
      <c r="F292" s="377"/>
    </row>
    <row r="293" spans="1:9">
      <c r="A293" s="376"/>
      <c r="B293" s="422"/>
      <c r="C293" s="432"/>
      <c r="D293" s="430"/>
      <c r="E293" s="430"/>
      <c r="F293" s="377"/>
    </row>
    <row r="294" spans="1:9">
      <c r="A294" s="376"/>
      <c r="B294" s="422"/>
      <c r="C294" s="432"/>
      <c r="D294" s="430"/>
      <c r="E294" s="430"/>
      <c r="F294" s="377"/>
    </row>
    <row r="295" spans="1:9">
      <c r="A295" s="376"/>
      <c r="B295" s="422"/>
      <c r="C295" s="432"/>
      <c r="D295" s="430"/>
      <c r="E295" s="430"/>
      <c r="F295" s="377"/>
    </row>
    <row r="296" spans="1:9">
      <c r="A296" s="376"/>
      <c r="B296" s="6" t="s">
        <v>722</v>
      </c>
      <c r="C296" s="432"/>
      <c r="D296" s="430"/>
      <c r="E296" s="430"/>
      <c r="F296" s="377"/>
    </row>
    <row r="297" spans="1:9">
      <c r="A297" s="376"/>
      <c r="B297" s="6"/>
      <c r="C297" s="432"/>
      <c r="D297" s="430"/>
      <c r="E297" s="430"/>
      <c r="F297" s="377"/>
    </row>
    <row r="298" spans="1:9" ht="32.25" customHeight="1">
      <c r="A298" s="376"/>
      <c r="B298" s="2149" t="s">
        <v>779</v>
      </c>
      <c r="C298" s="2149"/>
      <c r="D298" s="2149"/>
      <c r="E298" s="2149"/>
      <c r="F298" s="377"/>
    </row>
    <row r="299" spans="1:9">
      <c r="A299" s="376"/>
      <c r="B299" s="407" t="s">
        <v>780</v>
      </c>
      <c r="C299" s="401" t="s">
        <v>7</v>
      </c>
      <c r="D299" s="401" t="s">
        <v>8</v>
      </c>
      <c r="E299" s="401" t="s">
        <v>0</v>
      </c>
      <c r="F299" s="377"/>
    </row>
    <row r="300" spans="1:9">
      <c r="A300" s="376"/>
      <c r="B300" s="403" t="s">
        <v>22</v>
      </c>
      <c r="C300" s="33">
        <v>100</v>
      </c>
      <c r="D300" s="33">
        <v>100</v>
      </c>
      <c r="E300" s="33">
        <v>100</v>
      </c>
      <c r="F300" s="377"/>
      <c r="G300" s="2522">
        <f>+C300/$C$300*100</f>
        <v>100</v>
      </c>
      <c r="H300" s="2522">
        <f>+D300/$D$300*100</f>
        <v>100</v>
      </c>
      <c r="I300" s="2522">
        <f>+E300/$E$300*100</f>
        <v>100</v>
      </c>
    </row>
    <row r="301" spans="1:9">
      <c r="A301" s="383"/>
      <c r="B301" s="404" t="s">
        <v>771</v>
      </c>
      <c r="C301" s="431">
        <v>4.4476296168470659</v>
      </c>
      <c r="D301" s="431">
        <v>2.4244482757138126</v>
      </c>
      <c r="E301" s="431">
        <v>4.1492365630467214</v>
      </c>
      <c r="F301" s="377"/>
      <c r="G301" s="2522">
        <f t="shared" ref="G301:G310" si="31">+C301/$C$300*100</f>
        <v>4.4476296168470659</v>
      </c>
      <c r="H301" s="2522">
        <f t="shared" ref="H301:H310" si="32">+D301/$D$300*100</f>
        <v>2.4244482757138126</v>
      </c>
      <c r="I301" s="2522">
        <f t="shared" ref="I301:I310" si="33">+E301/$E$300*100</f>
        <v>4.1492365630467214</v>
      </c>
    </row>
    <row r="302" spans="1:9">
      <c r="A302" s="383"/>
      <c r="B302" s="404" t="s">
        <v>11</v>
      </c>
      <c r="C302" s="431">
        <v>9.7455862138730041</v>
      </c>
      <c r="D302" s="431">
        <v>17.978494253812517</v>
      </c>
      <c r="E302" s="431">
        <v>10.959833558759504</v>
      </c>
      <c r="F302" s="377"/>
      <c r="G302" s="2522">
        <f t="shared" si="31"/>
        <v>9.7455862138730041</v>
      </c>
      <c r="H302" s="2522">
        <f t="shared" si="32"/>
        <v>17.978494253812517</v>
      </c>
      <c r="I302" s="2522">
        <f t="shared" si="33"/>
        <v>10.959833558759504</v>
      </c>
    </row>
    <row r="303" spans="1:9">
      <c r="A303" s="383"/>
      <c r="B303" s="404" t="s">
        <v>772</v>
      </c>
      <c r="C303" s="431">
        <v>6.3818408478277693</v>
      </c>
      <c r="D303" s="431">
        <v>9.0421301093344919</v>
      </c>
      <c r="E303" s="431">
        <v>6.7741990712822275</v>
      </c>
      <c r="F303" s="377"/>
      <c r="G303" s="2522">
        <f t="shared" si="31"/>
        <v>6.3818408478277693</v>
      </c>
      <c r="H303" s="2522">
        <f t="shared" si="32"/>
        <v>9.0421301093344919</v>
      </c>
      <c r="I303" s="2522">
        <f t="shared" si="33"/>
        <v>6.7741990712822275</v>
      </c>
    </row>
    <row r="304" spans="1:9">
      <c r="A304" s="383"/>
      <c r="B304" s="404" t="s">
        <v>773</v>
      </c>
      <c r="C304" s="431">
        <v>4.7825685944315186</v>
      </c>
      <c r="D304" s="431">
        <v>12.922365202137676</v>
      </c>
      <c r="E304" s="431">
        <v>5.9830832085721548</v>
      </c>
      <c r="F304" s="377"/>
      <c r="G304" s="2522">
        <f t="shared" si="31"/>
        <v>4.7825685944315186</v>
      </c>
      <c r="H304" s="2522">
        <f t="shared" si="32"/>
        <v>12.922365202137676</v>
      </c>
      <c r="I304" s="2522">
        <f t="shared" si="33"/>
        <v>5.9830832085721548</v>
      </c>
    </row>
    <row r="305" spans="1:9">
      <c r="A305" s="383"/>
      <c r="B305" s="404" t="s">
        <v>774</v>
      </c>
      <c r="C305" s="431">
        <v>13.131720350127637</v>
      </c>
      <c r="D305" s="431">
        <v>10.196526920877599</v>
      </c>
      <c r="E305" s="431">
        <v>12.698817321100082</v>
      </c>
      <c r="F305" s="377"/>
      <c r="G305" s="2522">
        <f t="shared" si="31"/>
        <v>13.131720350127637</v>
      </c>
      <c r="H305" s="2522">
        <f t="shared" si="32"/>
        <v>10.196526920877599</v>
      </c>
      <c r="I305" s="2522">
        <f t="shared" si="33"/>
        <v>12.698817321100082</v>
      </c>
    </row>
    <row r="306" spans="1:9">
      <c r="A306" s="383"/>
      <c r="B306" s="404" t="s">
        <v>775</v>
      </c>
      <c r="C306" s="431">
        <v>2.1447102997268717</v>
      </c>
      <c r="D306" s="431">
        <v>8.5988589314198005E-2</v>
      </c>
      <c r="E306" s="431">
        <v>1.8410755015970066</v>
      </c>
      <c r="F306" s="377"/>
      <c r="G306" s="2522">
        <f t="shared" si="31"/>
        <v>2.1447102997268717</v>
      </c>
      <c r="H306" s="2522">
        <f t="shared" si="32"/>
        <v>8.5988589314198005E-2</v>
      </c>
      <c r="I306" s="2522">
        <f t="shared" si="33"/>
        <v>1.8410755015970066</v>
      </c>
    </row>
    <row r="307" spans="1:9">
      <c r="A307" s="383"/>
      <c r="B307" s="404" t="s">
        <v>776</v>
      </c>
      <c r="C307" s="431">
        <v>30.023935901174038</v>
      </c>
      <c r="D307" s="431">
        <v>0.38307916539475212</v>
      </c>
      <c r="E307" s="431">
        <v>25.652293291177685</v>
      </c>
      <c r="F307" s="377"/>
      <c r="G307" s="2522">
        <f t="shared" si="31"/>
        <v>30.023935901174038</v>
      </c>
      <c r="H307" s="2522">
        <f>+D307/$D$300*100</f>
        <v>0.38307916539475212</v>
      </c>
      <c r="I307" s="2522">
        <f t="shared" si="33"/>
        <v>25.652293291177685</v>
      </c>
    </row>
    <row r="308" spans="1:9">
      <c r="A308" s="383"/>
      <c r="B308" s="404" t="s">
        <v>777</v>
      </c>
      <c r="C308" s="431">
        <v>10.135641732072621</v>
      </c>
      <c r="D308" s="431">
        <v>0.61610824243622875</v>
      </c>
      <c r="E308" s="431">
        <v>8.7316337912242954</v>
      </c>
      <c r="F308" s="377"/>
      <c r="G308" s="2522">
        <f t="shared" si="31"/>
        <v>10.135641732072621</v>
      </c>
      <c r="H308" s="2522">
        <f t="shared" si="32"/>
        <v>0.61610824243622875</v>
      </c>
      <c r="I308" s="2522">
        <f t="shared" si="33"/>
        <v>8.7316337912242954</v>
      </c>
    </row>
    <row r="309" spans="1:9">
      <c r="A309" s="383"/>
      <c r="B309" s="404" t="s">
        <v>778</v>
      </c>
      <c r="C309" s="431">
        <v>18.876708538377773</v>
      </c>
      <c r="D309" s="431">
        <v>45.165936480229071</v>
      </c>
      <c r="E309" s="431">
        <v>22.754029294622175</v>
      </c>
      <c r="F309" s="377"/>
      <c r="G309" s="2522">
        <f t="shared" si="31"/>
        <v>18.876708538377773</v>
      </c>
      <c r="H309" s="2522">
        <f t="shared" si="32"/>
        <v>45.165936480229071</v>
      </c>
      <c r="I309" s="2522">
        <f t="shared" si="33"/>
        <v>22.754029294622175</v>
      </c>
    </row>
    <row r="310" spans="1:9">
      <c r="A310" s="383"/>
      <c r="B310" s="404" t="s">
        <v>31</v>
      </c>
      <c r="C310" s="431">
        <v>0.32973228683808081</v>
      </c>
      <c r="D310" s="431">
        <v>1.1840628748565065</v>
      </c>
      <c r="E310" s="431">
        <v>0.45573498759997544</v>
      </c>
      <c r="F310" s="377"/>
      <c r="G310" s="2522">
        <f t="shared" si="31"/>
        <v>0.32973228683808081</v>
      </c>
      <c r="H310" s="2522">
        <f t="shared" si="32"/>
        <v>1.1840628748565065</v>
      </c>
      <c r="I310" s="2522">
        <f t="shared" si="33"/>
        <v>0.45573498759997544</v>
      </c>
    </row>
    <row r="311" spans="1:9">
      <c r="A311" s="376"/>
      <c r="B311" s="403" t="s">
        <v>16</v>
      </c>
      <c r="C311" s="33">
        <v>100</v>
      </c>
      <c r="D311" s="33">
        <v>100</v>
      </c>
      <c r="E311" s="33">
        <v>100</v>
      </c>
      <c r="F311" s="377"/>
      <c r="G311" s="2522">
        <f>+C311/$C$311*100</f>
        <v>100</v>
      </c>
      <c r="H311" s="2522">
        <f>+D311/$D$311*100</f>
        <v>100</v>
      </c>
      <c r="I311" s="2522">
        <f>+E311/$E$311*100</f>
        <v>100</v>
      </c>
    </row>
    <row r="312" spans="1:9">
      <c r="A312" s="383"/>
      <c r="B312" s="404" t="s">
        <v>771</v>
      </c>
      <c r="C312" s="431">
        <v>14.797374587696991</v>
      </c>
      <c r="D312" s="431">
        <v>6.7534679970795821</v>
      </c>
      <c r="E312" s="431">
        <v>12.646137574746778</v>
      </c>
      <c r="F312" s="377"/>
      <c r="G312" s="2522">
        <f t="shared" ref="G312:G321" si="34">+C312/$C$311*100</f>
        <v>14.797374587696991</v>
      </c>
      <c r="H312" s="2522">
        <f t="shared" ref="H312:H321" si="35">+D312/$D$311*100</f>
        <v>6.7534679970795821</v>
      </c>
      <c r="I312" s="2522">
        <f t="shared" ref="I312:I321" si="36">+E312/$E$311*100</f>
        <v>12.646137574746778</v>
      </c>
    </row>
    <row r="313" spans="1:9">
      <c r="A313" s="383"/>
      <c r="B313" s="404" t="s">
        <v>11</v>
      </c>
      <c r="C313" s="431">
        <v>16.738669302444386</v>
      </c>
      <c r="D313" s="431">
        <v>37.25663178388902</v>
      </c>
      <c r="E313" s="431">
        <v>22.225928487165927</v>
      </c>
      <c r="F313" s="377"/>
      <c r="G313" s="2522">
        <f t="shared" si="34"/>
        <v>16.738669302444386</v>
      </c>
      <c r="H313" s="2522">
        <f t="shared" si="35"/>
        <v>37.25663178388902</v>
      </c>
      <c r="I313" s="2522">
        <f t="shared" si="36"/>
        <v>22.225928487165927</v>
      </c>
    </row>
    <row r="314" spans="1:9">
      <c r="A314" s="383"/>
      <c r="B314" s="404" t="s">
        <v>772</v>
      </c>
      <c r="C314" s="431">
        <v>18.574458869651167</v>
      </c>
      <c r="D314" s="431">
        <v>17.120954003407153</v>
      </c>
      <c r="E314" s="431">
        <v>18.185738111703209</v>
      </c>
      <c r="F314" s="377"/>
      <c r="G314" s="2522">
        <f t="shared" si="34"/>
        <v>18.574458869651167</v>
      </c>
      <c r="H314" s="2522">
        <f t="shared" si="35"/>
        <v>17.120954003407153</v>
      </c>
      <c r="I314" s="2522">
        <f t="shared" si="36"/>
        <v>18.185738111703209</v>
      </c>
    </row>
    <row r="315" spans="1:9">
      <c r="A315" s="383"/>
      <c r="B315" s="404" t="s">
        <v>773</v>
      </c>
      <c r="C315" s="431">
        <v>11.869884388569906</v>
      </c>
      <c r="D315" s="431">
        <v>28.388902409345341</v>
      </c>
      <c r="E315" s="431">
        <v>16.287678476996298</v>
      </c>
      <c r="F315" s="377"/>
      <c r="G315" s="2522">
        <f t="shared" si="34"/>
        <v>11.869884388569906</v>
      </c>
      <c r="H315" s="2522">
        <f t="shared" si="35"/>
        <v>28.388902409345341</v>
      </c>
      <c r="I315" s="2522">
        <f t="shared" si="36"/>
        <v>16.287678476996298</v>
      </c>
    </row>
    <row r="316" spans="1:9">
      <c r="A316" s="383"/>
      <c r="B316" s="404" t="s">
        <v>774</v>
      </c>
      <c r="C316" s="431">
        <v>30.223337738635987</v>
      </c>
      <c r="D316" s="431">
        <v>5.7343635921148692</v>
      </c>
      <c r="E316" s="431">
        <v>23.674083716389376</v>
      </c>
      <c r="F316" s="377"/>
      <c r="G316" s="2522">
        <f t="shared" si="34"/>
        <v>30.223337738635987</v>
      </c>
      <c r="H316" s="2522">
        <f t="shared" si="35"/>
        <v>5.7343635921148692</v>
      </c>
      <c r="I316" s="2522">
        <f t="shared" si="36"/>
        <v>23.674083716389376</v>
      </c>
    </row>
    <row r="317" spans="1:9">
      <c r="A317" s="383"/>
      <c r="B317" s="404" t="s">
        <v>775</v>
      </c>
      <c r="C317" s="431">
        <v>0.44201103917017426</v>
      </c>
      <c r="D317" s="431">
        <v>0.10343149184716477</v>
      </c>
      <c r="E317" s="431">
        <v>0.35146239271040963</v>
      </c>
      <c r="F317" s="377"/>
      <c r="G317" s="2522">
        <f t="shared" si="34"/>
        <v>0.44201103917017426</v>
      </c>
      <c r="H317" s="2522">
        <f t="shared" si="35"/>
        <v>0.10343149184716477</v>
      </c>
      <c r="I317" s="2522">
        <f t="shared" si="36"/>
        <v>0.35146239271040963</v>
      </c>
    </row>
    <row r="318" spans="1:9">
      <c r="A318" s="383"/>
      <c r="B318" s="404" t="s">
        <v>776</v>
      </c>
      <c r="C318" s="431">
        <v>1.8413424697089169</v>
      </c>
      <c r="D318" s="431">
        <v>0.40764176198588464</v>
      </c>
      <c r="E318" s="431">
        <v>1.4579180734654029</v>
      </c>
      <c r="F318" s="377"/>
      <c r="G318" s="2522">
        <f t="shared" si="34"/>
        <v>1.8413424697089169</v>
      </c>
      <c r="H318" s="2522">
        <f t="shared" si="35"/>
        <v>0.40764176198588464</v>
      </c>
      <c r="I318" s="2522">
        <f t="shared" si="36"/>
        <v>1.4579180734654029</v>
      </c>
    </row>
    <row r="319" spans="1:9">
      <c r="A319" s="383"/>
      <c r="B319" s="404" t="s">
        <v>777</v>
      </c>
      <c r="C319" s="431">
        <v>2.8342014370911675</v>
      </c>
      <c r="D319" s="431">
        <v>0</v>
      </c>
      <c r="E319" s="431">
        <v>2.076231542122605</v>
      </c>
      <c r="F319" s="377"/>
      <c r="G319" s="2522">
        <f t="shared" si="34"/>
        <v>2.8342014370911675</v>
      </c>
      <c r="H319" s="2522">
        <f t="shared" si="35"/>
        <v>0</v>
      </c>
      <c r="I319" s="2522">
        <f t="shared" si="36"/>
        <v>2.076231542122605</v>
      </c>
    </row>
    <row r="320" spans="1:9">
      <c r="A320" s="383"/>
      <c r="B320" s="404" t="s">
        <v>778</v>
      </c>
      <c r="C320" s="431">
        <v>0.43201581466632605</v>
      </c>
      <c r="D320" s="431">
        <v>1.7279143343879291</v>
      </c>
      <c r="E320" s="431">
        <v>0.77858682829597692</v>
      </c>
      <c r="F320" s="377"/>
      <c r="G320" s="2522">
        <f t="shared" si="34"/>
        <v>0.43201581466632605</v>
      </c>
      <c r="H320" s="2522">
        <f t="shared" si="35"/>
        <v>1.7279143343879291</v>
      </c>
      <c r="I320" s="2522">
        <f t="shared" si="36"/>
        <v>0.77858682829597692</v>
      </c>
    </row>
    <row r="321" spans="1:9">
      <c r="A321" s="383"/>
      <c r="B321" s="404" t="s">
        <v>31</v>
      </c>
      <c r="C321" s="431">
        <v>2.2478149328654085</v>
      </c>
      <c r="D321" s="431">
        <v>2.5036505232416646</v>
      </c>
      <c r="E321" s="431">
        <v>2.3162347964040193</v>
      </c>
      <c r="F321" s="377"/>
      <c r="G321" s="2522">
        <f t="shared" si="34"/>
        <v>2.2478149328654085</v>
      </c>
      <c r="H321" s="2522">
        <f t="shared" si="35"/>
        <v>2.5036505232416646</v>
      </c>
      <c r="I321" s="2522">
        <f t="shared" si="36"/>
        <v>2.3162347964040193</v>
      </c>
    </row>
    <row r="322" spans="1:9">
      <c r="A322" s="376"/>
      <c r="B322" s="403" t="s">
        <v>17</v>
      </c>
      <c r="C322" s="33">
        <v>100</v>
      </c>
      <c r="D322" s="33">
        <v>100</v>
      </c>
      <c r="E322" s="33">
        <v>100</v>
      </c>
      <c r="F322" s="377"/>
      <c r="G322" s="2522">
        <f>+C322/$C$322*100</f>
        <v>100</v>
      </c>
      <c r="H322" s="2522">
        <f>+D322/$D$322*100</f>
        <v>100</v>
      </c>
      <c r="I322" s="2522">
        <f>+E322/$E$322*100</f>
        <v>100</v>
      </c>
    </row>
    <row r="323" spans="1:9">
      <c r="A323" s="383"/>
      <c r="B323" s="404" t="s">
        <v>771</v>
      </c>
      <c r="C323" s="431">
        <v>3.7046957822224669</v>
      </c>
      <c r="D323" s="431">
        <v>1.7119223701537674</v>
      </c>
      <c r="E323" s="431">
        <v>3.4309929592090769</v>
      </c>
      <c r="F323" s="377"/>
      <c r="G323" s="2522">
        <f t="shared" ref="G323:G332" si="37">+C323/$C$322*100</f>
        <v>3.7046957822224669</v>
      </c>
      <c r="H323" s="2522">
        <f t="shared" ref="H323:H332" si="38">+D323/$D$322*100</f>
        <v>1.7119223701537674</v>
      </c>
      <c r="I323" s="2522">
        <f t="shared" ref="I323:I332" si="39">+E323/$E$322*100</f>
        <v>3.4309929592090769</v>
      </c>
    </row>
    <row r="324" spans="1:9">
      <c r="A324" s="383"/>
      <c r="B324" s="404" t="s">
        <v>11</v>
      </c>
      <c r="C324" s="431">
        <v>9.2436030201350317</v>
      </c>
      <c r="D324" s="431">
        <v>14.805449711341549</v>
      </c>
      <c r="E324" s="431">
        <v>10.007509810205365</v>
      </c>
      <c r="F324" s="377"/>
      <c r="G324" s="2522">
        <f t="shared" si="37"/>
        <v>9.2436030201350317</v>
      </c>
      <c r="H324" s="2522">
        <f t="shared" si="38"/>
        <v>14.805449711341549</v>
      </c>
      <c r="I324" s="2522">
        <f t="shared" si="39"/>
        <v>10.007509810205365</v>
      </c>
    </row>
    <row r="325" spans="1:9">
      <c r="A325" s="383"/>
      <c r="B325" s="404" t="s">
        <v>772</v>
      </c>
      <c r="C325" s="431">
        <v>5.5066203968331795</v>
      </c>
      <c r="D325" s="431">
        <v>7.7124130644862481</v>
      </c>
      <c r="E325" s="431">
        <v>5.8095809223312322</v>
      </c>
      <c r="F325" s="377"/>
      <c r="G325" s="2522">
        <f t="shared" si="37"/>
        <v>5.5066203968331795</v>
      </c>
      <c r="H325" s="2522">
        <f t="shared" si="38"/>
        <v>7.7124130644862481</v>
      </c>
      <c r="I325" s="2522">
        <f t="shared" si="39"/>
        <v>5.8095809223312322</v>
      </c>
    </row>
    <row r="326" spans="1:9">
      <c r="A326" s="383"/>
      <c r="B326" s="404" t="s">
        <v>773</v>
      </c>
      <c r="C326" s="431">
        <v>4.2738211117674769</v>
      </c>
      <c r="D326" s="431">
        <v>10.376683006454131</v>
      </c>
      <c r="E326" s="431">
        <v>5.1120350897944977</v>
      </c>
      <c r="F326" s="377"/>
      <c r="G326" s="2522">
        <f t="shared" si="37"/>
        <v>4.2738211117674769</v>
      </c>
      <c r="H326" s="2522">
        <f t="shared" si="38"/>
        <v>10.376683006454131</v>
      </c>
      <c r="I326" s="2522">
        <f t="shared" si="39"/>
        <v>5.1120350897944977</v>
      </c>
    </row>
    <row r="327" spans="1:9">
      <c r="A327" s="383"/>
      <c r="B327" s="404" t="s">
        <v>774</v>
      </c>
      <c r="C327" s="431">
        <v>11.904835931028931</v>
      </c>
      <c r="D327" s="431">
        <v>10.930967318756039</v>
      </c>
      <c r="E327" s="431">
        <v>11.771077327662923</v>
      </c>
      <c r="F327" s="377"/>
      <c r="G327" s="2522">
        <f t="shared" si="37"/>
        <v>11.904835931028931</v>
      </c>
      <c r="H327" s="2522">
        <f t="shared" si="38"/>
        <v>10.930967318756039</v>
      </c>
      <c r="I327" s="2522">
        <f t="shared" si="39"/>
        <v>11.771077327662923</v>
      </c>
    </row>
    <row r="328" spans="1:9">
      <c r="A328" s="383"/>
      <c r="B328" s="404" t="s">
        <v>775</v>
      </c>
      <c r="C328" s="431">
        <v>2.2669348467491139</v>
      </c>
      <c r="D328" s="431">
        <v>8.3117611420159526E-2</v>
      </c>
      <c r="E328" s="431">
        <v>1.9669925960973742</v>
      </c>
      <c r="F328" s="377"/>
      <c r="G328" s="2522">
        <f t="shared" si="37"/>
        <v>2.2669348467491139</v>
      </c>
      <c r="H328" s="2522">
        <f t="shared" si="38"/>
        <v>8.3117611420159526E-2</v>
      </c>
      <c r="I328" s="2522">
        <f t="shared" si="39"/>
        <v>1.9669925960973742</v>
      </c>
    </row>
    <row r="329" spans="1:9">
      <c r="A329" s="383"/>
      <c r="B329" s="404" t="s">
        <v>776</v>
      </c>
      <c r="C329" s="431">
        <v>32.04696180825443</v>
      </c>
      <c r="D329" s="431">
        <v>0.37903633641602869</v>
      </c>
      <c r="E329" s="431">
        <v>27.697445426649374</v>
      </c>
      <c r="F329" s="377"/>
      <c r="G329" s="2522">
        <f t="shared" si="37"/>
        <v>32.04696180825443</v>
      </c>
      <c r="H329" s="2522">
        <f t="shared" si="38"/>
        <v>0.37903633641602869</v>
      </c>
      <c r="I329" s="2522">
        <f t="shared" si="39"/>
        <v>27.697445426649374</v>
      </c>
    </row>
    <row r="330" spans="1:9">
      <c r="A330" s="383"/>
      <c r="B330" s="404" t="s">
        <v>777</v>
      </c>
      <c r="C330" s="431">
        <v>10.659759674293536</v>
      </c>
      <c r="D330" s="431">
        <v>0.7175152841270398</v>
      </c>
      <c r="E330" s="431">
        <v>9.294215383007197</v>
      </c>
      <c r="F330" s="377"/>
      <c r="G330" s="2522">
        <f t="shared" si="37"/>
        <v>10.659759674293536</v>
      </c>
      <c r="H330" s="2522">
        <f t="shared" si="38"/>
        <v>0.7175152841270398</v>
      </c>
      <c r="I330" s="2522">
        <f t="shared" si="39"/>
        <v>9.294215383007197</v>
      </c>
    </row>
    <row r="331" spans="1:9">
      <c r="A331" s="383"/>
      <c r="B331" s="404" t="s">
        <v>778</v>
      </c>
      <c r="C331" s="431">
        <v>20.200720514739938</v>
      </c>
      <c r="D331" s="431">
        <v>52.315526469954989</v>
      </c>
      <c r="E331" s="431">
        <v>24.611614898033007</v>
      </c>
      <c r="F331" s="377"/>
      <c r="G331" s="2522">
        <f t="shared" si="37"/>
        <v>20.200720514739938</v>
      </c>
      <c r="H331" s="2522">
        <f t="shared" si="38"/>
        <v>52.315526469954989</v>
      </c>
      <c r="I331" s="2522">
        <f t="shared" si="39"/>
        <v>24.611614898033007</v>
      </c>
    </row>
    <row r="332" spans="1:9">
      <c r="A332" s="383"/>
      <c r="B332" s="404" t="s">
        <v>31</v>
      </c>
      <c r="C332" s="431">
        <v>0.19204691397589729</v>
      </c>
      <c r="D332" s="431">
        <v>0.96686811838751829</v>
      </c>
      <c r="E332" s="431">
        <v>0.29846681585422713</v>
      </c>
      <c r="F332" s="377"/>
      <c r="G332" s="2522">
        <f t="shared" si="37"/>
        <v>0.19204691397589729</v>
      </c>
      <c r="H332" s="2522">
        <f t="shared" si="38"/>
        <v>0.96686811838751829</v>
      </c>
      <c r="I332" s="2522">
        <f t="shared" si="39"/>
        <v>0.29846681585422713</v>
      </c>
    </row>
    <row r="333" spans="1:9">
      <c r="A333" s="376"/>
      <c r="B333" s="6" t="s">
        <v>722</v>
      </c>
      <c r="C333" s="432"/>
      <c r="F333" s="377"/>
    </row>
    <row r="334" spans="1:9">
      <c r="A334" s="376"/>
      <c r="B334" s="42" t="s">
        <v>13</v>
      </c>
      <c r="C334" s="432"/>
      <c r="F334" s="377"/>
    </row>
    <row r="335" spans="1:9">
      <c r="A335" s="376"/>
      <c r="B335" s="422"/>
      <c r="C335" s="432"/>
      <c r="D335" s="430"/>
      <c r="E335" s="430"/>
      <c r="F335" s="377"/>
    </row>
    <row r="336" spans="1:9" ht="30" customHeight="1">
      <c r="A336" s="376"/>
      <c r="B336" s="2149" t="s">
        <v>781</v>
      </c>
      <c r="C336" s="2149"/>
      <c r="D336" s="2149"/>
      <c r="E336" s="2149"/>
      <c r="F336" s="433"/>
      <c r="G336" s="2543"/>
    </row>
    <row r="337" spans="1:10">
      <c r="A337" s="376"/>
      <c r="B337" s="434" t="s">
        <v>23</v>
      </c>
      <c r="C337" s="434"/>
      <c r="D337" s="434"/>
      <c r="E337" s="434"/>
      <c r="F337" s="433"/>
      <c r="G337" s="2543"/>
    </row>
    <row r="338" spans="1:10">
      <c r="A338" s="376"/>
      <c r="B338" s="407" t="s">
        <v>780</v>
      </c>
      <c r="C338" s="401" t="s">
        <v>7</v>
      </c>
      <c r="D338" s="401" t="s">
        <v>8</v>
      </c>
      <c r="E338" s="401" t="s">
        <v>0</v>
      </c>
      <c r="F338" s="399"/>
      <c r="G338" s="2544"/>
    </row>
    <row r="339" spans="1:10">
      <c r="A339" s="376"/>
      <c r="B339" s="403" t="s">
        <v>22</v>
      </c>
      <c r="C339" s="33">
        <v>100</v>
      </c>
      <c r="D339" s="33">
        <v>100</v>
      </c>
      <c r="E339" s="33">
        <v>100</v>
      </c>
      <c r="F339" s="399"/>
      <c r="H339" s="2529"/>
      <c r="I339" s="2529"/>
      <c r="J339" s="2529"/>
    </row>
    <row r="340" spans="1:10">
      <c r="A340" s="383"/>
      <c r="B340" s="404" t="s">
        <v>771</v>
      </c>
      <c r="C340" s="431">
        <f>C301/$C$300*100</f>
        <v>4.4476296168470659</v>
      </c>
      <c r="D340" s="431">
        <f>D301/$D$300*100</f>
        <v>2.4244482757138126</v>
      </c>
      <c r="E340" s="431">
        <f>E301/$E$300*100</f>
        <v>4.1492365630467214</v>
      </c>
      <c r="F340" s="399"/>
      <c r="G340" s="2534"/>
    </row>
    <row r="341" spans="1:10">
      <c r="A341" s="383"/>
      <c r="B341" s="404" t="s">
        <v>11</v>
      </c>
      <c r="C341" s="431">
        <f t="shared" ref="C341:C349" si="40">C302/$C$300*100</f>
        <v>9.7455862138730041</v>
      </c>
      <c r="D341" s="431">
        <f t="shared" ref="D341:D349" si="41">D302/$D$300*100</f>
        <v>17.978494253812517</v>
      </c>
      <c r="E341" s="431">
        <f t="shared" ref="E341:E349" si="42">E302/$E$300*100</f>
        <v>10.959833558759504</v>
      </c>
      <c r="F341" s="399"/>
      <c r="G341" s="2534"/>
    </row>
    <row r="342" spans="1:10">
      <c r="A342" s="383"/>
      <c r="B342" s="404" t="s">
        <v>772</v>
      </c>
      <c r="C342" s="431">
        <f t="shared" si="40"/>
        <v>6.3818408478277693</v>
      </c>
      <c r="D342" s="431">
        <f t="shared" si="41"/>
        <v>9.0421301093344919</v>
      </c>
      <c r="E342" s="431">
        <f t="shared" si="42"/>
        <v>6.7741990712822275</v>
      </c>
      <c r="F342" s="399"/>
      <c r="G342" s="2534"/>
    </row>
    <row r="343" spans="1:10">
      <c r="A343" s="383"/>
      <c r="B343" s="404" t="s">
        <v>773</v>
      </c>
      <c r="C343" s="431">
        <f t="shared" si="40"/>
        <v>4.7825685944315186</v>
      </c>
      <c r="D343" s="431">
        <f t="shared" si="41"/>
        <v>12.922365202137676</v>
      </c>
      <c r="E343" s="431">
        <f t="shared" si="42"/>
        <v>5.9830832085721548</v>
      </c>
      <c r="F343" s="399"/>
      <c r="G343" s="2534"/>
    </row>
    <row r="344" spans="1:10">
      <c r="A344" s="383"/>
      <c r="B344" s="404" t="s">
        <v>774</v>
      </c>
      <c r="C344" s="431">
        <f t="shared" si="40"/>
        <v>13.131720350127637</v>
      </c>
      <c r="D344" s="431">
        <f t="shared" si="41"/>
        <v>10.196526920877599</v>
      </c>
      <c r="E344" s="431">
        <f t="shared" si="42"/>
        <v>12.698817321100082</v>
      </c>
      <c r="F344" s="399"/>
      <c r="G344" s="2534"/>
    </row>
    <row r="345" spans="1:10">
      <c r="A345" s="383"/>
      <c r="B345" s="404" t="s">
        <v>775</v>
      </c>
      <c r="C345" s="431">
        <f t="shared" si="40"/>
        <v>2.1447102997268717</v>
      </c>
      <c r="D345" s="431">
        <f t="shared" si="41"/>
        <v>8.5988589314198005E-2</v>
      </c>
      <c r="E345" s="431">
        <f t="shared" si="42"/>
        <v>1.8410755015970066</v>
      </c>
      <c r="F345" s="399"/>
      <c r="G345" s="2534"/>
    </row>
    <row r="346" spans="1:10">
      <c r="A346" s="383"/>
      <c r="B346" s="404" t="s">
        <v>776</v>
      </c>
      <c r="C346" s="431">
        <f t="shared" si="40"/>
        <v>30.023935901174038</v>
      </c>
      <c r="D346" s="431">
        <f t="shared" si="41"/>
        <v>0.38307916539475212</v>
      </c>
      <c r="E346" s="431">
        <f t="shared" si="42"/>
        <v>25.652293291177685</v>
      </c>
      <c r="F346" s="399"/>
      <c r="G346" s="2534"/>
    </row>
    <row r="347" spans="1:10">
      <c r="A347" s="383"/>
      <c r="B347" s="404" t="s">
        <v>777</v>
      </c>
      <c r="C347" s="431">
        <f t="shared" si="40"/>
        <v>10.135641732072621</v>
      </c>
      <c r="D347" s="431">
        <f t="shared" si="41"/>
        <v>0.61610824243622875</v>
      </c>
      <c r="E347" s="431">
        <f t="shared" si="42"/>
        <v>8.7316337912242954</v>
      </c>
      <c r="F347" s="399"/>
      <c r="G347" s="2534"/>
    </row>
    <row r="348" spans="1:10">
      <c r="A348" s="383"/>
      <c r="B348" s="404" t="s">
        <v>778</v>
      </c>
      <c r="C348" s="431">
        <f t="shared" si="40"/>
        <v>18.876708538377773</v>
      </c>
      <c r="D348" s="431">
        <f t="shared" si="41"/>
        <v>45.165936480229071</v>
      </c>
      <c r="E348" s="431">
        <f t="shared" si="42"/>
        <v>22.754029294622175</v>
      </c>
      <c r="F348" s="399"/>
      <c r="G348" s="2534"/>
    </row>
    <row r="349" spans="1:10">
      <c r="A349" s="376"/>
      <c r="B349" s="420" t="s">
        <v>31</v>
      </c>
      <c r="C349" s="431">
        <f t="shared" si="40"/>
        <v>0.32973228683808081</v>
      </c>
      <c r="D349" s="431">
        <f t="shared" si="41"/>
        <v>1.1840628748565065</v>
      </c>
      <c r="E349" s="431">
        <f t="shared" si="42"/>
        <v>0.45573498759997544</v>
      </c>
      <c r="F349" s="399"/>
      <c r="G349" s="2534"/>
    </row>
    <row r="350" spans="1:10">
      <c r="A350" s="376"/>
      <c r="B350" s="403" t="s">
        <v>16</v>
      </c>
      <c r="C350" s="33">
        <v>100</v>
      </c>
      <c r="D350" s="33">
        <v>100</v>
      </c>
      <c r="E350" s="33">
        <v>100</v>
      </c>
      <c r="F350" s="399"/>
      <c r="H350" s="2529"/>
      <c r="I350" s="2529"/>
      <c r="J350" s="2529"/>
    </row>
    <row r="351" spans="1:10">
      <c r="A351" s="383"/>
      <c r="B351" s="404" t="s">
        <v>771</v>
      </c>
      <c r="C351" s="435">
        <f>C312/$C$311*100</f>
        <v>14.797374587696991</v>
      </c>
      <c r="D351" s="435">
        <f>D312/$D$311*100</f>
        <v>6.7534679970795821</v>
      </c>
      <c r="E351" s="435">
        <f>E312/$E$311*100</f>
        <v>12.646137574746778</v>
      </c>
      <c r="F351" s="399"/>
      <c r="G351" s="2534"/>
    </row>
    <row r="352" spans="1:10">
      <c r="A352" s="383"/>
      <c r="B352" s="404" t="s">
        <v>11</v>
      </c>
      <c r="C352" s="435">
        <f t="shared" ref="C352:C360" si="43">C313/$C$311*100</f>
        <v>16.738669302444386</v>
      </c>
      <c r="D352" s="435">
        <f t="shared" ref="D352:D359" si="44">D313/$D$311*100</f>
        <v>37.25663178388902</v>
      </c>
      <c r="E352" s="435">
        <f t="shared" ref="E352:E360" si="45">E313/$E$311*100</f>
        <v>22.225928487165927</v>
      </c>
      <c r="F352" s="399"/>
      <c r="G352" s="2534"/>
    </row>
    <row r="353" spans="1:10">
      <c r="A353" s="383"/>
      <c r="B353" s="404" t="s">
        <v>772</v>
      </c>
      <c r="C353" s="435">
        <f t="shared" si="43"/>
        <v>18.574458869651167</v>
      </c>
      <c r="D353" s="435">
        <f t="shared" si="44"/>
        <v>17.120954003407153</v>
      </c>
      <c r="E353" s="435">
        <f t="shared" si="45"/>
        <v>18.185738111703209</v>
      </c>
      <c r="F353" s="399"/>
      <c r="G353" s="2534"/>
    </row>
    <row r="354" spans="1:10">
      <c r="A354" s="383"/>
      <c r="B354" s="404" t="s">
        <v>773</v>
      </c>
      <c r="C354" s="435">
        <f t="shared" si="43"/>
        <v>11.869884388569906</v>
      </c>
      <c r="D354" s="435">
        <f t="shared" si="44"/>
        <v>28.388902409345341</v>
      </c>
      <c r="E354" s="435">
        <f t="shared" si="45"/>
        <v>16.287678476996298</v>
      </c>
      <c r="F354" s="399"/>
      <c r="G354" s="2534"/>
    </row>
    <row r="355" spans="1:10">
      <c r="A355" s="383"/>
      <c r="B355" s="404" t="s">
        <v>774</v>
      </c>
      <c r="C355" s="435">
        <f t="shared" si="43"/>
        <v>30.223337738635987</v>
      </c>
      <c r="D355" s="435">
        <f t="shared" si="44"/>
        <v>5.7343635921148692</v>
      </c>
      <c r="E355" s="435">
        <f t="shared" si="45"/>
        <v>23.674083716389376</v>
      </c>
      <c r="F355" s="399"/>
      <c r="G355" s="2534"/>
    </row>
    <row r="356" spans="1:10">
      <c r="A356" s="383"/>
      <c r="B356" s="404" t="s">
        <v>775</v>
      </c>
      <c r="C356" s="435">
        <f t="shared" si="43"/>
        <v>0.44201103917017426</v>
      </c>
      <c r="D356" s="435">
        <f t="shared" si="44"/>
        <v>0.10343149184716477</v>
      </c>
      <c r="E356" s="435">
        <f t="shared" si="45"/>
        <v>0.35146239271040963</v>
      </c>
      <c r="F356" s="436"/>
      <c r="G356" s="2534"/>
    </row>
    <row r="357" spans="1:10">
      <c r="A357" s="383"/>
      <c r="B357" s="404" t="s">
        <v>776</v>
      </c>
      <c r="C357" s="435">
        <f t="shared" si="43"/>
        <v>1.8413424697089169</v>
      </c>
      <c r="D357" s="435">
        <f t="shared" si="44"/>
        <v>0.40764176198588464</v>
      </c>
      <c r="E357" s="435">
        <f t="shared" si="45"/>
        <v>1.4579180734654029</v>
      </c>
      <c r="F357" s="436"/>
      <c r="G357" s="2545"/>
    </row>
    <row r="358" spans="1:10">
      <c r="A358" s="383"/>
      <c r="B358" s="404" t="s">
        <v>777</v>
      </c>
      <c r="C358" s="435">
        <f t="shared" si="43"/>
        <v>2.8342014370911675</v>
      </c>
      <c r="D358" s="435">
        <f t="shared" si="44"/>
        <v>0</v>
      </c>
      <c r="E358" s="435">
        <f t="shared" si="45"/>
        <v>2.076231542122605</v>
      </c>
      <c r="F358" s="436"/>
      <c r="G358" s="2545"/>
    </row>
    <row r="359" spans="1:10">
      <c r="A359" s="383"/>
      <c r="B359" s="404" t="s">
        <v>778</v>
      </c>
      <c r="C359" s="435">
        <f t="shared" si="43"/>
        <v>0.43201581466632605</v>
      </c>
      <c r="D359" s="435">
        <f t="shared" si="44"/>
        <v>1.7279143343879291</v>
      </c>
      <c r="E359" s="435">
        <f t="shared" si="45"/>
        <v>0.77858682829597692</v>
      </c>
      <c r="F359" s="436"/>
      <c r="G359" s="2545"/>
    </row>
    <row r="360" spans="1:10">
      <c r="A360" s="383"/>
      <c r="B360" s="404" t="s">
        <v>31</v>
      </c>
      <c r="C360" s="435">
        <f t="shared" si="43"/>
        <v>2.2478149328654085</v>
      </c>
      <c r="D360" s="435">
        <f>D321/$D$311*100</f>
        <v>2.5036505232416646</v>
      </c>
      <c r="E360" s="435">
        <f t="shared" si="45"/>
        <v>2.3162347964040193</v>
      </c>
      <c r="F360" s="399"/>
      <c r="G360" s="2545"/>
    </row>
    <row r="361" spans="1:10">
      <c r="A361" s="376"/>
      <c r="B361" s="403" t="s">
        <v>17</v>
      </c>
      <c r="C361" s="33">
        <v>100</v>
      </c>
      <c r="D361" s="33">
        <v>100</v>
      </c>
      <c r="E361" s="33">
        <v>100</v>
      </c>
      <c r="F361" s="399"/>
      <c r="H361" s="2529"/>
      <c r="I361" s="2529"/>
      <c r="J361" s="2529"/>
    </row>
    <row r="362" spans="1:10">
      <c r="A362" s="383"/>
      <c r="B362" s="404" t="s">
        <v>771</v>
      </c>
      <c r="C362" s="435">
        <f>C323/$C$322*100</f>
        <v>3.7046957822224669</v>
      </c>
      <c r="D362" s="435">
        <f>D323/$D$322*100</f>
        <v>1.7119223701537674</v>
      </c>
      <c r="E362" s="435">
        <f>E323/$E$322*100</f>
        <v>3.4309929592090769</v>
      </c>
      <c r="F362" s="399"/>
      <c r="G362" s="2534"/>
    </row>
    <row r="363" spans="1:10">
      <c r="A363" s="383"/>
      <c r="B363" s="404" t="s">
        <v>11</v>
      </c>
      <c r="C363" s="435">
        <f t="shared" ref="C363:C371" si="46">C324/$C$322*100</f>
        <v>9.2436030201350317</v>
      </c>
      <c r="D363" s="435">
        <f t="shared" ref="D363:D371" si="47">D324/$D$322*100</f>
        <v>14.805449711341549</v>
      </c>
      <c r="E363" s="435">
        <f t="shared" ref="E363:E371" si="48">E324/$E$322*100</f>
        <v>10.007509810205365</v>
      </c>
      <c r="F363" s="399"/>
      <c r="G363" s="2534"/>
    </row>
    <row r="364" spans="1:10">
      <c r="A364" s="383"/>
      <c r="B364" s="404" t="s">
        <v>772</v>
      </c>
      <c r="C364" s="435">
        <f t="shared" si="46"/>
        <v>5.5066203968331795</v>
      </c>
      <c r="D364" s="435">
        <f t="shared" si="47"/>
        <v>7.7124130644862481</v>
      </c>
      <c r="E364" s="435">
        <f t="shared" si="48"/>
        <v>5.8095809223312322</v>
      </c>
      <c r="F364" s="399"/>
      <c r="G364" s="2534"/>
    </row>
    <row r="365" spans="1:10">
      <c r="A365" s="383"/>
      <c r="B365" s="404" t="s">
        <v>773</v>
      </c>
      <c r="C365" s="435">
        <f t="shared" si="46"/>
        <v>4.2738211117674769</v>
      </c>
      <c r="D365" s="435">
        <f t="shared" si="47"/>
        <v>10.376683006454131</v>
      </c>
      <c r="E365" s="435">
        <f t="shared" si="48"/>
        <v>5.1120350897944977</v>
      </c>
      <c r="F365" s="399"/>
      <c r="G365" s="2534"/>
    </row>
    <row r="366" spans="1:10">
      <c r="A366" s="383"/>
      <c r="B366" s="404" t="s">
        <v>774</v>
      </c>
      <c r="C366" s="435">
        <f t="shared" si="46"/>
        <v>11.904835931028931</v>
      </c>
      <c r="D366" s="435">
        <f t="shared" si="47"/>
        <v>10.930967318756039</v>
      </c>
      <c r="E366" s="435">
        <f t="shared" si="48"/>
        <v>11.771077327662923</v>
      </c>
      <c r="F366" s="399"/>
      <c r="G366" s="2534"/>
    </row>
    <row r="367" spans="1:10">
      <c r="A367" s="383"/>
      <c r="B367" s="404" t="s">
        <v>775</v>
      </c>
      <c r="C367" s="435">
        <f t="shared" si="46"/>
        <v>2.2669348467491139</v>
      </c>
      <c r="D367" s="435">
        <f t="shared" si="47"/>
        <v>8.3117611420159526E-2</v>
      </c>
      <c r="E367" s="435">
        <f t="shared" si="48"/>
        <v>1.9669925960973742</v>
      </c>
      <c r="F367" s="399"/>
      <c r="G367" s="2534"/>
    </row>
    <row r="368" spans="1:10">
      <c r="A368" s="383"/>
      <c r="B368" s="404" t="s">
        <v>776</v>
      </c>
      <c r="C368" s="435">
        <f t="shared" si="46"/>
        <v>32.04696180825443</v>
      </c>
      <c r="D368" s="435">
        <f t="shared" si="47"/>
        <v>0.37903633641602869</v>
      </c>
      <c r="E368" s="435">
        <f t="shared" si="48"/>
        <v>27.697445426649374</v>
      </c>
      <c r="F368" s="399"/>
      <c r="G368" s="2534"/>
    </row>
    <row r="369" spans="1:9">
      <c r="A369" s="383"/>
      <c r="B369" s="404" t="s">
        <v>777</v>
      </c>
      <c r="C369" s="435">
        <f t="shared" si="46"/>
        <v>10.659759674293536</v>
      </c>
      <c r="D369" s="435">
        <f t="shared" si="47"/>
        <v>0.7175152841270398</v>
      </c>
      <c r="E369" s="435">
        <f t="shared" si="48"/>
        <v>9.294215383007197</v>
      </c>
      <c r="F369" s="399"/>
      <c r="G369" s="2534"/>
    </row>
    <row r="370" spans="1:9">
      <c r="A370" s="383"/>
      <c r="B370" s="404" t="s">
        <v>778</v>
      </c>
      <c r="C370" s="435">
        <f t="shared" si="46"/>
        <v>20.200720514739938</v>
      </c>
      <c r="D370" s="435">
        <f t="shared" si="47"/>
        <v>52.315526469954989</v>
      </c>
      <c r="E370" s="435">
        <f t="shared" si="48"/>
        <v>24.611614898033007</v>
      </c>
      <c r="F370" s="399"/>
      <c r="G370" s="2534"/>
    </row>
    <row r="371" spans="1:9">
      <c r="A371" s="383"/>
      <c r="B371" s="404" t="s">
        <v>31</v>
      </c>
      <c r="C371" s="435">
        <f t="shared" si="46"/>
        <v>0.19204691397589729</v>
      </c>
      <c r="D371" s="435">
        <f t="shared" si="47"/>
        <v>0.96686811838751829</v>
      </c>
      <c r="E371" s="435">
        <f t="shared" si="48"/>
        <v>0.29846681585422713</v>
      </c>
      <c r="F371" s="399"/>
      <c r="G371" s="2534"/>
    </row>
    <row r="372" spans="1:9">
      <c r="A372" s="376"/>
      <c r="B372" s="6" t="s">
        <v>722</v>
      </c>
      <c r="C372" s="432"/>
      <c r="F372" s="399"/>
      <c r="G372" s="2534"/>
    </row>
    <row r="373" spans="1:9">
      <c r="A373" s="376"/>
      <c r="B373" s="405"/>
      <c r="C373" s="432"/>
      <c r="D373" s="432"/>
      <c r="E373" s="432"/>
      <c r="F373" s="399"/>
    </row>
    <row r="374" spans="1:9" ht="34.5" customHeight="1">
      <c r="A374" s="376"/>
      <c r="B374" s="2149" t="s">
        <v>782</v>
      </c>
      <c r="C374" s="2149"/>
      <c r="D374" s="2149"/>
      <c r="E374" s="2149"/>
      <c r="F374" s="399"/>
    </row>
    <row r="375" spans="1:9">
      <c r="A375" s="376"/>
      <c r="B375" s="400" t="s">
        <v>783</v>
      </c>
      <c r="C375" s="401" t="s">
        <v>7</v>
      </c>
      <c r="D375" s="401" t="s">
        <v>8</v>
      </c>
      <c r="E375" s="401" t="s">
        <v>0</v>
      </c>
      <c r="F375" s="399"/>
    </row>
    <row r="376" spans="1:9">
      <c r="A376" s="376"/>
      <c r="B376" s="403" t="s">
        <v>784</v>
      </c>
      <c r="C376" s="33">
        <v>100</v>
      </c>
      <c r="D376" s="33">
        <v>100</v>
      </c>
      <c r="E376" s="33">
        <v>100</v>
      </c>
      <c r="F376" s="399"/>
      <c r="G376" s="2522">
        <f>+C376/$C$376*100</f>
        <v>100</v>
      </c>
      <c r="H376" s="2522">
        <f>+D376/$D$376*100</f>
        <v>100</v>
      </c>
      <c r="I376" s="2522">
        <f>+E376/$E$376*100</f>
        <v>100</v>
      </c>
    </row>
    <row r="377" spans="1:9">
      <c r="A377" s="383"/>
      <c r="B377" s="437" t="s">
        <v>785</v>
      </c>
      <c r="C377" s="431">
        <v>6.1896395779902766</v>
      </c>
      <c r="D377" s="431">
        <v>0.19648392658294245</v>
      </c>
      <c r="E377" s="431">
        <v>5.3056633014439321</v>
      </c>
      <c r="F377" s="399"/>
      <c r="G377" s="2522">
        <f t="shared" ref="G377:G398" si="49">+C377/$C$376*100</f>
        <v>6.1896395779902766</v>
      </c>
      <c r="H377" s="2522">
        <f t="shared" ref="H377:H398" si="50">+D377/$D$376*100</f>
        <v>0.19648392658294245</v>
      </c>
      <c r="I377" s="2522">
        <f t="shared" ref="I377:I398" si="51">+E377/$E$376*100</f>
        <v>5.3056633014439321</v>
      </c>
    </row>
    <row r="378" spans="1:9">
      <c r="A378" s="383"/>
      <c r="B378" s="437" t="s">
        <v>786</v>
      </c>
      <c r="C378" s="431">
        <v>3.6835105591688335</v>
      </c>
      <c r="D378" s="431">
        <v>1.733529960574232</v>
      </c>
      <c r="E378" s="431">
        <v>3.3959136671669796</v>
      </c>
      <c r="F378" s="399"/>
      <c r="G378" s="2522">
        <f t="shared" si="49"/>
        <v>3.6835105591688335</v>
      </c>
      <c r="H378" s="2522">
        <f t="shared" si="50"/>
        <v>1.733529960574232</v>
      </c>
      <c r="I378" s="2522">
        <f t="shared" si="51"/>
        <v>3.3959136671669796</v>
      </c>
    </row>
    <row r="379" spans="1:9">
      <c r="A379" s="383"/>
      <c r="B379" s="437" t="s">
        <v>787</v>
      </c>
      <c r="C379" s="431">
        <v>6.5619179663558516</v>
      </c>
      <c r="D379" s="431">
        <v>0.74423124051438372</v>
      </c>
      <c r="E379" s="431">
        <v>5.7038844955621801</v>
      </c>
      <c r="F379" s="399"/>
      <c r="G379" s="2522">
        <f t="shared" si="49"/>
        <v>6.5619179663558516</v>
      </c>
      <c r="H379" s="2522">
        <f t="shared" si="50"/>
        <v>0.74423124051438372</v>
      </c>
      <c r="I379" s="2522">
        <f t="shared" si="51"/>
        <v>5.7038844955621801</v>
      </c>
    </row>
    <row r="380" spans="1:9" ht="25.5">
      <c r="A380" s="383"/>
      <c r="B380" s="437" t="s">
        <v>788</v>
      </c>
      <c r="C380" s="431">
        <v>1.9033429929843562</v>
      </c>
      <c r="D380" s="431">
        <v>0.38350910834132307</v>
      </c>
      <c r="E380" s="431">
        <v>1.6791871722046678</v>
      </c>
      <c r="F380" s="399"/>
      <c r="G380" s="2522">
        <f t="shared" si="49"/>
        <v>1.9033429929843562</v>
      </c>
      <c r="H380" s="2522">
        <f t="shared" si="50"/>
        <v>0.38350910834132307</v>
      </c>
      <c r="I380" s="2522">
        <f t="shared" si="51"/>
        <v>1.6791871722046678</v>
      </c>
    </row>
    <row r="381" spans="1:9" ht="25.5">
      <c r="A381" s="383"/>
      <c r="B381" s="437" t="s">
        <v>789</v>
      </c>
      <c r="C381" s="431">
        <v>1.799134796760546</v>
      </c>
      <c r="D381" s="431">
        <v>7.5240015649923261E-2</v>
      </c>
      <c r="E381" s="431">
        <v>1.5448826357170169</v>
      </c>
      <c r="F381" s="399"/>
      <c r="G381" s="2522">
        <f t="shared" si="49"/>
        <v>1.799134796760546</v>
      </c>
      <c r="H381" s="2522">
        <f t="shared" si="50"/>
        <v>7.5240015649923261E-2</v>
      </c>
      <c r="I381" s="2522">
        <f t="shared" si="51"/>
        <v>1.5448826357170169</v>
      </c>
    </row>
    <row r="382" spans="1:9">
      <c r="A382" s="383"/>
      <c r="B382" s="437" t="s">
        <v>790</v>
      </c>
      <c r="C382" s="431">
        <v>34.960250635216269</v>
      </c>
      <c r="D382" s="431">
        <v>1.7447084771850776</v>
      </c>
      <c r="E382" s="431">
        <v>30.061388206692019</v>
      </c>
      <c r="F382" s="399"/>
      <c r="G382" s="2522">
        <f t="shared" si="49"/>
        <v>34.960250635216269</v>
      </c>
      <c r="H382" s="2522">
        <f t="shared" si="50"/>
        <v>1.7447084771850776</v>
      </c>
      <c r="I382" s="2522">
        <f t="shared" si="51"/>
        <v>30.061388206692019</v>
      </c>
    </row>
    <row r="383" spans="1:9" ht="25.5">
      <c r="A383" s="383"/>
      <c r="B383" s="437" t="s">
        <v>791</v>
      </c>
      <c r="C383" s="431">
        <v>8.8199853617608746</v>
      </c>
      <c r="D383" s="431">
        <v>2.787750065566299</v>
      </c>
      <c r="E383" s="431">
        <v>7.9303721656067516</v>
      </c>
      <c r="F383" s="399"/>
      <c r="G383" s="2522">
        <f t="shared" si="49"/>
        <v>8.8199853617608746</v>
      </c>
      <c r="H383" s="2522">
        <f t="shared" si="50"/>
        <v>2.787750065566299</v>
      </c>
      <c r="I383" s="2522">
        <f t="shared" si="51"/>
        <v>7.9303721656067516</v>
      </c>
    </row>
    <row r="384" spans="1:9">
      <c r="A384" s="383"/>
      <c r="B384" s="437" t="s">
        <v>792</v>
      </c>
      <c r="C384" s="431">
        <v>4.2935115707544647</v>
      </c>
      <c r="D384" s="431">
        <v>1.0894754266108888</v>
      </c>
      <c r="E384" s="431">
        <v>3.8209577219718542</v>
      </c>
      <c r="F384" s="399"/>
      <c r="G384" s="2522">
        <f t="shared" si="49"/>
        <v>4.2935115707544647</v>
      </c>
      <c r="H384" s="2522">
        <f t="shared" si="50"/>
        <v>1.0894754266108888</v>
      </c>
      <c r="I384" s="2522">
        <f t="shared" si="51"/>
        <v>3.8209577219718542</v>
      </c>
    </row>
    <row r="385" spans="1:9">
      <c r="A385" s="383"/>
      <c r="B385" s="437" t="s">
        <v>793</v>
      </c>
      <c r="C385" s="431">
        <v>2.8109435713733166</v>
      </c>
      <c r="D385" s="431">
        <v>6.0742339491549471</v>
      </c>
      <c r="E385" s="431">
        <v>3.292173241438086</v>
      </c>
      <c r="F385" s="399"/>
      <c r="G385" s="2522">
        <f t="shared" si="49"/>
        <v>2.8109435713733166</v>
      </c>
      <c r="H385" s="2522">
        <f t="shared" si="50"/>
        <v>6.0742339491549471</v>
      </c>
      <c r="I385" s="2522">
        <f t="shared" si="51"/>
        <v>3.292173241438086</v>
      </c>
    </row>
    <row r="386" spans="1:9">
      <c r="A386" s="383"/>
      <c r="B386" s="437" t="s">
        <v>794</v>
      </c>
      <c r="C386" s="431">
        <v>1.1183227910242601</v>
      </c>
      <c r="D386" s="431">
        <v>1.0099359814952555</v>
      </c>
      <c r="E386" s="431">
        <v>1.1023371398967541</v>
      </c>
      <c r="F386" s="399"/>
      <c r="G386" s="2522">
        <f t="shared" si="49"/>
        <v>1.1183227910242601</v>
      </c>
      <c r="H386" s="2522">
        <f t="shared" si="50"/>
        <v>1.0099359814952555</v>
      </c>
      <c r="I386" s="2522">
        <f t="shared" si="51"/>
        <v>1.1023371398967541</v>
      </c>
    </row>
    <row r="387" spans="1:9">
      <c r="A387" s="383"/>
      <c r="B387" s="437" t="s">
        <v>795</v>
      </c>
      <c r="C387" s="431">
        <v>1.780316328777231</v>
      </c>
      <c r="D387" s="431">
        <v>3.0809711551277146</v>
      </c>
      <c r="E387" s="431">
        <v>1.9722094871760729</v>
      </c>
      <c r="F387" s="399"/>
      <c r="G387" s="2522">
        <f t="shared" si="49"/>
        <v>1.780316328777231</v>
      </c>
      <c r="H387" s="2522">
        <f t="shared" si="50"/>
        <v>3.0809711551277146</v>
      </c>
      <c r="I387" s="2522">
        <f t="shared" si="51"/>
        <v>1.9722094871760729</v>
      </c>
    </row>
    <row r="388" spans="1:9">
      <c r="A388" s="383"/>
      <c r="B388" s="437" t="s">
        <v>796</v>
      </c>
      <c r="C388" s="431">
        <v>0.96398160104252828</v>
      </c>
      <c r="D388" s="431">
        <v>8.9428132886765932E-2</v>
      </c>
      <c r="E388" s="431">
        <v>0.83499628728488595</v>
      </c>
      <c r="F388" s="399"/>
      <c r="G388" s="2522">
        <f t="shared" si="49"/>
        <v>0.96398160104252828</v>
      </c>
      <c r="H388" s="2522">
        <f t="shared" si="50"/>
        <v>8.9428132886765932E-2</v>
      </c>
      <c r="I388" s="2522">
        <f t="shared" si="51"/>
        <v>0.83499628728488595</v>
      </c>
    </row>
    <row r="389" spans="1:9" ht="25.5">
      <c r="A389" s="383"/>
      <c r="B389" s="437" t="s">
        <v>797</v>
      </c>
      <c r="C389" s="431">
        <v>1.718877377970045</v>
      </c>
      <c r="D389" s="431">
        <v>1.4304201832416839</v>
      </c>
      <c r="E389" s="431">
        <v>1.6763336763869416</v>
      </c>
      <c r="F389" s="399"/>
      <c r="G389" s="2522">
        <f t="shared" si="49"/>
        <v>1.718877377970045</v>
      </c>
      <c r="H389" s="2522">
        <f t="shared" si="50"/>
        <v>1.4304201832416839</v>
      </c>
      <c r="I389" s="2522">
        <f t="shared" si="51"/>
        <v>1.6763336763869416</v>
      </c>
    </row>
    <row r="390" spans="1:9" ht="25.5">
      <c r="A390" s="383"/>
      <c r="B390" s="437" t="s">
        <v>798</v>
      </c>
      <c r="C390" s="431">
        <v>4.6706991246809038</v>
      </c>
      <c r="D390" s="431">
        <v>2.3466286023844636</v>
      </c>
      <c r="E390" s="431">
        <v>4.3279922232727319</v>
      </c>
      <c r="F390" s="399"/>
      <c r="G390" s="2522">
        <f t="shared" si="49"/>
        <v>4.6706991246809038</v>
      </c>
      <c r="H390" s="2522">
        <f t="shared" si="50"/>
        <v>2.3466286023844636</v>
      </c>
      <c r="I390" s="2522">
        <f t="shared" si="51"/>
        <v>4.3279922232727319</v>
      </c>
    </row>
    <row r="391" spans="1:9" ht="25.5">
      <c r="A391" s="383"/>
      <c r="B391" s="437" t="s">
        <v>799</v>
      </c>
      <c r="C391" s="431">
        <v>7.1382242506828204</v>
      </c>
      <c r="D391" s="431">
        <v>7.001190941962002</v>
      </c>
      <c r="E391" s="431">
        <v>7.1179502007909887</v>
      </c>
      <c r="F391" s="399"/>
      <c r="G391" s="2522">
        <f t="shared" si="49"/>
        <v>7.1382242506828204</v>
      </c>
      <c r="H391" s="2522">
        <f t="shared" si="50"/>
        <v>7.001190941962002</v>
      </c>
      <c r="I391" s="2522">
        <f t="shared" si="51"/>
        <v>7.1179502007909887</v>
      </c>
    </row>
    <row r="392" spans="1:9">
      <c r="A392" s="383"/>
      <c r="B392" s="437" t="s">
        <v>4</v>
      </c>
      <c r="C392" s="431">
        <v>1.5000476040296811</v>
      </c>
      <c r="D392" s="431">
        <v>10.617441065570599</v>
      </c>
      <c r="E392" s="431">
        <v>2.8448085082367744</v>
      </c>
      <c r="F392" s="399"/>
      <c r="G392" s="2522">
        <f t="shared" si="49"/>
        <v>1.5000476040296811</v>
      </c>
      <c r="H392" s="2522">
        <f t="shared" si="50"/>
        <v>10.617441065570599</v>
      </c>
      <c r="I392" s="2522">
        <f t="shared" si="51"/>
        <v>2.8448085082367744</v>
      </c>
    </row>
    <row r="393" spans="1:9">
      <c r="A393" s="383"/>
      <c r="B393" s="437" t="s">
        <v>800</v>
      </c>
      <c r="C393" s="431">
        <v>2.0607338161175344</v>
      </c>
      <c r="D393" s="431">
        <v>9.8112980407499926</v>
      </c>
      <c r="E393" s="431">
        <v>3.2038416931249141</v>
      </c>
      <c r="F393" s="399"/>
      <c r="G393" s="2522">
        <f t="shared" si="49"/>
        <v>2.0607338161175344</v>
      </c>
      <c r="H393" s="2522">
        <f t="shared" si="50"/>
        <v>9.8112980407499926</v>
      </c>
      <c r="I393" s="2522">
        <f t="shared" si="51"/>
        <v>3.2038416931249141</v>
      </c>
    </row>
    <row r="394" spans="1:9">
      <c r="A394" s="383"/>
      <c r="B394" s="437" t="s">
        <v>801</v>
      </c>
      <c r="C394" s="431">
        <v>0.96427912622803513</v>
      </c>
      <c r="D394" s="431">
        <v>3.394399563177966</v>
      </c>
      <c r="E394" s="431">
        <v>1.322690428043396</v>
      </c>
      <c r="F394" s="399"/>
      <c r="G394" s="2522">
        <f t="shared" si="49"/>
        <v>0.96427912622803513</v>
      </c>
      <c r="H394" s="2522">
        <f t="shared" si="50"/>
        <v>3.394399563177966</v>
      </c>
      <c r="I394" s="2522">
        <f t="shared" si="51"/>
        <v>1.322690428043396</v>
      </c>
    </row>
    <row r="395" spans="1:9">
      <c r="A395" s="383"/>
      <c r="B395" s="437" t="s">
        <v>802</v>
      </c>
      <c r="C395" s="431">
        <v>0.88982344855492013</v>
      </c>
      <c r="D395" s="431">
        <v>0.6569528223604727</v>
      </c>
      <c r="E395" s="431">
        <v>0.855414635136172</v>
      </c>
      <c r="F395" s="399"/>
      <c r="G395" s="2522">
        <f t="shared" si="49"/>
        <v>0.88982344855492013</v>
      </c>
      <c r="H395" s="2522">
        <f t="shared" si="50"/>
        <v>0.6569528223604727</v>
      </c>
      <c r="I395" s="2522">
        <f t="shared" si="51"/>
        <v>0.855414635136172</v>
      </c>
    </row>
    <row r="396" spans="1:9" ht="25.5">
      <c r="A396" s="383"/>
      <c r="B396" s="437" t="s">
        <v>803</v>
      </c>
      <c r="C396" s="431">
        <v>5.7556990949283859</v>
      </c>
      <c r="D396" s="431">
        <v>44.309920073606236</v>
      </c>
      <c r="E396" s="431">
        <v>11.441947529918904</v>
      </c>
      <c r="F396" s="399"/>
      <c r="G396" s="2522">
        <f t="shared" si="49"/>
        <v>5.7556990949283859</v>
      </c>
      <c r="H396" s="2522">
        <f t="shared" si="50"/>
        <v>44.309920073606236</v>
      </c>
      <c r="I396" s="2522">
        <f t="shared" si="51"/>
        <v>11.441947529918904</v>
      </c>
    </row>
    <row r="397" spans="1:9" ht="25.5">
      <c r="A397" s="383"/>
      <c r="B397" s="437" t="s">
        <v>804</v>
      </c>
      <c r="C397" s="431">
        <v>7.6612735268040438E-2</v>
      </c>
      <c r="D397" s="431">
        <v>0.2201307886443469</v>
      </c>
      <c r="E397" s="431">
        <v>9.7779790020754417E-2</v>
      </c>
      <c r="F397" s="399"/>
      <c r="G397" s="2522">
        <f t="shared" si="49"/>
        <v>7.6612735268040438E-2</v>
      </c>
      <c r="H397" s="2522">
        <f t="shared" si="50"/>
        <v>0.2201307886443469</v>
      </c>
      <c r="I397" s="2522">
        <f t="shared" si="51"/>
        <v>9.7779790020754417E-2</v>
      </c>
    </row>
    <row r="398" spans="1:9">
      <c r="A398" s="383"/>
      <c r="B398" s="437" t="s">
        <v>31</v>
      </c>
      <c r="C398" s="431">
        <v>0.34014566833082421</v>
      </c>
      <c r="D398" s="431">
        <v>1.2016905356659171</v>
      </c>
      <c r="E398" s="431">
        <v>0.46721238188905223</v>
      </c>
      <c r="F398" s="399"/>
      <c r="G398" s="2522">
        <f t="shared" si="49"/>
        <v>0.34014566833082421</v>
      </c>
      <c r="H398" s="2522">
        <f t="shared" si="50"/>
        <v>1.2016905356659171</v>
      </c>
      <c r="I398" s="2522">
        <f t="shared" si="51"/>
        <v>0.46721238188905223</v>
      </c>
    </row>
    <row r="399" spans="1:9">
      <c r="A399" s="376"/>
      <c r="B399" s="6" t="s">
        <v>722</v>
      </c>
      <c r="C399" s="438"/>
      <c r="D399" s="439"/>
      <c r="E399" s="439"/>
      <c r="F399" s="399"/>
    </row>
    <row r="400" spans="1:9">
      <c r="A400" s="376"/>
      <c r="B400" s="42" t="s">
        <v>13</v>
      </c>
      <c r="C400" s="438"/>
      <c r="D400" s="439"/>
      <c r="E400" s="439"/>
      <c r="F400" s="399"/>
    </row>
    <row r="401" spans="1:10">
      <c r="A401" s="376"/>
      <c r="B401" s="42"/>
      <c r="C401" s="438"/>
      <c r="D401" s="439"/>
      <c r="E401" s="439"/>
      <c r="F401" s="399"/>
    </row>
    <row r="402" spans="1:10" ht="30" customHeight="1">
      <c r="A402" s="376"/>
      <c r="B402" s="2149" t="s">
        <v>805</v>
      </c>
      <c r="C402" s="2149"/>
      <c r="D402" s="2149"/>
      <c r="E402" s="2149"/>
      <c r="F402" s="399"/>
      <c r="G402" s="2520"/>
    </row>
    <row r="403" spans="1:10" ht="15">
      <c r="A403" s="376"/>
      <c r="B403" s="434" t="s">
        <v>23</v>
      </c>
      <c r="C403" s="479"/>
      <c r="D403" s="479"/>
      <c r="E403" s="479"/>
      <c r="F403" s="399"/>
      <c r="G403" s="2520"/>
    </row>
    <row r="404" spans="1:10">
      <c r="A404" s="376"/>
      <c r="B404" s="400" t="s">
        <v>783</v>
      </c>
      <c r="C404" s="401" t="s">
        <v>7</v>
      </c>
      <c r="D404" s="401" t="s">
        <v>8</v>
      </c>
      <c r="E404" s="401" t="s">
        <v>0</v>
      </c>
      <c r="F404" s="399"/>
      <c r="G404" s="2544"/>
    </row>
    <row r="405" spans="1:10">
      <c r="A405" s="376"/>
      <c r="B405" s="403" t="s">
        <v>784</v>
      </c>
      <c r="C405" s="33">
        <v>100</v>
      </c>
      <c r="D405" s="33">
        <v>100</v>
      </c>
      <c r="E405" s="33">
        <v>100</v>
      </c>
      <c r="F405" s="399"/>
      <c r="H405" s="2529"/>
      <c r="I405" s="2529"/>
      <c r="J405" s="2529"/>
    </row>
    <row r="406" spans="1:10">
      <c r="A406" s="383"/>
      <c r="B406" s="437" t="s">
        <v>785</v>
      </c>
      <c r="C406" s="435">
        <v>6.1896395779902766</v>
      </c>
      <c r="D406" s="435">
        <v>0.19648392658294245</v>
      </c>
      <c r="E406" s="435">
        <v>5.3056633014439321</v>
      </c>
      <c r="F406" s="399"/>
      <c r="G406" s="2534"/>
    </row>
    <row r="407" spans="1:10">
      <c r="A407" s="383"/>
      <c r="B407" s="437" t="s">
        <v>786</v>
      </c>
      <c r="C407" s="435">
        <v>3.6835105591688335</v>
      </c>
      <c r="D407" s="435">
        <v>1.733529960574232</v>
      </c>
      <c r="E407" s="435">
        <v>3.3959136671669796</v>
      </c>
      <c r="F407" s="399"/>
      <c r="G407" s="2534"/>
    </row>
    <row r="408" spans="1:10">
      <c r="A408" s="383"/>
      <c r="B408" s="437" t="s">
        <v>787</v>
      </c>
      <c r="C408" s="435">
        <v>6.5619179663558516</v>
      </c>
      <c r="D408" s="435">
        <v>0.74423124051438372</v>
      </c>
      <c r="E408" s="435">
        <v>5.7038844955621801</v>
      </c>
      <c r="F408" s="399"/>
      <c r="G408" s="2534"/>
    </row>
    <row r="409" spans="1:10" ht="25.5">
      <c r="A409" s="383"/>
      <c r="B409" s="437" t="s">
        <v>788</v>
      </c>
      <c r="C409" s="435">
        <v>1.9033429929843562</v>
      </c>
      <c r="D409" s="435">
        <v>0.38350910834132307</v>
      </c>
      <c r="E409" s="435">
        <v>1.6791871722046678</v>
      </c>
      <c r="F409" s="399"/>
      <c r="G409" s="2534"/>
    </row>
    <row r="410" spans="1:10" ht="25.5">
      <c r="A410" s="383"/>
      <c r="B410" s="437" t="s">
        <v>789</v>
      </c>
      <c r="C410" s="435">
        <v>1.799134796760546</v>
      </c>
      <c r="D410" s="435">
        <v>7.5240015649923261E-2</v>
      </c>
      <c r="E410" s="435">
        <v>1.5448826357170169</v>
      </c>
      <c r="F410" s="440"/>
      <c r="G410" s="2534"/>
    </row>
    <row r="411" spans="1:10">
      <c r="A411" s="383"/>
      <c r="B411" s="437" t="s">
        <v>790</v>
      </c>
      <c r="C411" s="435">
        <v>34.960250635216269</v>
      </c>
      <c r="D411" s="435">
        <v>1.7447084771850776</v>
      </c>
      <c r="E411" s="435">
        <v>30.061388206692019</v>
      </c>
      <c r="F411" s="440"/>
      <c r="G411" s="2534"/>
    </row>
    <row r="412" spans="1:10" ht="25.5">
      <c r="A412" s="383"/>
      <c r="B412" s="437" t="s">
        <v>791</v>
      </c>
      <c r="C412" s="435">
        <v>8.8199853617608746</v>
      </c>
      <c r="D412" s="435">
        <v>2.787750065566299</v>
      </c>
      <c r="E412" s="435">
        <v>7.9303721656067516</v>
      </c>
      <c r="F412" s="440"/>
      <c r="G412" s="2534"/>
    </row>
    <row r="413" spans="1:10">
      <c r="A413" s="383"/>
      <c r="B413" s="437" t="s">
        <v>792</v>
      </c>
      <c r="C413" s="435">
        <v>4.2935115707544647</v>
      </c>
      <c r="D413" s="435">
        <v>1.0894754266108888</v>
      </c>
      <c r="E413" s="435">
        <v>3.8209577219718542</v>
      </c>
      <c r="F413" s="440"/>
      <c r="G413" s="2534"/>
    </row>
    <row r="414" spans="1:10">
      <c r="A414" s="383"/>
      <c r="B414" s="437" t="s">
        <v>793</v>
      </c>
      <c r="C414" s="435">
        <v>2.8109435713733166</v>
      </c>
      <c r="D414" s="435">
        <v>6.0742339491549471</v>
      </c>
      <c r="E414" s="435">
        <v>3.292173241438086</v>
      </c>
      <c r="F414" s="440"/>
      <c r="G414" s="2534"/>
    </row>
    <row r="415" spans="1:10">
      <c r="A415" s="383"/>
      <c r="B415" s="437" t="s">
        <v>794</v>
      </c>
      <c r="C415" s="435">
        <v>1.1183227910242601</v>
      </c>
      <c r="D415" s="435">
        <v>1.0099359814952555</v>
      </c>
      <c r="E415" s="435">
        <v>1.1023371398967541</v>
      </c>
      <c r="F415" s="440"/>
      <c r="G415" s="2534"/>
    </row>
    <row r="416" spans="1:10">
      <c r="A416" s="383"/>
      <c r="B416" s="437" t="s">
        <v>795</v>
      </c>
      <c r="C416" s="435">
        <v>1.780316328777231</v>
      </c>
      <c r="D416" s="435">
        <v>3.0809711551277146</v>
      </c>
      <c r="E416" s="435">
        <v>1.9722094871760729</v>
      </c>
      <c r="F416" s="440"/>
      <c r="G416" s="2534"/>
    </row>
    <row r="417" spans="1:9">
      <c r="A417" s="383"/>
      <c r="B417" s="437" t="s">
        <v>796</v>
      </c>
      <c r="C417" s="435">
        <v>0.96398160104252828</v>
      </c>
      <c r="D417" s="435">
        <v>8.9428132886765932E-2</v>
      </c>
      <c r="E417" s="435">
        <v>0.83499628728488595</v>
      </c>
      <c r="F417" s="440"/>
      <c r="G417" s="2534"/>
    </row>
    <row r="418" spans="1:9" ht="25.5">
      <c r="A418" s="383"/>
      <c r="B418" s="437" t="s">
        <v>797</v>
      </c>
      <c r="C418" s="435">
        <v>1.718877377970045</v>
      </c>
      <c r="D418" s="435">
        <v>1.4304201832416839</v>
      </c>
      <c r="E418" s="435">
        <v>1.6763336763869416</v>
      </c>
      <c r="F418" s="440"/>
      <c r="G418" s="2534"/>
    </row>
    <row r="419" spans="1:9" ht="25.5">
      <c r="A419" s="383"/>
      <c r="B419" s="437" t="s">
        <v>798</v>
      </c>
      <c r="C419" s="435">
        <v>4.6706991246809038</v>
      </c>
      <c r="D419" s="435">
        <v>2.3466286023844636</v>
      </c>
      <c r="E419" s="435">
        <v>4.3279922232727319</v>
      </c>
      <c r="F419" s="440"/>
      <c r="G419" s="2534"/>
    </row>
    <row r="420" spans="1:9" ht="25.5">
      <c r="A420" s="383"/>
      <c r="B420" s="437" t="s">
        <v>799</v>
      </c>
      <c r="C420" s="435">
        <v>7.1382242506828204</v>
      </c>
      <c r="D420" s="435">
        <v>7.001190941962002</v>
      </c>
      <c r="E420" s="435">
        <v>7.1179502007909887</v>
      </c>
      <c r="F420" s="440"/>
      <c r="G420" s="2534"/>
    </row>
    <row r="421" spans="1:9">
      <c r="A421" s="383"/>
      <c r="B421" s="437" t="s">
        <v>4</v>
      </c>
      <c r="C421" s="435">
        <v>1.5000476040296811</v>
      </c>
      <c r="D421" s="435">
        <v>10.617441065570599</v>
      </c>
      <c r="E421" s="435">
        <v>2.8448085082367744</v>
      </c>
      <c r="F421" s="440"/>
      <c r="G421" s="2534"/>
    </row>
    <row r="422" spans="1:9">
      <c r="A422" s="383"/>
      <c r="B422" s="437" t="s">
        <v>800</v>
      </c>
      <c r="C422" s="435">
        <v>2.0607338161175344</v>
      </c>
      <c r="D422" s="435">
        <v>9.8112980407499926</v>
      </c>
      <c r="E422" s="435">
        <v>3.2038416931249141</v>
      </c>
      <c r="F422" s="440"/>
      <c r="G422" s="2534"/>
    </row>
    <row r="423" spans="1:9">
      <c r="A423" s="383"/>
      <c r="B423" s="437" t="s">
        <v>801</v>
      </c>
      <c r="C423" s="435">
        <v>0.96427912622803513</v>
      </c>
      <c r="D423" s="435">
        <v>3.394399563177966</v>
      </c>
      <c r="E423" s="435">
        <v>1.322690428043396</v>
      </c>
      <c r="F423" s="440"/>
      <c r="G423" s="2534"/>
    </row>
    <row r="424" spans="1:9">
      <c r="A424" s="383"/>
      <c r="B424" s="437" t="s">
        <v>802</v>
      </c>
      <c r="C424" s="435">
        <v>0.88982344855492013</v>
      </c>
      <c r="D424" s="435">
        <v>0.6569528223604727</v>
      </c>
      <c r="E424" s="435">
        <v>0.855414635136172</v>
      </c>
      <c r="F424" s="440"/>
      <c r="G424" s="2534"/>
    </row>
    <row r="425" spans="1:9" ht="25.5">
      <c r="A425" s="383"/>
      <c r="B425" s="437" t="s">
        <v>803</v>
      </c>
      <c r="C425" s="435">
        <v>5.7556990949283859</v>
      </c>
      <c r="D425" s="435">
        <v>44.309920073606236</v>
      </c>
      <c r="E425" s="435">
        <v>11.441947529918904</v>
      </c>
      <c r="F425" s="440"/>
      <c r="G425" s="2534"/>
    </row>
    <row r="426" spans="1:9" ht="25.5">
      <c r="A426" s="383"/>
      <c r="B426" s="437" t="s">
        <v>804</v>
      </c>
      <c r="C426" s="435">
        <v>7.6612735268040438E-2</v>
      </c>
      <c r="D426" s="435">
        <v>0.2201307886443469</v>
      </c>
      <c r="E426" s="435">
        <v>9.7779790020754417E-2</v>
      </c>
      <c r="F426" s="440"/>
      <c r="G426" s="2534"/>
    </row>
    <row r="427" spans="1:9">
      <c r="A427" s="383"/>
      <c r="B427" s="437" t="s">
        <v>31</v>
      </c>
      <c r="C427" s="435">
        <v>0.34014566833082421</v>
      </c>
      <c r="D427" s="435">
        <v>1.2016905356659171</v>
      </c>
      <c r="E427" s="435">
        <v>0.46721238188905223</v>
      </c>
      <c r="F427" s="440"/>
      <c r="G427" s="2534"/>
    </row>
    <row r="428" spans="1:9">
      <c r="A428" s="376"/>
      <c r="B428" s="6" t="s">
        <v>722</v>
      </c>
      <c r="C428" s="438"/>
      <c r="D428" s="439"/>
      <c r="E428" s="439"/>
      <c r="F428" s="440"/>
      <c r="G428" s="2534"/>
    </row>
    <row r="429" spans="1:9">
      <c r="A429" s="376"/>
      <c r="B429" s="441"/>
      <c r="C429" s="438"/>
      <c r="D429" s="439"/>
      <c r="E429" s="439"/>
      <c r="F429" s="440"/>
      <c r="G429" s="2534"/>
    </row>
    <row r="430" spans="1:9" ht="30" customHeight="1">
      <c r="A430" s="376"/>
      <c r="B430" s="2149" t="s">
        <v>806</v>
      </c>
      <c r="C430" s="2149"/>
      <c r="D430" s="2149"/>
      <c r="E430" s="2149"/>
      <c r="F430" s="440"/>
      <c r="G430" s="2534"/>
    </row>
    <row r="431" spans="1:9">
      <c r="A431" s="376"/>
      <c r="B431" s="400" t="s">
        <v>783</v>
      </c>
      <c r="C431" s="401" t="s">
        <v>7</v>
      </c>
      <c r="D431" s="401" t="s">
        <v>8</v>
      </c>
      <c r="E431" s="401" t="s">
        <v>0</v>
      </c>
      <c r="F431" s="440"/>
      <c r="G431" s="2534"/>
    </row>
    <row r="432" spans="1:9">
      <c r="A432" s="376"/>
      <c r="B432" s="403" t="s">
        <v>784</v>
      </c>
      <c r="C432" s="33">
        <v>100</v>
      </c>
      <c r="D432" s="33">
        <v>100</v>
      </c>
      <c r="E432" s="33">
        <v>100</v>
      </c>
      <c r="F432" s="440"/>
      <c r="G432" s="2546">
        <f>+C432/$C$432*100</f>
        <v>100</v>
      </c>
      <c r="H432" s="2546">
        <f>+D432/$D$432*100</f>
        <v>100</v>
      </c>
      <c r="I432" s="2546">
        <f>+E432/$E$432*100</f>
        <v>100</v>
      </c>
    </row>
    <row r="433" spans="1:9">
      <c r="A433" s="383"/>
      <c r="B433" s="437" t="s">
        <v>785</v>
      </c>
      <c r="C433" s="431">
        <v>0.41535710715991253</v>
      </c>
      <c r="D433" s="431">
        <v>0.21294718909710392</v>
      </c>
      <c r="E433" s="431">
        <v>0.3620388073058618</v>
      </c>
      <c r="F433" s="440"/>
      <c r="G433" s="2546">
        <f t="shared" ref="G433:G454" si="52">+C433/$C$432*100</f>
        <v>0.41535710715991253</v>
      </c>
      <c r="H433" s="2546">
        <f t="shared" ref="H433:H454" si="53">+D433/$D$432*100</f>
        <v>0.21294718909710392</v>
      </c>
      <c r="I433" s="2546">
        <f t="shared" ref="I433:I454" si="54">+E433/$E$432*100</f>
        <v>0.3620388073058618</v>
      </c>
    </row>
    <row r="434" spans="1:9">
      <c r="A434" s="383"/>
      <c r="B434" s="437" t="s">
        <v>786</v>
      </c>
      <c r="C434" s="431">
        <v>7.9162178070477447</v>
      </c>
      <c r="D434" s="431">
        <v>5.3601849598442444</v>
      </c>
      <c r="E434" s="431">
        <v>7.2326404425822721</v>
      </c>
      <c r="F434" s="440"/>
      <c r="G434" s="2546">
        <f t="shared" si="52"/>
        <v>7.9162178070477447</v>
      </c>
      <c r="H434" s="2546">
        <f t="shared" si="53"/>
        <v>5.3601849598442444</v>
      </c>
      <c r="I434" s="2546">
        <f t="shared" si="54"/>
        <v>7.2326404425822721</v>
      </c>
    </row>
    <row r="435" spans="1:9">
      <c r="A435" s="383"/>
      <c r="B435" s="437" t="s">
        <v>787</v>
      </c>
      <c r="C435" s="431">
        <v>2.5676621169885498</v>
      </c>
      <c r="D435" s="431">
        <v>1.241177902165977</v>
      </c>
      <c r="E435" s="431">
        <v>2.2129113615099865</v>
      </c>
      <c r="F435" s="440"/>
      <c r="G435" s="2546">
        <f t="shared" si="52"/>
        <v>2.5676621169885498</v>
      </c>
      <c r="H435" s="2546">
        <f t="shared" si="53"/>
        <v>1.241177902165977</v>
      </c>
      <c r="I435" s="2546">
        <f t="shared" si="54"/>
        <v>2.2129113615099865</v>
      </c>
    </row>
    <row r="436" spans="1:9" ht="25.5">
      <c r="A436" s="383"/>
      <c r="B436" s="437" t="s">
        <v>788</v>
      </c>
      <c r="C436" s="431">
        <v>1.0772630854147462</v>
      </c>
      <c r="D436" s="431">
        <v>1.8587247505475784</v>
      </c>
      <c r="E436" s="431">
        <v>1.2862547288776798</v>
      </c>
      <c r="F436" s="440"/>
      <c r="G436" s="2546">
        <f t="shared" si="52"/>
        <v>1.0772630854147462</v>
      </c>
      <c r="H436" s="2546">
        <f t="shared" si="53"/>
        <v>1.8587247505475784</v>
      </c>
      <c r="I436" s="2546">
        <f t="shared" si="54"/>
        <v>1.2862547288776798</v>
      </c>
    </row>
    <row r="437" spans="1:9" ht="25.5">
      <c r="A437" s="383"/>
      <c r="B437" s="437" t="s">
        <v>789</v>
      </c>
      <c r="C437" s="431">
        <v>0.22211610008551469</v>
      </c>
      <c r="D437" s="431">
        <v>0.16123144317352153</v>
      </c>
      <c r="E437" s="431">
        <v>0.2058332994345686</v>
      </c>
      <c r="F437" s="440"/>
      <c r="G437" s="2546">
        <f t="shared" si="52"/>
        <v>0.22211610008551469</v>
      </c>
      <c r="H437" s="2546">
        <f t="shared" si="53"/>
        <v>0.16123144317352153</v>
      </c>
      <c r="I437" s="2546">
        <f t="shared" si="54"/>
        <v>0.2058332994345686</v>
      </c>
    </row>
    <row r="438" spans="1:9">
      <c r="A438" s="383"/>
      <c r="B438" s="437" t="s">
        <v>790</v>
      </c>
      <c r="C438" s="431">
        <v>1.3837833035327567</v>
      </c>
      <c r="D438" s="431">
        <v>0.41981017279143346</v>
      </c>
      <c r="E438" s="431">
        <v>1.1259813692389049</v>
      </c>
      <c r="F438" s="440"/>
      <c r="G438" s="2546">
        <f t="shared" si="52"/>
        <v>1.3837833035327567</v>
      </c>
      <c r="H438" s="2546">
        <f t="shared" si="53"/>
        <v>0.41981017279143346</v>
      </c>
      <c r="I438" s="2546">
        <f t="shared" si="54"/>
        <v>1.1259813692389049</v>
      </c>
    </row>
    <row r="439" spans="1:9" ht="25.5">
      <c r="A439" s="383"/>
      <c r="B439" s="437" t="s">
        <v>791</v>
      </c>
      <c r="C439" s="431">
        <v>0.97508967937540958</v>
      </c>
      <c r="D439" s="431">
        <v>0.25553662691652468</v>
      </c>
      <c r="E439" s="431">
        <v>0.78265468006345851</v>
      </c>
      <c r="F439" s="440"/>
      <c r="G439" s="2546">
        <f t="shared" si="52"/>
        <v>0.97508967937540958</v>
      </c>
      <c r="H439" s="2546">
        <f t="shared" si="53"/>
        <v>0.25553662691652468</v>
      </c>
      <c r="I439" s="2546">
        <f t="shared" si="54"/>
        <v>0.78265468006345851</v>
      </c>
    </row>
    <row r="440" spans="1:9">
      <c r="A440" s="383"/>
      <c r="B440" s="437" t="s">
        <v>792</v>
      </c>
      <c r="C440" s="431">
        <v>1.965727485756805</v>
      </c>
      <c r="D440" s="431">
        <v>3.1333657824288146</v>
      </c>
      <c r="E440" s="431">
        <v>2.277183419436196</v>
      </c>
      <c r="F440" s="440"/>
      <c r="G440" s="2546">
        <f t="shared" si="52"/>
        <v>1.965727485756805</v>
      </c>
      <c r="H440" s="2546">
        <f t="shared" si="53"/>
        <v>3.1333657824288146</v>
      </c>
      <c r="I440" s="2546">
        <f t="shared" si="54"/>
        <v>2.277183419436196</v>
      </c>
    </row>
    <row r="441" spans="1:9">
      <c r="A441" s="383"/>
      <c r="B441" s="437" t="s">
        <v>793</v>
      </c>
      <c r="C441" s="431">
        <v>0.17769288006841177</v>
      </c>
      <c r="D441" s="431">
        <v>0</v>
      </c>
      <c r="E441" s="431">
        <v>0.13017125655941097</v>
      </c>
      <c r="F441" s="440"/>
      <c r="G441" s="2546">
        <f t="shared" si="52"/>
        <v>0.17769288006841177</v>
      </c>
      <c r="H441" s="2546">
        <f t="shared" si="53"/>
        <v>0</v>
      </c>
      <c r="I441" s="2546">
        <f t="shared" si="54"/>
        <v>0.13017125655941097</v>
      </c>
    </row>
    <row r="442" spans="1:9">
      <c r="A442" s="383"/>
      <c r="B442" s="437" t="s">
        <v>794</v>
      </c>
      <c r="C442" s="431">
        <v>0.59527114822917937</v>
      </c>
      <c r="D442" s="431">
        <v>1.3172304697006572</v>
      </c>
      <c r="E442" s="431">
        <v>0.78834967253793276</v>
      </c>
      <c r="F442" s="440"/>
      <c r="G442" s="2546">
        <f t="shared" si="52"/>
        <v>0.59527114822917937</v>
      </c>
      <c r="H442" s="2546">
        <f t="shared" si="53"/>
        <v>1.3172304697006572</v>
      </c>
      <c r="I442" s="2546">
        <f t="shared" si="54"/>
        <v>0.78834967253793276</v>
      </c>
    </row>
    <row r="443" spans="1:9">
      <c r="A443" s="383"/>
      <c r="B443" s="437" t="s">
        <v>795</v>
      </c>
      <c r="C443" s="431">
        <v>1.4637450995635419</v>
      </c>
      <c r="D443" s="431">
        <v>6.5344366025797029</v>
      </c>
      <c r="E443" s="431">
        <v>2.8198348452182405</v>
      </c>
      <c r="F443" s="440"/>
      <c r="G443" s="2546">
        <f t="shared" si="52"/>
        <v>1.4637450995635419</v>
      </c>
      <c r="H443" s="2546">
        <f t="shared" si="53"/>
        <v>6.5344366025797029</v>
      </c>
      <c r="I443" s="2546">
        <f t="shared" si="54"/>
        <v>2.8198348452182405</v>
      </c>
    </row>
    <row r="444" spans="1:9">
      <c r="A444" s="383"/>
      <c r="B444" s="437" t="s">
        <v>796</v>
      </c>
      <c r="C444" s="431">
        <v>0.46866497118043604</v>
      </c>
      <c r="D444" s="431">
        <v>0.10647359454855196</v>
      </c>
      <c r="E444" s="431">
        <v>0.37180165154781758</v>
      </c>
      <c r="F444" s="440"/>
      <c r="G444" s="2546">
        <f t="shared" si="52"/>
        <v>0.46866497118043604</v>
      </c>
      <c r="H444" s="2546">
        <f t="shared" si="53"/>
        <v>0.10647359454855196</v>
      </c>
      <c r="I444" s="2546">
        <f t="shared" si="54"/>
        <v>0.37180165154781758</v>
      </c>
    </row>
    <row r="445" spans="1:9" ht="25.5">
      <c r="A445" s="383"/>
      <c r="B445" s="437" t="s">
        <v>797</v>
      </c>
      <c r="C445" s="431">
        <v>0.5508479282120764</v>
      </c>
      <c r="D445" s="431">
        <v>0.6205889510829885</v>
      </c>
      <c r="E445" s="431">
        <v>0.56949924744742297</v>
      </c>
      <c r="F445" s="440"/>
      <c r="G445" s="2546">
        <f t="shared" si="52"/>
        <v>0.5508479282120764</v>
      </c>
      <c r="H445" s="2546">
        <f t="shared" si="53"/>
        <v>0.6205889510829885</v>
      </c>
      <c r="I445" s="2546">
        <f t="shared" si="54"/>
        <v>0.56949924744742297</v>
      </c>
    </row>
    <row r="446" spans="1:9" ht="25.5">
      <c r="A446" s="383"/>
      <c r="B446" s="437" t="s">
        <v>798</v>
      </c>
      <c r="C446" s="431">
        <v>0.92400297635574125</v>
      </c>
      <c r="D446" s="431">
        <v>1.6518617668532489</v>
      </c>
      <c r="E446" s="431">
        <v>1.1186592360574381</v>
      </c>
      <c r="F446" s="440"/>
      <c r="G446" s="2546">
        <f t="shared" si="52"/>
        <v>0.92400297635574125</v>
      </c>
      <c r="H446" s="2546">
        <f t="shared" si="53"/>
        <v>1.6518617668532489</v>
      </c>
      <c r="I446" s="2546">
        <f t="shared" si="54"/>
        <v>1.1186592360574381</v>
      </c>
    </row>
    <row r="447" spans="1:9" ht="25.5">
      <c r="A447" s="383"/>
      <c r="B447" s="437" t="s">
        <v>799</v>
      </c>
      <c r="C447" s="431">
        <v>73.19280788067924</v>
      </c>
      <c r="D447" s="431">
        <v>44.502920418593334</v>
      </c>
      <c r="E447" s="431">
        <v>65.520074848472518</v>
      </c>
      <c r="F447" s="440"/>
      <c r="G447" s="2546">
        <f t="shared" si="52"/>
        <v>73.19280788067924</v>
      </c>
      <c r="H447" s="2546">
        <f t="shared" si="53"/>
        <v>44.502920418593334</v>
      </c>
      <c r="I447" s="2546">
        <f t="shared" si="54"/>
        <v>65.520074848472518</v>
      </c>
    </row>
    <row r="448" spans="1:9">
      <c r="A448" s="383"/>
      <c r="B448" s="437" t="s">
        <v>4</v>
      </c>
      <c r="C448" s="431">
        <v>1.882433948224737</v>
      </c>
      <c r="D448" s="431">
        <v>21.58067656364079</v>
      </c>
      <c r="E448" s="431">
        <v>7.1504698368791448</v>
      </c>
      <c r="F448" s="440"/>
      <c r="G448" s="2546">
        <f t="shared" si="52"/>
        <v>1.882433948224737</v>
      </c>
      <c r="H448" s="2546">
        <f t="shared" si="53"/>
        <v>21.58067656364079</v>
      </c>
      <c r="I448" s="2546">
        <f t="shared" si="54"/>
        <v>7.1504698368791448</v>
      </c>
    </row>
    <row r="449" spans="1:10">
      <c r="A449" s="383"/>
      <c r="B449" s="437" t="s">
        <v>800</v>
      </c>
      <c r="C449" s="431">
        <v>1.9412947147473985</v>
      </c>
      <c r="D449" s="431">
        <v>6.0842054027743977</v>
      </c>
      <c r="E449" s="431">
        <v>3.0492616849042022</v>
      </c>
      <c r="F449" s="440"/>
      <c r="G449" s="2546">
        <f t="shared" si="52"/>
        <v>1.9412947147473985</v>
      </c>
      <c r="H449" s="2546">
        <f t="shared" si="53"/>
        <v>6.0842054027743977</v>
      </c>
      <c r="I449" s="2546">
        <f t="shared" si="54"/>
        <v>3.0492616849042022</v>
      </c>
    </row>
    <row r="450" spans="1:10">
      <c r="A450" s="383"/>
      <c r="B450" s="437" t="s">
        <v>801</v>
      </c>
      <c r="C450" s="431">
        <v>0.67745410526081984</v>
      </c>
      <c r="D450" s="431">
        <v>0.78790459965928439</v>
      </c>
      <c r="E450" s="431">
        <v>0.70780620754179713</v>
      </c>
      <c r="F450" s="440"/>
      <c r="G450" s="2546">
        <f t="shared" si="52"/>
        <v>0.67745410526081984</v>
      </c>
      <c r="H450" s="2546">
        <f t="shared" si="53"/>
        <v>0.78790459965928439</v>
      </c>
      <c r="I450" s="2546">
        <f t="shared" si="54"/>
        <v>0.70780620754179713</v>
      </c>
    </row>
    <row r="451" spans="1:10">
      <c r="A451" s="383"/>
      <c r="B451" s="437" t="s">
        <v>802</v>
      </c>
      <c r="C451" s="431">
        <v>5.4418444520951105E-2</v>
      </c>
      <c r="D451" s="431">
        <v>0</v>
      </c>
      <c r="E451" s="431">
        <v>3.9864947321319608E-2</v>
      </c>
      <c r="F451" s="440"/>
      <c r="G451" s="2546">
        <f t="shared" si="52"/>
        <v>5.4418444520951105E-2</v>
      </c>
      <c r="H451" s="2546">
        <f t="shared" si="53"/>
        <v>0</v>
      </c>
      <c r="I451" s="2546">
        <f t="shared" si="54"/>
        <v>3.9864947321319608E-2</v>
      </c>
    </row>
    <row r="452" spans="1:10" ht="25.5">
      <c r="A452" s="383"/>
      <c r="B452" s="437" t="s">
        <v>803</v>
      </c>
      <c r="C452" s="431">
        <v>0.6030452117321724</v>
      </c>
      <c r="D452" s="431">
        <v>1.6701143830615721</v>
      </c>
      <c r="E452" s="431">
        <v>0.88841882601797995</v>
      </c>
      <c r="F452" s="440"/>
      <c r="G452" s="2546">
        <f t="shared" si="52"/>
        <v>0.6030452117321724</v>
      </c>
      <c r="H452" s="2546">
        <f t="shared" si="53"/>
        <v>1.6701143830615721</v>
      </c>
      <c r="I452" s="2546">
        <f t="shared" si="54"/>
        <v>0.88841882601797995</v>
      </c>
    </row>
    <row r="453" spans="1:10" ht="25.5">
      <c r="A453" s="383"/>
      <c r="B453" s="437" t="s">
        <v>804</v>
      </c>
      <c r="C453" s="431">
        <v>3.9980898015392646E-2</v>
      </c>
      <c r="D453" s="431">
        <v>0.19469457288878073</v>
      </c>
      <c r="E453" s="431">
        <v>8.1357035349631859E-2</v>
      </c>
      <c r="F453" s="440"/>
      <c r="G453" s="2546">
        <f t="shared" si="52"/>
        <v>3.9980898015392646E-2</v>
      </c>
      <c r="H453" s="2546">
        <f t="shared" si="53"/>
        <v>0.19469457288878073</v>
      </c>
      <c r="I453" s="2546">
        <f t="shared" si="54"/>
        <v>8.1357035349631859E-2</v>
      </c>
    </row>
    <row r="454" spans="1:10">
      <c r="A454" s="383"/>
      <c r="B454" s="437" t="s">
        <v>31</v>
      </c>
      <c r="C454" s="431">
        <v>0.90623368834889995</v>
      </c>
      <c r="D454" s="431">
        <v>2.3028717449501097</v>
      </c>
      <c r="E454" s="431">
        <v>1.2797461660497091</v>
      </c>
      <c r="F454" s="440"/>
      <c r="G454" s="2546">
        <f t="shared" si="52"/>
        <v>0.90623368834889995</v>
      </c>
      <c r="H454" s="2546">
        <f t="shared" si="53"/>
        <v>2.3028717449501097</v>
      </c>
      <c r="I454" s="2546">
        <f t="shared" si="54"/>
        <v>1.2797461660497091</v>
      </c>
    </row>
    <row r="455" spans="1:10">
      <c r="A455" s="376"/>
      <c r="B455" s="6" t="s">
        <v>722</v>
      </c>
      <c r="C455" s="442"/>
      <c r="D455" s="443"/>
      <c r="E455" s="443"/>
      <c r="F455" s="440"/>
      <c r="G455" s="2534"/>
    </row>
    <row r="456" spans="1:10">
      <c r="A456" s="376"/>
      <c r="B456" s="42" t="s">
        <v>13</v>
      </c>
      <c r="C456" s="442"/>
      <c r="D456" s="443"/>
      <c r="E456" s="443"/>
      <c r="F456" s="440"/>
      <c r="G456" s="2534"/>
    </row>
    <row r="457" spans="1:10">
      <c r="A457" s="376"/>
      <c r="B457" s="441"/>
      <c r="C457" s="438"/>
      <c r="D457" s="439"/>
      <c r="E457" s="439"/>
      <c r="F457" s="440"/>
      <c r="G457" s="2534"/>
    </row>
    <row r="458" spans="1:10" ht="30" customHeight="1">
      <c r="A458" s="376"/>
      <c r="B458" s="2149" t="s">
        <v>807</v>
      </c>
      <c r="C458" s="2149"/>
      <c r="D458" s="2149"/>
      <c r="E458" s="2149"/>
      <c r="F458" s="399"/>
      <c r="G458" s="2534"/>
    </row>
    <row r="459" spans="1:10" ht="15">
      <c r="A459" s="376"/>
      <c r="B459" s="434" t="s">
        <v>23</v>
      </c>
      <c r="C459" s="479"/>
      <c r="D459" s="479"/>
      <c r="E459" s="479"/>
      <c r="F459" s="399"/>
      <c r="G459" s="2534"/>
    </row>
    <row r="460" spans="1:10">
      <c r="A460" s="376"/>
      <c r="B460" s="400" t="s">
        <v>783</v>
      </c>
      <c r="C460" s="401" t="s">
        <v>7</v>
      </c>
      <c r="D460" s="401" t="s">
        <v>8</v>
      </c>
      <c r="E460" s="401" t="s">
        <v>0</v>
      </c>
      <c r="F460" s="444"/>
      <c r="G460" s="2534"/>
    </row>
    <row r="461" spans="1:10">
      <c r="A461" s="376"/>
      <c r="B461" s="403" t="s">
        <v>784</v>
      </c>
      <c r="C461" s="33">
        <v>100</v>
      </c>
      <c r="D461" s="33">
        <v>100</v>
      </c>
      <c r="E461" s="33">
        <v>100</v>
      </c>
      <c r="F461" s="399"/>
      <c r="H461" s="2529"/>
      <c r="I461" s="2529"/>
      <c r="J461" s="2529"/>
    </row>
    <row r="462" spans="1:10">
      <c r="A462" s="383"/>
      <c r="B462" s="437" t="s">
        <v>785</v>
      </c>
      <c r="C462" s="435">
        <v>0.41535710715991253</v>
      </c>
      <c r="D462" s="435">
        <v>0.21294718909710392</v>
      </c>
      <c r="E462" s="435">
        <v>0.3620388073058618</v>
      </c>
      <c r="F462" s="440"/>
      <c r="G462" s="2534"/>
    </row>
    <row r="463" spans="1:10">
      <c r="A463" s="383"/>
      <c r="B463" s="437" t="s">
        <v>786</v>
      </c>
      <c r="C463" s="435">
        <v>7.9162178070477447</v>
      </c>
      <c r="D463" s="435">
        <v>5.3601849598442444</v>
      </c>
      <c r="E463" s="435">
        <v>7.2326404425822721</v>
      </c>
      <c r="F463" s="440"/>
      <c r="G463" s="2534"/>
    </row>
    <row r="464" spans="1:10">
      <c r="A464" s="383"/>
      <c r="B464" s="437" t="s">
        <v>787</v>
      </c>
      <c r="C464" s="435">
        <v>2.5676621169885498</v>
      </c>
      <c r="D464" s="435">
        <v>1.241177902165977</v>
      </c>
      <c r="E464" s="435">
        <v>2.2129113615099865</v>
      </c>
      <c r="F464" s="440"/>
      <c r="G464" s="2534"/>
    </row>
    <row r="465" spans="1:7" ht="25.5">
      <c r="A465" s="383"/>
      <c r="B465" s="437" t="s">
        <v>788</v>
      </c>
      <c r="C465" s="435">
        <v>1.0772630854147462</v>
      </c>
      <c r="D465" s="435">
        <v>1.8587247505475784</v>
      </c>
      <c r="E465" s="435">
        <v>1.2862547288776798</v>
      </c>
      <c r="F465" s="440"/>
      <c r="G465" s="2534"/>
    </row>
    <row r="466" spans="1:7" ht="25.5">
      <c r="A466" s="383"/>
      <c r="B466" s="437" t="s">
        <v>789</v>
      </c>
      <c r="C466" s="435">
        <v>0.22211610008551469</v>
      </c>
      <c r="D466" s="435">
        <v>0.16123144317352153</v>
      </c>
      <c r="E466" s="435">
        <v>0.2058332994345686</v>
      </c>
      <c r="F466" s="445"/>
      <c r="G466" s="2534"/>
    </row>
    <row r="467" spans="1:7">
      <c r="A467" s="383"/>
      <c r="B467" s="437" t="s">
        <v>790</v>
      </c>
      <c r="C467" s="435">
        <v>1.3837833035327567</v>
      </c>
      <c r="D467" s="435">
        <v>0.41981017279143346</v>
      </c>
      <c r="E467" s="435">
        <v>1.1259813692389049</v>
      </c>
      <c r="F467" s="440"/>
      <c r="G467" s="2534"/>
    </row>
    <row r="468" spans="1:7" ht="25.5">
      <c r="A468" s="383"/>
      <c r="B468" s="437" t="s">
        <v>791</v>
      </c>
      <c r="C468" s="435">
        <v>0.97508967937540958</v>
      </c>
      <c r="D468" s="435">
        <v>0.25553662691652468</v>
      </c>
      <c r="E468" s="435">
        <v>0.78265468006345851</v>
      </c>
      <c r="F468" s="440"/>
      <c r="G468" s="2534"/>
    </row>
    <row r="469" spans="1:7">
      <c r="A469" s="383"/>
      <c r="B469" s="437" t="s">
        <v>792</v>
      </c>
      <c r="C469" s="435">
        <v>1.965727485756805</v>
      </c>
      <c r="D469" s="435">
        <v>3.1333657824288146</v>
      </c>
      <c r="E469" s="435">
        <v>2.277183419436196</v>
      </c>
      <c r="F469" s="440"/>
      <c r="G469" s="2534"/>
    </row>
    <row r="470" spans="1:7">
      <c r="A470" s="383"/>
      <c r="B470" s="437" t="s">
        <v>793</v>
      </c>
      <c r="C470" s="435">
        <v>0.17769288006841177</v>
      </c>
      <c r="D470" s="435">
        <v>0</v>
      </c>
      <c r="E470" s="435">
        <v>0.13017125655941097</v>
      </c>
      <c r="F470" s="440"/>
      <c r="G470" s="2534"/>
    </row>
    <row r="471" spans="1:7">
      <c r="A471" s="383"/>
      <c r="B471" s="437" t="s">
        <v>794</v>
      </c>
      <c r="C471" s="435">
        <v>0.59527114822917937</v>
      </c>
      <c r="D471" s="435">
        <v>1.3172304697006572</v>
      </c>
      <c r="E471" s="435">
        <v>0.78834967253793276</v>
      </c>
      <c r="F471" s="440"/>
      <c r="G471" s="2534"/>
    </row>
    <row r="472" spans="1:7">
      <c r="A472" s="383"/>
      <c r="B472" s="437" t="s">
        <v>795</v>
      </c>
      <c r="C472" s="435">
        <v>1.4637450995635419</v>
      </c>
      <c r="D472" s="435">
        <v>6.5344366025797029</v>
      </c>
      <c r="E472" s="435">
        <v>2.8198348452182405</v>
      </c>
      <c r="F472" s="440"/>
      <c r="G472" s="2534"/>
    </row>
    <row r="473" spans="1:7">
      <c r="A473" s="383"/>
      <c r="B473" s="437" t="s">
        <v>796</v>
      </c>
      <c r="C473" s="435">
        <v>0.46866497118043604</v>
      </c>
      <c r="D473" s="435">
        <v>0.10647359454855196</v>
      </c>
      <c r="E473" s="435">
        <v>0.37180165154781758</v>
      </c>
      <c r="F473" s="440"/>
      <c r="G473" s="2534"/>
    </row>
    <row r="474" spans="1:7" ht="25.5">
      <c r="A474" s="383"/>
      <c r="B474" s="437" t="s">
        <v>797</v>
      </c>
      <c r="C474" s="435">
        <v>0.5508479282120764</v>
      </c>
      <c r="D474" s="435">
        <v>0.6205889510829885</v>
      </c>
      <c r="E474" s="435">
        <v>0.56949924744742297</v>
      </c>
      <c r="F474" s="440"/>
      <c r="G474" s="2534"/>
    </row>
    <row r="475" spans="1:7" ht="25.5">
      <c r="A475" s="383"/>
      <c r="B475" s="437" t="s">
        <v>798</v>
      </c>
      <c r="C475" s="435">
        <v>0.92400297635574125</v>
      </c>
      <c r="D475" s="435">
        <v>1.6518617668532489</v>
      </c>
      <c r="E475" s="435">
        <v>1.1186592360574381</v>
      </c>
      <c r="F475" s="440"/>
      <c r="G475" s="2534"/>
    </row>
    <row r="476" spans="1:7" ht="25.5">
      <c r="A476" s="383"/>
      <c r="B476" s="437" t="s">
        <v>799</v>
      </c>
      <c r="C476" s="435">
        <v>73.19280788067924</v>
      </c>
      <c r="D476" s="435">
        <v>44.502920418593334</v>
      </c>
      <c r="E476" s="435">
        <v>65.520074848472518</v>
      </c>
      <c r="F476" s="440"/>
      <c r="G476" s="2534"/>
    </row>
    <row r="477" spans="1:7">
      <c r="A477" s="383"/>
      <c r="B477" s="437" t="s">
        <v>4</v>
      </c>
      <c r="C477" s="435">
        <v>1.882433948224737</v>
      </c>
      <c r="D477" s="435">
        <v>21.58067656364079</v>
      </c>
      <c r="E477" s="435">
        <v>7.1504698368791448</v>
      </c>
      <c r="F477" s="440"/>
      <c r="G477" s="2534"/>
    </row>
    <row r="478" spans="1:7">
      <c r="A478" s="383"/>
      <c r="B478" s="437" t="s">
        <v>800</v>
      </c>
      <c r="C478" s="435">
        <v>1.9412947147473985</v>
      </c>
      <c r="D478" s="435">
        <v>6.0842054027743977</v>
      </c>
      <c r="E478" s="435">
        <v>3.0492616849042022</v>
      </c>
      <c r="F478" s="440"/>
      <c r="G478" s="2534"/>
    </row>
    <row r="479" spans="1:7">
      <c r="A479" s="383"/>
      <c r="B479" s="437" t="s">
        <v>801</v>
      </c>
      <c r="C479" s="435">
        <v>0.67745410526081984</v>
      </c>
      <c r="D479" s="435">
        <v>0.78790459965928439</v>
      </c>
      <c r="E479" s="435">
        <v>0.70780620754179713</v>
      </c>
      <c r="F479" s="440"/>
      <c r="G479" s="2534"/>
    </row>
    <row r="480" spans="1:7">
      <c r="A480" s="383"/>
      <c r="B480" s="437" t="s">
        <v>802</v>
      </c>
      <c r="C480" s="435">
        <v>5.4418444520951105E-2</v>
      </c>
      <c r="D480" s="435">
        <v>0</v>
      </c>
      <c r="E480" s="435">
        <v>3.9864947321319608E-2</v>
      </c>
      <c r="F480" s="440"/>
      <c r="G480" s="2534"/>
    </row>
    <row r="481" spans="1:9" ht="25.5">
      <c r="A481" s="383"/>
      <c r="B481" s="437" t="s">
        <v>803</v>
      </c>
      <c r="C481" s="435">
        <v>0.6030452117321724</v>
      </c>
      <c r="D481" s="435">
        <v>1.6701143830615721</v>
      </c>
      <c r="E481" s="435">
        <v>0.88841882601797995</v>
      </c>
      <c r="F481" s="440"/>
      <c r="G481" s="2534"/>
    </row>
    <row r="482" spans="1:9" ht="25.5">
      <c r="A482" s="383"/>
      <c r="B482" s="437" t="s">
        <v>804</v>
      </c>
      <c r="C482" s="435">
        <v>3.9980898015392646E-2</v>
      </c>
      <c r="D482" s="435">
        <v>0.19469457288878073</v>
      </c>
      <c r="E482" s="435">
        <v>8.1357035349631859E-2</v>
      </c>
      <c r="F482" s="440"/>
      <c r="G482" s="2534"/>
    </row>
    <row r="483" spans="1:9">
      <c r="A483" s="383"/>
      <c r="B483" s="437" t="s">
        <v>31</v>
      </c>
      <c r="C483" s="435">
        <v>0.90623368834889995</v>
      </c>
      <c r="D483" s="435">
        <v>2.3028717449501097</v>
      </c>
      <c r="E483" s="435">
        <v>1.2797461660497091</v>
      </c>
      <c r="F483" s="440"/>
      <c r="G483" s="2534"/>
    </row>
    <row r="484" spans="1:9">
      <c r="A484" s="376"/>
      <c r="B484" s="6" t="s">
        <v>722</v>
      </c>
      <c r="C484" s="442"/>
      <c r="D484" s="443"/>
      <c r="E484" s="443"/>
      <c r="F484" s="445"/>
    </row>
    <row r="485" spans="1:9">
      <c r="A485" s="376"/>
      <c r="C485" s="433"/>
      <c r="D485" s="433"/>
      <c r="E485" s="433"/>
      <c r="F485" s="433"/>
    </row>
    <row r="486" spans="1:9" ht="30" customHeight="1">
      <c r="A486" s="376"/>
      <c r="B486" s="2149" t="s">
        <v>808</v>
      </c>
      <c r="C486" s="2149"/>
      <c r="D486" s="2149"/>
      <c r="E486" s="2149"/>
      <c r="F486" s="433"/>
    </row>
    <row r="487" spans="1:9">
      <c r="A487" s="376"/>
      <c r="B487" s="400" t="s">
        <v>783</v>
      </c>
      <c r="C487" s="401" t="s">
        <v>7</v>
      </c>
      <c r="D487" s="401" t="s">
        <v>8</v>
      </c>
      <c r="E487" s="401" t="s">
        <v>0</v>
      </c>
      <c r="F487" s="433"/>
    </row>
    <row r="488" spans="1:9">
      <c r="A488" s="376"/>
      <c r="B488" s="403" t="s">
        <v>784</v>
      </c>
      <c r="C488" s="33">
        <v>100</v>
      </c>
      <c r="D488" s="33">
        <v>100</v>
      </c>
      <c r="E488" s="33">
        <v>100</v>
      </c>
      <c r="F488" s="433"/>
      <c r="G488" s="2522">
        <f>+C488/$C$488*100</f>
        <v>100</v>
      </c>
      <c r="H488" s="2522">
        <f>+D488/$D$488*100</f>
        <v>100</v>
      </c>
      <c r="I488" s="2522">
        <f>+E488/$E$488*100</f>
        <v>100</v>
      </c>
    </row>
    <row r="489" spans="1:9">
      <c r="A489" s="383"/>
      <c r="B489" s="437" t="s">
        <v>785</v>
      </c>
      <c r="C489" s="431">
        <v>6.6040541111512381</v>
      </c>
      <c r="D489" s="431">
        <v>0.19327348197699745</v>
      </c>
      <c r="E489" s="431">
        <v>5.7236169776727568</v>
      </c>
      <c r="F489" s="433"/>
      <c r="G489" s="2522">
        <f t="shared" ref="G489:G510" si="55">+C489/$C$488*100</f>
        <v>6.6040541111512381</v>
      </c>
      <c r="H489" s="2522">
        <f t="shared" ref="H489:H510" si="56">+D489/$D$488*100</f>
        <v>0.19327348197699745</v>
      </c>
      <c r="I489" s="2522">
        <f t="shared" ref="I489:I510" si="57">+E489/$E$488*100</f>
        <v>5.7236169776727568</v>
      </c>
    </row>
    <row r="490" spans="1:9">
      <c r="A490" s="383"/>
      <c r="B490" s="437" t="s">
        <v>786</v>
      </c>
      <c r="C490" s="431">
        <v>3.3797546359519157</v>
      </c>
      <c r="D490" s="431">
        <v>1.1361075922430237</v>
      </c>
      <c r="E490" s="431">
        <v>3.0715948993809223</v>
      </c>
      <c r="F490" s="433"/>
      <c r="G490" s="2522">
        <f t="shared" si="55"/>
        <v>3.3797546359519157</v>
      </c>
      <c r="H490" s="2522">
        <f t="shared" si="56"/>
        <v>1.1361075922430237</v>
      </c>
      <c r="I490" s="2522">
        <f t="shared" si="57"/>
        <v>3.0715948993809223</v>
      </c>
    </row>
    <row r="491" spans="1:9">
      <c r="A491" s="383"/>
      <c r="B491" s="437" t="s">
        <v>787</v>
      </c>
      <c r="C491" s="431">
        <v>6.8486368974019856</v>
      </c>
      <c r="D491" s="431">
        <v>0.66243734884862082</v>
      </c>
      <c r="E491" s="431">
        <v>5.9989766852027859</v>
      </c>
      <c r="F491" s="433"/>
      <c r="G491" s="2522">
        <f t="shared" si="55"/>
        <v>6.8486368974019856</v>
      </c>
      <c r="H491" s="2522">
        <f t="shared" si="56"/>
        <v>0.66243734884862082</v>
      </c>
      <c r="I491" s="2522">
        <f t="shared" si="57"/>
        <v>5.9989766852027859</v>
      </c>
    </row>
    <row r="492" spans="1:9" ht="25.5">
      <c r="A492" s="383"/>
      <c r="B492" s="437" t="s">
        <v>788</v>
      </c>
      <c r="C492" s="431">
        <v>1.9626413346503175</v>
      </c>
      <c r="D492" s="431">
        <v>0.14069908921123389</v>
      </c>
      <c r="E492" s="431">
        <v>1.7124017775968332</v>
      </c>
      <c r="F492" s="433"/>
      <c r="G492" s="2522">
        <f t="shared" si="55"/>
        <v>1.9626413346503175</v>
      </c>
      <c r="H492" s="2522">
        <f t="shared" si="56"/>
        <v>0.14069908921123389</v>
      </c>
      <c r="I492" s="2522">
        <f t="shared" si="57"/>
        <v>1.7124017775968332</v>
      </c>
    </row>
    <row r="493" spans="1:9" ht="25.5">
      <c r="A493" s="383"/>
      <c r="B493" s="437" t="s">
        <v>789</v>
      </c>
      <c r="C493" s="431">
        <v>1.9123376390426832</v>
      </c>
      <c r="D493" s="431">
        <v>6.1086437308791944E-2</v>
      </c>
      <c r="E493" s="431">
        <v>1.6580725645726768</v>
      </c>
      <c r="F493" s="433"/>
      <c r="G493" s="2522">
        <f t="shared" si="55"/>
        <v>1.9123376390426832</v>
      </c>
      <c r="H493" s="2522">
        <f t="shared" si="56"/>
        <v>6.1086437308791944E-2</v>
      </c>
      <c r="I493" s="2522">
        <f t="shared" si="57"/>
        <v>1.6580725645726768</v>
      </c>
    </row>
    <row r="494" spans="1:9">
      <c r="A494" s="383"/>
      <c r="B494" s="437" t="s">
        <v>790</v>
      </c>
      <c r="C494" s="431">
        <v>37.370463997780575</v>
      </c>
      <c r="D494" s="431">
        <v>1.9632780384243704</v>
      </c>
      <c r="E494" s="431">
        <v>32.507368829336123</v>
      </c>
      <c r="F494" s="433"/>
      <c r="G494" s="2522">
        <f t="shared" si="55"/>
        <v>37.370463997780575</v>
      </c>
      <c r="H494" s="2522">
        <f t="shared" si="56"/>
        <v>1.9632780384243704</v>
      </c>
      <c r="I494" s="2522">
        <f t="shared" si="57"/>
        <v>32.507368829336123</v>
      </c>
    </row>
    <row r="495" spans="1:9" ht="25.5">
      <c r="A495" s="383"/>
      <c r="B495" s="437" t="s">
        <v>791</v>
      </c>
      <c r="C495" s="431">
        <v>9.3831140618360767</v>
      </c>
      <c r="D495" s="431">
        <v>3.2045344161989218</v>
      </c>
      <c r="E495" s="431">
        <v>8.5345004256934551</v>
      </c>
      <c r="F495" s="433"/>
      <c r="G495" s="2522">
        <f t="shared" si="55"/>
        <v>9.3831140618360767</v>
      </c>
      <c r="H495" s="2522">
        <f t="shared" si="56"/>
        <v>3.2045344161989218</v>
      </c>
      <c r="I495" s="2522">
        <f t="shared" si="57"/>
        <v>8.5345004256934551</v>
      </c>
    </row>
    <row r="496" spans="1:9">
      <c r="A496" s="383"/>
      <c r="B496" s="437" t="s">
        <v>792</v>
      </c>
      <c r="C496" s="431">
        <v>4.4606861870516212</v>
      </c>
      <c r="D496" s="431">
        <v>0.75306558780674659</v>
      </c>
      <c r="E496" s="431">
        <v>3.9514530657493512</v>
      </c>
      <c r="F496" s="433"/>
      <c r="G496" s="2522">
        <f t="shared" si="55"/>
        <v>4.4606861870516212</v>
      </c>
      <c r="H496" s="2522">
        <f t="shared" si="56"/>
        <v>0.75306558780674659</v>
      </c>
      <c r="I496" s="2522">
        <f t="shared" si="57"/>
        <v>3.9514530657493512</v>
      </c>
    </row>
    <row r="497" spans="1:9">
      <c r="A497" s="383"/>
      <c r="B497" s="437" t="s">
        <v>793</v>
      </c>
      <c r="C497" s="431">
        <v>2.9999657201440391</v>
      </c>
      <c r="D497" s="431">
        <v>7.0740097237591186</v>
      </c>
      <c r="E497" s="431">
        <v>3.5594574781067028</v>
      </c>
      <c r="F497" s="433"/>
      <c r="G497" s="2522">
        <f t="shared" si="55"/>
        <v>2.9999657201440391</v>
      </c>
      <c r="H497" s="2522">
        <f t="shared" si="56"/>
        <v>7.0740097237591186</v>
      </c>
      <c r="I497" s="2522">
        <f t="shared" si="57"/>
        <v>3.5594574781067028</v>
      </c>
    </row>
    <row r="498" spans="1:9">
      <c r="A498" s="383"/>
      <c r="B498" s="437" t="s">
        <v>794</v>
      </c>
      <c r="C498" s="431">
        <v>1.1558689106419819</v>
      </c>
      <c r="D498" s="431">
        <v>0.95935749084955202</v>
      </c>
      <c r="E498" s="431">
        <v>1.1288785212551011</v>
      </c>
      <c r="F498" s="433"/>
      <c r="G498" s="2522">
        <f t="shared" si="55"/>
        <v>1.1558689106419819</v>
      </c>
      <c r="H498" s="2522">
        <f t="shared" si="56"/>
        <v>0.95935749084955202</v>
      </c>
      <c r="I498" s="2522">
        <f t="shared" si="57"/>
        <v>1.1288785212551011</v>
      </c>
    </row>
    <row r="499" spans="1:9">
      <c r="A499" s="383"/>
      <c r="B499" s="437" t="s">
        <v>795</v>
      </c>
      <c r="C499" s="431">
        <v>1.8031204235395786</v>
      </c>
      <c r="D499" s="431">
        <v>2.5125552657009669</v>
      </c>
      <c r="E499" s="431">
        <v>1.9004908885095779</v>
      </c>
      <c r="F499" s="433"/>
      <c r="G499" s="2522">
        <f t="shared" si="55"/>
        <v>1.8031204235395786</v>
      </c>
      <c r="H499" s="2522">
        <f t="shared" si="56"/>
        <v>2.5125552657009669</v>
      </c>
      <c r="I499" s="2522">
        <f t="shared" si="57"/>
        <v>1.9004908885095779</v>
      </c>
    </row>
    <row r="500" spans="1:9">
      <c r="A500" s="383"/>
      <c r="B500" s="437" t="s">
        <v>796</v>
      </c>
      <c r="C500" s="431">
        <v>0.99953682334155258</v>
      </c>
      <c r="D500" s="431">
        <v>8.6622570937877091E-2</v>
      </c>
      <c r="E500" s="431">
        <v>0.87415016044310634</v>
      </c>
      <c r="F500" s="433"/>
      <c r="G500" s="2522">
        <f t="shared" si="55"/>
        <v>0.99953682334155258</v>
      </c>
      <c r="H500" s="2522">
        <f t="shared" si="56"/>
        <v>8.6622570937877091E-2</v>
      </c>
      <c r="I500" s="2522">
        <f t="shared" si="57"/>
        <v>0.87415016044310634</v>
      </c>
    </row>
    <row r="501" spans="1:9" ht="25.5">
      <c r="A501" s="383"/>
      <c r="B501" s="437" t="s">
        <v>797</v>
      </c>
      <c r="C501" s="431">
        <v>1.8027218205632898</v>
      </c>
      <c r="D501" s="431">
        <v>1.5642133619070984</v>
      </c>
      <c r="E501" s="431">
        <v>1.7698944637844216</v>
      </c>
      <c r="F501" s="433"/>
      <c r="G501" s="2522">
        <f t="shared" si="55"/>
        <v>1.8027218205632898</v>
      </c>
      <c r="H501" s="2522">
        <f t="shared" si="56"/>
        <v>1.5642133619070984</v>
      </c>
      <c r="I501" s="2522">
        <f t="shared" si="57"/>
        <v>1.7698944637844216</v>
      </c>
    </row>
    <row r="502" spans="1:9" ht="25.5">
      <c r="A502" s="383"/>
      <c r="B502" s="437" t="s">
        <v>798</v>
      </c>
      <c r="C502" s="431">
        <v>4.9396475233601276</v>
      </c>
      <c r="D502" s="431">
        <v>2.4614829984427966</v>
      </c>
      <c r="E502" s="431">
        <v>4.5992773526956228</v>
      </c>
      <c r="F502" s="433"/>
      <c r="G502" s="2522">
        <f t="shared" si="55"/>
        <v>4.9396475233601276</v>
      </c>
      <c r="H502" s="2522">
        <f t="shared" si="56"/>
        <v>2.4614829984427966</v>
      </c>
      <c r="I502" s="2522">
        <f t="shared" si="57"/>
        <v>4.5992773526956228</v>
      </c>
    </row>
    <row r="503" spans="1:9" ht="25.5">
      <c r="A503" s="383"/>
      <c r="B503" s="437" t="s">
        <v>799</v>
      </c>
      <c r="C503" s="431">
        <v>2.3965605346382</v>
      </c>
      <c r="D503" s="431">
        <v>0.82867257168893982</v>
      </c>
      <c r="E503" s="431">
        <v>2.1812147461862956</v>
      </c>
      <c r="F503" s="433"/>
      <c r="G503" s="2522">
        <f t="shared" si="55"/>
        <v>2.3965605346382</v>
      </c>
      <c r="H503" s="2522">
        <f t="shared" si="56"/>
        <v>0.82867257168893982</v>
      </c>
      <c r="I503" s="2522">
        <f t="shared" si="57"/>
        <v>2.1812147461862956</v>
      </c>
    </row>
    <row r="504" spans="1:9">
      <c r="A504" s="383"/>
      <c r="B504" s="437" t="s">
        <v>4</v>
      </c>
      <c r="C504" s="431">
        <v>1.4725988356009856</v>
      </c>
      <c r="D504" s="431">
        <v>8.8129703530495647</v>
      </c>
      <c r="E504" s="431">
        <v>2.480850671687878</v>
      </c>
      <c r="F504" s="433"/>
      <c r="G504" s="2522">
        <f t="shared" si="55"/>
        <v>1.4725988356009856</v>
      </c>
      <c r="H504" s="2522">
        <f t="shared" si="56"/>
        <v>8.8129703530495647</v>
      </c>
      <c r="I504" s="2522">
        <f t="shared" si="57"/>
        <v>2.480850671687878</v>
      </c>
    </row>
    <row r="505" spans="1:9">
      <c r="A505" s="383"/>
      <c r="B505" s="437" t="s">
        <v>800</v>
      </c>
      <c r="C505" s="431">
        <v>2.0693074911051745</v>
      </c>
      <c r="D505" s="431">
        <v>10.424250314194586</v>
      </c>
      <c r="E505" s="431">
        <v>3.2168395802758827</v>
      </c>
      <c r="F505" s="433"/>
      <c r="G505" s="2522">
        <f t="shared" si="55"/>
        <v>2.0693074911051745</v>
      </c>
      <c r="H505" s="2522">
        <f t="shared" si="56"/>
        <v>10.424250314194586</v>
      </c>
      <c r="I505" s="2522">
        <f t="shared" si="57"/>
        <v>3.2168395802758827</v>
      </c>
    </row>
    <row r="506" spans="1:9">
      <c r="A506" s="383"/>
      <c r="B506" s="437" t="s">
        <v>801</v>
      </c>
      <c r="C506" s="431">
        <v>0.98478851321887051</v>
      </c>
      <c r="D506" s="431">
        <v>3.8234101253273383</v>
      </c>
      <c r="E506" s="431">
        <v>1.3746666318226144</v>
      </c>
      <c r="F506" s="433"/>
      <c r="G506" s="2522">
        <f t="shared" si="55"/>
        <v>0.98478851321887051</v>
      </c>
      <c r="H506" s="2522">
        <f t="shared" si="56"/>
        <v>3.8234101253273383</v>
      </c>
      <c r="I506" s="2522">
        <f t="shared" si="57"/>
        <v>1.3746666318226144</v>
      </c>
    </row>
    <row r="507" spans="1:9">
      <c r="A507" s="383"/>
      <c r="B507" s="437" t="s">
        <v>802</v>
      </c>
      <c r="C507" s="431">
        <v>0.94979117190072226</v>
      </c>
      <c r="D507" s="431">
        <v>0.7650825918674925</v>
      </c>
      <c r="E507" s="431">
        <v>0.9244218752793828</v>
      </c>
      <c r="F507" s="433"/>
      <c r="G507" s="2522">
        <f t="shared" si="55"/>
        <v>0.94979117190072226</v>
      </c>
      <c r="H507" s="2522">
        <f t="shared" si="56"/>
        <v>0.7650825918674925</v>
      </c>
      <c r="I507" s="2522">
        <f t="shared" si="57"/>
        <v>0.9244218752793828</v>
      </c>
    </row>
    <row r="508" spans="1:9" ht="25.5">
      <c r="A508" s="383"/>
      <c r="B508" s="437" t="s">
        <v>803</v>
      </c>
      <c r="C508" s="431">
        <v>6.1255710984142775</v>
      </c>
      <c r="D508" s="431">
        <v>51.328129302963696</v>
      </c>
      <c r="E508" s="431">
        <v>12.334038008442347</v>
      </c>
      <c r="F508" s="433"/>
      <c r="G508" s="2522">
        <f t="shared" si="55"/>
        <v>6.1255710984142775</v>
      </c>
      <c r="H508" s="2522">
        <f t="shared" si="56"/>
        <v>51.328129302963696</v>
      </c>
      <c r="I508" s="2522">
        <f t="shared" si="57"/>
        <v>12.334038008442347</v>
      </c>
    </row>
    <row r="509" spans="1:9" ht="25.5">
      <c r="A509" s="383"/>
      <c r="B509" s="437" t="s">
        <v>804</v>
      </c>
      <c r="C509" s="431">
        <v>7.9242271686194229E-2</v>
      </c>
      <c r="D509" s="431">
        <v>0.22431740913392448</v>
      </c>
      <c r="E509" s="431">
        <v>9.9236777713744187E-2</v>
      </c>
      <c r="F509" s="433"/>
      <c r="G509" s="2522">
        <f t="shared" si="55"/>
        <v>7.9242271686194229E-2</v>
      </c>
      <c r="H509" s="2522">
        <f t="shared" si="56"/>
        <v>0.22431740913392448</v>
      </c>
      <c r="I509" s="2522">
        <f t="shared" si="57"/>
        <v>9.9236777713744187E-2</v>
      </c>
    </row>
    <row r="510" spans="1:9">
      <c r="A510" s="383"/>
      <c r="B510" s="437" t="s">
        <v>31</v>
      </c>
      <c r="C510" s="431">
        <v>0.29951027638333166</v>
      </c>
      <c r="D510" s="431">
        <v>1.0204439281583439</v>
      </c>
      <c r="E510" s="431">
        <v>0.3985288474366927</v>
      </c>
      <c r="F510" s="433"/>
      <c r="G510" s="2522">
        <f t="shared" si="55"/>
        <v>0.29951027638333166</v>
      </c>
      <c r="H510" s="2522">
        <f t="shared" si="56"/>
        <v>1.0204439281583439</v>
      </c>
      <c r="I510" s="2522">
        <f t="shared" si="57"/>
        <v>0.3985288474366927</v>
      </c>
    </row>
    <row r="511" spans="1:9">
      <c r="A511" s="376"/>
      <c r="B511" s="6" t="s">
        <v>722</v>
      </c>
      <c r="C511" s="446"/>
      <c r="D511" s="430"/>
      <c r="E511" s="430"/>
      <c r="F511" s="433"/>
    </row>
    <row r="512" spans="1:9">
      <c r="A512" s="376"/>
      <c r="B512" s="42" t="s">
        <v>13</v>
      </c>
      <c r="C512" s="446"/>
      <c r="D512" s="430"/>
      <c r="E512" s="430"/>
      <c r="F512" s="433"/>
    </row>
    <row r="513" spans="1:75">
      <c r="A513" s="376"/>
      <c r="B513" s="42"/>
      <c r="C513" s="446"/>
      <c r="D513" s="430"/>
      <c r="E513" s="430"/>
      <c r="F513" s="433"/>
    </row>
    <row r="514" spans="1:75" ht="30" customHeight="1">
      <c r="A514" s="376"/>
      <c r="B514" s="2149" t="s">
        <v>809</v>
      </c>
      <c r="C514" s="2149"/>
      <c r="D514" s="2149"/>
      <c r="E514" s="2149"/>
      <c r="F514" s="433"/>
    </row>
    <row r="515" spans="1:75" ht="15">
      <c r="A515" s="376"/>
      <c r="B515" s="434" t="s">
        <v>23</v>
      </c>
      <c r="C515" s="479"/>
      <c r="D515" s="479"/>
      <c r="E515" s="479"/>
      <c r="F515" s="433"/>
    </row>
    <row r="516" spans="1:75">
      <c r="A516" s="376"/>
      <c r="B516" s="400" t="s">
        <v>783</v>
      </c>
      <c r="C516" s="401" t="s">
        <v>7</v>
      </c>
      <c r="D516" s="401" t="s">
        <v>8</v>
      </c>
      <c r="E516" s="401" t="s">
        <v>0</v>
      </c>
      <c r="F516" s="433"/>
    </row>
    <row r="517" spans="1:75">
      <c r="A517" s="376"/>
      <c r="B517" s="403" t="s">
        <v>784</v>
      </c>
      <c r="C517" s="33">
        <v>100</v>
      </c>
      <c r="D517" s="33">
        <v>100</v>
      </c>
      <c r="E517" s="33">
        <v>100</v>
      </c>
      <c r="F517" s="433"/>
      <c r="H517" s="2529"/>
      <c r="I517" s="2529"/>
      <c r="J517" s="2529"/>
    </row>
    <row r="518" spans="1:75">
      <c r="A518" s="383"/>
      <c r="B518" s="437" t="s">
        <v>785</v>
      </c>
      <c r="C518" s="435">
        <v>6.6040541111512381</v>
      </c>
      <c r="D518" s="435">
        <v>0.19327348197699745</v>
      </c>
      <c r="E518" s="435">
        <v>5.7236169776727568</v>
      </c>
      <c r="F518" s="433"/>
    </row>
    <row r="519" spans="1:75">
      <c r="A519" s="383"/>
      <c r="B519" s="437" t="s">
        <v>786</v>
      </c>
      <c r="C519" s="435">
        <v>3.3797546359519157</v>
      </c>
      <c r="D519" s="435">
        <v>1.1361075922430237</v>
      </c>
      <c r="E519" s="435">
        <v>3.0715948993809223</v>
      </c>
      <c r="F519" s="433"/>
    </row>
    <row r="520" spans="1:75">
      <c r="A520" s="383"/>
      <c r="B520" s="437" t="s">
        <v>787</v>
      </c>
      <c r="C520" s="435">
        <v>6.8486368974019856</v>
      </c>
      <c r="D520" s="435">
        <v>0.66243734884862082</v>
      </c>
      <c r="E520" s="435">
        <v>5.9989766852027859</v>
      </c>
      <c r="F520" s="433"/>
    </row>
    <row r="521" spans="1:75" ht="25.5">
      <c r="A521" s="383"/>
      <c r="B521" s="437" t="s">
        <v>788</v>
      </c>
      <c r="C521" s="435">
        <v>1.9626413346503175</v>
      </c>
      <c r="D521" s="435">
        <v>0.14069908921123389</v>
      </c>
      <c r="E521" s="435">
        <v>1.7124017775968332</v>
      </c>
      <c r="F521" s="433"/>
    </row>
    <row r="522" spans="1:75" ht="25.5">
      <c r="A522" s="383"/>
      <c r="B522" s="437" t="s">
        <v>789</v>
      </c>
      <c r="C522" s="435">
        <v>1.9123376390426832</v>
      </c>
      <c r="D522" s="435">
        <v>6.1086437308791944E-2</v>
      </c>
      <c r="E522" s="435">
        <v>1.6580725645726768</v>
      </c>
      <c r="F522" s="433"/>
    </row>
    <row r="523" spans="1:75" s="447" customFormat="1">
      <c r="A523" s="383"/>
      <c r="B523" s="437" t="s">
        <v>790</v>
      </c>
      <c r="C523" s="435">
        <v>37.370463997780575</v>
      </c>
      <c r="D523" s="435">
        <v>1.9632780384243704</v>
      </c>
      <c r="E523" s="435">
        <v>32.507368829336123</v>
      </c>
      <c r="F523" s="440"/>
      <c r="G523" s="2517"/>
      <c r="H523" s="2537"/>
      <c r="I523" s="2537"/>
      <c r="J523" s="2537"/>
      <c r="K523" s="2537"/>
      <c r="L523" s="2537"/>
      <c r="M523" s="2537"/>
      <c r="N523" s="2537"/>
      <c r="O523" s="2537"/>
      <c r="P523" s="2537"/>
      <c r="Q523" s="2537"/>
      <c r="R523" s="2537"/>
      <c r="S523" s="2537"/>
      <c r="T523" s="2537"/>
      <c r="U523" s="2537"/>
      <c r="V523" s="2537"/>
      <c r="W523" s="2537"/>
      <c r="X523" s="2537"/>
      <c r="Y523" s="2537"/>
      <c r="Z523" s="2537"/>
      <c r="AA523" s="2537"/>
      <c r="AB523" s="2537"/>
      <c r="AC523" s="2537"/>
      <c r="AD523" s="2537"/>
      <c r="AE523" s="2537"/>
      <c r="AF523" s="2537"/>
      <c r="AG523" s="2537"/>
      <c r="AH523" s="2537"/>
      <c r="AI523" s="2537"/>
      <c r="AJ523" s="2537"/>
      <c r="AK523" s="2537"/>
      <c r="AL523" s="2537"/>
      <c r="AM523" s="2537"/>
      <c r="AN523" s="2537"/>
      <c r="AO523" s="2537"/>
      <c r="AP523" s="2537"/>
      <c r="AQ523" s="2537"/>
      <c r="AR523" s="2537"/>
      <c r="AS523" s="2537"/>
      <c r="AT523" s="2537"/>
      <c r="AU523" s="2537"/>
      <c r="AV523" s="2537"/>
      <c r="AW523" s="2537"/>
      <c r="AX523" s="2537"/>
      <c r="AY523" s="2537"/>
      <c r="AZ523" s="2537"/>
      <c r="BA523" s="2537"/>
      <c r="BB523" s="2537"/>
      <c r="BC523" s="2537"/>
      <c r="BD523" s="2537"/>
      <c r="BE523" s="2537"/>
      <c r="BF523" s="2537"/>
      <c r="BG523" s="2537"/>
      <c r="BH523" s="2537"/>
      <c r="BI523" s="2537"/>
      <c r="BJ523" s="2537"/>
      <c r="BK523" s="2537"/>
      <c r="BL523" s="2537"/>
      <c r="BM523" s="2537"/>
      <c r="BN523" s="2537"/>
      <c r="BO523" s="2537"/>
      <c r="BP523" s="2537"/>
      <c r="BQ523" s="2537"/>
      <c r="BR523" s="2537"/>
      <c r="BS523" s="2537"/>
      <c r="BT523" s="2537"/>
      <c r="BU523" s="2537"/>
      <c r="BV523" s="2537"/>
      <c r="BW523" s="2537"/>
    </row>
    <row r="524" spans="1:75" ht="25.5">
      <c r="A524" s="383"/>
      <c r="B524" s="437" t="s">
        <v>791</v>
      </c>
      <c r="C524" s="435">
        <v>9.3831140618360767</v>
      </c>
      <c r="D524" s="435">
        <v>3.2045344161989218</v>
      </c>
      <c r="E524" s="435">
        <v>8.5345004256934551</v>
      </c>
      <c r="F524" s="440"/>
    </row>
    <row r="525" spans="1:75">
      <c r="A525" s="383"/>
      <c r="B525" s="437" t="s">
        <v>792</v>
      </c>
      <c r="C525" s="435">
        <v>4.4606861870516212</v>
      </c>
      <c r="D525" s="435">
        <v>0.75306558780674659</v>
      </c>
      <c r="E525" s="435">
        <v>3.9514530657493512</v>
      </c>
      <c r="F525" s="440"/>
    </row>
    <row r="526" spans="1:75" s="447" customFormat="1">
      <c r="A526" s="383"/>
      <c r="B526" s="437" t="s">
        <v>793</v>
      </c>
      <c r="C526" s="435">
        <v>2.9999657201440391</v>
      </c>
      <c r="D526" s="435">
        <v>7.0740097237591186</v>
      </c>
      <c r="E526" s="435">
        <v>3.5594574781067028</v>
      </c>
      <c r="F526" s="440"/>
      <c r="G526" s="2517"/>
      <c r="H526" s="2537"/>
      <c r="I526" s="2537"/>
      <c r="J526" s="2537"/>
      <c r="K526" s="2537"/>
      <c r="L526" s="2537"/>
      <c r="M526" s="2537"/>
      <c r="N526" s="2537"/>
      <c r="O526" s="2537"/>
      <c r="P526" s="2537"/>
      <c r="Q526" s="2537"/>
      <c r="R526" s="2537"/>
      <c r="S526" s="2537"/>
      <c r="T526" s="2537"/>
      <c r="U526" s="2537"/>
      <c r="V526" s="2537"/>
      <c r="W526" s="2537"/>
      <c r="X526" s="2537"/>
      <c r="Y526" s="2537"/>
      <c r="Z526" s="2537"/>
      <c r="AA526" s="2537"/>
      <c r="AB526" s="2537"/>
      <c r="AC526" s="2537"/>
      <c r="AD526" s="2537"/>
      <c r="AE526" s="2537"/>
      <c r="AF526" s="2537"/>
      <c r="AG526" s="2537"/>
      <c r="AH526" s="2537"/>
      <c r="AI526" s="2537"/>
      <c r="AJ526" s="2537"/>
      <c r="AK526" s="2537"/>
      <c r="AL526" s="2537"/>
      <c r="AM526" s="2537"/>
      <c r="AN526" s="2537"/>
      <c r="AO526" s="2537"/>
      <c r="AP526" s="2537"/>
      <c r="AQ526" s="2537"/>
      <c r="AR526" s="2537"/>
      <c r="AS526" s="2537"/>
      <c r="AT526" s="2537"/>
      <c r="AU526" s="2537"/>
      <c r="AV526" s="2537"/>
      <c r="AW526" s="2537"/>
      <c r="AX526" s="2537"/>
      <c r="AY526" s="2537"/>
      <c r="AZ526" s="2537"/>
      <c r="BA526" s="2537"/>
      <c r="BB526" s="2537"/>
      <c r="BC526" s="2537"/>
      <c r="BD526" s="2537"/>
      <c r="BE526" s="2537"/>
      <c r="BF526" s="2537"/>
      <c r="BG526" s="2537"/>
      <c r="BH526" s="2537"/>
      <c r="BI526" s="2537"/>
      <c r="BJ526" s="2537"/>
      <c r="BK526" s="2537"/>
      <c r="BL526" s="2537"/>
      <c r="BM526" s="2537"/>
      <c r="BN526" s="2537"/>
      <c r="BO526" s="2537"/>
      <c r="BP526" s="2537"/>
      <c r="BQ526" s="2537"/>
      <c r="BR526" s="2537"/>
      <c r="BS526" s="2537"/>
      <c r="BT526" s="2537"/>
      <c r="BU526" s="2537"/>
      <c r="BV526" s="2537"/>
      <c r="BW526" s="2537"/>
    </row>
    <row r="527" spans="1:75">
      <c r="A527" s="383"/>
      <c r="B527" s="437" t="s">
        <v>794</v>
      </c>
      <c r="C527" s="435">
        <v>1.1558689106419819</v>
      </c>
      <c r="D527" s="435">
        <v>0.95935749084955202</v>
      </c>
      <c r="E527" s="435">
        <v>1.1288785212551011</v>
      </c>
      <c r="F527" s="440"/>
    </row>
    <row r="528" spans="1:75">
      <c r="A528" s="383"/>
      <c r="B528" s="437" t="s">
        <v>795</v>
      </c>
      <c r="C528" s="435">
        <v>1.8031204235395786</v>
      </c>
      <c r="D528" s="435">
        <v>2.5125552657009669</v>
      </c>
      <c r="E528" s="435">
        <v>1.9004908885095779</v>
      </c>
      <c r="F528" s="440"/>
    </row>
    <row r="529" spans="1:10">
      <c r="A529" s="383"/>
      <c r="B529" s="437" t="s">
        <v>796</v>
      </c>
      <c r="C529" s="435">
        <v>0.99953682334155258</v>
      </c>
      <c r="D529" s="435">
        <v>8.6622570937877091E-2</v>
      </c>
      <c r="E529" s="435">
        <v>0.87415016044310634</v>
      </c>
      <c r="F529" s="440"/>
    </row>
    <row r="530" spans="1:10" ht="25.5">
      <c r="A530" s="383"/>
      <c r="B530" s="437" t="s">
        <v>797</v>
      </c>
      <c r="C530" s="435">
        <v>1.8027218205632898</v>
      </c>
      <c r="D530" s="435">
        <v>1.5642133619070984</v>
      </c>
      <c r="E530" s="435">
        <v>1.7698944637844216</v>
      </c>
      <c r="F530" s="440"/>
    </row>
    <row r="531" spans="1:10" ht="25.5">
      <c r="A531" s="383"/>
      <c r="B531" s="437" t="s">
        <v>798</v>
      </c>
      <c r="C531" s="435">
        <v>4.9396475233601276</v>
      </c>
      <c r="D531" s="435">
        <v>2.4614829984427966</v>
      </c>
      <c r="E531" s="435">
        <v>4.5992773526956228</v>
      </c>
      <c r="F531" s="440"/>
    </row>
    <row r="532" spans="1:10" ht="25.5">
      <c r="A532" s="383"/>
      <c r="B532" s="437" t="s">
        <v>799</v>
      </c>
      <c r="C532" s="435">
        <v>2.3965605346382</v>
      </c>
      <c r="D532" s="435">
        <v>0.82867257168893982</v>
      </c>
      <c r="E532" s="435">
        <v>2.1812147461862956</v>
      </c>
      <c r="F532" s="440"/>
    </row>
    <row r="533" spans="1:10">
      <c r="A533" s="383"/>
      <c r="B533" s="437" t="s">
        <v>4</v>
      </c>
      <c r="C533" s="435">
        <v>1.4725988356009856</v>
      </c>
      <c r="D533" s="435">
        <v>8.8129703530495647</v>
      </c>
      <c r="E533" s="435">
        <v>2.480850671687878</v>
      </c>
      <c r="F533" s="440"/>
    </row>
    <row r="534" spans="1:10">
      <c r="A534" s="383"/>
      <c r="B534" s="437" t="s">
        <v>800</v>
      </c>
      <c r="C534" s="435">
        <v>2.0693074911051745</v>
      </c>
      <c r="D534" s="435">
        <v>10.424250314194586</v>
      </c>
      <c r="E534" s="435">
        <v>3.2168395802758827</v>
      </c>
      <c r="F534" s="440"/>
    </row>
    <row r="535" spans="1:10">
      <c r="A535" s="383"/>
      <c r="B535" s="437" t="s">
        <v>801</v>
      </c>
      <c r="C535" s="435">
        <v>0.98478851321887051</v>
      </c>
      <c r="D535" s="435">
        <v>3.8234101253273383</v>
      </c>
      <c r="E535" s="435">
        <v>1.3746666318226144</v>
      </c>
      <c r="F535" s="440"/>
    </row>
    <row r="536" spans="1:10">
      <c r="A536" s="383"/>
      <c r="B536" s="437" t="s">
        <v>802</v>
      </c>
      <c r="C536" s="435">
        <v>0.94979117190072226</v>
      </c>
      <c r="D536" s="435">
        <v>0.7650825918674925</v>
      </c>
      <c r="E536" s="435">
        <v>0.9244218752793828</v>
      </c>
      <c r="F536" s="440"/>
    </row>
    <row r="537" spans="1:10" ht="25.5">
      <c r="A537" s="383"/>
      <c r="B537" s="437" t="s">
        <v>803</v>
      </c>
      <c r="C537" s="435">
        <v>6.1255710984142775</v>
      </c>
      <c r="D537" s="435">
        <v>51.328129302963696</v>
      </c>
      <c r="E537" s="435">
        <v>12.334038008442347</v>
      </c>
      <c r="F537" s="440"/>
    </row>
    <row r="538" spans="1:10" ht="25.5">
      <c r="A538" s="383"/>
      <c r="B538" s="437" t="s">
        <v>804</v>
      </c>
      <c r="C538" s="435">
        <v>7.9242271686194229E-2</v>
      </c>
      <c r="D538" s="435">
        <v>0.22431740913392448</v>
      </c>
      <c r="E538" s="435">
        <v>9.9236777713744187E-2</v>
      </c>
      <c r="F538" s="440"/>
    </row>
    <row r="539" spans="1:10">
      <c r="A539" s="383"/>
      <c r="B539" s="437" t="s">
        <v>31</v>
      </c>
      <c r="C539" s="435">
        <v>0.29958999697858946</v>
      </c>
      <c r="D539" s="435">
        <v>1.0204439281583439</v>
      </c>
      <c r="E539" s="435">
        <v>0.3985288474366927</v>
      </c>
      <c r="F539" s="440"/>
    </row>
    <row r="540" spans="1:10">
      <c r="A540" s="376"/>
      <c r="B540" s="6" t="s">
        <v>722</v>
      </c>
      <c r="C540" s="446"/>
      <c r="D540" s="430"/>
      <c r="E540" s="430"/>
      <c r="F540" s="421"/>
    </row>
    <row r="541" spans="1:10">
      <c r="A541" s="376"/>
      <c r="B541" s="405"/>
      <c r="C541" s="446"/>
      <c r="D541" s="430"/>
      <c r="E541" s="430"/>
      <c r="F541" s="421"/>
    </row>
    <row r="542" spans="1:10" ht="30" customHeight="1">
      <c r="A542" s="376"/>
      <c r="B542" s="2156" t="s">
        <v>810</v>
      </c>
      <c r="C542" s="2156"/>
      <c r="D542" s="2156"/>
      <c r="E542" s="2156"/>
      <c r="F542" s="2156"/>
    </row>
    <row r="543" spans="1:10">
      <c r="A543" s="376"/>
      <c r="B543" s="405"/>
      <c r="C543" s="446"/>
      <c r="D543" s="430"/>
      <c r="E543" s="430"/>
      <c r="F543" s="421"/>
      <c r="G543" s="2544"/>
    </row>
    <row r="544" spans="1:10">
      <c r="A544" s="376"/>
      <c r="B544" s="405"/>
      <c r="C544" s="446"/>
      <c r="D544" s="430"/>
      <c r="E544" s="430"/>
      <c r="F544" s="421"/>
      <c r="H544" s="2529"/>
      <c r="I544" s="2529"/>
      <c r="J544" s="2529"/>
    </row>
    <row r="545" spans="1:10">
      <c r="A545" s="376"/>
      <c r="B545" s="405"/>
      <c r="C545" s="446"/>
      <c r="D545" s="430"/>
      <c r="E545" s="430"/>
      <c r="F545" s="421"/>
      <c r="G545" s="2534"/>
      <c r="H545" s="2547"/>
      <c r="I545" s="2547"/>
      <c r="J545" s="2547"/>
    </row>
    <row r="546" spans="1:10">
      <c r="A546" s="376"/>
      <c r="B546" s="405"/>
      <c r="C546" s="446"/>
      <c r="D546" s="430"/>
      <c r="E546" s="430"/>
      <c r="F546" s="421"/>
      <c r="G546" s="2534"/>
      <c r="H546" s="2547"/>
      <c r="I546" s="2547"/>
      <c r="J546" s="2547"/>
    </row>
    <row r="547" spans="1:10">
      <c r="A547" s="376"/>
      <c r="B547" s="405"/>
      <c r="C547" s="446"/>
      <c r="D547" s="430"/>
      <c r="E547" s="430"/>
      <c r="F547" s="421"/>
      <c r="G547" s="2534"/>
      <c r="H547" s="2547"/>
      <c r="I547" s="2547"/>
      <c r="J547" s="2547"/>
    </row>
    <row r="548" spans="1:10">
      <c r="A548" s="376"/>
      <c r="B548" s="405"/>
      <c r="C548" s="446"/>
      <c r="D548" s="430"/>
      <c r="E548" s="430"/>
      <c r="F548" s="421"/>
      <c r="G548" s="2534"/>
      <c r="H548" s="2547"/>
      <c r="I548" s="2547"/>
      <c r="J548" s="2547"/>
    </row>
    <row r="549" spans="1:10">
      <c r="A549" s="376"/>
      <c r="B549" s="405"/>
      <c r="C549" s="446"/>
      <c r="D549" s="430"/>
      <c r="E549" s="430"/>
      <c r="F549" s="421"/>
      <c r="G549" s="2534"/>
      <c r="H549" s="2547"/>
      <c r="I549" s="2547"/>
      <c r="J549" s="2547"/>
    </row>
    <row r="550" spans="1:10">
      <c r="A550" s="376"/>
      <c r="B550" s="405"/>
      <c r="C550" s="446"/>
      <c r="D550" s="430"/>
      <c r="E550" s="430"/>
      <c r="F550" s="421"/>
    </row>
    <row r="551" spans="1:10">
      <c r="A551" s="376"/>
      <c r="B551" s="405"/>
      <c r="C551" s="446"/>
      <c r="D551" s="430"/>
      <c r="E551" s="430"/>
      <c r="F551" s="421"/>
    </row>
    <row r="552" spans="1:10">
      <c r="A552" s="376"/>
      <c r="B552" s="405"/>
      <c r="C552" s="446"/>
      <c r="D552" s="430"/>
      <c r="E552" s="430"/>
      <c r="F552" s="421"/>
    </row>
    <row r="553" spans="1:10">
      <c r="A553" s="376"/>
      <c r="B553" s="405"/>
      <c r="C553" s="446"/>
      <c r="D553" s="430"/>
      <c r="E553" s="430"/>
      <c r="F553" s="421"/>
    </row>
    <row r="554" spans="1:10">
      <c r="A554" s="376"/>
      <c r="B554" s="405"/>
      <c r="C554" s="446"/>
      <c r="D554" s="430"/>
      <c r="E554" s="430"/>
      <c r="F554" s="421"/>
    </row>
    <row r="555" spans="1:10">
      <c r="A555" s="376"/>
      <c r="B555" s="405"/>
      <c r="C555" s="446"/>
      <c r="D555" s="430"/>
      <c r="E555" s="430"/>
      <c r="F555" s="421"/>
    </row>
    <row r="556" spans="1:10">
      <c r="A556" s="376"/>
      <c r="B556" s="405"/>
      <c r="C556" s="446"/>
      <c r="D556" s="430"/>
      <c r="E556" s="430"/>
      <c r="F556" s="421"/>
    </row>
    <row r="557" spans="1:10">
      <c r="A557" s="376"/>
      <c r="B557" s="405"/>
      <c r="C557" s="446"/>
      <c r="D557" s="430"/>
      <c r="E557" s="430"/>
      <c r="F557" s="421"/>
    </row>
    <row r="558" spans="1:10">
      <c r="A558" s="376"/>
      <c r="B558" s="405"/>
      <c r="C558" s="446"/>
      <c r="D558" s="430"/>
      <c r="E558" s="430"/>
      <c r="F558" s="421"/>
    </row>
    <row r="559" spans="1:10">
      <c r="A559" s="376"/>
      <c r="B559" s="405"/>
      <c r="C559" s="446"/>
      <c r="D559" s="430"/>
      <c r="E559" s="430"/>
      <c r="F559" s="421"/>
    </row>
    <row r="560" spans="1:10">
      <c r="A560" s="376"/>
      <c r="B560" s="405"/>
      <c r="C560" s="446"/>
      <c r="D560" s="430"/>
      <c r="E560" s="430"/>
      <c r="F560" s="421"/>
    </row>
    <row r="561" spans="1:11">
      <c r="A561" s="376"/>
      <c r="B561" s="405"/>
      <c r="C561" s="446"/>
      <c r="D561" s="430"/>
      <c r="E561" s="430"/>
      <c r="F561" s="421"/>
    </row>
    <row r="562" spans="1:11">
      <c r="A562" s="376"/>
      <c r="B562" s="405"/>
      <c r="C562" s="446"/>
      <c r="D562" s="430"/>
      <c r="E562" s="430"/>
      <c r="F562" s="421"/>
    </row>
    <row r="563" spans="1:11">
      <c r="A563" s="376"/>
      <c r="B563" s="405"/>
      <c r="C563" s="446"/>
      <c r="D563" s="430"/>
      <c r="E563" s="430"/>
      <c r="F563" s="421"/>
    </row>
    <row r="564" spans="1:11">
      <c r="A564" s="376"/>
      <c r="B564" s="6" t="s">
        <v>722</v>
      </c>
      <c r="C564" s="446"/>
      <c r="D564" s="430"/>
      <c r="E564" s="430"/>
      <c r="F564" s="421"/>
    </row>
    <row r="565" spans="1:11">
      <c r="A565" s="376"/>
      <c r="B565" s="405"/>
      <c r="C565" s="446"/>
      <c r="D565" s="430"/>
      <c r="E565" s="430"/>
      <c r="F565" s="421"/>
    </row>
    <row r="566" spans="1:11" ht="30" customHeight="1">
      <c r="A566" s="376"/>
      <c r="B566" s="2149" t="s">
        <v>811</v>
      </c>
      <c r="C566" s="2149"/>
      <c r="D566" s="2149"/>
      <c r="E566" s="2149"/>
      <c r="F566" s="433"/>
      <c r="G566" s="2543"/>
    </row>
    <row r="567" spans="1:11" ht="15">
      <c r="A567" s="376"/>
      <c r="B567" s="434" t="s">
        <v>23</v>
      </c>
      <c r="C567" s="479"/>
      <c r="D567" s="479"/>
      <c r="E567" s="479"/>
      <c r="F567" s="433"/>
      <c r="G567" s="2543"/>
    </row>
    <row r="568" spans="1:11">
      <c r="A568" s="376"/>
      <c r="B568" s="400" t="s">
        <v>812</v>
      </c>
      <c r="C568" s="401" t="s">
        <v>7</v>
      </c>
      <c r="D568" s="401" t="s">
        <v>8</v>
      </c>
      <c r="E568" s="401" t="s">
        <v>0</v>
      </c>
      <c r="F568" s="433"/>
      <c r="G568" s="2548"/>
      <c r="H568" s="2549" t="s">
        <v>812</v>
      </c>
      <c r="I568" s="2550" t="s">
        <v>7</v>
      </c>
      <c r="J568" s="2550" t="s">
        <v>8</v>
      </c>
      <c r="K568" s="2550" t="s">
        <v>0</v>
      </c>
    </row>
    <row r="569" spans="1:11">
      <c r="A569" s="376"/>
      <c r="B569" s="403" t="s">
        <v>22</v>
      </c>
      <c r="C569" s="33">
        <v>100</v>
      </c>
      <c r="D569" s="33">
        <v>100</v>
      </c>
      <c r="E569" s="33">
        <v>100</v>
      </c>
      <c r="F569" s="433"/>
      <c r="G569" s="2548"/>
      <c r="H569" s="2539" t="s">
        <v>22</v>
      </c>
      <c r="I569" s="2540">
        <v>100</v>
      </c>
      <c r="J569" s="2540">
        <v>100</v>
      </c>
      <c r="K569" s="2540">
        <v>100</v>
      </c>
    </row>
    <row r="570" spans="1:11" ht="15.75">
      <c r="A570" s="383"/>
      <c r="B570" s="404" t="s">
        <v>3</v>
      </c>
      <c r="C570" s="435">
        <v>14.63154481026819</v>
      </c>
      <c r="D570" s="435">
        <v>18.816453056679379</v>
      </c>
      <c r="E570" s="435">
        <v>15.248764594838471</v>
      </c>
      <c r="F570" s="433"/>
      <c r="G570" s="2548"/>
      <c r="H570" s="2551" t="s">
        <v>3</v>
      </c>
      <c r="I570" s="2552">
        <v>14.63154481026819</v>
      </c>
      <c r="J570" s="2552">
        <v>18.816453056679379</v>
      </c>
      <c r="K570" s="2552">
        <v>15.248764594838471</v>
      </c>
    </row>
    <row r="571" spans="1:11" ht="15.75">
      <c r="A571" s="383"/>
      <c r="B571" s="404" t="s">
        <v>6</v>
      </c>
      <c r="C571" s="435">
        <v>71.952598287445042</v>
      </c>
      <c r="D571" s="435">
        <v>25.159831290387764</v>
      </c>
      <c r="E571" s="435">
        <v>65.051270978742721</v>
      </c>
      <c r="F571" s="433"/>
      <c r="G571" s="2548"/>
      <c r="H571" s="2551" t="s">
        <v>6</v>
      </c>
      <c r="I571" s="2552">
        <v>71.952598287445042</v>
      </c>
      <c r="J571" s="2552">
        <v>25.159831290387764</v>
      </c>
      <c r="K571" s="2552">
        <v>65.051270978742721</v>
      </c>
    </row>
    <row r="572" spans="1:11" ht="15.75">
      <c r="A572" s="383"/>
      <c r="B572" s="404" t="s">
        <v>813</v>
      </c>
      <c r="C572" s="435">
        <v>3.0917329651955039</v>
      </c>
      <c r="D572" s="435">
        <v>8.7183830705665368</v>
      </c>
      <c r="E572" s="435">
        <v>3.9216544188285067</v>
      </c>
      <c r="F572" s="433"/>
      <c r="G572" s="2548"/>
      <c r="H572" s="2551" t="s">
        <v>814</v>
      </c>
      <c r="I572" s="2552">
        <v>3.0917329651955039</v>
      </c>
      <c r="J572" s="2552">
        <v>8.7183830705665368</v>
      </c>
      <c r="K572" s="2552">
        <v>3.9216544188285067</v>
      </c>
    </row>
    <row r="573" spans="1:11" ht="15.75">
      <c r="A573" s="383"/>
      <c r="B573" s="404" t="s">
        <v>815</v>
      </c>
      <c r="C573" s="435">
        <v>3.0518645903375723</v>
      </c>
      <c r="D573" s="435">
        <v>0.51378182115233306</v>
      </c>
      <c r="E573" s="435">
        <v>2.6775936533180134</v>
      </c>
      <c r="F573" s="433"/>
      <c r="G573" s="2548"/>
      <c r="H573" s="2551" t="s">
        <v>816</v>
      </c>
      <c r="I573" s="2552">
        <v>6.2064497509714194</v>
      </c>
      <c r="J573" s="2552">
        <v>45.250205297756992</v>
      </c>
      <c r="K573" s="2552">
        <v>11.964898196780876</v>
      </c>
    </row>
    <row r="574" spans="1:11">
      <c r="A574" s="383"/>
      <c r="B574" s="404" t="s">
        <v>817</v>
      </c>
      <c r="C574" s="435">
        <v>6.4488583958632106E-2</v>
      </c>
      <c r="D574" s="435">
        <v>0.13113259870415195</v>
      </c>
      <c r="E574" s="435">
        <v>7.4317713297227098E-2</v>
      </c>
      <c r="F574" s="433"/>
      <c r="G574" s="2548"/>
      <c r="H574" s="2553" t="s">
        <v>1</v>
      </c>
      <c r="I574" s="2553">
        <v>4.1176741861198547</v>
      </c>
      <c r="J574" s="2553">
        <v>2.0551272846093322</v>
      </c>
      <c r="K574" s="2553">
        <v>3.813475221827594</v>
      </c>
    </row>
    <row r="575" spans="1:11" ht="15.75">
      <c r="A575" s="383"/>
      <c r="B575" s="404" t="s">
        <v>818</v>
      </c>
      <c r="C575" s="435">
        <v>0.29179782568594431</v>
      </c>
      <c r="D575" s="435">
        <v>7.6099901543065229E-2</v>
      </c>
      <c r="E575" s="435">
        <v>0.25992176348577972</v>
      </c>
      <c r="F575" s="433"/>
      <c r="G575" s="2554"/>
      <c r="H575" s="2551"/>
      <c r="I575" s="2552"/>
      <c r="J575" s="2552"/>
      <c r="K575" s="2552"/>
    </row>
    <row r="576" spans="1:11">
      <c r="A576" s="383"/>
      <c r="B576" s="404" t="s">
        <v>816</v>
      </c>
      <c r="C576" s="435">
        <v>6.2064497509714194</v>
      </c>
      <c r="D576" s="435">
        <v>45.250205297756992</v>
      </c>
      <c r="E576" s="435">
        <v>11.964898196780876</v>
      </c>
      <c r="F576" s="433"/>
      <c r="G576" s="2534"/>
    </row>
    <row r="577" spans="1:11">
      <c r="A577" s="383"/>
      <c r="B577" s="404" t="s">
        <v>1</v>
      </c>
      <c r="C577" s="435">
        <v>7.2149857485436144E-3</v>
      </c>
      <c r="D577" s="435">
        <v>3.138583509968227E-2</v>
      </c>
      <c r="E577" s="435">
        <v>1.077987308918823E-2</v>
      </c>
      <c r="F577" s="433"/>
      <c r="G577" s="2534"/>
    </row>
    <row r="578" spans="1:11">
      <c r="A578" s="383"/>
      <c r="B578" s="404" t="s">
        <v>31</v>
      </c>
      <c r="C578" s="435">
        <v>0.70230820038916286</v>
      </c>
      <c r="D578" s="435">
        <v>1.3027271281100998</v>
      </c>
      <c r="E578" s="435">
        <v>0.79086221863738593</v>
      </c>
      <c r="F578" s="433"/>
      <c r="G578" s="2534"/>
      <c r="H578" s="2555"/>
      <c r="I578" s="2542"/>
      <c r="J578" s="2542"/>
      <c r="K578" s="2542"/>
    </row>
    <row r="579" spans="1:11">
      <c r="A579" s="376"/>
      <c r="B579" s="403" t="s">
        <v>16</v>
      </c>
      <c r="C579" s="33">
        <v>100</v>
      </c>
      <c r="D579" s="33">
        <v>100</v>
      </c>
      <c r="E579" s="33">
        <v>100</v>
      </c>
      <c r="F579" s="433"/>
    </row>
    <row r="580" spans="1:11">
      <c r="A580" s="383"/>
      <c r="B580" s="404" t="s">
        <v>3</v>
      </c>
      <c r="C580" s="435">
        <v>87.58593116622059</v>
      </c>
      <c r="D580" s="435">
        <v>83.134582623509374</v>
      </c>
      <c r="E580" s="435">
        <v>86.395476548834566</v>
      </c>
      <c r="F580" s="433"/>
      <c r="G580" s="2534"/>
    </row>
    <row r="581" spans="1:11">
      <c r="A581" s="383"/>
      <c r="B581" s="404" t="s">
        <v>6</v>
      </c>
      <c r="C581" s="435">
        <v>5.381873105072021</v>
      </c>
      <c r="D581" s="435">
        <v>6.5709418349963498</v>
      </c>
      <c r="E581" s="435">
        <v>5.699873896595208</v>
      </c>
      <c r="F581" s="433"/>
      <c r="G581" s="2534"/>
    </row>
    <row r="582" spans="1:11">
      <c r="A582" s="383"/>
      <c r="B582" s="404" t="s">
        <v>813</v>
      </c>
      <c r="C582" s="435">
        <v>5.0420354719411833</v>
      </c>
      <c r="D582" s="435">
        <v>6.3549525431978591</v>
      </c>
      <c r="E582" s="435">
        <v>5.3931578733270955</v>
      </c>
      <c r="F582" s="433"/>
      <c r="G582" s="2534"/>
    </row>
    <row r="583" spans="1:11">
      <c r="A583" s="383"/>
      <c r="B583" s="404" t="s">
        <v>815</v>
      </c>
      <c r="C583" s="435">
        <v>9.7731084037626453E-2</v>
      </c>
      <c r="D583" s="435">
        <v>0</v>
      </c>
      <c r="E583" s="435">
        <v>7.1594191107676036E-2</v>
      </c>
      <c r="F583" s="433"/>
      <c r="G583" s="2534"/>
    </row>
    <row r="584" spans="1:11">
      <c r="A584" s="383"/>
      <c r="B584" s="404" t="s">
        <v>817</v>
      </c>
      <c r="C584" s="435">
        <v>3.9980898015392646E-2</v>
      </c>
      <c r="D584" s="435">
        <v>0</v>
      </c>
      <c r="E584" s="435">
        <v>2.9288532725867469E-2</v>
      </c>
      <c r="F584" s="433"/>
      <c r="G584" s="2534"/>
    </row>
    <row r="585" spans="1:11">
      <c r="A585" s="383"/>
      <c r="B585" s="404" t="s">
        <v>818</v>
      </c>
      <c r="C585" s="435">
        <v>0.14437546505558455</v>
      </c>
      <c r="D585" s="435">
        <v>0</v>
      </c>
      <c r="E585" s="435">
        <v>0.10576414595452141</v>
      </c>
      <c r="F585" s="433"/>
      <c r="G585" s="2534"/>
    </row>
    <row r="586" spans="1:11">
      <c r="A586" s="383"/>
      <c r="B586" s="404" t="s">
        <v>816</v>
      </c>
      <c r="C586" s="435">
        <v>0.66079539775440621</v>
      </c>
      <c r="D586" s="435">
        <v>1.5575565831102458</v>
      </c>
      <c r="E586" s="435">
        <v>0.90062238132042483</v>
      </c>
      <c r="F586" s="433"/>
      <c r="G586" s="2534"/>
    </row>
    <row r="587" spans="1:11">
      <c r="A587" s="383"/>
      <c r="B587" s="404" t="s">
        <v>1</v>
      </c>
      <c r="C587" s="435">
        <v>0</v>
      </c>
      <c r="D587" s="435">
        <v>0</v>
      </c>
      <c r="E587" s="435">
        <v>0</v>
      </c>
      <c r="F587" s="433"/>
      <c r="G587" s="2534"/>
    </row>
    <row r="588" spans="1:11">
      <c r="A588" s="383"/>
      <c r="B588" s="404" t="s">
        <v>31</v>
      </c>
      <c r="C588" s="435">
        <v>1.0461668314027741</v>
      </c>
      <c r="D588" s="435">
        <v>2.385008517887564</v>
      </c>
      <c r="E588" s="435">
        <v>1.404222430134646</v>
      </c>
      <c r="F588" s="433"/>
      <c r="G588" s="2534"/>
    </row>
    <row r="589" spans="1:11">
      <c r="A589" s="376"/>
      <c r="B589" s="403" t="s">
        <v>17</v>
      </c>
      <c r="C589" s="33">
        <v>100</v>
      </c>
      <c r="D589" s="33">
        <v>100</v>
      </c>
      <c r="E589" s="33">
        <v>100</v>
      </c>
      <c r="F589" s="433"/>
      <c r="H589" s="2529"/>
      <c r="I589" s="2529"/>
      <c r="J589" s="2529"/>
    </row>
    <row r="590" spans="1:11">
      <c r="A590" s="383"/>
      <c r="B590" s="404" t="s">
        <v>3</v>
      </c>
      <c r="C590" s="435">
        <v>9.3945938275531908</v>
      </c>
      <c r="D590" s="435">
        <v>8.230145656103387</v>
      </c>
      <c r="E590" s="435">
        <v>9.2346595621478045</v>
      </c>
      <c r="F590" s="433"/>
      <c r="G590" s="2534"/>
    </row>
    <row r="591" spans="1:11">
      <c r="A591" s="383"/>
      <c r="B591" s="404" t="s">
        <v>6</v>
      </c>
      <c r="C591" s="435">
        <v>76.731232376765917</v>
      </c>
      <c r="D591" s="435">
        <v>28.219931202651754</v>
      </c>
      <c r="E591" s="435">
        <v>70.068317266098973</v>
      </c>
      <c r="F591" s="433"/>
      <c r="G591" s="2534"/>
    </row>
    <row r="592" spans="1:11">
      <c r="A592" s="383"/>
      <c r="B592" s="404" t="s">
        <v>813</v>
      </c>
      <c r="C592" s="435">
        <v>2.9517347600131063</v>
      </c>
      <c r="D592" s="435">
        <v>9.1078876610403725</v>
      </c>
      <c r="E592" s="435">
        <v>3.7972681346099093</v>
      </c>
      <c r="F592" s="433"/>
      <c r="G592" s="2534"/>
    </row>
    <row r="593" spans="1:7">
      <c r="A593" s="383"/>
      <c r="B593" s="404" t="s">
        <v>815</v>
      </c>
      <c r="C593" s="435">
        <v>3.2640003316376767</v>
      </c>
      <c r="D593" s="435">
        <v>0.59834666052464236</v>
      </c>
      <c r="E593" s="435">
        <v>2.8978789600150745</v>
      </c>
      <c r="F593" s="433"/>
      <c r="G593" s="2534"/>
    </row>
    <row r="594" spans="1:7">
      <c r="A594" s="383"/>
      <c r="B594" s="404" t="s">
        <v>817</v>
      </c>
      <c r="C594" s="435">
        <v>6.6247814659182488E-2</v>
      </c>
      <c r="D594" s="435">
        <v>0.15271609327197985</v>
      </c>
      <c r="E594" s="435">
        <v>7.8124032905622601E-2</v>
      </c>
      <c r="F594" s="448"/>
      <c r="G594" s="2534"/>
    </row>
    <row r="595" spans="1:7">
      <c r="A595" s="383"/>
      <c r="B595" s="404" t="s">
        <v>818</v>
      </c>
      <c r="C595" s="435">
        <v>0.30230049721735264</v>
      </c>
      <c r="D595" s="435">
        <v>8.8625404948001418E-2</v>
      </c>
      <c r="E595" s="435">
        <v>0.27295271707959162</v>
      </c>
      <c r="F595" s="448"/>
      <c r="G595" s="2534"/>
    </row>
    <row r="596" spans="1:7">
      <c r="A596" s="383"/>
      <c r="B596" s="404" t="s">
        <v>816</v>
      </c>
      <c r="C596" s="435">
        <v>6.604532434722783</v>
      </c>
      <c r="D596" s="435">
        <v>52.44170501259282</v>
      </c>
      <c r="E596" s="435">
        <v>12.900162162385204</v>
      </c>
      <c r="F596" s="448"/>
      <c r="G596" s="2534"/>
    </row>
    <row r="597" spans="1:7">
      <c r="A597" s="383"/>
      <c r="B597" s="404" t="s">
        <v>1</v>
      </c>
      <c r="C597" s="435">
        <v>7.7328977400008452E-3</v>
      </c>
      <c r="D597" s="435">
        <v>3.6551720684768946E-2</v>
      </c>
      <c r="E597" s="435">
        <v>1.1691096473552676E-2</v>
      </c>
      <c r="F597" s="448"/>
      <c r="G597" s="2534"/>
    </row>
    <row r="598" spans="1:7">
      <c r="A598" s="383"/>
      <c r="B598" s="404" t="s">
        <v>31</v>
      </c>
      <c r="C598" s="435">
        <v>0.67762505969079567</v>
      </c>
      <c r="D598" s="435">
        <v>1.1245912966848091</v>
      </c>
      <c r="E598" s="435">
        <v>0.7390148394399827</v>
      </c>
      <c r="F598" s="448"/>
      <c r="G598" s="2534"/>
    </row>
    <row r="599" spans="1:7">
      <c r="A599" s="376"/>
      <c r="B599" s="6" t="s">
        <v>722</v>
      </c>
      <c r="C599" s="432"/>
      <c r="D599" s="430"/>
      <c r="E599" s="430"/>
      <c r="F599" s="421"/>
    </row>
    <row r="600" spans="1:7">
      <c r="A600" s="376"/>
      <c r="B600" s="422"/>
      <c r="C600" s="432"/>
      <c r="D600" s="432"/>
      <c r="E600" s="432"/>
      <c r="F600" s="421"/>
    </row>
    <row r="601" spans="1:7" ht="18">
      <c r="A601" s="376"/>
      <c r="B601" s="21" t="s">
        <v>27</v>
      </c>
      <c r="C601" s="394"/>
      <c r="D601" s="394"/>
      <c r="E601" s="394"/>
      <c r="F601" s="394"/>
    </row>
    <row r="602" spans="1:7" ht="73.5" customHeight="1">
      <c r="A602" s="376"/>
      <c r="B602" s="2150" t="s">
        <v>819</v>
      </c>
      <c r="C602" s="2150"/>
      <c r="D602" s="2150"/>
      <c r="E602" s="2150"/>
      <c r="F602" s="2150"/>
    </row>
    <row r="603" spans="1:7">
      <c r="A603" s="376"/>
      <c r="B603" s="449"/>
      <c r="C603" s="449"/>
      <c r="D603" s="449"/>
      <c r="E603" s="449"/>
      <c r="F603" s="449"/>
    </row>
    <row r="604" spans="1:7" ht="12.75" customHeight="1">
      <c r="A604" s="376"/>
      <c r="B604" s="2157" t="s">
        <v>820</v>
      </c>
      <c r="C604" s="2158"/>
      <c r="D604" s="2158"/>
      <c r="E604" s="2158"/>
      <c r="F604" s="2159"/>
    </row>
    <row r="605" spans="1:7" ht="12.75" customHeight="1">
      <c r="A605" s="376"/>
      <c r="B605" s="450"/>
      <c r="C605" s="450"/>
      <c r="D605" s="450"/>
      <c r="E605" s="450"/>
      <c r="F605" s="450"/>
    </row>
    <row r="606" spans="1:7">
      <c r="A606" s="376"/>
      <c r="B606" s="449"/>
      <c r="C606" s="449"/>
      <c r="D606" s="449"/>
      <c r="E606" s="449"/>
      <c r="F606" s="449"/>
    </row>
    <row r="607" spans="1:7">
      <c r="A607" s="376"/>
      <c r="B607" s="449"/>
      <c r="C607" s="449"/>
      <c r="D607" s="449"/>
      <c r="E607" s="449"/>
      <c r="F607" s="449"/>
    </row>
    <row r="608" spans="1:7">
      <c r="A608" s="376"/>
      <c r="B608" s="449"/>
      <c r="C608" s="449"/>
      <c r="D608" s="449"/>
      <c r="E608" s="449"/>
      <c r="F608" s="449"/>
    </row>
    <row r="609" spans="1:6">
      <c r="A609" s="376"/>
      <c r="B609" s="449"/>
      <c r="C609" s="449"/>
      <c r="D609" s="449"/>
      <c r="E609" s="449"/>
      <c r="F609" s="449"/>
    </row>
    <row r="610" spans="1:6">
      <c r="A610" s="376"/>
      <c r="B610" s="449"/>
      <c r="C610" s="449"/>
      <c r="D610" s="449"/>
      <c r="E610" s="449"/>
      <c r="F610" s="449"/>
    </row>
    <row r="611" spans="1:6">
      <c r="A611" s="376"/>
      <c r="B611" s="449"/>
      <c r="C611" s="449"/>
      <c r="D611" s="449"/>
      <c r="E611" s="449"/>
      <c r="F611" s="449"/>
    </row>
    <row r="612" spans="1:6">
      <c r="A612" s="376"/>
      <c r="B612" s="449"/>
      <c r="C612" s="449"/>
      <c r="D612" s="449"/>
      <c r="E612" s="449"/>
      <c r="F612" s="449"/>
    </row>
    <row r="613" spans="1:6">
      <c r="A613" s="376"/>
      <c r="B613" s="449"/>
      <c r="C613" s="449"/>
      <c r="D613" s="449"/>
      <c r="E613" s="449"/>
      <c r="F613" s="449"/>
    </row>
    <row r="614" spans="1:6">
      <c r="A614" s="376"/>
      <c r="B614" s="449"/>
      <c r="C614" s="449"/>
      <c r="D614" s="449"/>
      <c r="E614" s="449"/>
      <c r="F614" s="449"/>
    </row>
    <row r="615" spans="1:6">
      <c r="A615" s="376"/>
      <c r="B615" s="449"/>
      <c r="C615" s="449"/>
      <c r="D615" s="449"/>
      <c r="E615" s="449"/>
      <c r="F615" s="449"/>
    </row>
    <row r="616" spans="1:6">
      <c r="A616" s="376"/>
      <c r="B616" s="449"/>
      <c r="C616" s="449"/>
      <c r="D616" s="449"/>
      <c r="E616" s="449"/>
      <c r="F616" s="449"/>
    </row>
    <row r="617" spans="1:6">
      <c r="A617" s="376"/>
      <c r="B617" s="449"/>
      <c r="C617" s="449"/>
      <c r="D617" s="449"/>
      <c r="E617" s="449"/>
      <c r="F617" s="449"/>
    </row>
    <row r="618" spans="1:6">
      <c r="A618" s="376"/>
      <c r="B618" s="449"/>
      <c r="C618" s="449"/>
      <c r="D618" s="449"/>
      <c r="E618" s="449"/>
      <c r="F618" s="449"/>
    </row>
    <row r="619" spans="1:6">
      <c r="A619" s="376"/>
      <c r="B619" s="449"/>
      <c r="C619" s="449"/>
      <c r="D619" s="449"/>
      <c r="E619" s="449"/>
      <c r="F619" s="449"/>
    </row>
    <row r="620" spans="1:6">
      <c r="A620" s="376"/>
      <c r="B620" s="449"/>
      <c r="C620" s="449"/>
      <c r="D620" s="449"/>
      <c r="E620" s="449"/>
      <c r="F620" s="449"/>
    </row>
    <row r="621" spans="1:6">
      <c r="A621" s="376"/>
      <c r="B621" s="6" t="s">
        <v>729</v>
      </c>
      <c r="C621" s="449"/>
      <c r="D621" s="449"/>
      <c r="E621" s="449"/>
      <c r="F621" s="449"/>
    </row>
    <row r="622" spans="1:6">
      <c r="A622" s="376"/>
      <c r="B622" s="389" t="s">
        <v>821</v>
      </c>
      <c r="C622" s="449"/>
      <c r="D622" s="449"/>
      <c r="E622" s="449"/>
      <c r="F622" s="449"/>
    </row>
    <row r="623" spans="1:6">
      <c r="A623" s="376"/>
      <c r="C623" s="449"/>
      <c r="D623" s="449"/>
      <c r="E623" s="449"/>
      <c r="F623" s="449"/>
    </row>
    <row r="624" spans="1:6" ht="15">
      <c r="A624" s="376"/>
      <c r="B624" s="2149" t="s">
        <v>822</v>
      </c>
      <c r="C624" s="2149"/>
      <c r="D624" s="2149"/>
      <c r="E624" s="2149"/>
      <c r="F624" s="2149"/>
    </row>
    <row r="625" spans="1:10">
      <c r="A625" s="376"/>
      <c r="B625" s="434" t="s">
        <v>23</v>
      </c>
      <c r="F625" s="377"/>
    </row>
    <row r="626" spans="1:10">
      <c r="A626" s="376"/>
      <c r="B626" s="407" t="s">
        <v>15</v>
      </c>
      <c r="C626" s="401">
        <v>2001</v>
      </c>
      <c r="D626" s="401">
        <v>2005</v>
      </c>
      <c r="E626" s="451">
        <v>2011</v>
      </c>
      <c r="F626" s="451" t="s">
        <v>32</v>
      </c>
    </row>
    <row r="627" spans="1:10">
      <c r="A627" s="376"/>
      <c r="B627" s="403" t="s">
        <v>22</v>
      </c>
      <c r="C627" s="427">
        <v>4.0199999999999996</v>
      </c>
      <c r="D627" s="427">
        <v>3.5</v>
      </c>
      <c r="E627" s="427">
        <v>2.7914386645424951</v>
      </c>
      <c r="F627" s="427">
        <v>3.2</v>
      </c>
    </row>
    <row r="628" spans="1:10">
      <c r="A628" s="383"/>
      <c r="B628" s="404" t="s">
        <v>7</v>
      </c>
      <c r="C628" s="435">
        <v>2.83</v>
      </c>
      <c r="D628" s="435">
        <v>2.81</v>
      </c>
      <c r="E628" s="435">
        <v>1.5493761722253934</v>
      </c>
      <c r="F628" s="435">
        <v>1.8</v>
      </c>
    </row>
    <row r="629" spans="1:10">
      <c r="A629" s="383"/>
      <c r="B629" s="404" t="s">
        <v>8</v>
      </c>
      <c r="C629" s="435">
        <v>12.46</v>
      </c>
      <c r="D629" s="435">
        <v>7.62</v>
      </c>
      <c r="E629" s="435">
        <v>9.793103448275863</v>
      </c>
      <c r="F629" s="435">
        <v>10.6</v>
      </c>
    </row>
    <row r="630" spans="1:10">
      <c r="A630" s="376"/>
      <c r="B630" s="6" t="s">
        <v>729</v>
      </c>
      <c r="C630" s="395"/>
      <c r="D630" s="395"/>
      <c r="E630" s="395"/>
      <c r="F630" s="396"/>
    </row>
    <row r="631" spans="1:10">
      <c r="A631" s="376"/>
      <c r="B631" s="389" t="s">
        <v>821</v>
      </c>
      <c r="C631" s="397"/>
      <c r="D631" s="397"/>
      <c r="E631" s="397"/>
      <c r="F631" s="452"/>
    </row>
    <row r="632" spans="1:10">
      <c r="A632" s="376"/>
      <c r="B632" s="405"/>
      <c r="C632" s="411"/>
      <c r="D632" s="411"/>
      <c r="E632" s="411"/>
      <c r="F632" s="412"/>
    </row>
    <row r="633" spans="1:10" ht="30" customHeight="1">
      <c r="A633" s="376"/>
      <c r="B633" s="2149" t="s">
        <v>823</v>
      </c>
      <c r="C633" s="2149"/>
      <c r="D633" s="2149"/>
      <c r="E633" s="2149"/>
      <c r="F633" s="429"/>
    </row>
    <row r="634" spans="1:10" ht="15">
      <c r="A634" s="376"/>
      <c r="B634" s="434" t="s">
        <v>23</v>
      </c>
      <c r="C634" s="479"/>
      <c r="D634" s="479"/>
      <c r="E634" s="479"/>
      <c r="F634" s="429"/>
    </row>
    <row r="635" spans="1:10">
      <c r="A635" s="376"/>
      <c r="B635" s="407" t="s">
        <v>824</v>
      </c>
      <c r="C635" s="453" t="s">
        <v>7</v>
      </c>
      <c r="D635" s="453" t="s">
        <v>8</v>
      </c>
      <c r="E635" s="453" t="s">
        <v>0</v>
      </c>
      <c r="F635" s="417"/>
    </row>
    <row r="636" spans="1:10">
      <c r="A636" s="376"/>
      <c r="B636" s="403" t="s">
        <v>0</v>
      </c>
      <c r="C636" s="427">
        <v>100</v>
      </c>
      <c r="D636" s="427">
        <v>100</v>
      </c>
      <c r="E636" s="427">
        <v>100</v>
      </c>
      <c r="F636" s="417"/>
      <c r="H636" s="2529"/>
      <c r="I636" s="2529"/>
      <c r="J636" s="2529"/>
    </row>
    <row r="637" spans="1:10">
      <c r="A637" s="383"/>
      <c r="B637" s="404" t="s">
        <v>741</v>
      </c>
      <c r="C637" s="454">
        <v>9.8705853488949558</v>
      </c>
      <c r="D637" s="454">
        <v>3.2531380942005321</v>
      </c>
      <c r="E637" s="454">
        <v>6.3458625292558839</v>
      </c>
      <c r="F637" s="417"/>
    </row>
    <row r="638" spans="1:10">
      <c r="A638" s="383"/>
      <c r="B638" s="404" t="s">
        <v>742</v>
      </c>
      <c r="C638" s="454">
        <v>29.831144263719899</v>
      </c>
      <c r="D638" s="454">
        <v>25.46497265134186</v>
      </c>
      <c r="E638" s="454">
        <v>27.505542846089902</v>
      </c>
      <c r="F638" s="417"/>
    </row>
    <row r="639" spans="1:10">
      <c r="A639" s="383"/>
      <c r="B639" s="404" t="s">
        <v>743</v>
      </c>
      <c r="C639" s="454">
        <v>19.036906266037569</v>
      </c>
      <c r="D639" s="454">
        <v>26.242135181755476</v>
      </c>
      <c r="E639" s="454">
        <v>22.87470561712993</v>
      </c>
      <c r="F639" s="417"/>
    </row>
    <row r="640" spans="1:10">
      <c r="A640" s="383"/>
      <c r="B640" s="404" t="s">
        <v>744</v>
      </c>
      <c r="C640" s="454">
        <v>12.64121014816654</v>
      </c>
      <c r="D640" s="454">
        <v>22.594953771289543</v>
      </c>
      <c r="E640" s="454">
        <v>17.942980746242686</v>
      </c>
      <c r="F640" s="417"/>
    </row>
    <row r="641" spans="1:11">
      <c r="A641" s="383"/>
      <c r="B641" s="404" t="s">
        <v>745</v>
      </c>
      <c r="C641" s="454">
        <v>7.4939139433821707</v>
      </c>
      <c r="D641" s="454">
        <v>10.261063314812802</v>
      </c>
      <c r="E641" s="454">
        <v>8.967810773902789</v>
      </c>
      <c r="F641" s="417"/>
    </row>
    <row r="642" spans="1:11">
      <c r="A642" s="383"/>
      <c r="B642" s="404" t="s">
        <v>746</v>
      </c>
      <c r="C642" s="454">
        <v>5.3747608848605255</v>
      </c>
      <c r="D642" s="454">
        <v>4.8096905690525462</v>
      </c>
      <c r="E642" s="454">
        <v>5.0737813439331516</v>
      </c>
      <c r="F642" s="417"/>
    </row>
    <row r="643" spans="1:11">
      <c r="A643" s="383"/>
      <c r="B643" s="404" t="s">
        <v>747</v>
      </c>
      <c r="C643" s="454">
        <v>6.8159668942968281</v>
      </c>
      <c r="D643" s="454">
        <v>4.3398052438537249</v>
      </c>
      <c r="E643" s="454">
        <v>5.4970620147391616</v>
      </c>
      <c r="F643" s="417"/>
    </row>
    <row r="644" spans="1:11">
      <c r="A644" s="383"/>
      <c r="B644" s="404" t="s">
        <v>748</v>
      </c>
      <c r="C644" s="454">
        <v>5.9335852537041633</v>
      </c>
      <c r="D644" s="454">
        <v>1.370790554526637</v>
      </c>
      <c r="E644" s="454">
        <v>3.5032543453451721</v>
      </c>
      <c r="F644" s="417"/>
    </row>
    <row r="645" spans="1:11">
      <c r="A645" s="383"/>
      <c r="B645" s="404" t="s">
        <v>749</v>
      </c>
      <c r="C645" s="454">
        <v>1.9891057569737605</v>
      </c>
      <c r="D645" s="454">
        <v>1.1452798852453063</v>
      </c>
      <c r="E645" s="454">
        <v>1.5396496160467319</v>
      </c>
      <c r="F645" s="417"/>
    </row>
    <row r="646" spans="1:11">
      <c r="A646" s="383"/>
      <c r="B646" s="404" t="s">
        <v>750</v>
      </c>
      <c r="C646" s="454">
        <v>1.0113177096266865</v>
      </c>
      <c r="D646" s="454">
        <v>0.51883405962886298</v>
      </c>
      <c r="E646" s="454">
        <v>0.74900079305208989</v>
      </c>
      <c r="F646" s="417"/>
    </row>
    <row r="647" spans="1:11">
      <c r="A647" s="376"/>
      <c r="B647" s="6" t="s">
        <v>722</v>
      </c>
      <c r="C647" s="380"/>
      <c r="D647" s="380"/>
      <c r="E647" s="380"/>
      <c r="H647" s="2526"/>
      <c r="I647" s="2526"/>
      <c r="J647" s="2526"/>
      <c r="K647" s="2526"/>
    </row>
    <row r="648" spans="1:11">
      <c r="A648" s="376"/>
      <c r="B648" s="395"/>
      <c r="C648" s="432"/>
      <c r="D648" s="432"/>
      <c r="E648" s="432"/>
      <c r="F648" s="455"/>
    </row>
    <row r="649" spans="1:11" ht="15" customHeight="1">
      <c r="A649" s="376"/>
      <c r="B649" s="394" t="s">
        <v>28</v>
      </c>
      <c r="C649" s="394"/>
      <c r="D649" s="394"/>
      <c r="E649" s="394"/>
      <c r="F649" s="394"/>
    </row>
    <row r="650" spans="1:11" ht="63.75" customHeight="1">
      <c r="A650" s="376"/>
      <c r="B650" s="2160" t="s">
        <v>825</v>
      </c>
      <c r="C650" s="2160"/>
      <c r="D650" s="2160"/>
      <c r="E650" s="2160"/>
      <c r="F650" s="2160"/>
    </row>
    <row r="651" spans="1:11" ht="15">
      <c r="A651" s="376"/>
      <c r="B651" s="2149" t="s">
        <v>826</v>
      </c>
      <c r="C651" s="2149"/>
      <c r="D651" s="2149"/>
      <c r="E651" s="2149"/>
      <c r="F651" s="456"/>
    </row>
    <row r="652" spans="1:11">
      <c r="A652" s="376"/>
      <c r="B652" s="434" t="s">
        <v>23</v>
      </c>
      <c r="F652" s="457"/>
    </row>
    <row r="653" spans="1:11">
      <c r="A653" s="376"/>
      <c r="B653" s="400" t="s">
        <v>827</v>
      </c>
      <c r="C653" s="401" t="s">
        <v>7</v>
      </c>
      <c r="D653" s="401" t="s">
        <v>8</v>
      </c>
      <c r="E653" s="401" t="s">
        <v>0</v>
      </c>
      <c r="F653" s="377"/>
    </row>
    <row r="654" spans="1:11">
      <c r="A654" s="376"/>
      <c r="B654" s="403" t="s">
        <v>22</v>
      </c>
      <c r="C654" s="458">
        <v>25.9</v>
      </c>
      <c r="D654" s="458">
        <v>171</v>
      </c>
      <c r="E654" s="458">
        <v>49</v>
      </c>
      <c r="H654" s="2529"/>
      <c r="I654" s="2529"/>
      <c r="J654" s="2529"/>
    </row>
    <row r="655" spans="1:11">
      <c r="A655" s="383"/>
      <c r="B655" s="404" t="s">
        <v>828</v>
      </c>
      <c r="C655" s="459">
        <v>27.1</v>
      </c>
      <c r="D655" s="459">
        <v>176.3</v>
      </c>
      <c r="E655" s="459">
        <v>52.5</v>
      </c>
    </row>
    <row r="656" spans="1:11">
      <c r="A656" s="383"/>
      <c r="B656" s="404" t="s">
        <v>829</v>
      </c>
      <c r="C656" s="459">
        <v>33.200000000000003</v>
      </c>
      <c r="D656" s="459">
        <v>174.1</v>
      </c>
      <c r="E656" s="459">
        <v>59.4</v>
      </c>
    </row>
    <row r="657" spans="1:10">
      <c r="A657" s="383"/>
      <c r="B657" s="404" t="s">
        <v>830</v>
      </c>
      <c r="C657" s="459">
        <v>10.199999999999999</v>
      </c>
      <c r="D657" s="459">
        <v>113.8</v>
      </c>
      <c r="E657" s="459">
        <v>18</v>
      </c>
    </row>
    <row r="658" spans="1:10">
      <c r="A658" s="376"/>
      <c r="B658" s="403" t="s">
        <v>16</v>
      </c>
      <c r="C658" s="458">
        <v>155.80000000000001</v>
      </c>
      <c r="D658" s="458">
        <v>422.8</v>
      </c>
      <c r="E658" s="458">
        <v>240.3</v>
      </c>
      <c r="H658" s="2529"/>
      <c r="I658" s="2529"/>
      <c r="J658" s="2529"/>
    </row>
    <row r="659" spans="1:10">
      <c r="A659" s="383"/>
      <c r="B659" s="404" t="s">
        <v>828</v>
      </c>
      <c r="C659" s="459">
        <v>153.80000000000001</v>
      </c>
      <c r="D659" s="459">
        <v>436.4</v>
      </c>
      <c r="E659" s="459">
        <v>241.3</v>
      </c>
    </row>
    <row r="660" spans="1:10">
      <c r="A660" s="383"/>
      <c r="B660" s="404" t="s">
        <v>829</v>
      </c>
      <c r="C660" s="459">
        <v>160.1</v>
      </c>
      <c r="D660" s="459">
        <v>413</v>
      </c>
      <c r="E660" s="459">
        <v>243.1</v>
      </c>
    </row>
    <row r="661" spans="1:10">
      <c r="A661" s="383"/>
      <c r="B661" s="404" t="s">
        <v>830</v>
      </c>
      <c r="C661" s="459">
        <v>144.80000000000001</v>
      </c>
      <c r="D661" s="459">
        <v>368.4</v>
      </c>
      <c r="E661" s="459">
        <v>212.3</v>
      </c>
    </row>
    <row r="662" spans="1:10">
      <c r="A662" s="376"/>
      <c r="B662" s="403" t="s">
        <v>831</v>
      </c>
      <c r="C662" s="458">
        <v>15.9</v>
      </c>
      <c r="D662" s="458">
        <v>118.3</v>
      </c>
      <c r="E662" s="458">
        <v>30.7</v>
      </c>
      <c r="H662" s="2529"/>
      <c r="I662" s="2529"/>
      <c r="J662" s="2529"/>
    </row>
    <row r="663" spans="1:10">
      <c r="A663" s="383"/>
      <c r="B663" s="404" t="s">
        <v>828</v>
      </c>
      <c r="C663" s="459">
        <v>17.899999999999999</v>
      </c>
      <c r="D663" s="459">
        <v>130.69999999999999</v>
      </c>
      <c r="E663" s="459">
        <v>35.6</v>
      </c>
    </row>
    <row r="664" spans="1:10">
      <c r="A664" s="383"/>
      <c r="B664" s="404" t="s">
        <v>829</v>
      </c>
      <c r="C664" s="459">
        <v>18.100000000000001</v>
      </c>
      <c r="D664" s="459">
        <v>103.7</v>
      </c>
      <c r="E664" s="459">
        <v>32.200000000000003</v>
      </c>
    </row>
    <row r="665" spans="1:10">
      <c r="A665" s="383"/>
      <c r="B665" s="404" t="s">
        <v>830</v>
      </c>
      <c r="C665" s="459">
        <v>6.8</v>
      </c>
      <c r="D665" s="459">
        <v>75.3</v>
      </c>
      <c r="E665" s="459">
        <v>11.4</v>
      </c>
    </row>
    <row r="666" spans="1:10">
      <c r="A666" s="376"/>
      <c r="B666" s="6" t="s">
        <v>722</v>
      </c>
    </row>
    <row r="667" spans="1:10">
      <c r="A667" s="376"/>
      <c r="B667" s="42" t="s">
        <v>13</v>
      </c>
    </row>
    <row r="668" spans="1:10">
      <c r="A668" s="376"/>
      <c r="B668" s="42"/>
    </row>
    <row r="669" spans="1:10" ht="30" customHeight="1">
      <c r="A669" s="376"/>
      <c r="B669" s="2149" t="s">
        <v>832</v>
      </c>
      <c r="C669" s="2149"/>
      <c r="D669" s="2149"/>
      <c r="E669" s="2149"/>
      <c r="F669" s="433"/>
      <c r="G669" s="2556"/>
    </row>
    <row r="670" spans="1:10">
      <c r="A670" s="376"/>
      <c r="B670" s="400" t="s">
        <v>833</v>
      </c>
      <c r="C670" s="401" t="s">
        <v>7</v>
      </c>
      <c r="D670" s="401" t="s">
        <v>8</v>
      </c>
      <c r="E670" s="401" t="s">
        <v>0</v>
      </c>
      <c r="F670" s="377"/>
    </row>
    <row r="671" spans="1:10">
      <c r="A671" s="376"/>
      <c r="B671" s="403" t="s">
        <v>110</v>
      </c>
      <c r="C671" s="460">
        <v>100</v>
      </c>
      <c r="D671" s="427">
        <v>100</v>
      </c>
      <c r="E671" s="460">
        <v>100</v>
      </c>
      <c r="G671" s="2522">
        <f>+C671/C671*100</f>
        <v>100</v>
      </c>
      <c r="H671" s="2529"/>
      <c r="I671" s="2529"/>
      <c r="J671" s="2529"/>
    </row>
    <row r="672" spans="1:10">
      <c r="A672" s="383"/>
      <c r="B672" s="404" t="s">
        <v>834</v>
      </c>
      <c r="C672" s="419">
        <v>1.9717129768767703</v>
      </c>
      <c r="D672" s="431">
        <v>57.70551530633611</v>
      </c>
      <c r="E672" s="419">
        <v>40.149974325359373</v>
      </c>
    </row>
    <row r="673" spans="1:75">
      <c r="A673" s="383"/>
      <c r="B673" s="404" t="s">
        <v>835</v>
      </c>
      <c r="C673" s="419">
        <v>54.566815114341139</v>
      </c>
      <c r="D673" s="431">
        <v>24.601951505506932</v>
      </c>
      <c r="E673" s="419">
        <v>34.040270458672431</v>
      </c>
    </row>
    <row r="674" spans="1:75">
      <c r="A674" s="383"/>
      <c r="B674" s="404" t="s">
        <v>836</v>
      </c>
      <c r="C674" s="419">
        <v>3.2576523410107194</v>
      </c>
      <c r="D674" s="431">
        <v>4.991833828887307</v>
      </c>
      <c r="E674" s="419">
        <v>4.4455855395834112</v>
      </c>
    </row>
    <row r="675" spans="1:75">
      <c r="A675" s="383"/>
      <c r="B675" s="404" t="s">
        <v>837</v>
      </c>
      <c r="C675" s="419">
        <v>3.4698505505314068</v>
      </c>
      <c r="D675" s="431">
        <v>1.0904979270488713</v>
      </c>
      <c r="E675" s="419">
        <v>1.8399681003347743</v>
      </c>
    </row>
    <row r="676" spans="1:75">
      <c r="A676" s="383"/>
      <c r="B676" s="404" t="s">
        <v>838</v>
      </c>
      <c r="C676" s="419">
        <v>11.553418394761527</v>
      </c>
      <c r="D676" s="431">
        <v>0.73830562418861756</v>
      </c>
      <c r="E676" s="419">
        <v>4.1449484068813778</v>
      </c>
    </row>
    <row r="677" spans="1:75">
      <c r="A677" s="383"/>
      <c r="B677" s="404" t="s">
        <v>839</v>
      </c>
      <c r="C677" s="419">
        <v>5.5590466562844369</v>
      </c>
      <c r="D677" s="431">
        <v>2.3196113740106368</v>
      </c>
      <c r="E677" s="419">
        <v>3.3397113539285068</v>
      </c>
    </row>
    <row r="678" spans="1:75">
      <c r="A678" s="383"/>
      <c r="B678" s="404" t="s">
        <v>12</v>
      </c>
      <c r="C678" s="419">
        <v>1.1584382940356821</v>
      </c>
      <c r="D678" s="431">
        <v>0.53184806733950329</v>
      </c>
      <c r="E678" s="419">
        <v>0.72921716729825325</v>
      </c>
    </row>
    <row r="679" spans="1:75">
      <c r="A679" s="383"/>
      <c r="B679" s="404" t="s">
        <v>31</v>
      </c>
      <c r="C679" s="419">
        <v>18.463976394087595</v>
      </c>
      <c r="D679" s="431">
        <v>8.0204363666820218</v>
      </c>
      <c r="E679" s="419">
        <v>11.310037780448832</v>
      </c>
    </row>
    <row r="680" spans="1:75" s="430" customFormat="1">
      <c r="A680" s="376"/>
      <c r="B680" s="6" t="s">
        <v>722</v>
      </c>
      <c r="F680" s="421"/>
      <c r="G680" s="2536"/>
      <c r="H680" s="2536"/>
      <c r="I680" s="2536"/>
      <c r="J680" s="2536"/>
      <c r="K680" s="2536"/>
      <c r="L680" s="2536"/>
      <c r="M680" s="2536"/>
      <c r="N680" s="2536"/>
      <c r="O680" s="2536"/>
      <c r="P680" s="2536"/>
      <c r="Q680" s="2536"/>
      <c r="R680" s="2536"/>
      <c r="S680" s="2536"/>
      <c r="T680" s="2536"/>
      <c r="U680" s="2536"/>
      <c r="V680" s="2536"/>
      <c r="W680" s="2536"/>
      <c r="X680" s="2536"/>
      <c r="Y680" s="2536"/>
      <c r="Z680" s="2536"/>
      <c r="AA680" s="2536"/>
      <c r="AB680" s="2536"/>
      <c r="AC680" s="2536"/>
      <c r="AD680" s="2536"/>
      <c r="AE680" s="2536"/>
      <c r="AF680" s="2536"/>
      <c r="AG680" s="2536"/>
      <c r="AH680" s="2536"/>
      <c r="AI680" s="2536"/>
      <c r="AJ680" s="2536"/>
      <c r="AK680" s="2536"/>
      <c r="AL680" s="2536"/>
      <c r="AM680" s="2536"/>
      <c r="AN680" s="2536"/>
      <c r="AO680" s="2536"/>
      <c r="AP680" s="2536"/>
      <c r="AQ680" s="2536"/>
      <c r="AR680" s="2536"/>
      <c r="AS680" s="2536"/>
      <c r="AT680" s="2536"/>
      <c r="AU680" s="2536"/>
      <c r="AV680" s="2536"/>
      <c r="AW680" s="2536"/>
      <c r="AX680" s="2536"/>
      <c r="AY680" s="2536"/>
      <c r="AZ680" s="2536"/>
      <c r="BA680" s="2536"/>
      <c r="BB680" s="2536"/>
      <c r="BC680" s="2536"/>
      <c r="BD680" s="2536"/>
      <c r="BE680" s="2536"/>
      <c r="BF680" s="2536"/>
      <c r="BG680" s="2536"/>
      <c r="BH680" s="2536"/>
      <c r="BI680" s="2536"/>
      <c r="BJ680" s="2536"/>
      <c r="BK680" s="2536"/>
      <c r="BL680" s="2536"/>
      <c r="BM680" s="2536"/>
      <c r="BN680" s="2536"/>
      <c r="BO680" s="2536"/>
      <c r="BP680" s="2536"/>
      <c r="BQ680" s="2536"/>
      <c r="BR680" s="2536"/>
      <c r="BS680" s="2536"/>
      <c r="BT680" s="2536"/>
      <c r="BU680" s="2536"/>
      <c r="BV680" s="2536"/>
      <c r="BW680" s="2536"/>
    </row>
    <row r="681" spans="1:75" s="430" customFormat="1">
      <c r="A681" s="376"/>
      <c r="B681" s="42" t="s">
        <v>13</v>
      </c>
      <c r="F681" s="421"/>
      <c r="G681" s="2536"/>
      <c r="H681" s="2536"/>
      <c r="I681" s="2536"/>
      <c r="J681" s="2536"/>
      <c r="K681" s="2536"/>
      <c r="L681" s="2536"/>
      <c r="M681" s="2536"/>
      <c r="N681" s="2536"/>
      <c r="O681" s="2536"/>
      <c r="P681" s="2536"/>
      <c r="Q681" s="2536"/>
      <c r="R681" s="2536"/>
      <c r="S681" s="2536"/>
      <c r="T681" s="2536"/>
      <c r="U681" s="2536"/>
      <c r="V681" s="2536"/>
      <c r="W681" s="2536"/>
      <c r="X681" s="2536"/>
      <c r="Y681" s="2536"/>
      <c r="Z681" s="2536"/>
      <c r="AA681" s="2536"/>
      <c r="AB681" s="2536"/>
      <c r="AC681" s="2536"/>
      <c r="AD681" s="2536"/>
      <c r="AE681" s="2536"/>
      <c r="AF681" s="2536"/>
      <c r="AG681" s="2536"/>
      <c r="AH681" s="2536"/>
      <c r="AI681" s="2536"/>
      <c r="AJ681" s="2536"/>
      <c r="AK681" s="2536"/>
      <c r="AL681" s="2536"/>
      <c r="AM681" s="2536"/>
      <c r="AN681" s="2536"/>
      <c r="AO681" s="2536"/>
      <c r="AP681" s="2536"/>
      <c r="AQ681" s="2536"/>
      <c r="AR681" s="2536"/>
      <c r="AS681" s="2536"/>
      <c r="AT681" s="2536"/>
      <c r="AU681" s="2536"/>
      <c r="AV681" s="2536"/>
      <c r="AW681" s="2536"/>
      <c r="AX681" s="2536"/>
      <c r="AY681" s="2536"/>
      <c r="AZ681" s="2536"/>
      <c r="BA681" s="2536"/>
      <c r="BB681" s="2536"/>
      <c r="BC681" s="2536"/>
      <c r="BD681" s="2536"/>
      <c r="BE681" s="2536"/>
      <c r="BF681" s="2536"/>
      <c r="BG681" s="2536"/>
      <c r="BH681" s="2536"/>
      <c r="BI681" s="2536"/>
      <c r="BJ681" s="2536"/>
      <c r="BK681" s="2536"/>
      <c r="BL681" s="2536"/>
      <c r="BM681" s="2536"/>
      <c r="BN681" s="2536"/>
      <c r="BO681" s="2536"/>
      <c r="BP681" s="2536"/>
      <c r="BQ681" s="2536"/>
      <c r="BR681" s="2536"/>
      <c r="BS681" s="2536"/>
      <c r="BT681" s="2536"/>
      <c r="BU681" s="2536"/>
      <c r="BV681" s="2536"/>
      <c r="BW681" s="2536"/>
    </row>
    <row r="682" spans="1:75" s="430" customFormat="1">
      <c r="A682" s="376"/>
      <c r="B682" s="42"/>
      <c r="F682" s="421"/>
      <c r="G682" s="2536"/>
      <c r="H682" s="2536"/>
      <c r="I682" s="2536"/>
      <c r="J682" s="2536"/>
      <c r="K682" s="2536"/>
      <c r="L682" s="2536"/>
      <c r="M682" s="2536"/>
      <c r="N682" s="2536"/>
      <c r="O682" s="2536"/>
      <c r="P682" s="2536"/>
      <c r="Q682" s="2536"/>
      <c r="R682" s="2536"/>
      <c r="S682" s="2536"/>
      <c r="T682" s="2536"/>
      <c r="U682" s="2536"/>
      <c r="V682" s="2536"/>
      <c r="W682" s="2536"/>
      <c r="X682" s="2536"/>
      <c r="Y682" s="2536"/>
      <c r="Z682" s="2536"/>
      <c r="AA682" s="2536"/>
      <c r="AB682" s="2536"/>
      <c r="AC682" s="2536"/>
      <c r="AD682" s="2536"/>
      <c r="AE682" s="2536"/>
      <c r="AF682" s="2536"/>
      <c r="AG682" s="2536"/>
      <c r="AH682" s="2536"/>
      <c r="AI682" s="2536"/>
      <c r="AJ682" s="2536"/>
      <c r="AK682" s="2536"/>
      <c r="AL682" s="2536"/>
      <c r="AM682" s="2536"/>
      <c r="AN682" s="2536"/>
      <c r="AO682" s="2536"/>
      <c r="AP682" s="2536"/>
      <c r="AQ682" s="2536"/>
      <c r="AR682" s="2536"/>
      <c r="AS682" s="2536"/>
      <c r="AT682" s="2536"/>
      <c r="AU682" s="2536"/>
      <c r="AV682" s="2536"/>
      <c r="AW682" s="2536"/>
      <c r="AX682" s="2536"/>
      <c r="AY682" s="2536"/>
      <c r="AZ682" s="2536"/>
      <c r="BA682" s="2536"/>
      <c r="BB682" s="2536"/>
      <c r="BC682" s="2536"/>
      <c r="BD682" s="2536"/>
      <c r="BE682" s="2536"/>
      <c r="BF682" s="2536"/>
      <c r="BG682" s="2536"/>
      <c r="BH682" s="2536"/>
      <c r="BI682" s="2536"/>
      <c r="BJ682" s="2536"/>
      <c r="BK682" s="2536"/>
      <c r="BL682" s="2536"/>
      <c r="BM682" s="2536"/>
      <c r="BN682" s="2536"/>
      <c r="BO682" s="2536"/>
      <c r="BP682" s="2536"/>
      <c r="BQ682" s="2536"/>
      <c r="BR682" s="2536"/>
      <c r="BS682" s="2536"/>
      <c r="BT682" s="2536"/>
      <c r="BU682" s="2536"/>
      <c r="BV682" s="2536"/>
      <c r="BW682" s="2536"/>
    </row>
    <row r="683" spans="1:75" ht="30" customHeight="1">
      <c r="A683" s="376"/>
      <c r="B683" s="2149" t="s">
        <v>840</v>
      </c>
      <c r="C683" s="2149"/>
      <c r="D683" s="2149"/>
      <c r="E683" s="2149"/>
      <c r="F683" s="433"/>
      <c r="G683" s="2556"/>
    </row>
    <row r="684" spans="1:75">
      <c r="A684" s="376"/>
      <c r="B684" s="400" t="s">
        <v>841</v>
      </c>
      <c r="C684" s="401" t="s">
        <v>7</v>
      </c>
      <c r="D684" s="401" t="s">
        <v>8</v>
      </c>
      <c r="E684" s="401" t="s">
        <v>0</v>
      </c>
      <c r="G684" s="2522"/>
      <c r="H684" s="2522"/>
      <c r="I684" s="2522"/>
    </row>
    <row r="685" spans="1:75">
      <c r="A685" s="376"/>
      <c r="B685" s="403" t="s">
        <v>22</v>
      </c>
      <c r="C685" s="427">
        <v>100</v>
      </c>
      <c r="D685" s="427">
        <v>100</v>
      </c>
      <c r="E685" s="427">
        <v>100</v>
      </c>
      <c r="G685" s="2522">
        <f>+C685/$C$685*100</f>
        <v>100</v>
      </c>
      <c r="H685" s="2522">
        <f>+D685/$D$685*100</f>
        <v>100</v>
      </c>
      <c r="I685" s="2522">
        <f>+E685/$E$685*100</f>
        <v>100</v>
      </c>
      <c r="J685" s="2529"/>
    </row>
    <row r="686" spans="1:75">
      <c r="A686" s="383"/>
      <c r="B686" s="404" t="s">
        <v>842</v>
      </c>
      <c r="C686" s="431">
        <v>44.15957712539759</v>
      </c>
      <c r="D686" s="431">
        <v>19.256603906779983</v>
      </c>
      <c r="E686" s="431">
        <v>27.100769361404332</v>
      </c>
      <c r="G686" s="2522">
        <f t="shared" ref="G686:G694" si="58">+C686/$C$685*100</f>
        <v>44.15957712539759</v>
      </c>
      <c r="H686" s="2522">
        <f t="shared" ref="H686:H694" si="59">+D686/$D$685*100</f>
        <v>19.256603906779983</v>
      </c>
      <c r="I686" s="2522">
        <f t="shared" ref="I686:I694" si="60">+E686/$E$685*100</f>
        <v>27.100769361404332</v>
      </c>
    </row>
    <row r="687" spans="1:75">
      <c r="A687" s="383"/>
      <c r="B687" s="404" t="s">
        <v>843</v>
      </c>
      <c r="C687" s="431">
        <v>17.070598881633469</v>
      </c>
      <c r="D687" s="431">
        <v>13.557811449390671</v>
      </c>
      <c r="E687" s="431">
        <v>14.664301248160506</v>
      </c>
      <c r="G687" s="2522">
        <f t="shared" si="58"/>
        <v>17.070598881633469</v>
      </c>
      <c r="H687" s="2522">
        <f t="shared" si="59"/>
        <v>13.557811449390671</v>
      </c>
      <c r="I687" s="2522">
        <f t="shared" si="60"/>
        <v>14.664301248160506</v>
      </c>
    </row>
    <row r="688" spans="1:75">
      <c r="A688" s="383"/>
      <c r="B688" s="404" t="s">
        <v>844</v>
      </c>
      <c r="C688" s="431">
        <v>6.228924818083299</v>
      </c>
      <c r="D688" s="431">
        <v>12.559901390761731</v>
      </c>
      <c r="E688" s="431">
        <v>10.565712693312825</v>
      </c>
      <c r="G688" s="2522">
        <f t="shared" si="58"/>
        <v>6.228924818083299</v>
      </c>
      <c r="H688" s="2522">
        <f t="shared" si="59"/>
        <v>12.559901390761731</v>
      </c>
      <c r="I688" s="2522">
        <f t="shared" si="60"/>
        <v>10.565712693312825</v>
      </c>
    </row>
    <row r="689" spans="1:10">
      <c r="A689" s="383"/>
      <c r="B689" s="404" t="s">
        <v>845</v>
      </c>
      <c r="C689" s="431">
        <v>6.2146574847681748</v>
      </c>
      <c r="D689" s="431">
        <v>22.715816712592634</v>
      </c>
      <c r="E689" s="431">
        <v>17.518131197700459</v>
      </c>
      <c r="G689" s="2522">
        <f t="shared" si="58"/>
        <v>6.2146574847681748</v>
      </c>
      <c r="H689" s="2522">
        <f t="shared" si="59"/>
        <v>22.715816712592634</v>
      </c>
      <c r="I689" s="2522">
        <f t="shared" si="60"/>
        <v>17.518131197700459</v>
      </c>
    </row>
    <row r="690" spans="1:10">
      <c r="A690" s="383"/>
      <c r="B690" s="404" t="s">
        <v>846</v>
      </c>
      <c r="C690" s="431">
        <v>5.1728395936358735</v>
      </c>
      <c r="D690" s="431">
        <v>15.326072191046523</v>
      </c>
      <c r="E690" s="431">
        <v>12.12791445726104</v>
      </c>
      <c r="G690" s="2522">
        <f t="shared" si="58"/>
        <v>5.1728395936358735</v>
      </c>
      <c r="H690" s="2522">
        <f t="shared" si="59"/>
        <v>15.326072191046523</v>
      </c>
      <c r="I690" s="2522">
        <f t="shared" si="60"/>
        <v>12.12791445726104</v>
      </c>
    </row>
    <row r="691" spans="1:10">
      <c r="A691" s="383"/>
      <c r="B691" s="404" t="s">
        <v>847</v>
      </c>
      <c r="C691" s="431">
        <v>6.1257928453685215</v>
      </c>
      <c r="D691" s="431">
        <v>10.804161130281837</v>
      </c>
      <c r="E691" s="431">
        <v>9.3305260521582483</v>
      </c>
      <c r="G691" s="2522">
        <f t="shared" si="58"/>
        <v>6.1257928453685215</v>
      </c>
      <c r="H691" s="2522">
        <f t="shared" si="59"/>
        <v>10.804161130281837</v>
      </c>
      <c r="I691" s="2522">
        <f t="shared" si="60"/>
        <v>9.3305260521582483</v>
      </c>
    </row>
    <row r="692" spans="1:10">
      <c r="A692" s="383"/>
      <c r="B692" s="404" t="s">
        <v>848</v>
      </c>
      <c r="C692" s="431">
        <v>4.6825104414269205</v>
      </c>
      <c r="D692" s="431">
        <v>2.4187508840403718</v>
      </c>
      <c r="E692" s="431">
        <v>3.1318104999239829</v>
      </c>
      <c r="G692" s="2522">
        <f t="shared" si="58"/>
        <v>4.6825104414269205</v>
      </c>
      <c r="H692" s="2522">
        <f t="shared" si="59"/>
        <v>2.4187508840403718</v>
      </c>
      <c r="I692" s="2522">
        <f t="shared" si="60"/>
        <v>3.1318104999239829</v>
      </c>
    </row>
    <row r="693" spans="1:10">
      <c r="A693" s="383"/>
      <c r="B693" s="404" t="s">
        <v>30</v>
      </c>
      <c r="C693" s="431">
        <v>10.165035057329948</v>
      </c>
      <c r="D693" s="431">
        <v>3.2863725453327213</v>
      </c>
      <c r="E693" s="431">
        <v>5.4530763512176197</v>
      </c>
      <c r="G693" s="2522">
        <f t="shared" si="58"/>
        <v>10.165035057329948</v>
      </c>
      <c r="H693" s="2522">
        <f t="shared" si="59"/>
        <v>3.2863725453327213</v>
      </c>
      <c r="I693" s="2522">
        <f t="shared" si="60"/>
        <v>5.4530763512176197</v>
      </c>
    </row>
    <row r="694" spans="1:10">
      <c r="A694" s="383"/>
      <c r="B694" s="404" t="s">
        <v>31</v>
      </c>
      <c r="C694" s="431">
        <v>0.1798813766472683</v>
      </c>
      <c r="D694" s="431">
        <v>7.4569151136982287E-2</v>
      </c>
      <c r="E694" s="431">
        <v>0.1077413556783986</v>
      </c>
      <c r="G694" s="2522">
        <f t="shared" si="58"/>
        <v>0.1798813766472683</v>
      </c>
      <c r="H694" s="2522">
        <f t="shared" si="59"/>
        <v>7.4569151136982287E-2</v>
      </c>
      <c r="I694" s="2522">
        <f t="shared" si="60"/>
        <v>0.1077413556783986</v>
      </c>
    </row>
    <row r="695" spans="1:10">
      <c r="A695" s="376"/>
      <c r="B695" s="403" t="s">
        <v>16</v>
      </c>
      <c r="C695" s="427">
        <v>100</v>
      </c>
      <c r="D695" s="427">
        <v>100</v>
      </c>
      <c r="E695" s="427">
        <v>100</v>
      </c>
      <c r="G695" s="2522">
        <f>+C695/$C$695*100</f>
        <v>100</v>
      </c>
      <c r="H695" s="2522">
        <f>+D695/$D$695*100</f>
        <v>100</v>
      </c>
      <c r="I695" s="2522">
        <f>+E695/$E$695*100</f>
        <v>100</v>
      </c>
      <c r="J695" s="2529"/>
    </row>
    <row r="696" spans="1:10">
      <c r="A696" s="383"/>
      <c r="B696" s="404" t="s">
        <v>842</v>
      </c>
      <c r="C696" s="431">
        <v>43.51587139227118</v>
      </c>
      <c r="D696" s="431">
        <v>23.488048574342336</v>
      </c>
      <c r="E696" s="431">
        <v>30.132846785491076</v>
      </c>
      <c r="G696" s="2522">
        <f t="shared" ref="G696:G704" si="61">+C696/$C$695*100</f>
        <v>43.51587139227118</v>
      </c>
      <c r="H696" s="2522">
        <f t="shared" ref="H696:H704" si="62">+D696/$D$695*100</f>
        <v>23.488048574342336</v>
      </c>
      <c r="I696" s="2522">
        <f t="shared" ref="I696:I704" si="63">+E696/$E$695*100</f>
        <v>30.132846785491076</v>
      </c>
    </row>
    <row r="697" spans="1:10">
      <c r="A697" s="383"/>
      <c r="B697" s="404" t="s">
        <v>843</v>
      </c>
      <c r="C697" s="431">
        <v>15.76107762202224</v>
      </c>
      <c r="D697" s="431">
        <v>15.754244668503073</v>
      </c>
      <c r="E697" s="431">
        <v>15.756511694616357</v>
      </c>
      <c r="G697" s="2522">
        <f t="shared" si="61"/>
        <v>15.76107762202224</v>
      </c>
      <c r="H697" s="2522">
        <f t="shared" si="62"/>
        <v>15.754244668503073</v>
      </c>
      <c r="I697" s="2522">
        <f t="shared" si="63"/>
        <v>15.756511694616357</v>
      </c>
    </row>
    <row r="698" spans="1:10">
      <c r="A698" s="383"/>
      <c r="B698" s="404" t="s">
        <v>844</v>
      </c>
      <c r="C698" s="431">
        <v>1.8369193583906831</v>
      </c>
      <c r="D698" s="431">
        <v>10.986399090565031</v>
      </c>
      <c r="E698" s="431">
        <v>7.9507997091450839</v>
      </c>
      <c r="G698" s="2522">
        <f t="shared" si="61"/>
        <v>1.8369193583906831</v>
      </c>
      <c r="H698" s="2522">
        <f t="shared" si="62"/>
        <v>10.986399090565031</v>
      </c>
      <c r="I698" s="2522">
        <f t="shared" si="63"/>
        <v>7.9507997091450839</v>
      </c>
    </row>
    <row r="699" spans="1:10">
      <c r="A699" s="383"/>
      <c r="B699" s="404" t="s">
        <v>845</v>
      </c>
      <c r="C699" s="431">
        <v>4.9445590111169926</v>
      </c>
      <c r="D699" s="431">
        <v>18.607793231280382</v>
      </c>
      <c r="E699" s="431">
        <v>14.074627787886678</v>
      </c>
      <c r="G699" s="2522">
        <f t="shared" si="61"/>
        <v>4.9445590111169926</v>
      </c>
      <c r="H699" s="2522">
        <f t="shared" si="62"/>
        <v>18.607793231280382</v>
      </c>
      <c r="I699" s="2522">
        <f t="shared" si="63"/>
        <v>14.074627787886678</v>
      </c>
    </row>
    <row r="700" spans="1:10">
      <c r="A700" s="383"/>
      <c r="B700" s="404" t="s">
        <v>846</v>
      </c>
      <c r="C700" s="431">
        <v>4.9897443769190044</v>
      </c>
      <c r="D700" s="431">
        <v>12.535097628109437</v>
      </c>
      <c r="E700" s="431">
        <v>10.031712699962773</v>
      </c>
      <c r="G700" s="2522">
        <f t="shared" si="61"/>
        <v>4.9897443769190044</v>
      </c>
      <c r="H700" s="2522">
        <f t="shared" si="62"/>
        <v>12.535097628109437</v>
      </c>
      <c r="I700" s="2522">
        <f t="shared" si="63"/>
        <v>10.031712699962773</v>
      </c>
    </row>
    <row r="701" spans="1:10">
      <c r="A701" s="383"/>
      <c r="B701" s="404" t="s">
        <v>847</v>
      </c>
      <c r="C701" s="431">
        <v>7.3275848618316557</v>
      </c>
      <c r="D701" s="431">
        <v>10.722894644321556</v>
      </c>
      <c r="E701" s="431">
        <v>9.5964043326144033</v>
      </c>
      <c r="G701" s="2522">
        <f t="shared" si="61"/>
        <v>7.3275848618316557</v>
      </c>
      <c r="H701" s="2522">
        <f t="shared" si="62"/>
        <v>10.722894644321556</v>
      </c>
      <c r="I701" s="2522">
        <f t="shared" si="63"/>
        <v>9.5964043326144033</v>
      </c>
    </row>
    <row r="702" spans="1:10">
      <c r="A702" s="383"/>
      <c r="B702" s="404" t="s">
        <v>848</v>
      </c>
      <c r="C702" s="431">
        <v>6.2651296495500244</v>
      </c>
      <c r="D702" s="431">
        <v>3.1064987961814237</v>
      </c>
      <c r="E702" s="431">
        <v>4.1544641609116288</v>
      </c>
      <c r="G702" s="2522">
        <f t="shared" si="61"/>
        <v>6.2651296495500244</v>
      </c>
      <c r="H702" s="2522">
        <f t="shared" si="62"/>
        <v>3.1064987961814237</v>
      </c>
      <c r="I702" s="2522">
        <f t="shared" si="63"/>
        <v>4.1544641609116288</v>
      </c>
    </row>
    <row r="703" spans="1:10">
      <c r="A703" s="383"/>
      <c r="B703" s="404" t="s">
        <v>30</v>
      </c>
      <c r="C703" s="431">
        <v>15.143418920063526</v>
      </c>
      <c r="D703" s="431">
        <v>4.6399632377988516</v>
      </c>
      <c r="E703" s="431">
        <v>8.1247825395710382</v>
      </c>
      <c r="G703" s="2522">
        <f t="shared" si="61"/>
        <v>15.143418920063526</v>
      </c>
      <c r="H703" s="2522">
        <f t="shared" si="62"/>
        <v>4.6399632377988516</v>
      </c>
      <c r="I703" s="2522">
        <f t="shared" si="63"/>
        <v>8.1247825395710382</v>
      </c>
    </row>
    <row r="704" spans="1:10">
      <c r="A704" s="383"/>
      <c r="B704" s="404" t="s">
        <v>31</v>
      </c>
      <c r="C704" s="431">
        <v>0.2154123091582848</v>
      </c>
      <c r="D704" s="431">
        <v>0.15876902769308407</v>
      </c>
      <c r="E704" s="431">
        <v>0.17756204272897799</v>
      </c>
      <c r="G704" s="2522">
        <f t="shared" si="61"/>
        <v>0.2154123091582848</v>
      </c>
      <c r="H704" s="2522">
        <f t="shared" si="62"/>
        <v>0.15876902769308407</v>
      </c>
      <c r="I704" s="2522">
        <f t="shared" si="63"/>
        <v>0.17756204272897799</v>
      </c>
    </row>
    <row r="705" spans="1:10">
      <c r="A705" s="376"/>
      <c r="B705" s="403" t="s">
        <v>831</v>
      </c>
      <c r="C705" s="427">
        <v>100</v>
      </c>
      <c r="D705" s="427">
        <v>100</v>
      </c>
      <c r="E705" s="427">
        <v>100</v>
      </c>
      <c r="G705" s="2522">
        <f>+C705/$C$705*100</f>
        <v>100</v>
      </c>
      <c r="H705" s="2522">
        <f>+D705/$D$705*100</f>
        <v>100</v>
      </c>
      <c r="I705" s="2522">
        <f>+E705/$E$705*100</f>
        <v>100</v>
      </c>
      <c r="J705" s="2529"/>
    </row>
    <row r="706" spans="1:10">
      <c r="A706" s="383"/>
      <c r="B706" s="404" t="s">
        <v>842</v>
      </c>
      <c r="C706" s="431">
        <v>44.645354926651478</v>
      </c>
      <c r="D706" s="431">
        <v>16.455373164620394</v>
      </c>
      <c r="E706" s="431">
        <v>25.008286944253221</v>
      </c>
      <c r="F706" s="377"/>
      <c r="G706" s="2522">
        <f t="shared" ref="G706:G714" si="64">+C706/$C$705*100</f>
        <v>44.645354926651478</v>
      </c>
      <c r="H706" s="2522">
        <f t="shared" ref="H706:H714" si="65">+D706/$D$705*100</f>
        <v>16.455373164620394</v>
      </c>
      <c r="I706" s="2522">
        <f t="shared" ref="I706:I714" si="66">+E706/$E$705*100</f>
        <v>25.008286944253221</v>
      </c>
    </row>
    <row r="707" spans="1:10">
      <c r="A707" s="383"/>
      <c r="B707" s="404" t="s">
        <v>843</v>
      </c>
      <c r="C707" s="431">
        <v>18.05883982070376</v>
      </c>
      <c r="D707" s="431">
        <v>12.103765198084577</v>
      </c>
      <c r="E707" s="431">
        <v>13.910550325811885</v>
      </c>
      <c r="F707" s="377"/>
      <c r="G707" s="2522">
        <f t="shared" si="64"/>
        <v>18.05883982070376</v>
      </c>
      <c r="H707" s="2522">
        <f t="shared" si="65"/>
        <v>12.103765198084577</v>
      </c>
      <c r="I707" s="2522">
        <f t="shared" si="66"/>
        <v>13.910550325811885</v>
      </c>
    </row>
    <row r="708" spans="1:10">
      <c r="A708" s="383"/>
      <c r="B708" s="404" t="s">
        <v>844</v>
      </c>
      <c r="C708" s="431">
        <v>9.5433876937581985</v>
      </c>
      <c r="D708" s="431">
        <v>13.60156525794145</v>
      </c>
      <c r="E708" s="431">
        <v>12.370303630959873</v>
      </c>
      <c r="F708" s="377"/>
      <c r="G708" s="2522">
        <f t="shared" si="64"/>
        <v>9.5433876937581985</v>
      </c>
      <c r="H708" s="2522">
        <f t="shared" si="65"/>
        <v>13.60156525794145</v>
      </c>
      <c r="I708" s="2522">
        <f t="shared" si="66"/>
        <v>12.370303630959873</v>
      </c>
    </row>
    <row r="709" spans="1:10">
      <c r="A709" s="383"/>
      <c r="B709" s="404" t="s">
        <v>845</v>
      </c>
      <c r="C709" s="431">
        <v>7.1731476956757954</v>
      </c>
      <c r="D709" s="431">
        <v>25.435342210250848</v>
      </c>
      <c r="E709" s="431">
        <v>19.894544900462545</v>
      </c>
      <c r="F709" s="377"/>
      <c r="G709" s="2522">
        <f t="shared" si="64"/>
        <v>7.1731476956757954</v>
      </c>
      <c r="H709" s="2522">
        <f t="shared" si="65"/>
        <v>25.435342210250848</v>
      </c>
      <c r="I709" s="2522">
        <f t="shared" si="66"/>
        <v>19.894544900462545</v>
      </c>
    </row>
    <row r="710" spans="1:10">
      <c r="A710" s="383"/>
      <c r="B710" s="404" t="s">
        <v>846</v>
      </c>
      <c r="C710" s="431">
        <v>5.3110138978554762</v>
      </c>
      <c r="D710" s="431">
        <v>17.173706831342741</v>
      </c>
      <c r="E710" s="431">
        <v>13.574534944291985</v>
      </c>
      <c r="F710" s="377"/>
      <c r="G710" s="2522">
        <f t="shared" si="64"/>
        <v>5.3110138978554762</v>
      </c>
      <c r="H710" s="2522">
        <f t="shared" si="65"/>
        <v>17.173706831342741</v>
      </c>
      <c r="I710" s="2522">
        <f t="shared" si="66"/>
        <v>13.574534944291985</v>
      </c>
    </row>
    <row r="711" spans="1:10">
      <c r="A711" s="383"/>
      <c r="B711" s="404" t="s">
        <v>847</v>
      </c>
      <c r="C711" s="431">
        <v>5.2188506615743551</v>
      </c>
      <c r="D711" s="431">
        <v>10.857959820011692</v>
      </c>
      <c r="E711" s="431">
        <v>9.1470394358412435</v>
      </c>
      <c r="F711" s="377"/>
      <c r="G711" s="2522">
        <f t="shared" si="64"/>
        <v>5.2188506615743551</v>
      </c>
      <c r="H711" s="2522">
        <f t="shared" si="65"/>
        <v>10.857959820011692</v>
      </c>
      <c r="I711" s="2522">
        <f t="shared" si="66"/>
        <v>9.1470394358412435</v>
      </c>
    </row>
    <row r="712" spans="1:10">
      <c r="A712" s="383"/>
      <c r="B712" s="404" t="s">
        <v>848</v>
      </c>
      <c r="C712" s="431">
        <v>3.4881738997730829</v>
      </c>
      <c r="D712" s="431">
        <v>1.9634594302458306</v>
      </c>
      <c r="E712" s="431">
        <v>2.426061765590001</v>
      </c>
      <c r="F712" s="377"/>
      <c r="G712" s="2522">
        <f t="shared" si="64"/>
        <v>3.4881738997730829</v>
      </c>
      <c r="H712" s="2522">
        <f t="shared" si="65"/>
        <v>1.9634594302458306</v>
      </c>
      <c r="I712" s="2522">
        <f t="shared" si="66"/>
        <v>2.426061765590001</v>
      </c>
    </row>
    <row r="713" spans="1:10">
      <c r="A713" s="383"/>
      <c r="B713" s="404" t="s">
        <v>30</v>
      </c>
      <c r="C713" s="431">
        <v>6.4080569193646308</v>
      </c>
      <c r="D713" s="431">
        <v>2.3902909094072768</v>
      </c>
      <c r="E713" s="431">
        <v>3.6092915657393325</v>
      </c>
      <c r="F713" s="377"/>
      <c r="G713" s="2522">
        <f t="shared" si="64"/>
        <v>6.4080569193646308</v>
      </c>
      <c r="H713" s="2522">
        <f t="shared" si="65"/>
        <v>2.3902909094072768</v>
      </c>
      <c r="I713" s="2522">
        <f t="shared" si="66"/>
        <v>3.6092915657393325</v>
      </c>
    </row>
    <row r="714" spans="1:10">
      <c r="A714" s="383"/>
      <c r="B714" s="404" t="s">
        <v>31</v>
      </c>
      <c r="C714" s="431">
        <v>0.15306766755089649</v>
      </c>
      <c r="D714" s="431">
        <v>1.8828546869344917E-2</v>
      </c>
      <c r="E714" s="431">
        <v>5.9557045196699215E-2</v>
      </c>
      <c r="F714" s="377"/>
      <c r="G714" s="2522">
        <f t="shared" si="64"/>
        <v>0.15306766755089649</v>
      </c>
      <c r="H714" s="2522">
        <f t="shared" si="65"/>
        <v>1.8828546869344917E-2</v>
      </c>
      <c r="I714" s="2522">
        <f t="shared" si="66"/>
        <v>5.9557045196699215E-2</v>
      </c>
    </row>
    <row r="715" spans="1:10">
      <c r="A715" s="376"/>
      <c r="B715" s="6" t="s">
        <v>722</v>
      </c>
      <c r="F715" s="377"/>
      <c r="G715" s="2522"/>
      <c r="H715" s="2522"/>
      <c r="I715" s="2522"/>
    </row>
    <row r="716" spans="1:10">
      <c r="A716" s="376"/>
      <c r="F716" s="377"/>
    </row>
    <row r="717" spans="1:10">
      <c r="A717" s="376"/>
      <c r="F717" s="377"/>
    </row>
    <row r="718" spans="1:10">
      <c r="C718" s="434"/>
    </row>
  </sheetData>
  <sheetProtection formatCells="0"/>
  <protectedRanges>
    <protectedRange sqref="E11:E12" name="All"/>
    <protectedRange sqref="C57:C58 C62 D57:F62" name="all_1_2"/>
  </protectedRanges>
  <mergeCells count="39">
    <mergeCell ref="B651:E651"/>
    <mergeCell ref="B669:E669"/>
    <mergeCell ref="B683:E683"/>
    <mergeCell ref="B566:E566"/>
    <mergeCell ref="B602:F602"/>
    <mergeCell ref="B604:F604"/>
    <mergeCell ref="B624:F624"/>
    <mergeCell ref="B633:E633"/>
    <mergeCell ref="B650:F650"/>
    <mergeCell ref="B542:F542"/>
    <mergeCell ref="B237:E237"/>
    <mergeCell ref="B238:E238"/>
    <mergeCell ref="B269:F269"/>
    <mergeCell ref="B298:E298"/>
    <mergeCell ref="B336:E336"/>
    <mergeCell ref="B374:E374"/>
    <mergeCell ref="B402:E402"/>
    <mergeCell ref="B430:E430"/>
    <mergeCell ref="B458:E458"/>
    <mergeCell ref="B486:E486"/>
    <mergeCell ref="B514:E514"/>
    <mergeCell ref="K213:K214"/>
    <mergeCell ref="B52:E52"/>
    <mergeCell ref="B65:F65"/>
    <mergeCell ref="B66:E66"/>
    <mergeCell ref="B79:E79"/>
    <mergeCell ref="B80:E80"/>
    <mergeCell ref="B96:E96"/>
    <mergeCell ref="B153:F153"/>
    <mergeCell ref="B155:E155"/>
    <mergeCell ref="B211:E211"/>
    <mergeCell ref="B212:E212"/>
    <mergeCell ref="H213:J213"/>
    <mergeCell ref="B51:F51"/>
    <mergeCell ref="B2:F2"/>
    <mergeCell ref="F5:F10"/>
    <mergeCell ref="B14:F14"/>
    <mergeCell ref="B16:F16"/>
    <mergeCell ref="B37:F37"/>
  </mergeCells>
  <pageMargins left="0.70866141732283472" right="0.70866141732283472" top="0.74803149606299213" bottom="0.74803149606299213" header="0.31496062992125984" footer="0.31496062992125984"/>
  <pageSetup paperSize="9" scale="54" orientation="portrait" r:id="rId1"/>
  <rowBreaks count="14" manualBreakCount="14">
    <brk id="50" max="6" man="1"/>
    <brk id="151" max="16383" man="1"/>
    <brk id="154" max="6" man="1"/>
    <brk id="210" max="6" man="1"/>
    <brk id="268" max="6" man="1"/>
    <brk id="373" max="5" man="1"/>
    <brk id="401" max="6" man="1"/>
    <brk id="457" max="6" man="1"/>
    <brk id="513" max="6" man="1"/>
    <brk id="541" max="6" man="1"/>
    <brk id="600" max="6" man="1"/>
    <brk id="632" max="6" man="1"/>
    <brk id="648" max="6" man="1"/>
    <brk id="682" max="6" man="1"/>
  </rowBreaks>
  <colBreaks count="1" manualBreakCount="1">
    <brk id="6"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5"/>
  <sheetViews>
    <sheetView view="pageBreakPreview" zoomScaleSheetLayoutView="100" workbookViewId="0">
      <selection activeCell="G1" sqref="G1:AP1048576"/>
    </sheetView>
  </sheetViews>
  <sheetFormatPr defaultRowHeight="15"/>
  <cols>
    <col min="1" max="6" width="9.140625" style="29"/>
    <col min="7" max="42" width="9.140625" style="2274"/>
    <col min="43" max="16384" width="9.140625" style="29"/>
  </cols>
  <sheetData>
    <row r="1" spans="2:3" ht="94.5" customHeight="1">
      <c r="B1" s="1385" t="s">
        <v>1826</v>
      </c>
      <c r="C1" s="1386"/>
    </row>
    <row r="2" spans="2:3" ht="36" customHeight="1">
      <c r="B2" s="1387" t="s">
        <v>1827</v>
      </c>
      <c r="C2" s="1386"/>
    </row>
    <row r="3" spans="2:3" ht="39" customHeight="1">
      <c r="B3" s="1387" t="s">
        <v>1828</v>
      </c>
      <c r="C3" s="1388"/>
    </row>
    <row r="4" spans="2:3" ht="15.75">
      <c r="B4" s="1389"/>
      <c r="C4" s="1386"/>
    </row>
    <row r="5" spans="2:3" ht="15.75">
      <c r="B5" s="1389"/>
      <c r="C5" s="1386"/>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723"/>
  <sheetViews>
    <sheetView view="pageBreakPreview" topLeftCell="A478" zoomScaleSheetLayoutView="100" workbookViewId="0">
      <selection activeCell="H708" sqref="H708"/>
    </sheetView>
  </sheetViews>
  <sheetFormatPr defaultColWidth="9" defaultRowHeight="12.75"/>
  <cols>
    <col min="1" max="1" width="41.42578125" style="1412" customWidth="1"/>
    <col min="2" max="2" width="18.42578125" style="1391" customWidth="1"/>
    <col min="3" max="3" width="15.7109375" style="1391" customWidth="1"/>
    <col min="4" max="4" width="15.140625" style="1392" customWidth="1"/>
    <col min="5" max="5" width="14.28515625" style="1391" customWidth="1"/>
    <col min="6" max="6" width="11" style="2349" bestFit="1" customWidth="1"/>
    <col min="7" max="7" width="10.5703125" style="2350" customWidth="1"/>
    <col min="8" max="8" width="18.85546875" style="2350" customWidth="1"/>
    <col min="9" max="9" width="10.5703125" style="2351" customWidth="1"/>
    <col min="10" max="10" width="14.140625" style="2351" customWidth="1"/>
    <col min="11" max="13" width="10.5703125" style="2350" customWidth="1"/>
    <col min="14" max="17" width="10.5703125" style="2349" customWidth="1"/>
    <col min="18" max="18" width="11.5703125" style="2248" bestFit="1" customWidth="1"/>
    <col min="19" max="19" width="11" style="2597" bestFit="1" customWidth="1"/>
    <col min="20" max="20" width="10.85546875" style="2597" customWidth="1"/>
    <col min="21" max="21" width="12.28515625" style="2606" customWidth="1"/>
    <col min="22" max="22" width="12.42578125" style="2606" customWidth="1"/>
    <col min="23" max="23" width="12" style="2606" customWidth="1"/>
    <col min="24" max="25" width="9" style="2606"/>
    <col min="26" max="26" width="11.140625" style="2606" customWidth="1"/>
    <col min="27" max="30" width="9" style="2606"/>
    <col min="31" max="32" width="9" style="2362"/>
    <col min="33" max="34" width="9" style="2352"/>
    <col min="35" max="16384" width="9" style="1394"/>
  </cols>
  <sheetData>
    <row r="1" spans="1:32" ht="24" customHeight="1">
      <c r="A1" s="1390" t="s">
        <v>1826</v>
      </c>
      <c r="S1" s="2605"/>
      <c r="T1" s="2605"/>
      <c r="U1" s="2605"/>
      <c r="V1" s="2605"/>
      <c r="W1" s="2605"/>
      <c r="X1" s="2605"/>
      <c r="Y1" s="2605"/>
      <c r="Z1" s="2605"/>
      <c r="AA1" s="2605"/>
      <c r="AB1" s="2605"/>
      <c r="AC1" s="2605"/>
      <c r="AD1" s="2605"/>
      <c r="AE1" s="2352"/>
      <c r="AF1" s="2352"/>
    </row>
    <row r="2" spans="1:32" ht="289.5" customHeight="1">
      <c r="A2" s="2173" t="s">
        <v>1829</v>
      </c>
      <c r="B2" s="2174"/>
      <c r="C2" s="2174"/>
      <c r="D2" s="2174"/>
      <c r="E2" s="2174"/>
      <c r="F2" s="2353"/>
      <c r="G2" s="2354"/>
      <c r="H2" s="2354"/>
      <c r="I2" s="2355"/>
      <c r="J2" s="2355"/>
      <c r="K2" s="2354"/>
      <c r="L2" s="2354"/>
      <c r="M2" s="2354"/>
      <c r="N2" s="2353"/>
      <c r="O2" s="2353"/>
      <c r="P2" s="2353"/>
      <c r="Q2" s="2353"/>
      <c r="R2" s="2356"/>
      <c r="S2" s="2605"/>
      <c r="T2" s="2605"/>
      <c r="U2" s="2605"/>
      <c r="V2" s="2605"/>
      <c r="W2" s="2605"/>
      <c r="X2" s="2605"/>
      <c r="Y2" s="2605"/>
      <c r="Z2" s="2605"/>
      <c r="AA2" s="2605"/>
      <c r="AB2" s="2605"/>
      <c r="AC2" s="2605"/>
      <c r="AD2" s="2605"/>
      <c r="AE2" s="2352"/>
      <c r="AF2" s="2352"/>
    </row>
    <row r="3" spans="1:32" ht="18.75" customHeight="1">
      <c r="A3" s="1395"/>
      <c r="B3" s="1396"/>
      <c r="C3" s="1396"/>
      <c r="D3" s="1397"/>
      <c r="S3" s="2605"/>
      <c r="T3" s="2605"/>
      <c r="U3" s="2605"/>
      <c r="V3" s="2605"/>
      <c r="W3" s="2605"/>
      <c r="X3" s="2605"/>
      <c r="Y3" s="2605"/>
      <c r="Z3" s="2605"/>
      <c r="AA3" s="2605"/>
      <c r="AB3" s="2605"/>
      <c r="AC3" s="2605"/>
      <c r="AD3" s="2605"/>
      <c r="AE3" s="2352"/>
      <c r="AF3" s="2352"/>
    </row>
    <row r="4" spans="1:32" ht="18" customHeight="1">
      <c r="A4" s="1398" t="s">
        <v>1520</v>
      </c>
      <c r="B4" s="1399"/>
      <c r="C4" s="1400"/>
      <c r="E4" s="1393"/>
      <c r="S4" s="2605"/>
      <c r="T4" s="2605"/>
      <c r="U4" s="2605"/>
      <c r="V4" s="2605"/>
      <c r="W4" s="2605"/>
      <c r="X4" s="2605"/>
      <c r="Y4" s="2605"/>
      <c r="Z4" s="2605"/>
      <c r="AA4" s="2605"/>
      <c r="AB4" s="2605"/>
      <c r="AC4" s="2605"/>
      <c r="AD4" s="2605"/>
      <c r="AE4" s="2352"/>
      <c r="AF4" s="2352"/>
    </row>
    <row r="5" spans="1:32" ht="15" customHeight="1">
      <c r="A5" s="1401" t="s">
        <v>1830</v>
      </c>
      <c r="B5" s="1402"/>
      <c r="C5" s="1403"/>
      <c r="D5" s="1403">
        <v>24394</v>
      </c>
      <c r="E5" s="1393"/>
      <c r="F5" s="2357"/>
      <c r="G5" s="2358"/>
      <c r="H5" s="2358"/>
      <c r="I5" s="2359"/>
      <c r="J5" s="2359"/>
      <c r="K5" s="2358"/>
      <c r="L5" s="2358"/>
      <c r="M5" s="2358"/>
      <c r="N5" s="2360"/>
      <c r="O5" s="2360"/>
      <c r="P5" s="2360"/>
      <c r="Q5" s="2360"/>
      <c r="R5" s="2361"/>
      <c r="S5" s="2605"/>
      <c r="T5" s="2605"/>
      <c r="U5" s="2605"/>
      <c r="V5" s="2605"/>
      <c r="W5" s="2605"/>
      <c r="X5" s="2605"/>
      <c r="Y5" s="2605"/>
      <c r="Z5" s="2605"/>
      <c r="AA5" s="2605"/>
      <c r="AB5" s="2605"/>
      <c r="AC5" s="2605"/>
      <c r="AD5" s="2605"/>
      <c r="AE5" s="2352"/>
      <c r="AF5" s="2352"/>
    </row>
    <row r="6" spans="1:32" ht="17.25" customHeight="1">
      <c r="A6" s="1401" t="s">
        <v>1831</v>
      </c>
      <c r="B6" s="1402"/>
      <c r="C6" s="1403"/>
      <c r="D6" s="1403">
        <v>752839</v>
      </c>
      <c r="E6" s="1393"/>
      <c r="F6" s="2357"/>
      <c r="G6" s="2358"/>
      <c r="H6" s="2358">
        <f>F5-'[10]Agriculture '!$D$5</f>
        <v>0</v>
      </c>
      <c r="I6" s="2359"/>
      <c r="J6" s="2359"/>
      <c r="K6" s="2358"/>
      <c r="L6" s="2358"/>
      <c r="M6" s="2358"/>
      <c r="N6" s="2360"/>
      <c r="O6" s="2360"/>
      <c r="P6" s="2360"/>
      <c r="Q6" s="2360"/>
      <c r="R6" s="2361"/>
      <c r="S6" s="2605"/>
      <c r="T6" s="2605"/>
      <c r="U6" s="2605"/>
      <c r="V6" s="2605"/>
      <c r="W6" s="2605"/>
      <c r="X6" s="2605"/>
      <c r="Y6" s="2605"/>
      <c r="Z6" s="2605"/>
      <c r="AA6" s="2605"/>
      <c r="AB6" s="2605"/>
      <c r="AC6" s="2605"/>
      <c r="AD6" s="2605"/>
      <c r="AE6" s="2352"/>
      <c r="AF6" s="2352"/>
    </row>
    <row r="7" spans="1:32">
      <c r="A7" s="1401" t="s">
        <v>1832</v>
      </c>
      <c r="B7" s="1402"/>
      <c r="C7" s="1403"/>
      <c r="D7" s="1403">
        <v>17960</v>
      </c>
      <c r="E7" s="1393"/>
      <c r="F7" s="2357"/>
      <c r="G7" s="2358"/>
      <c r="H7" s="2358"/>
      <c r="I7" s="2359"/>
      <c r="J7" s="2359"/>
      <c r="K7" s="2358"/>
      <c r="L7" s="2358"/>
      <c r="M7" s="2358"/>
      <c r="N7" s="2360"/>
      <c r="O7" s="2360"/>
      <c r="P7" s="2360"/>
      <c r="Q7" s="2360"/>
      <c r="R7" s="2361"/>
      <c r="S7" s="2605"/>
      <c r="T7" s="2605"/>
      <c r="U7" s="2605"/>
      <c r="V7" s="2605"/>
      <c r="W7" s="2605"/>
      <c r="X7" s="2605"/>
      <c r="Y7" s="2605"/>
      <c r="Z7" s="2605"/>
      <c r="AA7" s="2605"/>
      <c r="AB7" s="2605"/>
      <c r="AC7" s="2605"/>
      <c r="AD7" s="2605"/>
      <c r="AE7" s="2352"/>
      <c r="AF7" s="2352"/>
    </row>
    <row r="8" spans="1:32">
      <c r="A8" s="1401" t="s">
        <v>1833</v>
      </c>
      <c r="B8" s="1402"/>
      <c r="C8" s="1404"/>
      <c r="D8" s="1403">
        <v>16521.669999999998</v>
      </c>
      <c r="E8" s="1393"/>
      <c r="F8" s="2357"/>
      <c r="G8" s="2358"/>
      <c r="H8" s="2358"/>
      <c r="I8" s="2359"/>
      <c r="J8" s="2359"/>
      <c r="K8" s="2358"/>
      <c r="L8" s="2358"/>
      <c r="M8" s="2358"/>
      <c r="N8" s="2360"/>
      <c r="O8" s="2360"/>
      <c r="P8" s="2360"/>
      <c r="Q8" s="2360"/>
      <c r="R8" s="2361"/>
      <c r="S8" s="2605"/>
      <c r="T8" s="2605"/>
      <c r="U8" s="2605"/>
      <c r="V8" s="2605"/>
      <c r="W8" s="2605"/>
      <c r="X8" s="2605"/>
      <c r="Y8" s="2605"/>
      <c r="Z8" s="2605"/>
      <c r="AA8" s="2605"/>
      <c r="AB8" s="2605"/>
      <c r="AC8" s="2605"/>
      <c r="AD8" s="2605"/>
      <c r="AE8" s="2352"/>
      <c r="AF8" s="2352"/>
    </row>
    <row r="9" spans="1:32">
      <c r="A9" s="1401" t="s">
        <v>1834</v>
      </c>
      <c r="B9" s="1402"/>
      <c r="C9" s="1403"/>
      <c r="D9" s="1403">
        <v>303084</v>
      </c>
      <c r="E9" s="1393"/>
      <c r="F9" s="2357"/>
      <c r="G9" s="2358"/>
      <c r="H9" s="2358"/>
      <c r="I9" s="2359"/>
      <c r="J9" s="2359"/>
      <c r="K9" s="2358"/>
      <c r="L9" s="2358"/>
      <c r="M9" s="2358"/>
      <c r="N9" s="2360"/>
      <c r="O9" s="2360"/>
      <c r="P9" s="2360"/>
      <c r="Q9" s="2360"/>
      <c r="R9" s="2361"/>
      <c r="S9" s="2605"/>
      <c r="T9" s="2605"/>
      <c r="U9" s="2605"/>
      <c r="V9" s="2605"/>
      <c r="W9" s="2605"/>
      <c r="X9" s="2605"/>
      <c r="Y9" s="2605"/>
      <c r="Z9" s="2605"/>
      <c r="AA9" s="2605"/>
      <c r="AB9" s="2605"/>
      <c r="AC9" s="2605"/>
      <c r="AD9" s="2605"/>
      <c r="AE9" s="2352"/>
      <c r="AF9" s="2352"/>
    </row>
    <row r="10" spans="1:32">
      <c r="A10" s="1401" t="s">
        <v>1835</v>
      </c>
      <c r="B10" s="1402"/>
      <c r="C10" s="1403"/>
      <c r="D10" s="1403">
        <v>2551432</v>
      </c>
      <c r="E10" s="1393"/>
      <c r="F10" s="2357"/>
      <c r="G10" s="2358"/>
      <c r="H10" s="2358"/>
      <c r="I10" s="2359"/>
      <c r="J10" s="2359"/>
      <c r="K10" s="2358"/>
      <c r="L10" s="2358"/>
      <c r="M10" s="2358"/>
      <c r="N10" s="2360"/>
      <c r="O10" s="2360"/>
      <c r="P10" s="2360"/>
      <c r="Q10" s="2360"/>
      <c r="R10" s="2361"/>
      <c r="S10" s="2605"/>
      <c r="T10" s="2605"/>
      <c r="U10" s="2605"/>
      <c r="V10" s="2605"/>
      <c r="W10" s="2605"/>
      <c r="X10" s="2605"/>
      <c r="Y10" s="2605"/>
      <c r="Z10" s="2605"/>
      <c r="AA10" s="2605"/>
      <c r="AB10" s="2605"/>
      <c r="AC10" s="2605"/>
      <c r="AD10" s="2605"/>
      <c r="AE10" s="2352"/>
      <c r="AF10" s="2352"/>
    </row>
    <row r="11" spans="1:32">
      <c r="A11" s="1401" t="s">
        <v>1836</v>
      </c>
      <c r="B11" s="1402"/>
      <c r="C11" s="1403"/>
      <c r="D11" s="1403">
        <v>21139</v>
      </c>
      <c r="E11" s="1393"/>
      <c r="F11" s="2357"/>
      <c r="G11" s="2358"/>
      <c r="H11" s="2358"/>
      <c r="I11" s="2359"/>
      <c r="J11" s="2359"/>
      <c r="K11" s="2358"/>
      <c r="L11" s="2358"/>
      <c r="M11" s="2358"/>
      <c r="N11" s="2360"/>
      <c r="O11" s="2360"/>
      <c r="P11" s="2360"/>
      <c r="Q11" s="2360"/>
      <c r="R11" s="2361"/>
      <c r="S11" s="2605"/>
      <c r="T11" s="2605"/>
      <c r="U11" s="2605"/>
      <c r="V11" s="2605"/>
      <c r="W11" s="2605"/>
      <c r="X11" s="2605"/>
      <c r="Y11" s="2605"/>
      <c r="Z11" s="2605"/>
      <c r="AA11" s="2605"/>
      <c r="AB11" s="2605"/>
      <c r="AC11" s="2605"/>
      <c r="AD11" s="2605"/>
      <c r="AE11" s="2352"/>
      <c r="AF11" s="2352"/>
    </row>
    <row r="12" spans="1:32">
      <c r="A12" s="1401" t="s">
        <v>1837</v>
      </c>
      <c r="B12" s="1402"/>
      <c r="C12" s="1403"/>
      <c r="D12" s="1403">
        <v>18907</v>
      </c>
      <c r="E12" s="1393"/>
      <c r="F12" s="2357"/>
      <c r="G12" s="2358"/>
      <c r="H12" s="2358"/>
      <c r="I12" s="2359"/>
      <c r="J12" s="2359"/>
      <c r="K12" s="2358"/>
      <c r="L12" s="2358"/>
      <c r="M12" s="2358"/>
      <c r="N12" s="2360"/>
      <c r="O12" s="2360"/>
      <c r="P12" s="2360"/>
      <c r="Q12" s="2360"/>
      <c r="R12" s="2361"/>
      <c r="S12" s="2605"/>
      <c r="T12" s="2605"/>
      <c r="U12" s="2605"/>
      <c r="V12" s="2605"/>
      <c r="W12" s="2605"/>
      <c r="X12" s="2605"/>
      <c r="Y12" s="2605"/>
      <c r="Z12" s="2605"/>
      <c r="AA12" s="2605"/>
      <c r="AB12" s="2605"/>
      <c r="AC12" s="2605"/>
      <c r="AD12" s="2605"/>
      <c r="AE12" s="2352"/>
      <c r="AF12" s="2352"/>
    </row>
    <row r="13" spans="1:32">
      <c r="A13" s="1401" t="s">
        <v>1838</v>
      </c>
      <c r="B13" s="1402"/>
      <c r="C13" s="1403"/>
      <c r="D13" s="1403">
        <v>330220</v>
      </c>
      <c r="E13" s="1393"/>
      <c r="F13" s="2357"/>
      <c r="G13" s="2358"/>
      <c r="H13" s="2358"/>
      <c r="I13" s="2359"/>
      <c r="J13" s="2359"/>
      <c r="K13" s="2358"/>
      <c r="L13" s="2358"/>
      <c r="M13" s="2358"/>
      <c r="N13" s="2360"/>
      <c r="O13" s="2360"/>
      <c r="P13" s="2360"/>
      <c r="Q13" s="2360"/>
      <c r="R13" s="2361"/>
      <c r="S13" s="2605"/>
      <c r="T13" s="2605"/>
      <c r="U13" s="2605"/>
      <c r="V13" s="2605"/>
      <c r="W13" s="2605"/>
      <c r="X13" s="2605"/>
      <c r="Y13" s="2605"/>
      <c r="Z13" s="2605"/>
      <c r="AA13" s="2605"/>
      <c r="AB13" s="2605"/>
      <c r="AC13" s="2605"/>
      <c r="AD13" s="2605"/>
      <c r="AE13" s="2352"/>
      <c r="AF13" s="2352"/>
    </row>
    <row r="14" spans="1:32">
      <c r="A14" s="1401" t="s">
        <v>1839</v>
      </c>
      <c r="B14" s="1402"/>
      <c r="C14" s="1403"/>
      <c r="D14" s="1403">
        <v>26</v>
      </c>
      <c r="E14" s="1393"/>
      <c r="F14" s="2357"/>
      <c r="G14" s="2358"/>
      <c r="H14" s="2358"/>
      <c r="I14" s="2359"/>
      <c r="J14" s="2359"/>
      <c r="K14" s="2358"/>
      <c r="L14" s="2358"/>
      <c r="M14" s="2358"/>
      <c r="N14" s="2360"/>
      <c r="O14" s="2360"/>
      <c r="P14" s="2360"/>
      <c r="Q14" s="2360"/>
      <c r="R14" s="2361"/>
      <c r="S14" s="2605"/>
      <c r="T14" s="2605"/>
      <c r="U14" s="2605"/>
      <c r="V14" s="2605"/>
      <c r="W14" s="2605"/>
      <c r="X14" s="2605"/>
      <c r="Y14" s="2605"/>
      <c r="Z14" s="2605"/>
      <c r="AA14" s="2605"/>
      <c r="AB14" s="2605"/>
      <c r="AC14" s="2605"/>
      <c r="AD14" s="2605"/>
      <c r="AE14" s="2352"/>
      <c r="AF14" s="2352"/>
    </row>
    <row r="15" spans="1:32">
      <c r="A15" s="1401" t="s">
        <v>1840</v>
      </c>
      <c r="B15" s="1402"/>
      <c r="C15" s="1403"/>
      <c r="D15" s="1403">
        <v>17100</v>
      </c>
      <c r="E15" s="1393"/>
      <c r="F15" s="2357"/>
      <c r="G15" s="2358"/>
      <c r="H15" s="2358"/>
      <c r="I15" s="2359"/>
      <c r="J15" s="2359"/>
      <c r="K15" s="2358"/>
      <c r="L15" s="2358"/>
      <c r="M15" s="2358"/>
      <c r="N15" s="2360"/>
      <c r="O15" s="2360"/>
      <c r="P15" s="2360"/>
      <c r="Q15" s="2360"/>
      <c r="R15" s="2361"/>
      <c r="S15" s="2605"/>
      <c r="T15" s="2605"/>
      <c r="U15" s="2605"/>
      <c r="V15" s="2605"/>
      <c r="W15" s="2605"/>
      <c r="X15" s="2605"/>
      <c r="Y15" s="2605"/>
      <c r="Z15" s="2605"/>
      <c r="AA15" s="2605"/>
      <c r="AB15" s="2605"/>
      <c r="AC15" s="2605"/>
      <c r="AD15" s="2605"/>
      <c r="AE15" s="2352"/>
      <c r="AF15" s="2352"/>
    </row>
    <row r="16" spans="1:32">
      <c r="A16" s="1401" t="s">
        <v>1841</v>
      </c>
      <c r="B16" s="1402"/>
      <c r="C16" s="1403"/>
      <c r="D16" s="1403">
        <v>203058</v>
      </c>
      <c r="E16" s="1393"/>
      <c r="F16" s="2357"/>
      <c r="G16" s="2358"/>
      <c r="H16" s="2358"/>
      <c r="I16" s="2359"/>
      <c r="J16" s="2359"/>
      <c r="K16" s="2358"/>
      <c r="L16" s="2358"/>
      <c r="M16" s="2358"/>
      <c r="N16" s="2360"/>
      <c r="O16" s="2360"/>
      <c r="P16" s="2360"/>
      <c r="Q16" s="2360"/>
      <c r="R16" s="2361"/>
      <c r="S16" s="2605"/>
      <c r="T16" s="2605"/>
      <c r="U16" s="2605"/>
      <c r="V16" s="2605"/>
      <c r="W16" s="2605"/>
      <c r="X16" s="2605"/>
      <c r="Y16" s="2605"/>
      <c r="Z16" s="2605"/>
      <c r="AA16" s="2605"/>
      <c r="AB16" s="2605"/>
      <c r="AC16" s="2605"/>
      <c r="AD16" s="2605"/>
      <c r="AE16" s="2352"/>
      <c r="AF16" s="2352"/>
    </row>
    <row r="17" spans="1:34">
      <c r="A17" s="1401" t="s">
        <v>1842</v>
      </c>
      <c r="B17" s="1402"/>
      <c r="C17" s="1403"/>
      <c r="D17" s="1403">
        <v>80540</v>
      </c>
      <c r="E17" s="1393"/>
      <c r="F17" s="2357"/>
      <c r="G17" s="2358"/>
      <c r="H17" s="2358"/>
      <c r="I17" s="2359"/>
      <c r="J17" s="2359"/>
      <c r="K17" s="2358"/>
      <c r="L17" s="2358"/>
      <c r="M17" s="2358"/>
      <c r="N17" s="2360"/>
      <c r="O17" s="2360"/>
      <c r="P17" s="2360"/>
      <c r="Q17" s="2360"/>
      <c r="R17" s="2361"/>
    </row>
    <row r="18" spans="1:34">
      <c r="A18" s="1401" t="s">
        <v>1843</v>
      </c>
      <c r="B18" s="1402"/>
      <c r="C18" s="1403"/>
      <c r="D18" s="1403">
        <v>4399</v>
      </c>
      <c r="E18" s="1393"/>
      <c r="F18" s="2357"/>
      <c r="G18" s="2358"/>
      <c r="H18" s="2358"/>
      <c r="I18" s="2359"/>
      <c r="J18" s="2359"/>
      <c r="K18" s="2358"/>
      <c r="L18" s="2358"/>
      <c r="M18" s="2358"/>
      <c r="N18" s="2360"/>
      <c r="O18" s="2360"/>
      <c r="P18" s="2360"/>
      <c r="Q18" s="2360"/>
      <c r="R18" s="2361"/>
    </row>
    <row r="19" spans="1:34">
      <c r="A19" s="1401" t="s">
        <v>1844</v>
      </c>
      <c r="B19" s="1402"/>
      <c r="C19" s="1405"/>
      <c r="D19" s="1403">
        <v>80.8</v>
      </c>
      <c r="E19" s="1393"/>
      <c r="F19" s="2357"/>
      <c r="G19" s="2358"/>
      <c r="H19" s="2358"/>
      <c r="I19" s="2359"/>
      <c r="J19" s="2359"/>
      <c r="K19" s="2358"/>
      <c r="L19" s="2358"/>
      <c r="M19" s="2358"/>
      <c r="N19" s="2360"/>
      <c r="O19" s="2360"/>
      <c r="P19" s="2360"/>
      <c r="Q19" s="2360"/>
      <c r="R19" s="2361"/>
    </row>
    <row r="20" spans="1:34">
      <c r="A20" s="1401" t="s">
        <v>1845</v>
      </c>
      <c r="B20" s="1402"/>
      <c r="C20" s="1403"/>
      <c r="D20" s="1403">
        <v>617929.80200000003</v>
      </c>
      <c r="E20" s="1393"/>
      <c r="F20" s="2357"/>
      <c r="G20" s="2358"/>
      <c r="H20" s="2358"/>
      <c r="I20" s="2359"/>
      <c r="J20" s="2359"/>
      <c r="K20" s="2358"/>
      <c r="L20" s="2358"/>
      <c r="M20" s="2358"/>
      <c r="N20" s="2360"/>
      <c r="O20" s="2360"/>
      <c r="P20" s="2360"/>
      <c r="Q20" s="2360"/>
      <c r="R20" s="2361"/>
    </row>
    <row r="21" spans="1:34">
      <c r="A21" s="1401" t="s">
        <v>1846</v>
      </c>
      <c r="B21" s="1402"/>
      <c r="C21" s="1403"/>
      <c r="D21" s="1403">
        <v>84966.758000000002</v>
      </c>
      <c r="E21" s="1393"/>
      <c r="F21" s="2357"/>
      <c r="G21" s="2358"/>
      <c r="H21" s="2358"/>
      <c r="I21" s="2359"/>
      <c r="J21" s="2359"/>
      <c r="K21" s="2358"/>
      <c r="L21" s="2358"/>
      <c r="M21" s="2358"/>
      <c r="N21" s="2360"/>
      <c r="O21" s="2360"/>
      <c r="P21" s="2360"/>
      <c r="Q21" s="2360"/>
      <c r="R21" s="2361"/>
    </row>
    <row r="22" spans="1:34">
      <c r="A22" s="1401"/>
      <c r="B22" s="1402"/>
      <c r="C22" s="1406"/>
      <c r="D22" s="1407"/>
      <c r="E22" s="1408"/>
      <c r="F22" s="2360"/>
      <c r="G22" s="2358"/>
      <c r="H22" s="2358"/>
      <c r="I22" s="2359"/>
      <c r="J22" s="2359"/>
      <c r="K22" s="2358"/>
      <c r="L22" s="2358"/>
      <c r="M22" s="2358"/>
      <c r="N22" s="2360"/>
      <c r="O22" s="2360"/>
      <c r="P22" s="2360"/>
      <c r="Q22" s="2360"/>
      <c r="R22" s="2361"/>
    </row>
    <row r="23" spans="1:34" s="1412" customFormat="1">
      <c r="A23" s="1409" t="s">
        <v>1847</v>
      </c>
      <c r="B23" s="1402"/>
      <c r="C23" s="1410"/>
      <c r="D23" s="1397"/>
      <c r="E23" s="1411"/>
      <c r="F23" s="2363"/>
      <c r="G23" s="2364"/>
      <c r="H23" s="2364"/>
      <c r="I23" s="2365"/>
      <c r="J23" s="2365"/>
      <c r="K23" s="2364"/>
      <c r="L23" s="2364"/>
      <c r="M23" s="2364"/>
      <c r="N23" s="2363"/>
      <c r="O23" s="2363"/>
      <c r="P23" s="2363"/>
      <c r="Q23" s="2363"/>
      <c r="R23" s="2366"/>
      <c r="S23" s="2593"/>
      <c r="T23" s="2593"/>
      <c r="U23" s="2603"/>
      <c r="V23" s="2603"/>
      <c r="W23" s="2603"/>
      <c r="X23" s="2603"/>
      <c r="Y23" s="2603"/>
      <c r="Z23" s="2603"/>
      <c r="AA23" s="2603"/>
      <c r="AB23" s="2603"/>
      <c r="AC23" s="2603"/>
      <c r="AD23" s="2603"/>
      <c r="AE23" s="2367"/>
      <c r="AF23" s="2367"/>
      <c r="AG23" s="2368"/>
      <c r="AH23" s="2368"/>
    </row>
    <row r="24" spans="1:34" s="1412" customFormat="1" ht="15">
      <c r="A24" s="1401" t="s">
        <v>1848</v>
      </c>
      <c r="B24" s="1402"/>
      <c r="C24" s="1413"/>
      <c r="D24" s="1413">
        <v>22.420941206090639</v>
      </c>
      <c r="E24" s="1414"/>
      <c r="F24" s="2369"/>
      <c r="G24" s="2370"/>
      <c r="H24" s="2370"/>
      <c r="I24" s="2371"/>
      <c r="J24" s="2371"/>
      <c r="K24" s="2370"/>
      <c r="L24" s="2370"/>
      <c r="M24" s="2370"/>
      <c r="N24" s="2369"/>
      <c r="O24" s="2369"/>
      <c r="P24" s="2369"/>
      <c r="Q24" s="2369"/>
      <c r="R24" s="2366"/>
      <c r="S24" s="2593"/>
      <c r="T24" s="2593"/>
      <c r="U24" s="2603"/>
      <c r="V24" s="2603"/>
      <c r="W24" s="2603"/>
      <c r="X24" s="2603"/>
      <c r="Y24" s="2603"/>
      <c r="Z24" s="2603"/>
      <c r="AA24" s="2603"/>
      <c r="AB24" s="2603"/>
      <c r="AC24" s="2603"/>
      <c r="AD24" s="2603"/>
      <c r="AE24" s="2367"/>
      <c r="AF24" s="2367"/>
      <c r="AG24" s="2368"/>
      <c r="AH24" s="2368"/>
    </row>
    <row r="25" spans="1:34" s="1412" customFormat="1" ht="15">
      <c r="A25" s="1401" t="s">
        <v>1849</v>
      </c>
      <c r="B25" s="1402"/>
      <c r="C25" s="1413"/>
      <c r="D25" s="1413">
        <v>28.96458743822204</v>
      </c>
      <c r="E25" s="1414"/>
      <c r="F25" s="2369"/>
      <c r="G25" s="2370"/>
      <c r="H25" s="2370"/>
      <c r="I25" s="2371"/>
      <c r="J25" s="2371"/>
      <c r="K25" s="2370"/>
      <c r="L25" s="2370"/>
      <c r="M25" s="2370"/>
      <c r="N25" s="2369"/>
      <c r="O25" s="2369"/>
      <c r="P25" s="2369"/>
      <c r="Q25" s="2369"/>
      <c r="R25" s="2366"/>
      <c r="S25" s="2593"/>
      <c r="T25" s="2593"/>
      <c r="U25" s="2603"/>
      <c r="V25" s="2603"/>
      <c r="W25" s="2603"/>
      <c r="X25" s="2603"/>
      <c r="Y25" s="2603"/>
      <c r="Z25" s="2603"/>
      <c r="AA25" s="2603"/>
      <c r="AB25" s="2603"/>
      <c r="AC25" s="2603"/>
      <c r="AD25" s="2603"/>
      <c r="AE25" s="2367"/>
      <c r="AF25" s="2367"/>
      <c r="AG25" s="2368"/>
      <c r="AH25" s="2368"/>
    </row>
    <row r="26" spans="1:34" s="1412" customFormat="1" ht="15">
      <c r="A26" s="1401" t="s">
        <v>1850</v>
      </c>
      <c r="B26" s="1402"/>
      <c r="C26" s="1415"/>
      <c r="D26" s="1415">
        <v>12.641666666666666</v>
      </c>
      <c r="E26" s="1416"/>
      <c r="F26" s="2369"/>
      <c r="G26" s="2370"/>
      <c r="H26" s="2370"/>
      <c r="I26" s="2371"/>
      <c r="J26" s="2371"/>
      <c r="K26" s="2370"/>
      <c r="L26" s="2370"/>
      <c r="M26" s="2370"/>
      <c r="N26" s="2369"/>
      <c r="O26" s="2369"/>
      <c r="P26" s="2369"/>
      <c r="Q26" s="2369"/>
      <c r="R26" s="2366"/>
      <c r="S26" s="2593"/>
      <c r="T26" s="2593"/>
      <c r="U26" s="2603"/>
      <c r="V26" s="2603"/>
      <c r="W26" s="2603"/>
      <c r="X26" s="2603"/>
      <c r="Y26" s="2603"/>
      <c r="Z26" s="2603"/>
      <c r="AA26" s="2603"/>
      <c r="AB26" s="2603"/>
      <c r="AC26" s="2603"/>
      <c r="AD26" s="2603"/>
      <c r="AE26" s="2367"/>
      <c r="AF26" s="2367"/>
      <c r="AG26" s="2368"/>
      <c r="AH26" s="2368"/>
    </row>
    <row r="27" spans="1:34" s="1412" customFormat="1" ht="15">
      <c r="A27" s="1401" t="s">
        <v>1851</v>
      </c>
      <c r="B27" s="1402"/>
      <c r="C27" s="1413"/>
      <c r="D27" s="1413">
        <v>34.277068482771789</v>
      </c>
      <c r="E27" s="1414"/>
      <c r="F27" s="2369"/>
      <c r="G27" s="2370"/>
      <c r="H27" s="2370"/>
      <c r="I27" s="2371"/>
      <c r="J27" s="2371"/>
      <c r="K27" s="2370"/>
      <c r="L27" s="2370"/>
      <c r="M27" s="2370"/>
      <c r="N27" s="2369"/>
      <c r="O27" s="2369"/>
      <c r="P27" s="2369"/>
      <c r="Q27" s="2369"/>
      <c r="R27" s="2366"/>
      <c r="S27" s="2593"/>
      <c r="T27" s="2593"/>
      <c r="U27" s="2603"/>
      <c r="V27" s="2603"/>
      <c r="W27" s="2603"/>
      <c r="X27" s="2603"/>
      <c r="Y27" s="2603"/>
      <c r="Z27" s="2603"/>
      <c r="AA27" s="2603"/>
      <c r="AB27" s="2603"/>
      <c r="AC27" s="2603"/>
      <c r="AD27" s="2603"/>
      <c r="AE27" s="2367"/>
      <c r="AF27" s="2367"/>
      <c r="AG27" s="2368"/>
      <c r="AH27" s="2368"/>
    </row>
    <row r="28" spans="1:34" s="1412" customFormat="1" ht="15">
      <c r="A28" s="1401" t="s">
        <v>1852</v>
      </c>
      <c r="B28" s="1402"/>
      <c r="C28" s="1413"/>
      <c r="D28" s="1413">
        <v>77.474695620462427</v>
      </c>
      <c r="E28" s="1414"/>
      <c r="F28" s="2369"/>
      <c r="G28" s="2370"/>
      <c r="H28" s="2370"/>
      <c r="I28" s="2371"/>
      <c r="J28" s="2371"/>
      <c r="K28" s="2370"/>
      <c r="L28" s="2370"/>
      <c r="M28" s="2370"/>
      <c r="N28" s="2369"/>
      <c r="O28" s="2369"/>
      <c r="P28" s="2369"/>
      <c r="Q28" s="2369"/>
      <c r="R28" s="2366"/>
      <c r="S28" s="2593"/>
      <c r="T28" s="2593"/>
      <c r="U28" s="2603"/>
      <c r="V28" s="2603"/>
      <c r="W28" s="2603"/>
      <c r="X28" s="2603"/>
      <c r="Y28" s="2603"/>
      <c r="Z28" s="2603"/>
      <c r="AA28" s="2603"/>
      <c r="AB28" s="2603"/>
      <c r="AC28" s="2603"/>
      <c r="AD28" s="2603"/>
      <c r="AE28" s="2367"/>
      <c r="AF28" s="2367"/>
      <c r="AG28" s="2368"/>
      <c r="AH28" s="2368"/>
    </row>
    <row r="29" spans="1:34" s="1412" customFormat="1" ht="15">
      <c r="A29" s="1401" t="s">
        <v>1853</v>
      </c>
      <c r="B29" s="1402"/>
      <c r="C29" s="1413"/>
      <c r="D29" s="1413">
        <v>1008.4</v>
      </c>
      <c r="E29" s="1414"/>
      <c r="F29" s="2369"/>
      <c r="G29" s="2370"/>
      <c r="H29" s="2370"/>
      <c r="I29" s="2371"/>
      <c r="J29" s="2371"/>
      <c r="K29" s="2370"/>
      <c r="L29" s="2370"/>
      <c r="M29" s="2370"/>
      <c r="N29" s="2369"/>
      <c r="O29" s="2369"/>
      <c r="P29" s="2369"/>
      <c r="Q29" s="2369"/>
      <c r="R29" s="2366"/>
      <c r="S29" s="2593"/>
      <c r="T29" s="2593"/>
      <c r="U29" s="2603"/>
      <c r="V29" s="2603"/>
      <c r="W29" s="2603"/>
      <c r="X29" s="2603"/>
      <c r="Y29" s="2603"/>
      <c r="Z29" s="2603"/>
      <c r="AA29" s="2603"/>
      <c r="AB29" s="2603"/>
      <c r="AC29" s="2603"/>
      <c r="AD29" s="2603"/>
      <c r="AE29" s="2367"/>
      <c r="AF29" s="2367"/>
      <c r="AG29" s="2368"/>
      <c r="AH29" s="2368"/>
    </row>
    <row r="30" spans="1:34" s="1412" customFormat="1" ht="15">
      <c r="A30" s="1401" t="s">
        <v>1854</v>
      </c>
      <c r="B30" s="1402"/>
      <c r="C30" s="1417"/>
      <c r="D30" s="1418">
        <v>-5.3760000000000003</v>
      </c>
      <c r="E30" s="1419"/>
      <c r="F30" s="2369"/>
      <c r="G30" s="2370"/>
      <c r="H30" s="2370"/>
      <c r="I30" s="2371"/>
      <c r="J30" s="2371"/>
      <c r="K30" s="2370"/>
      <c r="L30" s="2370"/>
      <c r="M30" s="2370"/>
      <c r="N30" s="2369"/>
      <c r="O30" s="2369"/>
      <c r="P30" s="2369"/>
      <c r="Q30" s="2369"/>
      <c r="R30" s="2366"/>
      <c r="S30" s="2593"/>
      <c r="T30" s="2593"/>
      <c r="U30" s="2603"/>
      <c r="V30" s="2603"/>
      <c r="W30" s="2603"/>
      <c r="X30" s="2603"/>
      <c r="Y30" s="2603"/>
      <c r="Z30" s="2603"/>
      <c r="AA30" s="2603"/>
      <c r="AB30" s="2603"/>
      <c r="AC30" s="2603"/>
      <c r="AD30" s="2603"/>
      <c r="AE30" s="2367"/>
      <c r="AF30" s="2367"/>
      <c r="AG30" s="2368"/>
      <c r="AH30" s="2368"/>
    </row>
    <row r="31" spans="1:34" s="1412" customFormat="1" ht="15">
      <c r="A31" s="1401" t="s">
        <v>1855</v>
      </c>
      <c r="B31" s="1402"/>
      <c r="C31" s="1420"/>
      <c r="D31" s="1421">
        <v>7.5039999999999996</v>
      </c>
      <c r="E31" s="1422"/>
      <c r="F31" s="2369"/>
      <c r="G31" s="2370"/>
      <c r="H31" s="2370"/>
      <c r="I31" s="2371"/>
      <c r="J31" s="2371"/>
      <c r="K31" s="2370"/>
      <c r="L31" s="2370"/>
      <c r="M31" s="2370"/>
      <c r="N31" s="2369"/>
      <c r="O31" s="2369"/>
      <c r="P31" s="2369"/>
      <c r="Q31" s="2369"/>
      <c r="R31" s="2366"/>
      <c r="S31" s="2593"/>
      <c r="T31" s="2593"/>
      <c r="U31" s="2603"/>
      <c r="V31" s="2603"/>
      <c r="W31" s="2603"/>
      <c r="X31" s="2603"/>
      <c r="Y31" s="2603"/>
      <c r="Z31" s="2603"/>
      <c r="AA31" s="2603"/>
      <c r="AB31" s="2603"/>
      <c r="AC31" s="2603"/>
      <c r="AD31" s="2603"/>
      <c r="AE31" s="2367"/>
      <c r="AF31" s="2367"/>
      <c r="AG31" s="2368"/>
      <c r="AH31" s="2368"/>
    </row>
    <row r="32" spans="1:34" s="1412" customFormat="1" ht="17.25" customHeight="1">
      <c r="A32" s="1401" t="s">
        <v>1856</v>
      </c>
      <c r="B32" s="1402"/>
      <c r="C32" s="1423"/>
      <c r="D32" s="1423">
        <v>1198.07530853812</v>
      </c>
      <c r="E32" s="1424"/>
      <c r="F32" s="2372"/>
      <c r="G32" s="2373"/>
      <c r="H32" s="2373"/>
      <c r="I32" s="2374"/>
      <c r="J32" s="2374"/>
      <c r="K32" s="2373"/>
      <c r="L32" s="2373"/>
      <c r="M32" s="2373"/>
      <c r="N32" s="2372"/>
      <c r="O32" s="2372"/>
      <c r="P32" s="2372"/>
      <c r="Q32" s="2372"/>
      <c r="R32" s="2366"/>
      <c r="S32" s="2593"/>
      <c r="T32" s="2593"/>
      <c r="U32" s="2603"/>
      <c r="V32" s="2603"/>
      <c r="W32" s="2603"/>
      <c r="X32" s="2603"/>
      <c r="Y32" s="2603"/>
      <c r="Z32" s="2603"/>
      <c r="AA32" s="2603"/>
      <c r="AB32" s="2603"/>
      <c r="AC32" s="2603"/>
      <c r="AD32" s="2603"/>
      <c r="AE32" s="2367"/>
      <c r="AF32" s="2367"/>
      <c r="AG32" s="2368"/>
      <c r="AH32" s="2368"/>
    </row>
    <row r="33" spans="1:34" s="1412" customFormat="1" ht="15">
      <c r="A33" s="1401" t="s">
        <v>1857</v>
      </c>
      <c r="B33" s="1402"/>
      <c r="C33" s="1423"/>
      <c r="D33" s="1423">
        <v>265.38713859000001</v>
      </c>
      <c r="E33" s="1424"/>
      <c r="F33" s="2369"/>
      <c r="G33" s="2370"/>
      <c r="H33" s="2370"/>
      <c r="I33" s="2371"/>
      <c r="J33" s="2371"/>
      <c r="K33" s="2370"/>
      <c r="L33" s="2370"/>
      <c r="M33" s="2370"/>
      <c r="N33" s="2369"/>
      <c r="O33" s="2369"/>
      <c r="P33" s="2369"/>
      <c r="Q33" s="2369"/>
      <c r="R33" s="2366"/>
      <c r="S33" s="2593"/>
      <c r="T33" s="2593"/>
      <c r="U33" s="2603"/>
      <c r="V33" s="2603"/>
      <c r="W33" s="2603"/>
      <c r="X33" s="2603"/>
      <c r="Y33" s="2603"/>
      <c r="Z33" s="2603"/>
      <c r="AA33" s="2603"/>
      <c r="AB33" s="2603"/>
      <c r="AC33" s="2603"/>
      <c r="AD33" s="2603"/>
      <c r="AE33" s="2367"/>
      <c r="AF33" s="2367"/>
      <c r="AG33" s="2368"/>
      <c r="AH33" s="2368"/>
    </row>
    <row r="34" spans="1:34" s="1412" customFormat="1" ht="15">
      <c r="A34" s="1401" t="s">
        <v>1858</v>
      </c>
      <c r="B34" s="1402"/>
      <c r="C34" s="1425"/>
      <c r="D34" s="1425">
        <v>12765163</v>
      </c>
      <c r="E34" s="1426"/>
      <c r="F34" s="2369"/>
      <c r="G34" s="2370"/>
      <c r="H34" s="2370"/>
      <c r="I34" s="2371"/>
      <c r="J34" s="2371"/>
      <c r="K34" s="2370"/>
      <c r="L34" s="2370"/>
      <c r="M34" s="2370"/>
      <c r="N34" s="2369"/>
      <c r="O34" s="2369"/>
      <c r="P34" s="2369"/>
      <c r="Q34" s="2369"/>
      <c r="R34" s="2366"/>
      <c r="S34" s="2593"/>
      <c r="T34" s="2593"/>
      <c r="U34" s="2603"/>
      <c r="V34" s="2603"/>
      <c r="W34" s="2603"/>
      <c r="X34" s="2603"/>
      <c r="Y34" s="2603"/>
      <c r="Z34" s="2603"/>
      <c r="AA34" s="2603"/>
      <c r="AB34" s="2603"/>
      <c r="AC34" s="2603"/>
      <c r="AD34" s="2603"/>
      <c r="AE34" s="2367"/>
      <c r="AF34" s="2367"/>
      <c r="AG34" s="2368"/>
      <c r="AH34" s="2368"/>
    </row>
    <row r="35" spans="1:34" s="1412" customFormat="1" ht="15">
      <c r="A35" s="1401" t="s">
        <v>1859</v>
      </c>
      <c r="B35" s="1402"/>
      <c r="C35" s="1425"/>
      <c r="D35" s="1427">
        <v>34973</v>
      </c>
      <c r="E35" s="1428"/>
      <c r="F35" s="2369"/>
      <c r="G35" s="2370"/>
      <c r="H35" s="2370"/>
      <c r="I35" s="2371"/>
      <c r="J35" s="2371"/>
      <c r="K35" s="2370"/>
      <c r="L35" s="2370"/>
      <c r="M35" s="2370"/>
      <c r="N35" s="2369"/>
      <c r="O35" s="2369"/>
      <c r="P35" s="2369"/>
      <c r="Q35" s="2369"/>
      <c r="R35" s="2366"/>
      <c r="S35" s="2593"/>
      <c r="T35" s="2593"/>
      <c r="U35" s="2603"/>
      <c r="V35" s="2603"/>
      <c r="W35" s="2603"/>
      <c r="X35" s="2603"/>
      <c r="Y35" s="2603"/>
      <c r="Z35" s="2603"/>
      <c r="AA35" s="2603"/>
      <c r="AB35" s="2603"/>
      <c r="AC35" s="2603"/>
      <c r="AD35" s="2603"/>
      <c r="AE35" s="2367"/>
      <c r="AF35" s="2367"/>
      <c r="AG35" s="2368"/>
      <c r="AH35" s="2368"/>
    </row>
    <row r="36" spans="1:34" s="1412" customFormat="1">
      <c r="A36" s="1429"/>
      <c r="B36" s="1391"/>
      <c r="C36" s="1391"/>
      <c r="D36" s="1392"/>
      <c r="E36" s="1391"/>
      <c r="F36" s="2247"/>
      <c r="G36" s="2350"/>
      <c r="H36" s="2350"/>
      <c r="I36" s="2351"/>
      <c r="J36" s="2351"/>
      <c r="K36" s="2350"/>
      <c r="L36" s="2350"/>
      <c r="M36" s="2350"/>
      <c r="N36" s="2247"/>
      <c r="O36" s="2247"/>
      <c r="P36" s="2247"/>
      <c r="Q36" s="2247"/>
      <c r="R36" s="2322"/>
      <c r="S36" s="2593"/>
      <c r="T36" s="2593"/>
      <c r="U36" s="2603"/>
      <c r="V36" s="2603"/>
      <c r="W36" s="2603"/>
      <c r="X36" s="2603"/>
      <c r="Y36" s="2603"/>
      <c r="Z36" s="2603"/>
      <c r="AA36" s="2603"/>
      <c r="AB36" s="2603"/>
      <c r="AC36" s="2603"/>
      <c r="AD36" s="2603"/>
      <c r="AE36" s="2367"/>
      <c r="AF36" s="2367"/>
      <c r="AG36" s="2368"/>
      <c r="AH36" s="2368"/>
    </row>
    <row r="37" spans="1:34">
      <c r="A37" s="1430" t="s">
        <v>1827</v>
      </c>
      <c r="F37" s="2247"/>
      <c r="N37" s="2247"/>
      <c r="O37" s="2247"/>
      <c r="P37" s="2247"/>
      <c r="Q37" s="2247"/>
      <c r="R37" s="2322"/>
    </row>
    <row r="38" spans="1:34" ht="228" customHeight="1">
      <c r="A38" s="2175" t="s">
        <v>1860</v>
      </c>
      <c r="B38" s="2176"/>
      <c r="C38" s="2176"/>
      <c r="D38" s="2176"/>
      <c r="E38" s="2176"/>
      <c r="F38" s="2375"/>
      <c r="G38" s="2376"/>
      <c r="H38" s="2376"/>
      <c r="I38" s="2377"/>
      <c r="J38" s="2377"/>
      <c r="K38" s="2376"/>
      <c r="L38" s="2376"/>
      <c r="M38" s="2376"/>
      <c r="N38" s="2375"/>
      <c r="O38" s="2375"/>
      <c r="P38" s="2375"/>
      <c r="Q38" s="2375"/>
    </row>
    <row r="39" spans="1:34">
      <c r="A39" s="1431"/>
      <c r="B39" s="1432"/>
      <c r="C39" s="1432"/>
      <c r="D39" s="1432"/>
      <c r="E39" s="1432"/>
      <c r="F39" s="2375"/>
      <c r="G39" s="2376"/>
      <c r="H39" s="2376"/>
      <c r="I39" s="2377"/>
      <c r="J39" s="2377"/>
      <c r="K39" s="2376"/>
      <c r="L39" s="2376"/>
      <c r="M39" s="2376"/>
      <c r="N39" s="2375"/>
      <c r="O39" s="2375"/>
      <c r="P39" s="2375"/>
      <c r="Q39" s="2375"/>
    </row>
    <row r="40" spans="1:34">
      <c r="A40" s="1433" t="s">
        <v>1861</v>
      </c>
      <c r="B40" s="1434"/>
      <c r="C40" s="1434"/>
      <c r="D40" s="1434"/>
      <c r="E40" s="1434"/>
      <c r="F40" s="2378"/>
      <c r="G40" s="2379"/>
      <c r="H40" s="2379"/>
      <c r="I40" s="2380"/>
      <c r="J40" s="2380"/>
      <c r="K40" s="2379"/>
      <c r="L40" s="2379"/>
      <c r="M40" s="2379"/>
      <c r="N40" s="2378"/>
      <c r="O40" s="2378"/>
      <c r="P40" s="2378"/>
      <c r="Q40" s="2378"/>
    </row>
    <row r="41" spans="1:34" ht="127.5" customHeight="1">
      <c r="A41" s="2177" t="s">
        <v>1862</v>
      </c>
      <c r="B41" s="2177"/>
      <c r="C41" s="2177"/>
      <c r="D41" s="2177"/>
      <c r="E41" s="2177"/>
      <c r="F41" s="2381"/>
      <c r="G41" s="2382"/>
      <c r="H41" s="2382"/>
      <c r="I41" s="2383"/>
      <c r="J41" s="2383"/>
      <c r="K41" s="2382"/>
      <c r="L41" s="2382"/>
      <c r="M41" s="2382"/>
      <c r="N41" s="2381"/>
      <c r="O41" s="2381"/>
      <c r="P41" s="2381"/>
      <c r="Q41" s="2381"/>
    </row>
    <row r="42" spans="1:34">
      <c r="F42" s="2247"/>
      <c r="N42" s="2247"/>
      <c r="O42" s="2247"/>
      <c r="P42" s="2247"/>
      <c r="Q42" s="2247"/>
      <c r="R42" s="2322"/>
    </row>
    <row r="43" spans="1:34">
      <c r="A43" s="1435" t="s">
        <v>1863</v>
      </c>
      <c r="B43" s="1436"/>
      <c r="C43" s="1436"/>
      <c r="D43" s="1437"/>
      <c r="E43" s="1436"/>
      <c r="F43" s="2384"/>
      <c r="G43" s="2385"/>
      <c r="H43" s="2385"/>
      <c r="I43" s="2386"/>
      <c r="J43" s="2386"/>
      <c r="K43" s="2385"/>
      <c r="L43" s="2385"/>
      <c r="M43" s="2385"/>
      <c r="N43" s="2384"/>
      <c r="O43" s="2384"/>
      <c r="P43" s="2384"/>
      <c r="Q43" s="2384"/>
      <c r="R43" s="2322"/>
    </row>
    <row r="44" spans="1:34">
      <c r="A44" s="1438" t="s">
        <v>1864</v>
      </c>
      <c r="B44" s="1439"/>
      <c r="C44" s="1439"/>
      <c r="D44" s="1440"/>
      <c r="E44" s="1439"/>
      <c r="F44" s="2384"/>
      <c r="G44" s="2385"/>
      <c r="H44" s="2385"/>
      <c r="I44" s="2386"/>
      <c r="J44" s="2386"/>
      <c r="K44" s="2385"/>
      <c r="L44" s="2385"/>
      <c r="M44" s="2385"/>
      <c r="N44" s="2384"/>
      <c r="O44" s="2384"/>
      <c r="P44" s="2384"/>
      <c r="Q44" s="2384"/>
      <c r="R44" s="2322"/>
    </row>
    <row r="45" spans="1:34">
      <c r="A45" s="1441" t="s">
        <v>2</v>
      </c>
      <c r="B45" s="1439">
        <v>2005</v>
      </c>
      <c r="C45" s="1442">
        <v>2010</v>
      </c>
      <c r="D45" s="1442">
        <v>2011</v>
      </c>
      <c r="E45" s="1442">
        <v>2012</v>
      </c>
      <c r="F45" s="2384"/>
      <c r="G45" s="2385"/>
      <c r="H45" s="2385"/>
      <c r="I45" s="2386"/>
      <c r="J45" s="2386"/>
      <c r="K45" s="2385"/>
      <c r="L45" s="2385"/>
      <c r="M45" s="2385"/>
      <c r="N45" s="2384"/>
      <c r="O45" s="2384"/>
      <c r="P45" s="2384"/>
      <c r="Q45" s="2248"/>
    </row>
    <row r="46" spans="1:34">
      <c r="A46" s="1441" t="s">
        <v>0</v>
      </c>
      <c r="C46" s="1412"/>
      <c r="D46" s="1412"/>
      <c r="E46" s="1412"/>
      <c r="F46" s="2322"/>
      <c r="G46" s="2387"/>
      <c r="H46" s="2387"/>
      <c r="I46" s="2388"/>
      <c r="J46" s="2388"/>
      <c r="K46" s="2387"/>
      <c r="L46" s="2387"/>
      <c r="M46" s="2387"/>
      <c r="N46" s="2322"/>
      <c r="O46" s="2322"/>
      <c r="P46" s="2322"/>
      <c r="Q46" s="2248"/>
      <c r="U46" s="2605"/>
      <c r="V46" s="2605"/>
      <c r="W46" s="2605"/>
      <c r="X46" s="2605"/>
      <c r="Y46" s="2605"/>
      <c r="Z46" s="2605"/>
      <c r="AA46" s="2605"/>
      <c r="AB46" s="2605"/>
      <c r="AC46" s="2605"/>
      <c r="AD46" s="2605"/>
      <c r="AE46" s="2352"/>
      <c r="AF46" s="2352"/>
    </row>
    <row r="47" spans="1:34">
      <c r="A47" s="1443" t="s">
        <v>573</v>
      </c>
      <c r="B47" s="1444">
        <f>SUM(B50,B53,B56)</f>
        <v>23704</v>
      </c>
      <c r="C47" s="1445">
        <v>24290</v>
      </c>
      <c r="D47" s="1445">
        <v>24394</v>
      </c>
      <c r="E47" s="1446">
        <v>24394</v>
      </c>
      <c r="F47" s="2389"/>
      <c r="G47" s="2390"/>
      <c r="I47" s="2391"/>
      <c r="J47" s="2391"/>
      <c r="K47" s="2390"/>
      <c r="L47" s="2390"/>
      <c r="M47" s="2390"/>
      <c r="N47" s="2392"/>
      <c r="O47" s="2392"/>
      <c r="P47" s="2392"/>
      <c r="Q47" s="2248"/>
      <c r="U47" s="2605"/>
      <c r="V47" s="2605"/>
      <c r="W47" s="2605"/>
      <c r="X47" s="2605"/>
      <c r="Y47" s="2605"/>
      <c r="Z47" s="2605"/>
      <c r="AA47" s="2605"/>
      <c r="AB47" s="2605"/>
      <c r="AC47" s="2605"/>
      <c r="AD47" s="2605"/>
      <c r="AE47" s="2352"/>
      <c r="AF47" s="2352"/>
    </row>
    <row r="48" spans="1:34">
      <c r="A48" s="1443" t="s">
        <v>1865</v>
      </c>
      <c r="B48" s="1444">
        <f>SUM(B51,B54,B57)</f>
        <v>739686</v>
      </c>
      <c r="C48" s="1445">
        <v>747679</v>
      </c>
      <c r="D48" s="1445">
        <v>752839</v>
      </c>
      <c r="E48" s="1446">
        <v>752839</v>
      </c>
      <c r="F48" s="2389"/>
      <c r="G48" s="2390"/>
      <c r="H48" s="2390"/>
      <c r="I48" s="2391"/>
      <c r="J48" s="2391"/>
      <c r="K48" s="2390"/>
      <c r="L48" s="2390"/>
      <c r="M48" s="2390"/>
      <c r="N48" s="2392"/>
      <c r="O48" s="2392"/>
      <c r="P48" s="2392"/>
      <c r="Q48" s="2248"/>
      <c r="U48" s="2605"/>
      <c r="V48" s="2605"/>
      <c r="W48" s="2605"/>
      <c r="X48" s="2605"/>
      <c r="Y48" s="2605"/>
      <c r="Z48" s="2605"/>
      <c r="AA48" s="2605"/>
      <c r="AB48" s="2605"/>
      <c r="AC48" s="2605"/>
      <c r="AD48" s="2605"/>
      <c r="AE48" s="2352"/>
      <c r="AF48" s="2352"/>
    </row>
    <row r="49" spans="1:32">
      <c r="A49" s="1447" t="s">
        <v>1513</v>
      </c>
      <c r="B49" s="1448"/>
      <c r="C49" s="1449"/>
      <c r="D49" s="1450"/>
      <c r="E49" s="1446"/>
      <c r="F49" s="2389"/>
      <c r="G49" s="2390"/>
      <c r="H49" s="2393"/>
      <c r="I49" s="2394"/>
      <c r="J49" s="2394"/>
      <c r="K49" s="2393"/>
      <c r="L49" s="2393"/>
      <c r="M49" s="2393"/>
      <c r="N49" s="2395"/>
      <c r="O49" s="2395"/>
      <c r="P49" s="2395"/>
      <c r="Q49" s="2248"/>
      <c r="U49" s="2605"/>
      <c r="V49" s="2605"/>
      <c r="W49" s="2605"/>
      <c r="X49" s="2605"/>
      <c r="Y49" s="2605"/>
      <c r="Z49" s="2605"/>
      <c r="AA49" s="2605"/>
      <c r="AB49" s="2605"/>
      <c r="AC49" s="2605"/>
      <c r="AD49" s="2605"/>
      <c r="AE49" s="2352"/>
      <c r="AF49" s="2352"/>
    </row>
    <row r="50" spans="1:32">
      <c r="A50" s="1451" t="s">
        <v>573</v>
      </c>
      <c r="B50" s="1427">
        <v>4793</v>
      </c>
      <c r="C50" s="1449">
        <v>3837</v>
      </c>
      <c r="D50" s="1449">
        <v>3837</v>
      </c>
      <c r="E50" s="1449">
        <v>3837</v>
      </c>
      <c r="F50" s="2389"/>
      <c r="G50" s="2390"/>
      <c r="H50" s="2396"/>
      <c r="I50" s="2397"/>
      <c r="J50" s="2397"/>
      <c r="K50" s="2396"/>
      <c r="L50" s="2396"/>
      <c r="M50" s="2396"/>
      <c r="N50" s="2398"/>
      <c r="O50" s="2398"/>
      <c r="P50" s="2398"/>
      <c r="Q50" s="2248"/>
      <c r="U50" s="2605"/>
      <c r="V50" s="2605"/>
      <c r="W50" s="2605"/>
      <c r="X50" s="2605"/>
      <c r="Y50" s="2605"/>
      <c r="Z50" s="2605"/>
      <c r="AA50" s="2605"/>
      <c r="AB50" s="2605"/>
      <c r="AC50" s="2605"/>
      <c r="AD50" s="2605"/>
      <c r="AE50" s="2352"/>
      <c r="AF50" s="2352"/>
    </row>
    <row r="51" spans="1:32">
      <c r="A51" s="1451" t="s">
        <v>1865</v>
      </c>
      <c r="B51" s="1427">
        <v>111452</v>
      </c>
      <c r="C51" s="1449">
        <v>95483</v>
      </c>
      <c r="D51" s="1449">
        <v>95483</v>
      </c>
      <c r="E51" s="1449">
        <v>95483</v>
      </c>
      <c r="F51" s="2389"/>
      <c r="G51" s="2390"/>
      <c r="H51" s="2396"/>
      <c r="I51" s="2397"/>
      <c r="J51" s="2397"/>
      <c r="K51" s="2396"/>
      <c r="L51" s="2396"/>
      <c r="M51" s="2396"/>
      <c r="N51" s="2398"/>
      <c r="O51" s="2398"/>
      <c r="P51" s="2398"/>
      <c r="Q51" s="2248"/>
      <c r="U51" s="2605"/>
      <c r="V51" s="2605"/>
      <c r="W51" s="2605"/>
      <c r="X51" s="2605"/>
      <c r="Y51" s="2605"/>
      <c r="Z51" s="2605"/>
      <c r="AA51" s="2605"/>
      <c r="AB51" s="2605"/>
      <c r="AC51" s="2605"/>
      <c r="AD51" s="2605"/>
      <c r="AE51" s="2352"/>
      <c r="AF51" s="2352"/>
    </row>
    <row r="52" spans="1:32">
      <c r="A52" s="1447" t="s">
        <v>1514</v>
      </c>
      <c r="B52" s="1448"/>
      <c r="C52" s="1449"/>
      <c r="D52" s="1449"/>
      <c r="E52" s="1449"/>
      <c r="F52" s="2389"/>
      <c r="G52" s="2390"/>
      <c r="H52" s="2396"/>
      <c r="I52" s="2397"/>
      <c r="J52" s="2397"/>
      <c r="K52" s="2396"/>
      <c r="L52" s="2396"/>
      <c r="M52" s="2396"/>
      <c r="N52" s="2398"/>
      <c r="O52" s="2398"/>
      <c r="P52" s="2398"/>
      <c r="Q52" s="2248"/>
      <c r="U52" s="2605"/>
      <c r="V52" s="2605"/>
      <c r="W52" s="2605"/>
      <c r="X52" s="2605"/>
      <c r="Y52" s="2605"/>
      <c r="Z52" s="2605"/>
      <c r="AA52" s="2605"/>
      <c r="AB52" s="2605"/>
      <c r="AC52" s="2605"/>
      <c r="AD52" s="2605"/>
      <c r="AE52" s="2352"/>
      <c r="AF52" s="2352"/>
    </row>
    <row r="53" spans="1:32">
      <c r="A53" s="1451" t="s">
        <v>573</v>
      </c>
      <c r="B53" s="1427">
        <v>11529</v>
      </c>
      <c r="C53" s="1449">
        <v>11894</v>
      </c>
      <c r="D53" s="1449">
        <v>11985</v>
      </c>
      <c r="E53" s="1449">
        <v>11985</v>
      </c>
      <c r="F53" s="2389"/>
      <c r="G53" s="2390"/>
      <c r="H53" s="2396"/>
      <c r="I53" s="2397"/>
      <c r="J53" s="2397"/>
      <c r="K53" s="2396"/>
      <c r="L53" s="2396"/>
      <c r="M53" s="2396"/>
      <c r="N53" s="2398"/>
      <c r="O53" s="2398"/>
      <c r="P53" s="2398"/>
      <c r="Q53" s="2248"/>
      <c r="U53" s="2605"/>
      <c r="V53" s="2605"/>
      <c r="W53" s="2605"/>
      <c r="X53" s="2605"/>
      <c r="Y53" s="2605"/>
      <c r="Z53" s="2605"/>
      <c r="AA53" s="2605"/>
      <c r="AB53" s="2605"/>
      <c r="AC53" s="2605"/>
      <c r="AD53" s="2605"/>
      <c r="AE53" s="2352"/>
      <c r="AF53" s="2352"/>
    </row>
    <row r="54" spans="1:32">
      <c r="A54" s="1451" t="s">
        <v>1865</v>
      </c>
      <c r="B54" s="1427">
        <v>438820</v>
      </c>
      <c r="C54" s="1449">
        <v>441637</v>
      </c>
      <c r="D54" s="1449">
        <v>446898</v>
      </c>
      <c r="E54" s="1449">
        <v>446898</v>
      </c>
      <c r="F54" s="2389"/>
      <c r="G54" s="2390"/>
      <c r="H54" s="2396"/>
      <c r="I54" s="2397"/>
      <c r="J54" s="2397"/>
      <c r="K54" s="2396"/>
      <c r="L54" s="2396"/>
      <c r="M54" s="2396"/>
      <c r="N54" s="2398"/>
      <c r="O54" s="2398"/>
      <c r="P54" s="2398"/>
      <c r="Q54" s="2248"/>
      <c r="U54" s="2605"/>
      <c r="V54" s="2605"/>
      <c r="W54" s="2605"/>
      <c r="X54" s="2605"/>
      <c r="Y54" s="2605"/>
      <c r="Z54" s="2605"/>
      <c r="AA54" s="2605"/>
      <c r="AB54" s="2605"/>
      <c r="AC54" s="2605"/>
      <c r="AD54" s="2605"/>
      <c r="AE54" s="2352"/>
      <c r="AF54" s="2352"/>
    </row>
    <row r="55" spans="1:32">
      <c r="A55" s="1447" t="s">
        <v>18</v>
      </c>
      <c r="B55" s="1448"/>
      <c r="C55" s="1449"/>
      <c r="D55" s="1449"/>
      <c r="E55" s="1449"/>
      <c r="F55" s="2389"/>
      <c r="G55" s="2390"/>
      <c r="H55" s="2396"/>
      <c r="I55" s="2397"/>
      <c r="J55" s="2397"/>
      <c r="K55" s="2396"/>
      <c r="L55" s="2396"/>
      <c r="M55" s="2396"/>
      <c r="N55" s="2398"/>
      <c r="O55" s="2398"/>
      <c r="P55" s="2398"/>
      <c r="Q55" s="2248"/>
      <c r="U55" s="2605"/>
      <c r="V55" s="2605"/>
      <c r="W55" s="2605"/>
      <c r="X55" s="2605"/>
      <c r="Y55" s="2605"/>
      <c r="Z55" s="2605"/>
      <c r="AA55" s="2605"/>
      <c r="AB55" s="2605"/>
      <c r="AC55" s="2605"/>
      <c r="AD55" s="2605"/>
      <c r="AE55" s="2352"/>
      <c r="AF55" s="2352"/>
    </row>
    <row r="56" spans="1:32">
      <c r="A56" s="1451" t="s">
        <v>573</v>
      </c>
      <c r="B56" s="1427">
        <v>7382</v>
      </c>
      <c r="C56" s="1449">
        <v>8559</v>
      </c>
      <c r="D56" s="1449">
        <v>8572</v>
      </c>
      <c r="E56" s="1449">
        <v>8572</v>
      </c>
      <c r="F56" s="2389"/>
      <c r="G56" s="2390"/>
      <c r="H56" s="2396"/>
      <c r="I56" s="2397"/>
      <c r="J56" s="2397"/>
      <c r="K56" s="2396"/>
      <c r="L56" s="2396"/>
      <c r="M56" s="2396"/>
      <c r="N56" s="2398"/>
      <c r="O56" s="2398"/>
      <c r="P56" s="2398"/>
      <c r="Q56" s="2248"/>
      <c r="U56" s="2605"/>
      <c r="V56" s="2605"/>
      <c r="W56" s="2605"/>
      <c r="X56" s="2605"/>
      <c r="Y56" s="2605"/>
      <c r="Z56" s="2605"/>
      <c r="AA56" s="2605"/>
      <c r="AB56" s="2605"/>
      <c r="AC56" s="2605"/>
      <c r="AD56" s="2605"/>
      <c r="AE56" s="2352"/>
      <c r="AF56" s="2352"/>
    </row>
    <row r="57" spans="1:32">
      <c r="A57" s="1452" t="s">
        <v>1865</v>
      </c>
      <c r="B57" s="1453">
        <v>189414</v>
      </c>
      <c r="C57" s="1454">
        <v>210559</v>
      </c>
      <c r="D57" s="1454">
        <v>210458</v>
      </c>
      <c r="E57" s="1449">
        <v>210458</v>
      </c>
      <c r="F57" s="2389"/>
      <c r="G57" s="2390"/>
      <c r="H57" s="2396"/>
      <c r="I57" s="2397"/>
      <c r="J57" s="2397"/>
      <c r="K57" s="2396"/>
      <c r="L57" s="2396"/>
      <c r="M57" s="2396"/>
      <c r="N57" s="2398"/>
      <c r="O57" s="2398"/>
      <c r="P57" s="2398"/>
      <c r="Q57" s="2248"/>
      <c r="U57" s="2605"/>
      <c r="V57" s="2605"/>
      <c r="W57" s="2605"/>
      <c r="X57" s="2605"/>
      <c r="Y57" s="2605"/>
      <c r="Z57" s="2605"/>
      <c r="AA57" s="2605"/>
      <c r="AB57" s="2605"/>
      <c r="AC57" s="2605"/>
      <c r="AD57" s="2605"/>
      <c r="AE57" s="2352"/>
      <c r="AF57" s="2352"/>
    </row>
    <row r="58" spans="1:32">
      <c r="A58" s="1455" t="s">
        <v>1866</v>
      </c>
      <c r="B58" s="1456"/>
      <c r="C58" s="1456"/>
      <c r="D58" s="1457"/>
      <c r="E58" s="1456"/>
      <c r="F58" s="2384"/>
      <c r="G58" s="2385"/>
      <c r="H58" s="2385"/>
      <c r="I58" s="2386"/>
      <c r="J58" s="2386"/>
      <c r="K58" s="2385"/>
      <c r="L58" s="2385"/>
      <c r="M58" s="2385"/>
      <c r="N58" s="2384"/>
      <c r="O58" s="2384"/>
      <c r="P58" s="2384"/>
      <c r="Q58" s="2384"/>
      <c r="R58" s="2322"/>
      <c r="U58" s="2605"/>
      <c r="V58" s="2605"/>
      <c r="W58" s="2605"/>
      <c r="X58" s="2605"/>
      <c r="Y58" s="2605"/>
      <c r="Z58" s="2605"/>
      <c r="AA58" s="2605"/>
      <c r="AB58" s="2605"/>
      <c r="AC58" s="2605"/>
      <c r="AD58" s="2605"/>
      <c r="AE58" s="2352"/>
      <c r="AF58" s="2352"/>
    </row>
    <row r="59" spans="1:32">
      <c r="F59" s="2247"/>
      <c r="N59" s="2247"/>
      <c r="O59" s="2247"/>
      <c r="P59" s="2247"/>
      <c r="Q59" s="2247"/>
      <c r="R59" s="2322"/>
      <c r="U59" s="2605"/>
      <c r="V59" s="2605"/>
      <c r="W59" s="2605"/>
      <c r="X59" s="2605"/>
      <c r="Y59" s="2605"/>
      <c r="Z59" s="2605"/>
      <c r="AA59" s="2605"/>
      <c r="AB59" s="2605"/>
      <c r="AC59" s="2605"/>
      <c r="AD59" s="2605"/>
      <c r="AE59" s="2352"/>
      <c r="AF59" s="2352"/>
    </row>
    <row r="60" spans="1:32">
      <c r="A60" s="1458" t="s">
        <v>1867</v>
      </c>
      <c r="F60" s="2247"/>
      <c r="N60" s="2247"/>
      <c r="O60" s="2247"/>
      <c r="P60" s="2247"/>
      <c r="Q60" s="2247"/>
      <c r="R60" s="2322"/>
      <c r="U60" s="2605"/>
      <c r="V60" s="2605"/>
      <c r="W60" s="2605"/>
      <c r="X60" s="2605"/>
      <c r="Y60" s="2605"/>
      <c r="Z60" s="2605"/>
      <c r="AA60" s="2605"/>
      <c r="AB60" s="2605"/>
      <c r="AC60" s="2605"/>
      <c r="AD60" s="2605"/>
      <c r="AE60" s="2352"/>
      <c r="AF60" s="2352"/>
    </row>
    <row r="61" spans="1:32">
      <c r="A61" s="1458"/>
      <c r="F61" s="2247"/>
      <c r="N61" s="2247"/>
      <c r="O61" s="2247"/>
      <c r="P61" s="2247"/>
      <c r="Q61" s="2247"/>
      <c r="R61" s="2322"/>
      <c r="U61" s="2605"/>
      <c r="V61" s="2605"/>
      <c r="W61" s="2605"/>
      <c r="X61" s="2605"/>
      <c r="Y61" s="2605"/>
      <c r="Z61" s="2605"/>
      <c r="AA61" s="2605"/>
      <c r="AB61" s="2605"/>
      <c r="AC61" s="2605"/>
      <c r="AD61" s="2605"/>
      <c r="AE61" s="2352"/>
      <c r="AF61" s="2352"/>
    </row>
    <row r="62" spans="1:32">
      <c r="F62" s="2247"/>
      <c r="N62" s="2247"/>
      <c r="O62" s="2247"/>
      <c r="P62" s="2247"/>
      <c r="Q62" s="2247"/>
      <c r="R62" s="2322"/>
      <c r="S62" s="2605"/>
      <c r="T62" s="2605"/>
      <c r="U62" s="2605"/>
      <c r="V62" s="2605"/>
      <c r="W62" s="2605"/>
      <c r="X62" s="2605"/>
      <c r="Y62" s="2605"/>
      <c r="Z62" s="2605"/>
      <c r="AA62" s="2605"/>
      <c r="AB62" s="2605"/>
      <c r="AC62" s="2605"/>
      <c r="AD62" s="2605"/>
      <c r="AE62" s="2352"/>
      <c r="AF62" s="2352"/>
    </row>
    <row r="63" spans="1:32">
      <c r="F63" s="2247"/>
      <c r="N63" s="2247"/>
      <c r="O63" s="2247"/>
      <c r="P63" s="2247"/>
      <c r="Q63" s="2247"/>
      <c r="R63" s="2322"/>
      <c r="S63" s="2605"/>
      <c r="T63" s="2605"/>
      <c r="U63" s="2605"/>
      <c r="V63" s="2605"/>
      <c r="W63" s="2605"/>
      <c r="X63" s="2605"/>
      <c r="Y63" s="2605"/>
      <c r="Z63" s="2605"/>
      <c r="AA63" s="2605"/>
      <c r="AB63" s="2605"/>
      <c r="AC63" s="2605"/>
      <c r="AD63" s="2605"/>
      <c r="AE63" s="2352"/>
      <c r="AF63" s="2352"/>
    </row>
    <row r="64" spans="1:32">
      <c r="F64" s="2247"/>
      <c r="N64" s="2247"/>
      <c r="O64" s="2247"/>
      <c r="P64" s="2247"/>
      <c r="Q64" s="2247"/>
      <c r="R64" s="2322"/>
      <c r="S64" s="2605"/>
      <c r="T64" s="2605"/>
      <c r="U64" s="2605"/>
      <c r="V64" s="2605"/>
      <c r="W64" s="2605"/>
      <c r="X64" s="2605"/>
      <c r="Y64" s="2605"/>
      <c r="Z64" s="2605"/>
      <c r="AA64" s="2605"/>
      <c r="AB64" s="2605"/>
      <c r="AC64" s="2605"/>
      <c r="AD64" s="2605"/>
      <c r="AE64" s="2352"/>
      <c r="AF64" s="2352"/>
    </row>
    <row r="65" spans="1:32">
      <c r="F65" s="2247"/>
      <c r="N65" s="2247"/>
      <c r="O65" s="2247"/>
      <c r="P65" s="2247"/>
      <c r="Q65" s="2247"/>
      <c r="R65" s="2322"/>
      <c r="S65" s="2605"/>
      <c r="T65" s="2605"/>
      <c r="U65" s="2605"/>
      <c r="V65" s="2605"/>
      <c r="W65" s="2605"/>
      <c r="X65" s="2605"/>
      <c r="Y65" s="2605"/>
      <c r="Z65" s="2605"/>
      <c r="AA65" s="2605"/>
      <c r="AB65" s="2605"/>
      <c r="AC65" s="2605"/>
      <c r="AD65" s="2605"/>
      <c r="AE65" s="2352"/>
      <c r="AF65" s="2352"/>
    </row>
    <row r="66" spans="1:32">
      <c r="F66" s="2247"/>
      <c r="N66" s="2247"/>
      <c r="O66" s="2247"/>
      <c r="P66" s="2247"/>
      <c r="Q66" s="2247"/>
      <c r="R66" s="2322"/>
      <c r="S66" s="2605"/>
      <c r="T66" s="2605"/>
      <c r="U66" s="2605"/>
      <c r="V66" s="2605"/>
      <c r="W66" s="2605"/>
      <c r="X66" s="2605"/>
      <c r="Y66" s="2605"/>
      <c r="Z66" s="2605"/>
      <c r="AA66" s="2605"/>
      <c r="AB66" s="2605"/>
      <c r="AC66" s="2605"/>
      <c r="AD66" s="2605"/>
      <c r="AE66" s="2352"/>
      <c r="AF66" s="2352"/>
    </row>
    <row r="67" spans="1:32">
      <c r="F67" s="2247"/>
      <c r="N67" s="2247"/>
      <c r="O67" s="2247"/>
      <c r="P67" s="2247"/>
      <c r="Q67" s="2247"/>
      <c r="R67" s="2322"/>
      <c r="S67" s="2605"/>
      <c r="T67" s="2605"/>
      <c r="U67" s="2605"/>
      <c r="V67" s="2605"/>
      <c r="W67" s="2605"/>
      <c r="X67" s="2605"/>
      <c r="Y67" s="2605"/>
      <c r="Z67" s="2605"/>
      <c r="AA67" s="2605"/>
      <c r="AB67" s="2605"/>
      <c r="AC67" s="2605"/>
      <c r="AD67" s="2605"/>
      <c r="AE67" s="2352"/>
      <c r="AF67" s="2352"/>
    </row>
    <row r="68" spans="1:32">
      <c r="F68" s="2247"/>
      <c r="N68" s="2247"/>
      <c r="O68" s="2247"/>
      <c r="P68" s="2247"/>
      <c r="Q68" s="2247"/>
      <c r="R68" s="2322"/>
      <c r="S68" s="2605"/>
      <c r="T68" s="2605"/>
      <c r="U68" s="2605"/>
      <c r="V68" s="2605"/>
      <c r="W68" s="2605"/>
      <c r="X68" s="2605"/>
      <c r="Y68" s="2605"/>
      <c r="Z68" s="2605"/>
      <c r="AA68" s="2605"/>
      <c r="AB68" s="2605"/>
      <c r="AC68" s="2605"/>
      <c r="AD68" s="2605"/>
      <c r="AE68" s="2352"/>
      <c r="AF68" s="2352"/>
    </row>
    <row r="69" spans="1:32">
      <c r="F69" s="2247"/>
      <c r="N69" s="2247"/>
      <c r="O69" s="2247"/>
      <c r="P69" s="2247"/>
      <c r="Q69" s="2247"/>
      <c r="R69" s="2322"/>
      <c r="S69" s="2605"/>
      <c r="T69" s="2605"/>
      <c r="U69" s="2605"/>
      <c r="V69" s="2605"/>
      <c r="W69" s="2605"/>
      <c r="X69" s="2605"/>
      <c r="Y69" s="2605"/>
      <c r="Z69" s="2605"/>
      <c r="AA69" s="2605"/>
      <c r="AB69" s="2605"/>
      <c r="AC69" s="2605"/>
      <c r="AD69" s="2605"/>
      <c r="AE69" s="2352"/>
      <c r="AF69" s="2352"/>
    </row>
    <row r="70" spans="1:32">
      <c r="F70" s="2247"/>
      <c r="N70" s="2247"/>
      <c r="O70" s="2247"/>
      <c r="P70" s="2247"/>
      <c r="Q70" s="2247"/>
      <c r="R70" s="2322"/>
      <c r="S70" s="2605"/>
      <c r="T70" s="2605"/>
      <c r="U70" s="2605"/>
      <c r="V70" s="2605"/>
      <c r="W70" s="2605"/>
      <c r="X70" s="2605"/>
      <c r="Y70" s="2605"/>
      <c r="Z70" s="2605"/>
      <c r="AA70" s="2605"/>
      <c r="AB70" s="2605"/>
      <c r="AC70" s="2605"/>
      <c r="AD70" s="2605"/>
      <c r="AE70" s="2352"/>
      <c r="AF70" s="2352"/>
    </row>
    <row r="71" spans="1:32">
      <c r="F71" s="2247"/>
      <c r="N71" s="2247"/>
      <c r="O71" s="2247"/>
      <c r="P71" s="2247"/>
      <c r="Q71" s="2247"/>
      <c r="R71" s="2322"/>
      <c r="S71" s="2605"/>
      <c r="T71" s="2605"/>
      <c r="U71" s="2605"/>
      <c r="V71" s="2605"/>
      <c r="W71" s="2605"/>
      <c r="X71" s="2605"/>
      <c r="Y71" s="2605"/>
      <c r="Z71" s="2605"/>
      <c r="AA71" s="2605"/>
      <c r="AB71" s="2605"/>
      <c r="AC71" s="2605"/>
      <c r="AD71" s="2605"/>
      <c r="AE71" s="2352"/>
      <c r="AF71" s="2352"/>
    </row>
    <row r="72" spans="1:32">
      <c r="F72" s="2247"/>
      <c r="N72" s="2247"/>
      <c r="O72" s="2247"/>
      <c r="P72" s="2247"/>
      <c r="Q72" s="2247"/>
      <c r="R72" s="2322"/>
      <c r="S72" s="2605"/>
      <c r="T72" s="2605"/>
      <c r="U72" s="2605"/>
      <c r="V72" s="2605"/>
      <c r="W72" s="2605"/>
      <c r="X72" s="2605"/>
      <c r="Y72" s="2605"/>
      <c r="Z72" s="2605"/>
      <c r="AA72" s="2605"/>
      <c r="AB72" s="2605"/>
      <c r="AC72" s="2605"/>
      <c r="AD72" s="2605"/>
      <c r="AE72" s="2352"/>
      <c r="AF72" s="2352"/>
    </row>
    <row r="73" spans="1:32">
      <c r="F73" s="2247"/>
      <c r="N73" s="2247"/>
      <c r="O73" s="2247"/>
      <c r="P73" s="2247"/>
      <c r="Q73" s="2247"/>
      <c r="R73" s="2322"/>
      <c r="S73" s="2605"/>
      <c r="T73" s="2605"/>
      <c r="U73" s="2605"/>
      <c r="V73" s="2605"/>
      <c r="W73" s="2605"/>
      <c r="X73" s="2605"/>
      <c r="Y73" s="2605"/>
      <c r="Z73" s="2605"/>
      <c r="AA73" s="2605"/>
      <c r="AB73" s="2605"/>
      <c r="AC73" s="2605"/>
      <c r="AD73" s="2605"/>
      <c r="AE73" s="2352"/>
      <c r="AF73" s="2352"/>
    </row>
    <row r="74" spans="1:32">
      <c r="F74" s="2247"/>
      <c r="N74" s="2247"/>
      <c r="O74" s="2247"/>
      <c r="P74" s="2247"/>
      <c r="Q74" s="2247"/>
      <c r="R74" s="2322"/>
      <c r="S74" s="2605"/>
      <c r="T74" s="2605"/>
      <c r="U74" s="2605"/>
      <c r="V74" s="2605"/>
      <c r="W74" s="2605"/>
      <c r="X74" s="2605"/>
      <c r="Y74" s="2605"/>
      <c r="Z74" s="2605"/>
      <c r="AA74" s="2605"/>
      <c r="AB74" s="2605"/>
      <c r="AC74" s="2605"/>
      <c r="AD74" s="2605"/>
      <c r="AE74" s="2352"/>
      <c r="AF74" s="2352"/>
    </row>
    <row r="75" spans="1:32">
      <c r="A75" s="1412" t="s">
        <v>929</v>
      </c>
      <c r="F75" s="2247"/>
      <c r="N75" s="2247"/>
      <c r="O75" s="2247"/>
      <c r="P75" s="2247"/>
      <c r="Q75" s="2247"/>
      <c r="R75" s="2322"/>
      <c r="S75" s="2605"/>
      <c r="T75" s="2605"/>
      <c r="U75" s="2605"/>
      <c r="V75" s="2605"/>
      <c r="W75" s="2605"/>
      <c r="X75" s="2605"/>
      <c r="Y75" s="2605"/>
      <c r="Z75" s="2605"/>
      <c r="AA75" s="2605"/>
      <c r="AB75" s="2605"/>
      <c r="AC75" s="2605"/>
      <c r="AD75" s="2605"/>
      <c r="AE75" s="2352"/>
      <c r="AF75" s="2352"/>
    </row>
    <row r="76" spans="1:32">
      <c r="F76" s="2247"/>
      <c r="N76" s="2247"/>
      <c r="O76" s="2247"/>
      <c r="P76" s="2247"/>
      <c r="Q76" s="2247"/>
      <c r="R76" s="2322"/>
      <c r="S76" s="2605"/>
      <c r="T76" s="2605"/>
      <c r="U76" s="2605"/>
      <c r="V76" s="2605"/>
      <c r="W76" s="2605"/>
      <c r="X76" s="2605"/>
      <c r="Y76" s="2605"/>
      <c r="Z76" s="2605"/>
      <c r="AA76" s="2605"/>
      <c r="AB76" s="2605"/>
      <c r="AC76" s="2605"/>
      <c r="AD76" s="2605"/>
      <c r="AE76" s="2352"/>
      <c r="AF76" s="2352"/>
    </row>
    <row r="77" spans="1:32">
      <c r="A77" s="1435" t="s">
        <v>1868</v>
      </c>
      <c r="B77" s="1436"/>
      <c r="C77" s="1459"/>
      <c r="D77" s="1460"/>
      <c r="E77" s="1461"/>
      <c r="F77" s="2247"/>
      <c r="N77" s="2247"/>
      <c r="O77" s="2247"/>
      <c r="P77" s="2247"/>
      <c r="Q77" s="2322"/>
      <c r="S77" s="2605"/>
      <c r="T77" s="2605"/>
      <c r="U77" s="2605"/>
      <c r="V77" s="2605"/>
      <c r="W77" s="2605"/>
      <c r="X77" s="2605"/>
      <c r="Y77" s="2605"/>
      <c r="Z77" s="2605"/>
      <c r="AA77" s="2605"/>
      <c r="AB77" s="2605"/>
      <c r="AC77" s="2605"/>
      <c r="AD77" s="2605"/>
      <c r="AE77" s="2352"/>
      <c r="AF77" s="2352"/>
    </row>
    <row r="78" spans="1:32">
      <c r="A78" s="1462" t="s">
        <v>1869</v>
      </c>
      <c r="B78" s="1463" t="s">
        <v>0</v>
      </c>
      <c r="C78" s="1463" t="s">
        <v>1513</v>
      </c>
      <c r="D78" s="1463" t="s">
        <v>1514</v>
      </c>
      <c r="E78" s="1463" t="s">
        <v>18</v>
      </c>
      <c r="F78" s="2247"/>
      <c r="G78" s="2399"/>
      <c r="N78" s="2247"/>
      <c r="O78" s="2247"/>
      <c r="P78" s="2247"/>
      <c r="Q78" s="2322"/>
      <c r="R78" s="2352"/>
      <c r="S78" s="2605"/>
      <c r="T78" s="2605"/>
      <c r="U78" s="2605"/>
      <c r="V78" s="2605"/>
      <c r="W78" s="2605"/>
      <c r="X78" s="2605"/>
      <c r="Y78" s="2605"/>
      <c r="Z78" s="2605"/>
      <c r="AA78" s="2605"/>
      <c r="AB78" s="2605"/>
      <c r="AC78" s="2605"/>
      <c r="AD78" s="2605"/>
      <c r="AE78" s="2352"/>
      <c r="AF78" s="2352"/>
    </row>
    <row r="79" spans="1:32">
      <c r="A79" s="1464" t="s">
        <v>0</v>
      </c>
      <c r="B79" s="1465">
        <v>24394</v>
      </c>
      <c r="C79" s="1465">
        <v>3837</v>
      </c>
      <c r="D79" s="1465">
        <v>11985</v>
      </c>
      <c r="E79" s="1465">
        <v>8572</v>
      </c>
      <c r="F79" s="2247"/>
      <c r="G79" s="2385"/>
      <c r="N79" s="2247"/>
      <c r="O79" s="2247"/>
      <c r="P79" s="2247"/>
      <c r="Q79" s="2322"/>
      <c r="R79" s="2352"/>
      <c r="S79" s="2605"/>
      <c r="T79" s="2605"/>
      <c r="U79" s="2605"/>
      <c r="V79" s="2605"/>
      <c r="W79" s="2605"/>
      <c r="X79" s="2605"/>
      <c r="Y79" s="2605"/>
      <c r="Z79" s="2605"/>
      <c r="AA79" s="2605"/>
      <c r="AB79" s="2605"/>
      <c r="AC79" s="2605"/>
      <c r="AD79" s="2605"/>
      <c r="AE79" s="2352"/>
      <c r="AF79" s="2352"/>
    </row>
    <row r="80" spans="1:32">
      <c r="A80" s="1466" t="s">
        <v>1870</v>
      </c>
      <c r="B80" s="1425">
        <v>3738</v>
      </c>
      <c r="C80" s="1467">
        <v>722</v>
      </c>
      <c r="D80" s="1467">
        <v>537</v>
      </c>
      <c r="E80" s="1467">
        <v>2479</v>
      </c>
      <c r="F80" s="2247"/>
      <c r="N80" s="2247"/>
      <c r="O80" s="2247"/>
      <c r="P80" s="2247"/>
      <c r="Q80" s="2322"/>
      <c r="R80" s="2352"/>
      <c r="S80" s="2605"/>
      <c r="T80" s="2605"/>
      <c r="U80" s="2605"/>
      <c r="V80" s="2605"/>
      <c r="W80" s="2605"/>
      <c r="X80" s="2605"/>
      <c r="Y80" s="2605"/>
      <c r="Z80" s="2605"/>
      <c r="AA80" s="2605"/>
      <c r="AB80" s="2605"/>
      <c r="AC80" s="2605"/>
      <c r="AD80" s="2605"/>
      <c r="AE80" s="2352"/>
      <c r="AF80" s="2352"/>
    </row>
    <row r="81" spans="1:32">
      <c r="A81" s="1466" t="s">
        <v>1871</v>
      </c>
      <c r="B81" s="1425">
        <v>6413</v>
      </c>
      <c r="C81" s="1467">
        <v>2941</v>
      </c>
      <c r="D81" s="1467">
        <v>1130</v>
      </c>
      <c r="E81" s="1467">
        <v>2342</v>
      </c>
      <c r="F81" s="2247"/>
      <c r="N81" s="2247"/>
      <c r="O81" s="2247"/>
      <c r="P81" s="2247"/>
      <c r="Q81" s="2322"/>
      <c r="R81" s="2352"/>
      <c r="S81" s="2605"/>
      <c r="T81" s="2605"/>
      <c r="U81" s="2605"/>
      <c r="V81" s="2605"/>
      <c r="W81" s="2605"/>
      <c r="X81" s="2605"/>
      <c r="Y81" s="2605"/>
      <c r="Z81" s="2605"/>
      <c r="AA81" s="2605"/>
      <c r="AB81" s="2605"/>
      <c r="AC81" s="2605"/>
      <c r="AD81" s="2605"/>
      <c r="AE81" s="2352"/>
      <c r="AF81" s="2352"/>
    </row>
    <row r="82" spans="1:32">
      <c r="A82" s="1466" t="s">
        <v>1872</v>
      </c>
      <c r="B82" s="1425">
        <v>10898</v>
      </c>
      <c r="C82" s="1467">
        <v>87</v>
      </c>
      <c r="D82" s="1467">
        <v>9612</v>
      </c>
      <c r="E82" s="1467">
        <v>1199</v>
      </c>
      <c r="F82" s="2247"/>
      <c r="N82" s="2247"/>
      <c r="O82" s="2247"/>
      <c r="P82" s="2247"/>
      <c r="Q82" s="2322"/>
      <c r="R82" s="2352"/>
      <c r="S82" s="2605"/>
      <c r="T82" s="2605"/>
      <c r="U82" s="2605"/>
      <c r="V82" s="2605"/>
      <c r="W82" s="2605"/>
      <c r="X82" s="2605"/>
      <c r="Y82" s="2605"/>
      <c r="Z82" s="2605"/>
      <c r="AA82" s="2605"/>
      <c r="AB82" s="2605"/>
      <c r="AC82" s="2605"/>
      <c r="AD82" s="2605"/>
      <c r="AE82" s="2352"/>
      <c r="AF82" s="2352"/>
    </row>
    <row r="83" spans="1:32">
      <c r="A83" s="1466" t="s">
        <v>1873</v>
      </c>
      <c r="B83" s="1425">
        <v>2757</v>
      </c>
      <c r="C83" s="1467">
        <v>55</v>
      </c>
      <c r="D83" s="1467">
        <v>231</v>
      </c>
      <c r="E83" s="1467">
        <v>2471</v>
      </c>
      <c r="F83" s="2247"/>
      <c r="N83" s="2247"/>
      <c r="O83" s="2247"/>
      <c r="P83" s="2247"/>
      <c r="Q83" s="2322"/>
      <c r="R83" s="2352"/>
      <c r="S83" s="2605"/>
      <c r="T83" s="2605"/>
      <c r="U83" s="2605"/>
      <c r="V83" s="2605"/>
      <c r="W83" s="2605"/>
      <c r="X83" s="2605"/>
      <c r="Y83" s="2605"/>
      <c r="Z83" s="2605"/>
      <c r="AA83" s="2605"/>
      <c r="AB83" s="2605"/>
      <c r="AC83" s="2605"/>
      <c r="AD83" s="2605"/>
      <c r="AE83" s="2352"/>
      <c r="AF83" s="2352"/>
    </row>
    <row r="84" spans="1:32">
      <c r="A84" s="1466" t="s">
        <v>1874</v>
      </c>
      <c r="B84" s="1425">
        <v>163</v>
      </c>
      <c r="C84" s="1467">
        <v>13</v>
      </c>
      <c r="D84" s="1467">
        <v>120</v>
      </c>
      <c r="E84" s="1467">
        <v>30</v>
      </c>
      <c r="F84" s="2247"/>
      <c r="N84" s="2247"/>
      <c r="O84" s="2247"/>
      <c r="P84" s="2247"/>
      <c r="Q84" s="2322"/>
      <c r="R84" s="2352"/>
      <c r="S84" s="2605"/>
      <c r="T84" s="2605"/>
      <c r="U84" s="2605"/>
      <c r="V84" s="2605"/>
      <c r="W84" s="2605"/>
      <c r="X84" s="2605"/>
      <c r="Y84" s="2605"/>
      <c r="Z84" s="2605"/>
      <c r="AA84" s="2605"/>
      <c r="AB84" s="2605"/>
      <c r="AC84" s="2605"/>
      <c r="AD84" s="2605"/>
      <c r="AE84" s="2352"/>
      <c r="AF84" s="2352"/>
    </row>
    <row r="85" spans="1:32">
      <c r="A85" s="1466" t="s">
        <v>1875</v>
      </c>
      <c r="B85" s="1468">
        <v>425</v>
      </c>
      <c r="C85" s="1469">
        <v>19</v>
      </c>
      <c r="D85" s="1469">
        <v>355</v>
      </c>
      <c r="E85" s="1469">
        <v>51</v>
      </c>
      <c r="F85" s="2247"/>
      <c r="N85" s="2247"/>
      <c r="O85" s="2247"/>
      <c r="P85" s="2247"/>
      <c r="Q85" s="2322"/>
      <c r="R85" s="2352"/>
      <c r="S85" s="2605"/>
      <c r="T85" s="2605"/>
      <c r="U85" s="2605"/>
      <c r="V85" s="2605"/>
      <c r="W85" s="2605"/>
      <c r="X85" s="2605"/>
      <c r="Y85" s="2605"/>
      <c r="Z85" s="2605"/>
      <c r="AA85" s="2605"/>
      <c r="AB85" s="2605"/>
      <c r="AC85" s="2605"/>
      <c r="AD85" s="2605"/>
      <c r="AE85" s="2352"/>
      <c r="AF85" s="2352"/>
    </row>
    <row r="86" spans="1:32">
      <c r="A86" s="1470" t="s">
        <v>1866</v>
      </c>
      <c r="B86" s="1470"/>
      <c r="C86" s="1471"/>
      <c r="D86" s="1471"/>
      <c r="E86" s="1472"/>
      <c r="F86" s="2247"/>
      <c r="N86" s="2247"/>
      <c r="O86" s="2247"/>
      <c r="P86" s="2247"/>
      <c r="Q86" s="2322"/>
      <c r="R86" s="2352"/>
      <c r="S86" s="2605"/>
      <c r="T86" s="2605"/>
      <c r="U86" s="2605"/>
      <c r="V86" s="2605"/>
      <c r="W86" s="2605"/>
      <c r="X86" s="2605"/>
      <c r="Y86" s="2605"/>
      <c r="Z86" s="2605"/>
      <c r="AA86" s="2605"/>
      <c r="AB86" s="2605"/>
      <c r="AC86" s="2605"/>
      <c r="AD86" s="2605"/>
      <c r="AE86" s="2352"/>
      <c r="AF86" s="2352"/>
    </row>
    <row r="87" spans="1:32">
      <c r="A87" s="1300"/>
      <c r="B87" s="1300"/>
      <c r="C87" s="1300"/>
      <c r="D87" s="1300"/>
      <c r="E87" s="1300"/>
      <c r="F87" s="2247"/>
      <c r="N87" s="2247"/>
      <c r="O87" s="2247"/>
      <c r="P87" s="2247"/>
      <c r="Q87" s="2322"/>
      <c r="R87" s="2352"/>
      <c r="S87" s="2605"/>
      <c r="T87" s="2605"/>
      <c r="U87" s="2605"/>
      <c r="V87" s="2605"/>
      <c r="W87" s="2605"/>
      <c r="X87" s="2605"/>
      <c r="Y87" s="2605"/>
      <c r="Z87" s="2605"/>
      <c r="AA87" s="2605"/>
      <c r="AB87" s="2605"/>
      <c r="AC87" s="2605"/>
      <c r="AD87" s="2605"/>
      <c r="AE87" s="2352"/>
      <c r="AF87" s="2352"/>
    </row>
    <row r="88" spans="1:32">
      <c r="A88" s="1435" t="s">
        <v>1876</v>
      </c>
      <c r="B88" s="1459"/>
      <c r="C88" s="1459"/>
      <c r="D88" s="1460"/>
      <c r="E88" s="1461"/>
      <c r="F88" s="2247"/>
      <c r="N88" s="2247"/>
      <c r="O88" s="2247"/>
      <c r="P88" s="2247"/>
      <c r="Q88" s="2322"/>
      <c r="R88" s="2352"/>
      <c r="S88" s="2605"/>
      <c r="T88" s="2605"/>
      <c r="U88" s="2605"/>
      <c r="V88" s="2605"/>
      <c r="W88" s="2605"/>
      <c r="X88" s="2605"/>
      <c r="Y88" s="2605"/>
      <c r="Z88" s="2605"/>
      <c r="AA88" s="2605"/>
      <c r="AB88" s="2605"/>
      <c r="AC88" s="2605"/>
      <c r="AD88" s="2605"/>
      <c r="AE88" s="2352"/>
      <c r="AF88" s="2352"/>
    </row>
    <row r="89" spans="1:32">
      <c r="A89" s="1473" t="s">
        <v>1864</v>
      </c>
      <c r="B89" s="1474"/>
      <c r="C89" s="1474"/>
      <c r="D89" s="1475"/>
      <c r="E89" s="1473"/>
      <c r="F89" s="2247"/>
      <c r="N89" s="2247"/>
      <c r="O89" s="2247"/>
      <c r="P89" s="2247"/>
      <c r="Q89" s="2322"/>
      <c r="R89" s="2352"/>
      <c r="S89" s="2605"/>
      <c r="T89" s="2605"/>
      <c r="U89" s="2605"/>
      <c r="V89" s="2605"/>
      <c r="W89" s="2605"/>
      <c r="X89" s="2605"/>
      <c r="Y89" s="2605"/>
      <c r="Z89" s="2605"/>
      <c r="AA89" s="2605"/>
      <c r="AB89" s="2605"/>
      <c r="AC89" s="2605"/>
      <c r="AD89" s="2605"/>
      <c r="AE89" s="2352"/>
      <c r="AF89" s="2352"/>
    </row>
    <row r="90" spans="1:32">
      <c r="A90" s="1462" t="s">
        <v>1869</v>
      </c>
      <c r="B90" s="1463" t="s">
        <v>0</v>
      </c>
      <c r="C90" s="1463" t="s">
        <v>1513</v>
      </c>
      <c r="D90" s="1463" t="s">
        <v>1514</v>
      </c>
      <c r="E90" s="1463" t="s">
        <v>18</v>
      </c>
      <c r="F90" s="2247"/>
      <c r="H90" s="2399"/>
      <c r="N90" s="2247"/>
      <c r="O90" s="2247"/>
      <c r="P90" s="2247"/>
      <c r="Q90" s="2322"/>
      <c r="R90" s="2352"/>
      <c r="S90" s="2605"/>
      <c r="T90" s="2605"/>
      <c r="U90" s="2605"/>
      <c r="V90" s="2605"/>
      <c r="W90" s="2605"/>
      <c r="X90" s="2605"/>
      <c r="Y90" s="2605"/>
      <c r="Z90" s="2605"/>
      <c r="AA90" s="2605"/>
      <c r="AB90" s="2605"/>
      <c r="AC90" s="2605"/>
      <c r="AD90" s="2605"/>
      <c r="AE90" s="2352"/>
      <c r="AF90" s="2352"/>
    </row>
    <row r="91" spans="1:32">
      <c r="A91" s="1464" t="s">
        <v>0</v>
      </c>
      <c r="B91" s="1465">
        <v>752839</v>
      </c>
      <c r="C91" s="1465">
        <v>95483</v>
      </c>
      <c r="D91" s="1465">
        <v>446898</v>
      </c>
      <c r="E91" s="1465">
        <v>210458</v>
      </c>
      <c r="F91" s="2247"/>
      <c r="H91" s="2385"/>
      <c r="N91" s="2247"/>
      <c r="O91" s="2247"/>
      <c r="P91" s="2247"/>
      <c r="Q91" s="2322"/>
      <c r="R91" s="2352"/>
      <c r="S91" s="2605"/>
      <c r="T91" s="2605"/>
      <c r="U91" s="2605"/>
      <c r="V91" s="2605"/>
      <c r="W91" s="2605"/>
      <c r="X91" s="2605"/>
      <c r="Y91" s="2605"/>
      <c r="Z91" s="2605"/>
      <c r="AA91" s="2605"/>
      <c r="AB91" s="2605"/>
      <c r="AC91" s="2605"/>
      <c r="AD91" s="2605"/>
      <c r="AE91" s="2352"/>
      <c r="AF91" s="2352"/>
    </row>
    <row r="92" spans="1:32">
      <c r="A92" s="1466" t="s">
        <v>1870</v>
      </c>
      <c r="B92" s="1476">
        <v>42176</v>
      </c>
      <c r="C92" s="1467">
        <v>9721</v>
      </c>
      <c r="D92" s="1467">
        <v>8109</v>
      </c>
      <c r="E92" s="1467">
        <v>24346</v>
      </c>
      <c r="F92" s="2247"/>
      <c r="N92" s="2247"/>
      <c r="O92" s="2247"/>
      <c r="P92" s="2247"/>
      <c r="Q92" s="2322"/>
      <c r="R92" s="2352"/>
      <c r="S92" s="2605"/>
      <c r="T92" s="2605"/>
      <c r="U92" s="2605"/>
      <c r="V92" s="2605"/>
      <c r="W92" s="2605"/>
      <c r="X92" s="2605"/>
      <c r="Y92" s="2605"/>
      <c r="Z92" s="2605"/>
      <c r="AA92" s="2605"/>
      <c r="AB92" s="2605"/>
      <c r="AC92" s="2605"/>
      <c r="AD92" s="2605"/>
      <c r="AE92" s="2352"/>
      <c r="AF92" s="2352"/>
    </row>
    <row r="93" spans="1:32">
      <c r="A93" s="1466" t="s">
        <v>1871</v>
      </c>
      <c r="B93" s="1476">
        <v>155347</v>
      </c>
      <c r="C93" s="1467">
        <v>76544</v>
      </c>
      <c r="D93" s="1467">
        <v>27525</v>
      </c>
      <c r="E93" s="1467">
        <v>51278</v>
      </c>
      <c r="F93" s="2247"/>
      <c r="N93" s="2247"/>
      <c r="O93" s="2247"/>
      <c r="P93" s="2247"/>
      <c r="Q93" s="2322"/>
      <c r="R93" s="2352"/>
      <c r="S93" s="2605"/>
      <c r="T93" s="2605"/>
      <c r="U93" s="2605"/>
      <c r="V93" s="2605"/>
      <c r="W93" s="2605"/>
      <c r="X93" s="2605"/>
      <c r="Y93" s="2605"/>
      <c r="Z93" s="2605"/>
      <c r="AA93" s="2605"/>
      <c r="AB93" s="2605"/>
      <c r="AC93" s="2605"/>
      <c r="AD93" s="2605"/>
      <c r="AE93" s="2352"/>
      <c r="AF93" s="2352"/>
    </row>
    <row r="94" spans="1:32">
      <c r="A94" s="1466" t="s">
        <v>1872</v>
      </c>
      <c r="B94" s="1476">
        <v>356985</v>
      </c>
      <c r="C94" s="1467">
        <v>2931</v>
      </c>
      <c r="D94" s="1467">
        <v>323088</v>
      </c>
      <c r="E94" s="1467">
        <v>30966</v>
      </c>
      <c r="F94" s="2247"/>
      <c r="N94" s="2247"/>
      <c r="O94" s="2247"/>
      <c r="P94" s="2247"/>
      <c r="Q94" s="2322"/>
    </row>
    <row r="95" spans="1:32">
      <c r="A95" s="1466" t="s">
        <v>1873</v>
      </c>
      <c r="B95" s="1476">
        <v>110068</v>
      </c>
      <c r="C95" s="1467">
        <v>2308</v>
      </c>
      <c r="D95" s="1467">
        <v>9870</v>
      </c>
      <c r="E95" s="1467">
        <v>97890</v>
      </c>
      <c r="F95" s="2247"/>
      <c r="N95" s="2247"/>
      <c r="O95" s="2247"/>
      <c r="P95" s="2247"/>
      <c r="Q95" s="2322"/>
    </row>
    <row r="96" spans="1:32">
      <c r="A96" s="1466" t="s">
        <v>1874</v>
      </c>
      <c r="B96" s="1476">
        <v>8740</v>
      </c>
      <c r="C96" s="1467">
        <v>699</v>
      </c>
      <c r="D96" s="1467">
        <v>6365</v>
      </c>
      <c r="E96" s="1467">
        <v>1676</v>
      </c>
      <c r="F96" s="2247"/>
      <c r="N96" s="2247"/>
      <c r="O96" s="2247"/>
      <c r="P96" s="2247"/>
      <c r="Q96" s="2322"/>
    </row>
    <row r="97" spans="1:34">
      <c r="A97" s="1466" t="s">
        <v>1875</v>
      </c>
      <c r="B97" s="1477">
        <v>79523</v>
      </c>
      <c r="C97" s="1469">
        <v>3280</v>
      </c>
      <c r="D97" s="1469">
        <v>71941</v>
      </c>
      <c r="E97" s="1469">
        <v>4302</v>
      </c>
      <c r="F97" s="2247"/>
      <c r="N97" s="2247"/>
      <c r="O97" s="2247"/>
      <c r="P97" s="2247"/>
      <c r="Q97" s="2322"/>
    </row>
    <row r="98" spans="1:34">
      <c r="A98" s="1470" t="s">
        <v>1866</v>
      </c>
      <c r="B98" s="1478"/>
      <c r="C98" s="1471"/>
      <c r="D98" s="1471"/>
      <c r="E98" s="1472"/>
      <c r="F98" s="2247"/>
      <c r="N98" s="2247"/>
      <c r="O98" s="2247"/>
      <c r="P98" s="2247"/>
      <c r="Q98" s="2322"/>
    </row>
    <row r="99" spans="1:34">
      <c r="F99" s="2247"/>
      <c r="N99" s="2247"/>
      <c r="O99" s="2247"/>
      <c r="P99" s="2247"/>
      <c r="Q99" s="2247"/>
      <c r="R99" s="2322"/>
    </row>
    <row r="100" spans="1:34" ht="15">
      <c r="A100" s="1479" t="s">
        <v>1877</v>
      </c>
      <c r="B100" s="1436"/>
      <c r="C100" s="1436"/>
      <c r="D100" s="1437"/>
      <c r="E100" s="1436"/>
      <c r="F100" s="2384"/>
      <c r="G100" s="2385"/>
      <c r="H100" s="2385"/>
      <c r="I100" s="2386"/>
      <c r="J100" s="2386"/>
      <c r="K100" s="2385"/>
      <c r="L100" s="2385"/>
      <c r="M100" s="2385"/>
      <c r="N100" s="2384"/>
      <c r="O100" s="2384"/>
      <c r="P100" s="2384"/>
      <c r="Q100" s="2384"/>
      <c r="R100" s="2400"/>
      <c r="S100" s="2600"/>
    </row>
    <row r="101" spans="1:34">
      <c r="A101" s="1480" t="s">
        <v>1864</v>
      </c>
      <c r="B101" s="1481"/>
      <c r="C101" s="1481"/>
      <c r="D101" s="1482"/>
    </row>
    <row r="102" spans="1:34" ht="18.75" customHeight="1">
      <c r="A102" s="1483" t="s">
        <v>306</v>
      </c>
      <c r="B102" s="1484" t="s">
        <v>0</v>
      </c>
      <c r="C102" s="1484" t="s">
        <v>1513</v>
      </c>
      <c r="D102" s="1484" t="s">
        <v>1514</v>
      </c>
      <c r="E102" s="1484" t="s">
        <v>18</v>
      </c>
      <c r="F102" s="2329"/>
      <c r="G102" s="2401"/>
      <c r="H102" s="2401"/>
      <c r="I102" s="2402"/>
      <c r="J102" s="2402"/>
      <c r="K102" s="2401"/>
      <c r="L102" s="2401"/>
      <c r="M102" s="2401"/>
      <c r="N102" s="2329"/>
      <c r="O102" s="2329"/>
      <c r="P102" s="2329"/>
      <c r="Q102" s="2329"/>
      <c r="S102" s="2594"/>
    </row>
    <row r="103" spans="1:34" s="1487" customFormat="1">
      <c r="A103" s="1485" t="s">
        <v>1878</v>
      </c>
      <c r="B103" s="1486">
        <v>752839</v>
      </c>
      <c r="C103" s="1486">
        <v>95483</v>
      </c>
      <c r="D103" s="1486">
        <v>446898</v>
      </c>
      <c r="E103" s="1486">
        <v>210458</v>
      </c>
      <c r="F103" s="2384"/>
      <c r="G103" s="2385"/>
      <c r="H103" s="2385"/>
      <c r="I103" s="2386"/>
      <c r="J103" s="2386"/>
      <c r="K103" s="2385"/>
      <c r="L103" s="2385"/>
      <c r="M103" s="2385"/>
      <c r="N103" s="2384"/>
      <c r="O103" s="2384"/>
      <c r="P103" s="2384"/>
      <c r="Q103" s="2384"/>
      <c r="R103" s="2403"/>
      <c r="S103" s="2607"/>
      <c r="T103" s="2607"/>
      <c r="U103" s="2608"/>
      <c r="V103" s="2608"/>
      <c r="W103" s="2608"/>
      <c r="X103" s="2608"/>
      <c r="Y103" s="2608"/>
      <c r="Z103" s="2608"/>
      <c r="AA103" s="2608"/>
      <c r="AB103" s="2608"/>
      <c r="AC103" s="2608"/>
      <c r="AD103" s="2608"/>
      <c r="AE103" s="2404"/>
      <c r="AF103" s="2404"/>
      <c r="AG103" s="2405"/>
      <c r="AH103" s="2405"/>
    </row>
    <row r="104" spans="1:34">
      <c r="A104" s="1488" t="s">
        <v>1879</v>
      </c>
      <c r="B104" s="1489">
        <v>303084</v>
      </c>
      <c r="C104" s="1489">
        <v>26210</v>
      </c>
      <c r="D104" s="1490">
        <v>194465</v>
      </c>
      <c r="E104" s="1491">
        <v>82409</v>
      </c>
      <c r="F104" s="2247"/>
      <c r="N104" s="2247"/>
      <c r="O104" s="2247"/>
      <c r="P104" s="2247"/>
      <c r="Q104" s="2406"/>
      <c r="S104" s="2593"/>
    </row>
    <row r="105" spans="1:34">
      <c r="A105" s="1488" t="s">
        <v>1880</v>
      </c>
      <c r="B105" s="1491">
        <v>17960</v>
      </c>
      <c r="C105" s="1491">
        <v>2500</v>
      </c>
      <c r="D105" s="1491">
        <v>14900</v>
      </c>
      <c r="E105" s="1491">
        <v>560</v>
      </c>
      <c r="F105" s="2247"/>
      <c r="N105" s="2247"/>
      <c r="O105" s="2247"/>
      <c r="P105" s="2247"/>
      <c r="Q105" s="2406"/>
      <c r="S105" s="2593"/>
    </row>
    <row r="106" spans="1:34">
      <c r="A106" s="1488" t="s">
        <v>1881</v>
      </c>
      <c r="B106" s="1491">
        <v>14766</v>
      </c>
      <c r="C106" s="1491">
        <v>5227</v>
      </c>
      <c r="D106" s="1491">
        <v>4501</v>
      </c>
      <c r="E106" s="1491">
        <v>5038</v>
      </c>
      <c r="F106" s="2247"/>
      <c r="N106" s="2247"/>
      <c r="O106" s="2247"/>
      <c r="P106" s="2247"/>
      <c r="Q106" s="2407"/>
      <c r="S106" s="2593"/>
    </row>
    <row r="107" spans="1:34">
      <c r="A107" s="1488" t="s">
        <v>1882</v>
      </c>
      <c r="B107" s="1491">
        <v>1755.67</v>
      </c>
      <c r="C107" s="1491">
        <v>134.6</v>
      </c>
      <c r="D107" s="1491">
        <v>826.69</v>
      </c>
      <c r="E107" s="1491">
        <v>794.38</v>
      </c>
      <c r="F107" s="2247"/>
      <c r="N107" s="2247"/>
      <c r="O107" s="2247"/>
      <c r="P107" s="2247"/>
      <c r="Q107" s="2406"/>
      <c r="S107" s="2593"/>
    </row>
    <row r="108" spans="1:34">
      <c r="A108" s="1488" t="s">
        <v>1883</v>
      </c>
      <c r="B108" s="1491">
        <v>262189</v>
      </c>
      <c r="C108" s="1491">
        <v>33003</v>
      </c>
      <c r="D108" s="1491">
        <v>154659</v>
      </c>
      <c r="E108" s="1491">
        <v>74527</v>
      </c>
      <c r="F108" s="2247"/>
      <c r="N108" s="2247"/>
      <c r="O108" s="2247"/>
      <c r="P108" s="2247"/>
      <c r="Q108" s="2406"/>
      <c r="S108" s="2593"/>
    </row>
    <row r="109" spans="1:34">
      <c r="A109" s="1492" t="s">
        <v>1884</v>
      </c>
      <c r="B109" s="1491">
        <v>25460</v>
      </c>
      <c r="C109" s="1491">
        <v>6260</v>
      </c>
      <c r="D109" s="1491">
        <v>8340</v>
      </c>
      <c r="E109" s="1491">
        <v>10860</v>
      </c>
      <c r="F109" s="2247"/>
      <c r="N109" s="2247"/>
      <c r="O109" s="2247"/>
      <c r="P109" s="2247"/>
      <c r="Q109" s="2406"/>
    </row>
    <row r="110" spans="1:34">
      <c r="A110" s="1488" t="s">
        <v>1885</v>
      </c>
      <c r="B110" s="1491">
        <v>15980</v>
      </c>
      <c r="C110" s="1491">
        <v>4207</v>
      </c>
      <c r="D110" s="1491">
        <v>7207</v>
      </c>
      <c r="E110" s="1491">
        <v>4566</v>
      </c>
      <c r="F110" s="2247"/>
      <c r="N110" s="2247"/>
      <c r="O110" s="2247"/>
      <c r="P110" s="2247"/>
      <c r="Q110" s="2406"/>
      <c r="S110" s="2593"/>
      <c r="T110" s="2605"/>
      <c r="U110" s="2605"/>
      <c r="V110" s="2605"/>
      <c r="W110" s="2605"/>
      <c r="X110" s="2605"/>
      <c r="Y110" s="2605"/>
      <c r="Z110" s="2605"/>
      <c r="AA110" s="2605"/>
      <c r="AB110" s="2605"/>
      <c r="AC110" s="2605"/>
      <c r="AD110" s="2605"/>
      <c r="AE110" s="2352"/>
      <c r="AF110" s="2352"/>
    </row>
    <row r="111" spans="1:34">
      <c r="A111" s="1488" t="s">
        <v>1886</v>
      </c>
      <c r="B111" s="1493">
        <v>111644</v>
      </c>
      <c r="C111" s="1493">
        <v>17941</v>
      </c>
      <c r="D111" s="1493">
        <v>61999</v>
      </c>
      <c r="E111" s="1493">
        <v>31704</v>
      </c>
      <c r="F111" s="2247"/>
      <c r="N111" s="2247"/>
      <c r="O111" s="2247"/>
      <c r="P111" s="2247"/>
      <c r="Q111" s="2406"/>
      <c r="S111" s="2593"/>
      <c r="T111" s="2605"/>
      <c r="U111" s="2605"/>
      <c r="V111" s="2605"/>
      <c r="W111" s="2605"/>
      <c r="X111" s="2605"/>
      <c r="Y111" s="2605"/>
      <c r="Z111" s="2605"/>
      <c r="AA111" s="2605"/>
      <c r="AB111" s="2605"/>
      <c r="AC111" s="2605"/>
      <c r="AD111" s="2605"/>
      <c r="AE111" s="2352"/>
      <c r="AF111" s="2352"/>
    </row>
    <row r="112" spans="1:34">
      <c r="A112" s="1494" t="s">
        <v>1866</v>
      </c>
      <c r="B112" s="1495"/>
      <c r="C112" s="1495"/>
      <c r="D112" s="1496"/>
      <c r="T112" s="2605"/>
      <c r="U112" s="2605"/>
      <c r="V112" s="2605"/>
      <c r="W112" s="2605"/>
      <c r="X112" s="2605"/>
      <c r="Y112" s="2605"/>
      <c r="Z112" s="2605"/>
      <c r="AA112" s="2605"/>
      <c r="AB112" s="2605"/>
      <c r="AC112" s="2605"/>
      <c r="AD112" s="2605"/>
      <c r="AE112" s="2352"/>
      <c r="AF112" s="2352"/>
    </row>
    <row r="113" spans="1:32">
      <c r="A113" s="1497"/>
      <c r="B113" s="1476"/>
      <c r="C113" s="1476"/>
      <c r="D113" s="1496"/>
      <c r="T113" s="2605"/>
      <c r="U113" s="2605"/>
      <c r="V113" s="2605"/>
      <c r="W113" s="2605"/>
      <c r="X113" s="2605"/>
      <c r="Y113" s="2605"/>
      <c r="Z113" s="2605"/>
      <c r="AA113" s="2605"/>
      <c r="AB113" s="2605"/>
      <c r="AC113" s="2605"/>
      <c r="AD113" s="2605"/>
      <c r="AE113" s="2352"/>
      <c r="AF113" s="2352"/>
    </row>
    <row r="114" spans="1:32" ht="15">
      <c r="A114" s="1479" t="s">
        <v>1887</v>
      </c>
      <c r="B114" s="1495"/>
      <c r="C114" s="1498"/>
      <c r="D114" s="1499"/>
      <c r="E114" s="1500"/>
      <c r="T114" s="2605"/>
      <c r="U114" s="2605"/>
      <c r="V114" s="2605"/>
      <c r="W114" s="2605"/>
      <c r="X114" s="2605"/>
      <c r="Y114" s="2605"/>
      <c r="Z114" s="2605"/>
      <c r="AA114" s="2605"/>
      <c r="AB114" s="2605"/>
      <c r="AC114" s="2605"/>
      <c r="AD114" s="2605"/>
      <c r="AE114" s="2352"/>
      <c r="AF114" s="2352"/>
    </row>
    <row r="115" spans="1:32">
      <c r="A115" s="1435"/>
      <c r="B115" s="1495"/>
      <c r="C115" s="1495"/>
      <c r="D115" s="1496"/>
      <c r="T115" s="2605"/>
      <c r="U115" s="2605"/>
      <c r="V115" s="2605"/>
      <c r="W115" s="2605"/>
      <c r="X115" s="2605"/>
      <c r="Y115" s="2605"/>
      <c r="Z115" s="2605"/>
      <c r="AA115" s="2605"/>
      <c r="AB115" s="2605"/>
      <c r="AC115" s="2605"/>
      <c r="AD115" s="2605"/>
      <c r="AE115" s="2352"/>
      <c r="AF115" s="2352"/>
    </row>
    <row r="116" spans="1:32">
      <c r="A116" s="1435"/>
      <c r="B116" s="1495"/>
      <c r="C116" s="1495"/>
      <c r="D116" s="1496"/>
      <c r="T116" s="2605"/>
      <c r="U116" s="2605"/>
      <c r="V116" s="2605"/>
      <c r="W116" s="2605"/>
      <c r="X116" s="2605"/>
      <c r="Y116" s="2605"/>
      <c r="Z116" s="2605"/>
      <c r="AA116" s="2605"/>
      <c r="AB116" s="2605"/>
      <c r="AC116" s="2605"/>
      <c r="AD116" s="2605"/>
      <c r="AE116" s="2352"/>
      <c r="AF116" s="2352"/>
    </row>
    <row r="117" spans="1:32">
      <c r="A117" s="1497"/>
      <c r="B117" s="1495"/>
      <c r="C117" s="1495"/>
      <c r="D117" s="1496"/>
      <c r="T117" s="2605"/>
      <c r="U117" s="2605"/>
      <c r="V117" s="2605"/>
      <c r="W117" s="2605"/>
      <c r="X117" s="2605"/>
      <c r="Y117" s="2605"/>
      <c r="Z117" s="2605"/>
      <c r="AA117" s="2605"/>
      <c r="AB117" s="2605"/>
      <c r="AC117" s="2605"/>
      <c r="AD117" s="2605"/>
      <c r="AE117" s="2352"/>
      <c r="AF117" s="2352"/>
    </row>
    <row r="118" spans="1:32">
      <c r="A118" s="1497"/>
      <c r="B118" s="1495"/>
      <c r="C118" s="1495"/>
      <c r="D118" s="1496"/>
      <c r="T118" s="2605"/>
      <c r="U118" s="2605"/>
      <c r="V118" s="2605"/>
      <c r="W118" s="2605"/>
      <c r="X118" s="2605"/>
      <c r="Y118" s="2605"/>
      <c r="Z118" s="2605"/>
      <c r="AA118" s="2605"/>
      <c r="AB118" s="2605"/>
      <c r="AC118" s="2605"/>
      <c r="AD118" s="2605"/>
      <c r="AE118" s="2352"/>
      <c r="AF118" s="2352"/>
    </row>
    <row r="119" spans="1:32">
      <c r="A119" s="1435"/>
      <c r="B119" s="1495"/>
      <c r="C119" s="1495"/>
      <c r="D119" s="1496"/>
      <c r="T119" s="2605"/>
      <c r="U119" s="2605"/>
      <c r="V119" s="2605"/>
      <c r="W119" s="2605"/>
      <c r="X119" s="2605"/>
      <c r="Y119" s="2605"/>
      <c r="Z119" s="2605"/>
      <c r="AA119" s="2605"/>
      <c r="AB119" s="2605"/>
      <c r="AC119" s="2605"/>
      <c r="AD119" s="2605"/>
      <c r="AE119" s="2352"/>
      <c r="AF119" s="2352"/>
    </row>
    <row r="120" spans="1:32">
      <c r="A120" s="1497"/>
      <c r="B120" s="1495"/>
      <c r="C120" s="1495"/>
      <c r="D120" s="1496"/>
      <c r="T120" s="2605"/>
      <c r="U120" s="2605"/>
      <c r="V120" s="2605"/>
      <c r="W120" s="2605"/>
      <c r="X120" s="2605"/>
      <c r="Y120" s="2605"/>
      <c r="Z120" s="2605"/>
      <c r="AA120" s="2605"/>
      <c r="AB120" s="2605"/>
      <c r="AC120" s="2605"/>
      <c r="AD120" s="2605"/>
      <c r="AE120" s="2352"/>
      <c r="AF120" s="2352"/>
    </row>
    <row r="121" spans="1:32">
      <c r="A121" s="1497"/>
      <c r="B121" s="1495"/>
      <c r="C121" s="1495"/>
      <c r="D121" s="1496"/>
      <c r="T121" s="2605"/>
      <c r="U121" s="2605"/>
      <c r="V121" s="2605"/>
      <c r="W121" s="2605"/>
      <c r="X121" s="2605"/>
      <c r="Y121" s="2605"/>
      <c r="Z121" s="2605"/>
      <c r="AA121" s="2605"/>
      <c r="AB121" s="2605"/>
      <c r="AC121" s="2605"/>
      <c r="AD121" s="2605"/>
      <c r="AE121" s="2352"/>
      <c r="AF121" s="2352"/>
    </row>
    <row r="122" spans="1:32">
      <c r="A122" s="1497"/>
      <c r="B122" s="1495"/>
      <c r="C122" s="1495"/>
      <c r="D122" s="1496"/>
      <c r="T122" s="2605"/>
      <c r="U122" s="2605"/>
      <c r="V122" s="2605"/>
      <c r="W122" s="2605"/>
      <c r="X122" s="2605"/>
      <c r="Y122" s="2605"/>
      <c r="Z122" s="2605"/>
      <c r="AA122" s="2605"/>
      <c r="AB122" s="2605"/>
      <c r="AC122" s="2605"/>
      <c r="AD122" s="2605"/>
      <c r="AE122" s="2352"/>
      <c r="AF122" s="2352"/>
    </row>
    <row r="123" spans="1:32">
      <c r="A123" s="1497"/>
      <c r="B123" s="1495"/>
      <c r="C123" s="1495"/>
      <c r="D123" s="1496"/>
      <c r="T123" s="2605"/>
      <c r="U123" s="2605"/>
      <c r="V123" s="2605"/>
      <c r="W123" s="2605"/>
      <c r="X123" s="2605"/>
      <c r="Y123" s="2605"/>
      <c r="Z123" s="2605"/>
      <c r="AA123" s="2605"/>
      <c r="AB123" s="2605"/>
      <c r="AC123" s="2605"/>
      <c r="AD123" s="2605"/>
      <c r="AE123" s="2352"/>
      <c r="AF123" s="2352"/>
    </row>
    <row r="124" spans="1:32">
      <c r="A124" s="1497"/>
      <c r="B124" s="1495"/>
      <c r="C124" s="1495"/>
      <c r="D124" s="1496"/>
      <c r="T124" s="2605"/>
      <c r="U124" s="2605"/>
      <c r="V124" s="2605"/>
      <c r="W124" s="2605"/>
      <c r="X124" s="2605"/>
      <c r="Y124" s="2605"/>
      <c r="Z124" s="2605"/>
      <c r="AA124" s="2605"/>
      <c r="AB124" s="2605"/>
      <c r="AC124" s="2605"/>
      <c r="AD124" s="2605"/>
      <c r="AE124" s="2352"/>
      <c r="AF124" s="2352"/>
    </row>
    <row r="125" spans="1:32">
      <c r="A125" s="1497"/>
      <c r="B125" s="1495"/>
      <c r="C125" s="1495"/>
      <c r="D125" s="1496"/>
      <c r="T125" s="2605"/>
      <c r="U125" s="2605"/>
      <c r="V125" s="2605"/>
      <c r="W125" s="2605"/>
      <c r="X125" s="2605"/>
      <c r="Y125" s="2605"/>
      <c r="Z125" s="2605"/>
      <c r="AA125" s="2605"/>
      <c r="AB125" s="2605"/>
      <c r="AC125" s="2605"/>
      <c r="AD125" s="2605"/>
      <c r="AE125" s="2352"/>
      <c r="AF125" s="2352"/>
    </row>
    <row r="126" spans="1:32">
      <c r="A126" s="1497"/>
      <c r="B126" s="1495"/>
      <c r="C126" s="1495"/>
      <c r="D126" s="1496"/>
      <c r="U126" s="2605"/>
      <c r="V126" s="2605"/>
      <c r="W126" s="2605"/>
      <c r="X126" s="2605"/>
      <c r="Y126" s="2605"/>
      <c r="Z126" s="2605"/>
      <c r="AA126" s="2605"/>
      <c r="AB126" s="2605"/>
      <c r="AC126" s="2605"/>
      <c r="AD126" s="2605"/>
      <c r="AE126" s="2352"/>
      <c r="AF126" s="2352"/>
    </row>
    <row r="127" spans="1:32">
      <c r="A127" s="1497"/>
      <c r="B127" s="1495"/>
      <c r="C127" s="1495"/>
      <c r="D127" s="1496"/>
      <c r="U127" s="2605"/>
      <c r="V127" s="2605"/>
      <c r="W127" s="2605"/>
      <c r="X127" s="2605"/>
      <c r="Y127" s="2605"/>
      <c r="Z127" s="2605"/>
      <c r="AA127" s="2605"/>
      <c r="AB127" s="2605"/>
      <c r="AC127" s="2605"/>
      <c r="AD127" s="2605"/>
      <c r="AE127" s="2352"/>
      <c r="AF127" s="2352"/>
    </row>
    <row r="128" spans="1:32">
      <c r="A128" s="1497"/>
      <c r="B128" s="1495"/>
      <c r="C128" s="1495"/>
      <c r="D128" s="1496"/>
      <c r="U128" s="2605"/>
      <c r="V128" s="2605"/>
      <c r="W128" s="2605"/>
      <c r="X128" s="2605"/>
      <c r="Y128" s="2605"/>
      <c r="Z128" s="2605"/>
      <c r="AA128" s="2605"/>
      <c r="AB128" s="2605"/>
      <c r="AC128" s="2605"/>
      <c r="AD128" s="2605"/>
      <c r="AE128" s="2352"/>
      <c r="AF128" s="2352"/>
    </row>
    <row r="129" spans="1:32">
      <c r="A129" s="1497"/>
      <c r="B129" s="1495"/>
      <c r="C129" s="1495"/>
      <c r="D129" s="1496"/>
      <c r="U129" s="2605"/>
      <c r="V129" s="2605"/>
      <c r="W129" s="2605"/>
      <c r="X129" s="2605"/>
      <c r="Y129" s="2605"/>
      <c r="Z129" s="2605"/>
      <c r="AA129" s="2605"/>
      <c r="AB129" s="2605"/>
      <c r="AC129" s="2605"/>
      <c r="AD129" s="2605"/>
      <c r="AE129" s="2352"/>
      <c r="AF129" s="2352"/>
    </row>
    <row r="130" spans="1:32">
      <c r="A130" s="1497"/>
      <c r="B130" s="1495"/>
      <c r="C130" s="1495"/>
      <c r="D130" s="1496"/>
      <c r="U130" s="2605"/>
      <c r="V130" s="2605"/>
      <c r="W130" s="2605"/>
      <c r="X130" s="2605"/>
      <c r="Y130" s="2605"/>
      <c r="Z130" s="2605"/>
      <c r="AA130" s="2605"/>
      <c r="AB130" s="2605"/>
      <c r="AC130" s="2605"/>
      <c r="AD130" s="2605"/>
      <c r="AE130" s="2352"/>
      <c r="AF130" s="2352"/>
    </row>
    <row r="131" spans="1:32">
      <c r="A131" s="1497"/>
      <c r="B131" s="1495"/>
      <c r="C131" s="1495"/>
      <c r="D131" s="1496"/>
      <c r="U131" s="2605"/>
      <c r="V131" s="2605"/>
      <c r="W131" s="2605"/>
      <c r="X131" s="2605"/>
      <c r="Y131" s="2605"/>
      <c r="Z131" s="2605"/>
      <c r="AA131" s="2605"/>
      <c r="AB131" s="2605"/>
      <c r="AC131" s="2605"/>
      <c r="AD131" s="2605"/>
      <c r="AE131" s="2352"/>
      <c r="AF131" s="2352"/>
    </row>
    <row r="132" spans="1:32">
      <c r="A132" s="1497" t="s">
        <v>929</v>
      </c>
      <c r="B132" s="1495"/>
      <c r="C132" s="1495"/>
      <c r="D132" s="1496"/>
      <c r="U132" s="2605"/>
      <c r="V132" s="2605"/>
      <c r="W132" s="2605"/>
      <c r="X132" s="2605"/>
      <c r="Y132" s="2605"/>
      <c r="Z132" s="2605"/>
      <c r="AA132" s="2605"/>
      <c r="AB132" s="2605"/>
      <c r="AC132" s="2605"/>
      <c r="AD132" s="2605"/>
      <c r="AE132" s="2352"/>
      <c r="AF132" s="2352"/>
    </row>
    <row r="133" spans="1:32">
      <c r="A133" s="1497"/>
      <c r="B133" s="1495"/>
      <c r="C133" s="1495"/>
      <c r="D133" s="1496"/>
      <c r="U133" s="2605"/>
      <c r="V133" s="2605"/>
      <c r="W133" s="2605"/>
      <c r="X133" s="2605"/>
      <c r="Y133" s="2605"/>
      <c r="Z133" s="2605"/>
      <c r="AA133" s="2605"/>
      <c r="AB133" s="2605"/>
      <c r="AC133" s="2605"/>
      <c r="AD133" s="2605"/>
      <c r="AE133" s="2352"/>
      <c r="AF133" s="2352"/>
    </row>
    <row r="134" spans="1:32" ht="15">
      <c r="A134" s="1501" t="s">
        <v>1888</v>
      </c>
      <c r="B134" s="1495"/>
      <c r="C134" s="1495"/>
      <c r="D134" s="1496"/>
      <c r="E134" s="1495"/>
      <c r="F134" s="2384"/>
      <c r="G134" s="2385"/>
      <c r="H134" s="2385"/>
      <c r="I134" s="2386"/>
      <c r="J134" s="2386"/>
      <c r="K134" s="2385"/>
      <c r="L134" s="2385"/>
      <c r="M134" s="2385"/>
      <c r="N134" s="2384"/>
      <c r="O134" s="2384"/>
      <c r="P134" s="2384"/>
      <c r="Q134" s="2384"/>
      <c r="R134" s="2322"/>
      <c r="S134" s="2593"/>
      <c r="U134" s="2605"/>
      <c r="V134" s="2605"/>
      <c r="W134" s="2605"/>
      <c r="X134" s="2605"/>
      <c r="Y134" s="2605"/>
      <c r="Z134" s="2605"/>
      <c r="AA134" s="2605"/>
      <c r="AB134" s="2605"/>
      <c r="AC134" s="2605"/>
      <c r="AD134" s="2605"/>
      <c r="AE134" s="2352"/>
      <c r="AF134" s="2352"/>
    </row>
    <row r="135" spans="1:32">
      <c r="A135" s="1480" t="s">
        <v>1889</v>
      </c>
      <c r="B135" s="1476"/>
      <c r="C135" s="1476"/>
      <c r="D135" s="1476"/>
      <c r="E135" s="1476"/>
      <c r="F135" s="2384"/>
      <c r="G135" s="2385"/>
      <c r="H135" s="2385"/>
      <c r="I135" s="2386"/>
      <c r="J135" s="2386"/>
      <c r="K135" s="2385"/>
      <c r="L135" s="2385"/>
      <c r="M135" s="2385"/>
      <c r="N135" s="2384"/>
      <c r="O135" s="2384"/>
      <c r="P135" s="2384"/>
      <c r="Q135" s="2384"/>
      <c r="R135" s="2322"/>
      <c r="S135" s="2593"/>
      <c r="U135" s="2605"/>
      <c r="V135" s="2605"/>
      <c r="W135" s="2605"/>
      <c r="X135" s="2605"/>
      <c r="Y135" s="2605"/>
      <c r="Z135" s="2605"/>
      <c r="AA135" s="2605"/>
      <c r="AB135" s="2605"/>
      <c r="AC135" s="2605"/>
      <c r="AD135" s="2605"/>
      <c r="AE135" s="2352"/>
      <c r="AF135" s="2352"/>
    </row>
    <row r="136" spans="1:32">
      <c r="A136" s="1502" t="s">
        <v>2</v>
      </c>
      <c r="B136" s="1503">
        <v>2005</v>
      </c>
      <c r="C136" s="1442">
        <v>2010</v>
      </c>
      <c r="D136" s="1442">
        <v>2011</v>
      </c>
      <c r="E136" s="1442">
        <v>2012</v>
      </c>
      <c r="F136" s="2384"/>
      <c r="G136" s="2385"/>
      <c r="H136" s="2385"/>
      <c r="I136" s="2386"/>
      <c r="J136" s="2386"/>
      <c r="K136" s="2385"/>
      <c r="L136" s="2385"/>
      <c r="M136" s="2385"/>
      <c r="N136" s="2384"/>
      <c r="O136" s="2384"/>
      <c r="P136" s="2322"/>
      <c r="Q136" s="2248"/>
      <c r="T136" s="2606"/>
      <c r="U136" s="2605"/>
      <c r="V136" s="2605"/>
      <c r="W136" s="2605"/>
      <c r="X136" s="2605"/>
      <c r="Y136" s="2605"/>
      <c r="Z136" s="2605"/>
      <c r="AA136" s="2605"/>
      <c r="AB136" s="2605"/>
      <c r="AC136" s="2605"/>
      <c r="AD136" s="2605"/>
      <c r="AE136" s="2352"/>
      <c r="AF136" s="2352"/>
    </row>
    <row r="137" spans="1:32">
      <c r="A137" s="1435" t="s">
        <v>0</v>
      </c>
      <c r="B137" s="1504">
        <v>200541</v>
      </c>
      <c r="C137" s="1504">
        <v>231919</v>
      </c>
      <c r="D137" s="1504">
        <v>179513</v>
      </c>
      <c r="E137" s="1504">
        <f>E138+E139+E140</f>
        <v>17960</v>
      </c>
      <c r="F137" s="2408"/>
      <c r="G137" s="2385"/>
      <c r="H137" s="2385"/>
      <c r="I137" s="2386"/>
      <c r="J137" s="2386"/>
      <c r="K137" s="2385"/>
      <c r="L137" s="2385"/>
      <c r="M137" s="2385"/>
      <c r="N137" s="2408"/>
      <c r="O137" s="2408"/>
      <c r="P137" s="2322"/>
      <c r="Q137" s="2248"/>
      <c r="T137" s="2606"/>
      <c r="U137" s="2605"/>
      <c r="V137" s="2605"/>
      <c r="W137" s="2605"/>
      <c r="X137" s="2605"/>
      <c r="Y137" s="2605"/>
      <c r="Z137" s="2605"/>
      <c r="AA137" s="2605"/>
      <c r="AB137" s="2605"/>
      <c r="AC137" s="2605"/>
      <c r="AD137" s="2605"/>
      <c r="AE137" s="2352"/>
      <c r="AF137" s="2352"/>
    </row>
    <row r="138" spans="1:32">
      <c r="A138" s="1505" t="s">
        <v>1513</v>
      </c>
      <c r="B138" s="1425">
        <v>27310</v>
      </c>
      <c r="C138" s="1425">
        <v>33708</v>
      </c>
      <c r="D138" s="1425">
        <v>29684</v>
      </c>
      <c r="E138" s="1425">
        <v>2500</v>
      </c>
      <c r="F138" s="2247"/>
      <c r="J138" s="2409" t="s">
        <v>1513</v>
      </c>
      <c r="K138" s="2247">
        <v>2500</v>
      </c>
      <c r="N138" s="2247"/>
      <c r="O138" s="2247"/>
      <c r="P138" s="2322"/>
      <c r="Q138" s="2248"/>
      <c r="T138" s="2606"/>
      <c r="U138" s="2605"/>
      <c r="V138" s="2605"/>
      <c r="W138" s="2605"/>
      <c r="X138" s="2605"/>
      <c r="Y138" s="2605"/>
      <c r="Z138" s="2605"/>
      <c r="AA138" s="2605"/>
      <c r="AB138" s="2605"/>
      <c r="AC138" s="2605"/>
      <c r="AD138" s="2605"/>
      <c r="AE138" s="2352"/>
      <c r="AF138" s="2352"/>
    </row>
    <row r="139" spans="1:32">
      <c r="A139" s="1505" t="s">
        <v>1514</v>
      </c>
      <c r="B139" s="1425">
        <v>118682</v>
      </c>
      <c r="C139" s="1425">
        <v>134734</v>
      </c>
      <c r="D139" s="1425">
        <v>120757</v>
      </c>
      <c r="E139" s="1425">
        <v>14900</v>
      </c>
      <c r="F139" s="2247"/>
      <c r="J139" s="2409" t="s">
        <v>1514</v>
      </c>
      <c r="K139" s="2247">
        <v>14900</v>
      </c>
      <c r="N139" s="2247"/>
      <c r="O139" s="2247"/>
      <c r="P139" s="2322"/>
      <c r="Q139" s="2248"/>
      <c r="T139" s="2606"/>
      <c r="U139" s="2605"/>
      <c r="V139" s="2605"/>
      <c r="W139" s="2605"/>
      <c r="X139" s="2605"/>
      <c r="Y139" s="2605"/>
      <c r="Z139" s="2605"/>
      <c r="AA139" s="2605"/>
      <c r="AB139" s="2605"/>
      <c r="AC139" s="2605"/>
      <c r="AD139" s="2605"/>
      <c r="AE139" s="2352"/>
      <c r="AF139" s="2352"/>
    </row>
    <row r="140" spans="1:32">
      <c r="A140" s="1506" t="s">
        <v>18</v>
      </c>
      <c r="B140" s="1468">
        <v>54549</v>
      </c>
      <c r="C140" s="1468">
        <v>63477</v>
      </c>
      <c r="D140" s="1468">
        <v>29072</v>
      </c>
      <c r="E140" s="1468">
        <v>560</v>
      </c>
      <c r="F140" s="2247"/>
      <c r="J140" s="2409" t="s">
        <v>18</v>
      </c>
      <c r="K140" s="2247">
        <v>560</v>
      </c>
      <c r="N140" s="2247"/>
      <c r="O140" s="2247"/>
      <c r="P140" s="2322"/>
      <c r="Q140" s="2248"/>
      <c r="T140" s="2606"/>
      <c r="U140" s="2605"/>
      <c r="V140" s="2605"/>
      <c r="W140" s="2605"/>
      <c r="X140" s="2605"/>
      <c r="Y140" s="2605"/>
      <c r="Z140" s="2605"/>
      <c r="AA140" s="2605"/>
      <c r="AB140" s="2605"/>
      <c r="AC140" s="2605"/>
      <c r="AD140" s="2605"/>
      <c r="AE140" s="2352"/>
      <c r="AF140" s="2352"/>
    </row>
    <row r="141" spans="1:32">
      <c r="A141" s="1494" t="s">
        <v>1866</v>
      </c>
      <c r="B141" s="1456"/>
      <c r="C141" s="1412"/>
      <c r="D141" s="1412"/>
      <c r="E141" s="1507"/>
      <c r="F141" s="2322"/>
      <c r="G141" s="2387"/>
      <c r="H141" s="2387"/>
      <c r="I141" s="2388"/>
      <c r="J141" s="2388"/>
      <c r="K141" s="2387"/>
      <c r="L141" s="2387"/>
      <c r="M141" s="2387"/>
      <c r="N141" s="2322"/>
      <c r="O141" s="2322"/>
      <c r="P141" s="2322"/>
      <c r="Q141" s="2248"/>
      <c r="T141" s="2606"/>
      <c r="U141" s="2605"/>
      <c r="V141" s="2605"/>
      <c r="W141" s="2605"/>
      <c r="X141" s="2605"/>
      <c r="Y141" s="2605"/>
      <c r="Z141" s="2605"/>
      <c r="AA141" s="2605"/>
      <c r="AB141" s="2605"/>
      <c r="AC141" s="2605"/>
      <c r="AD141" s="2605"/>
      <c r="AE141" s="2352"/>
      <c r="AF141" s="2352"/>
    </row>
    <row r="142" spans="1:32">
      <c r="A142" s="1497"/>
      <c r="B142" s="1495"/>
      <c r="C142" s="1495"/>
      <c r="D142" s="1412"/>
      <c r="E142" s="1412"/>
      <c r="F142" s="2322"/>
      <c r="G142" s="2387"/>
      <c r="H142" s="2387"/>
      <c r="I142" s="2388"/>
      <c r="J142" s="2388"/>
      <c r="K142" s="2387"/>
      <c r="L142" s="2387"/>
      <c r="M142" s="2387"/>
      <c r="N142" s="2322"/>
      <c r="O142" s="2322"/>
      <c r="P142" s="2322"/>
      <c r="Q142" s="2322"/>
      <c r="U142" s="2605"/>
      <c r="V142" s="2605"/>
      <c r="W142" s="2605"/>
      <c r="X142" s="2605"/>
      <c r="Y142" s="2605"/>
      <c r="Z142" s="2605"/>
      <c r="AA142" s="2605"/>
      <c r="AB142" s="2605"/>
      <c r="AC142" s="2605"/>
      <c r="AD142" s="2605"/>
      <c r="AE142" s="2352"/>
      <c r="AF142" s="2352"/>
    </row>
    <row r="143" spans="1:32" ht="15">
      <c r="A143" s="1501" t="s">
        <v>1890</v>
      </c>
      <c r="B143" s="1495"/>
      <c r="C143" s="1495"/>
      <c r="D143" s="1412"/>
      <c r="E143" s="1412"/>
      <c r="F143" s="2322"/>
      <c r="G143" s="2387"/>
      <c r="H143" s="2387"/>
      <c r="I143" s="2388"/>
      <c r="J143" s="2388"/>
      <c r="K143" s="2387"/>
      <c r="L143" s="2387"/>
      <c r="M143" s="2387"/>
      <c r="N143" s="2322"/>
      <c r="O143" s="2322"/>
      <c r="P143" s="2322"/>
      <c r="Q143" s="2322"/>
      <c r="U143" s="2605"/>
      <c r="V143" s="2605"/>
      <c r="W143" s="2605"/>
      <c r="X143" s="2605"/>
      <c r="Y143" s="2605"/>
      <c r="Z143" s="2605"/>
      <c r="AA143" s="2605"/>
      <c r="AB143" s="2605"/>
      <c r="AC143" s="2605"/>
      <c r="AD143" s="2605"/>
      <c r="AE143" s="2352"/>
      <c r="AF143" s="2352"/>
    </row>
    <row r="144" spans="1:32">
      <c r="A144" s="1508" t="s">
        <v>1891</v>
      </c>
      <c r="B144" s="1476"/>
      <c r="C144" s="1476"/>
      <c r="D144" s="1476"/>
      <c r="E144" s="1476"/>
      <c r="F144" s="2384"/>
      <c r="G144" s="2385"/>
      <c r="H144" s="2385"/>
      <c r="I144" s="2386"/>
      <c r="J144" s="2386"/>
      <c r="K144" s="2385"/>
      <c r="L144" s="2385"/>
      <c r="M144" s="2385"/>
      <c r="N144" s="2384"/>
      <c r="O144" s="2384"/>
      <c r="P144" s="2322"/>
      <c r="Q144" s="2248"/>
      <c r="T144" s="2606"/>
      <c r="U144" s="2605"/>
      <c r="V144" s="2605"/>
      <c r="W144" s="2605"/>
      <c r="X144" s="2605"/>
      <c r="Y144" s="2605"/>
      <c r="Z144" s="2605"/>
      <c r="AA144" s="2605"/>
      <c r="AB144" s="2605"/>
      <c r="AC144" s="2605"/>
      <c r="AD144" s="2605"/>
      <c r="AE144" s="2352"/>
      <c r="AF144" s="2352"/>
    </row>
    <row r="145" spans="1:32">
      <c r="A145" s="1502" t="s">
        <v>2</v>
      </c>
      <c r="B145" s="1503">
        <v>2005</v>
      </c>
      <c r="C145" s="1442">
        <v>2010</v>
      </c>
      <c r="D145" s="1442">
        <v>2011</v>
      </c>
      <c r="E145" s="1442">
        <v>2012</v>
      </c>
      <c r="F145" s="2384"/>
      <c r="G145" s="2385"/>
      <c r="H145" s="2385"/>
      <c r="I145" s="2386"/>
      <c r="J145" s="2386"/>
      <c r="K145" s="2385"/>
      <c r="L145" s="2385"/>
      <c r="M145" s="2385"/>
      <c r="N145" s="2384"/>
      <c r="O145" s="2384"/>
      <c r="P145" s="2322"/>
      <c r="Q145" s="2384"/>
      <c r="T145" s="2606"/>
      <c r="U145" s="2605"/>
      <c r="V145" s="2605"/>
      <c r="W145" s="2605"/>
      <c r="X145" s="2605"/>
      <c r="Y145" s="2605"/>
      <c r="Z145" s="2605"/>
      <c r="AA145" s="2605"/>
      <c r="AB145" s="2605"/>
      <c r="AC145" s="2605"/>
      <c r="AD145" s="2605"/>
      <c r="AE145" s="2352"/>
      <c r="AF145" s="2352"/>
    </row>
    <row r="146" spans="1:32">
      <c r="A146" s="1435" t="s">
        <v>0</v>
      </c>
      <c r="B146" s="1504">
        <v>1329889</v>
      </c>
      <c r="C146" s="1504">
        <v>1041325.1342857142</v>
      </c>
      <c r="D146" s="1509">
        <v>1503841</v>
      </c>
      <c r="E146" s="1509">
        <v>32850</v>
      </c>
      <c r="F146" s="2410"/>
      <c r="G146" s="2411"/>
      <c r="H146" s="2411"/>
      <c r="I146" s="2412"/>
      <c r="J146" s="2412"/>
      <c r="K146" s="2411"/>
      <c r="L146" s="2411"/>
      <c r="M146" s="2411"/>
      <c r="N146" s="2410"/>
      <c r="O146" s="2410"/>
      <c r="P146" s="2322"/>
      <c r="Q146" s="2247"/>
      <c r="T146" s="2606"/>
      <c r="U146" s="2605"/>
      <c r="V146" s="2605"/>
      <c r="W146" s="2605"/>
      <c r="X146" s="2605"/>
      <c r="Y146" s="2605"/>
      <c r="Z146" s="2605"/>
      <c r="AA146" s="2605"/>
      <c r="AB146" s="2605"/>
      <c r="AC146" s="2605"/>
      <c r="AD146" s="2605"/>
      <c r="AE146" s="2352"/>
      <c r="AF146" s="2352"/>
    </row>
    <row r="147" spans="1:32">
      <c r="A147" s="1505" t="s">
        <v>1513</v>
      </c>
      <c r="B147" s="1425">
        <v>210578</v>
      </c>
      <c r="C147" s="1510">
        <v>153662.73142857142</v>
      </c>
      <c r="D147" s="1511">
        <v>220486</v>
      </c>
      <c r="E147" s="1511">
        <v>3120</v>
      </c>
      <c r="F147" s="2413"/>
      <c r="G147" s="2414"/>
      <c r="H147" s="2414"/>
      <c r="I147" s="2415"/>
      <c r="J147" s="2415"/>
      <c r="K147" s="2414"/>
      <c r="L147" s="2414"/>
      <c r="M147" s="2414"/>
      <c r="N147" s="2413"/>
      <c r="O147" s="2413"/>
      <c r="P147" s="2322"/>
      <c r="Q147" s="2247"/>
      <c r="T147" s="2606"/>
      <c r="U147" s="2605"/>
      <c r="V147" s="2605"/>
      <c r="W147" s="2605"/>
      <c r="X147" s="2605"/>
      <c r="Y147" s="2605"/>
      <c r="Z147" s="2605"/>
      <c r="AA147" s="2605"/>
      <c r="AB147" s="2605"/>
      <c r="AC147" s="2605"/>
      <c r="AD147" s="2605"/>
      <c r="AE147" s="2352"/>
      <c r="AF147" s="2352"/>
    </row>
    <row r="148" spans="1:32">
      <c r="A148" s="1505" t="s">
        <v>1514</v>
      </c>
      <c r="B148" s="1425">
        <v>758609</v>
      </c>
      <c r="C148" s="1510">
        <v>667801.0085714286</v>
      </c>
      <c r="D148" s="1511">
        <v>965049</v>
      </c>
      <c r="E148" s="1511">
        <v>29145</v>
      </c>
      <c r="F148" s="2413"/>
      <c r="G148" s="2414"/>
      <c r="H148" s="2414"/>
      <c r="I148" s="2415"/>
      <c r="J148" s="2415"/>
      <c r="K148" s="2414"/>
      <c r="L148" s="2414"/>
      <c r="M148" s="2414"/>
      <c r="N148" s="2413"/>
      <c r="O148" s="2413"/>
      <c r="P148" s="2322"/>
      <c r="Q148" s="2247"/>
      <c r="T148" s="2606"/>
      <c r="U148" s="2605"/>
      <c r="V148" s="2605"/>
      <c r="W148" s="2605"/>
      <c r="X148" s="2605"/>
      <c r="Y148" s="2605"/>
      <c r="Z148" s="2605"/>
      <c r="AA148" s="2605"/>
      <c r="AB148" s="2605"/>
      <c r="AC148" s="2605"/>
      <c r="AD148" s="2605"/>
      <c r="AE148" s="2352"/>
      <c r="AF148" s="2352"/>
    </row>
    <row r="149" spans="1:32">
      <c r="A149" s="1506" t="s">
        <v>18</v>
      </c>
      <c r="B149" s="1468">
        <v>360702</v>
      </c>
      <c r="C149" s="1512">
        <v>219861.39428571431</v>
      </c>
      <c r="D149" s="1513">
        <v>318306</v>
      </c>
      <c r="E149" s="1513">
        <v>585</v>
      </c>
      <c r="F149" s="2413"/>
      <c r="G149" s="2414"/>
      <c r="H149" s="2414"/>
      <c r="I149" s="2415"/>
      <c r="J149" s="2415"/>
      <c r="K149" s="2414"/>
      <c r="L149" s="2414"/>
      <c r="M149" s="2414"/>
      <c r="N149" s="2413"/>
      <c r="O149" s="2413"/>
      <c r="P149" s="2322"/>
      <c r="Q149" s="2416"/>
      <c r="T149" s="2606"/>
      <c r="U149" s="2605"/>
      <c r="V149" s="2605"/>
      <c r="W149" s="2605"/>
      <c r="X149" s="2605"/>
      <c r="Y149" s="2605"/>
      <c r="Z149" s="2605"/>
      <c r="AA149" s="2605"/>
      <c r="AB149" s="2605"/>
      <c r="AC149" s="2605"/>
      <c r="AD149" s="2605"/>
      <c r="AE149" s="2352"/>
      <c r="AF149" s="2352"/>
    </row>
    <row r="150" spans="1:32">
      <c r="A150" s="1494" t="s">
        <v>1866</v>
      </c>
      <c r="B150" s="1456"/>
      <c r="C150" s="1412"/>
      <c r="D150" s="1412"/>
      <c r="E150" s="1507"/>
      <c r="F150" s="2322"/>
      <c r="G150" s="2387"/>
      <c r="H150" s="2387"/>
      <c r="I150" s="2388"/>
      <c r="J150" s="2388"/>
      <c r="K150" s="2387"/>
      <c r="L150" s="2387"/>
      <c r="M150" s="2387"/>
      <c r="N150" s="2322"/>
      <c r="O150" s="2322"/>
      <c r="P150" s="2322"/>
      <c r="Q150" s="2322"/>
      <c r="T150" s="2606"/>
      <c r="U150" s="2605"/>
      <c r="V150" s="2605"/>
      <c r="W150" s="2605"/>
      <c r="X150" s="2605"/>
      <c r="Y150" s="2605"/>
      <c r="Z150" s="2605"/>
      <c r="AA150" s="2605"/>
      <c r="AB150" s="2605"/>
      <c r="AC150" s="2605"/>
      <c r="AD150" s="2605"/>
      <c r="AE150" s="2352"/>
      <c r="AF150" s="2352"/>
    </row>
    <row r="151" spans="1:32">
      <c r="A151" s="1497"/>
      <c r="B151" s="1495"/>
      <c r="C151" s="1495"/>
      <c r="D151" s="1412"/>
      <c r="E151" s="1412"/>
      <c r="F151" s="2322"/>
      <c r="G151" s="2387"/>
      <c r="H151" s="2387"/>
      <c r="I151" s="2388"/>
      <c r="J151" s="2388"/>
      <c r="K151" s="2387"/>
      <c r="L151" s="2387"/>
      <c r="M151" s="2387"/>
      <c r="N151" s="2322"/>
      <c r="O151" s="2322"/>
      <c r="P151" s="2322"/>
      <c r="Q151" s="2322"/>
      <c r="R151" s="2322"/>
      <c r="U151" s="2605"/>
      <c r="V151" s="2605"/>
      <c r="W151" s="2605"/>
      <c r="X151" s="2605"/>
      <c r="Y151" s="2605"/>
      <c r="Z151" s="2605"/>
      <c r="AA151" s="2605"/>
      <c r="AB151" s="2605"/>
      <c r="AC151" s="2605"/>
      <c r="AD151" s="2605"/>
      <c r="AE151" s="2352"/>
      <c r="AF151" s="2352"/>
    </row>
    <row r="152" spans="1:32">
      <c r="A152" s="1390" t="s">
        <v>1892</v>
      </c>
      <c r="B152" s="1495"/>
      <c r="C152" s="1495"/>
      <c r="D152" s="1412"/>
      <c r="E152" s="1412"/>
      <c r="F152" s="2322"/>
      <c r="G152" s="2387"/>
      <c r="H152" s="2387"/>
      <c r="I152" s="2388"/>
      <c r="J152" s="2388"/>
      <c r="K152" s="2387"/>
      <c r="L152" s="2387"/>
      <c r="M152" s="2387"/>
      <c r="N152" s="2322"/>
      <c r="O152" s="2322"/>
      <c r="P152" s="2322"/>
      <c r="Q152" s="2322"/>
      <c r="R152" s="2322"/>
      <c r="U152" s="2605"/>
      <c r="V152" s="2605"/>
      <c r="W152" s="2605"/>
      <c r="X152" s="2605"/>
      <c r="Y152" s="2605"/>
      <c r="Z152" s="2605"/>
      <c r="AA152" s="2605"/>
      <c r="AB152" s="2605"/>
      <c r="AC152" s="2605"/>
      <c r="AD152" s="2605"/>
      <c r="AE152" s="2352"/>
      <c r="AF152" s="2352"/>
    </row>
    <row r="153" spans="1:32">
      <c r="A153" s="1514" t="s">
        <v>1820</v>
      </c>
      <c r="B153" s="1476"/>
      <c r="C153" s="1476"/>
      <c r="D153" s="1476"/>
      <c r="E153" s="1476"/>
      <c r="F153" s="2384"/>
      <c r="G153" s="2385"/>
      <c r="H153" s="2385"/>
      <c r="I153" s="2386"/>
      <c r="J153" s="2386"/>
      <c r="K153" s="2385"/>
      <c r="L153" s="2385"/>
      <c r="M153" s="2385"/>
      <c r="N153" s="2384"/>
      <c r="O153" s="2384"/>
      <c r="P153" s="2322"/>
      <c r="Q153" s="2322"/>
      <c r="T153" s="2606"/>
      <c r="U153" s="2605"/>
      <c r="V153" s="2605"/>
      <c r="W153" s="2605"/>
      <c r="X153" s="2605"/>
      <c r="Y153" s="2605"/>
      <c r="Z153" s="2605"/>
      <c r="AA153" s="2605"/>
      <c r="AB153" s="2605"/>
      <c r="AC153" s="2605"/>
      <c r="AD153" s="2605"/>
      <c r="AE153" s="2352"/>
      <c r="AF153" s="2352"/>
    </row>
    <row r="154" spans="1:32">
      <c r="A154" s="1502" t="s">
        <v>2</v>
      </c>
      <c r="B154" s="1503">
        <v>2005</v>
      </c>
      <c r="C154" s="1442">
        <v>2010</v>
      </c>
      <c r="D154" s="1442">
        <v>2011</v>
      </c>
      <c r="E154" s="1442">
        <v>2012</v>
      </c>
      <c r="F154" s="2384"/>
      <c r="G154" s="2385"/>
      <c r="H154" s="2385"/>
      <c r="I154" s="2386"/>
      <c r="J154" s="2386"/>
      <c r="K154" s="2385"/>
      <c r="L154" s="2385"/>
      <c r="M154" s="2385"/>
      <c r="N154" s="2384"/>
      <c r="O154" s="2384"/>
      <c r="P154" s="2322"/>
      <c r="Q154" s="2384"/>
      <c r="T154" s="2606"/>
      <c r="U154" s="2605"/>
      <c r="V154" s="2605"/>
      <c r="W154" s="2605"/>
      <c r="X154" s="2605"/>
      <c r="Y154" s="2605"/>
      <c r="Z154" s="2605"/>
      <c r="AA154" s="2605"/>
      <c r="AB154" s="2605"/>
      <c r="AC154" s="2605"/>
      <c r="AD154" s="2605"/>
      <c r="AE154" s="2352"/>
      <c r="AF154" s="2352"/>
    </row>
    <row r="155" spans="1:32">
      <c r="A155" s="1435" t="s">
        <v>0</v>
      </c>
      <c r="B155" s="1504">
        <v>2123580</v>
      </c>
      <c r="C155" s="1504">
        <v>1699722.7550564059</v>
      </c>
      <c r="D155" s="1509">
        <v>2183570</v>
      </c>
      <c r="E155" s="1509">
        <v>59005</v>
      </c>
      <c r="F155" s="2410"/>
      <c r="G155" s="2411"/>
      <c r="H155" s="2411"/>
      <c r="I155" s="2412"/>
      <c r="J155" s="2412"/>
      <c r="K155" s="2411"/>
      <c r="L155" s="2411"/>
      <c r="M155" s="2411"/>
      <c r="N155" s="2410"/>
      <c r="O155" s="2410"/>
      <c r="P155" s="2322"/>
      <c r="Q155" s="2384"/>
      <c r="T155" s="2606"/>
      <c r="U155" s="2605"/>
      <c r="V155" s="2605"/>
      <c r="W155" s="2605"/>
      <c r="X155" s="2605"/>
      <c r="Y155" s="2605"/>
      <c r="Z155" s="2605"/>
      <c r="AA155" s="2605"/>
      <c r="AB155" s="2605"/>
      <c r="AC155" s="2605"/>
      <c r="AD155" s="2605"/>
      <c r="AE155" s="2352"/>
      <c r="AF155" s="2352"/>
    </row>
    <row r="156" spans="1:32">
      <c r="A156" s="1505" t="s">
        <v>1513</v>
      </c>
      <c r="B156" s="1425">
        <v>338036</v>
      </c>
      <c r="C156" s="1425">
        <v>250818.91583498594</v>
      </c>
      <c r="D156" s="1467">
        <v>324340</v>
      </c>
      <c r="E156" s="1467">
        <v>8536</v>
      </c>
      <c r="F156" s="2417"/>
      <c r="G156" s="2418"/>
      <c r="H156" s="2418"/>
      <c r="I156" s="2419"/>
      <c r="J156" s="2419"/>
      <c r="K156" s="2418"/>
      <c r="L156" s="2418"/>
      <c r="M156" s="2418"/>
      <c r="N156" s="2417"/>
      <c r="O156" s="2417"/>
      <c r="P156" s="2322"/>
      <c r="Q156" s="2247"/>
      <c r="T156" s="2606"/>
      <c r="U156" s="2605"/>
      <c r="V156" s="2605"/>
      <c r="W156" s="2605"/>
      <c r="X156" s="2605"/>
      <c r="Y156" s="2605"/>
      <c r="Z156" s="2605"/>
      <c r="AA156" s="2605"/>
      <c r="AB156" s="2605"/>
      <c r="AC156" s="2605"/>
      <c r="AD156" s="2605"/>
      <c r="AE156" s="2352"/>
      <c r="AF156" s="2352"/>
    </row>
    <row r="157" spans="1:32">
      <c r="A157" s="1505" t="s">
        <v>1514</v>
      </c>
      <c r="B157" s="1425">
        <v>1204466</v>
      </c>
      <c r="C157" s="1425">
        <v>1090030.8969273737</v>
      </c>
      <c r="D157" s="1467">
        <v>1414382</v>
      </c>
      <c r="E157" s="1467">
        <v>48869</v>
      </c>
      <c r="F157" s="2417"/>
      <c r="G157" s="2418"/>
      <c r="H157" s="2418"/>
      <c r="I157" s="2419"/>
      <c r="J157" s="2419"/>
      <c r="K157" s="2418"/>
      <c r="L157" s="2418"/>
      <c r="M157" s="2418"/>
      <c r="N157" s="2417"/>
      <c r="O157" s="2417"/>
      <c r="P157" s="2322"/>
      <c r="Q157" s="2247"/>
      <c r="T157" s="2606"/>
      <c r="U157" s="2605"/>
      <c r="V157" s="2605"/>
      <c r="W157" s="2605"/>
      <c r="X157" s="2605"/>
      <c r="Y157" s="2605"/>
      <c r="Z157" s="2605"/>
      <c r="AA157" s="2605"/>
      <c r="AB157" s="2605"/>
      <c r="AC157" s="2605"/>
      <c r="AD157" s="2605"/>
      <c r="AE157" s="2352"/>
      <c r="AF157" s="2352"/>
    </row>
    <row r="158" spans="1:32">
      <c r="A158" s="1506" t="s">
        <v>18</v>
      </c>
      <c r="B158" s="1468">
        <v>581078</v>
      </c>
      <c r="C158" s="1468">
        <v>358872.94229404622</v>
      </c>
      <c r="D158" s="1469">
        <v>444848</v>
      </c>
      <c r="E158" s="1469">
        <v>1600</v>
      </c>
      <c r="F158" s="2417"/>
      <c r="G158" s="2418"/>
      <c r="H158" s="2418"/>
      <c r="I158" s="2419"/>
      <c r="J158" s="2419"/>
      <c r="K158" s="2418"/>
      <c r="L158" s="2418"/>
      <c r="M158" s="2418"/>
      <c r="N158" s="2417"/>
      <c r="O158" s="2417"/>
      <c r="P158" s="2322"/>
      <c r="Q158" s="2247"/>
      <c r="T158" s="2606"/>
      <c r="U158" s="2605"/>
      <c r="V158" s="2605"/>
      <c r="W158" s="2605"/>
      <c r="X158" s="2605"/>
      <c r="Y158" s="2605"/>
      <c r="Z158" s="2605"/>
      <c r="AA158" s="2605"/>
      <c r="AB158" s="2605"/>
      <c r="AC158" s="2605"/>
      <c r="AD158" s="2605"/>
      <c r="AE158" s="2352"/>
      <c r="AF158" s="2352"/>
    </row>
    <row r="159" spans="1:32">
      <c r="A159" s="1455" t="s">
        <v>1866</v>
      </c>
      <c r="B159" s="1456"/>
      <c r="C159" s="1496"/>
      <c r="D159" s="1495"/>
      <c r="E159" s="1495"/>
      <c r="F159" s="2384"/>
      <c r="G159" s="2385"/>
      <c r="H159" s="2385"/>
      <c r="I159" s="2386"/>
      <c r="J159" s="2386"/>
      <c r="K159" s="2385"/>
      <c r="L159" s="2385"/>
      <c r="M159" s="2385"/>
      <c r="N159" s="2384"/>
      <c r="O159" s="2384"/>
      <c r="P159" s="2384"/>
      <c r="Q159" s="2322"/>
      <c r="R159" s="2322"/>
      <c r="T159" s="2606"/>
      <c r="U159" s="2605"/>
      <c r="V159" s="2605"/>
      <c r="W159" s="2605"/>
      <c r="X159" s="2605"/>
      <c r="Y159" s="2605"/>
      <c r="Z159" s="2605"/>
      <c r="AA159" s="2605"/>
      <c r="AB159" s="2605"/>
      <c r="AC159" s="2605"/>
      <c r="AD159" s="2605"/>
      <c r="AE159" s="2352"/>
      <c r="AF159" s="2352"/>
    </row>
    <row r="160" spans="1:32">
      <c r="A160" s="1497"/>
      <c r="B160" s="1495"/>
      <c r="C160" s="1495"/>
      <c r="D160" s="1496"/>
      <c r="E160" s="1495"/>
      <c r="F160" s="2384"/>
      <c r="G160" s="2385"/>
      <c r="H160" s="2385"/>
      <c r="I160" s="2386"/>
      <c r="J160" s="2386"/>
      <c r="K160" s="2385"/>
      <c r="L160" s="2385"/>
      <c r="M160" s="2385"/>
      <c r="N160" s="2384"/>
      <c r="O160" s="2384"/>
      <c r="P160" s="2384"/>
      <c r="Q160" s="2384"/>
      <c r="R160" s="2322"/>
      <c r="S160" s="2593"/>
      <c r="T160" s="2605"/>
      <c r="U160" s="2605"/>
      <c r="V160" s="2605"/>
      <c r="W160" s="2605"/>
      <c r="X160" s="2605"/>
      <c r="Y160" s="2605"/>
      <c r="Z160" s="2605"/>
      <c r="AA160" s="2605"/>
      <c r="AB160" s="2605"/>
      <c r="AC160" s="2605"/>
      <c r="AD160" s="2605"/>
      <c r="AE160" s="2352"/>
      <c r="AF160" s="2352"/>
    </row>
    <row r="161" spans="1:32">
      <c r="A161" s="1435" t="s">
        <v>1893</v>
      </c>
      <c r="B161" s="1495"/>
      <c r="C161" s="1495"/>
      <c r="D161" s="1496"/>
      <c r="E161" s="1495"/>
      <c r="F161" s="2384"/>
      <c r="G161" s="2385"/>
      <c r="H161" s="2385"/>
      <c r="I161" s="2386"/>
      <c r="J161" s="2386"/>
      <c r="K161" s="2385"/>
      <c r="L161" s="2385"/>
      <c r="M161" s="2385"/>
      <c r="N161" s="2384"/>
      <c r="O161" s="2384"/>
      <c r="P161" s="2384"/>
      <c r="Q161" s="2384"/>
      <c r="R161" s="2322"/>
      <c r="S161" s="2593"/>
      <c r="T161" s="2605"/>
      <c r="U161" s="2605"/>
      <c r="V161" s="2605"/>
      <c r="W161" s="2605"/>
      <c r="X161" s="2605"/>
      <c r="Y161" s="2605"/>
      <c r="Z161" s="2605"/>
      <c r="AA161" s="2605"/>
      <c r="AB161" s="2605"/>
      <c r="AC161" s="2605"/>
      <c r="AD161" s="2605"/>
      <c r="AE161" s="2352"/>
      <c r="AF161" s="2352"/>
    </row>
    <row r="162" spans="1:32">
      <c r="A162" s="1435"/>
      <c r="B162" s="1495"/>
      <c r="C162" s="1495"/>
      <c r="D162" s="1496"/>
      <c r="E162" s="1495"/>
      <c r="F162" s="2384"/>
      <c r="G162" s="2385"/>
      <c r="H162" s="2385"/>
      <c r="I162" s="2386"/>
      <c r="J162" s="2386"/>
      <c r="K162" s="2385"/>
      <c r="L162" s="2385"/>
      <c r="M162" s="2385"/>
      <c r="N162" s="2384"/>
      <c r="O162" s="2384"/>
      <c r="P162" s="2384"/>
      <c r="Q162" s="2384"/>
      <c r="R162" s="2322"/>
      <c r="S162" s="2593"/>
      <c r="T162" s="2605"/>
      <c r="U162" s="2605"/>
      <c r="V162" s="2605"/>
      <c r="W162" s="2605"/>
      <c r="X162" s="2605"/>
      <c r="Y162" s="2605"/>
      <c r="Z162" s="2605"/>
      <c r="AA162" s="2605"/>
      <c r="AB162" s="2605"/>
      <c r="AC162" s="2605"/>
      <c r="AD162" s="2605"/>
      <c r="AE162" s="2352"/>
      <c r="AF162" s="2352"/>
    </row>
    <row r="163" spans="1:32">
      <c r="A163" s="1497"/>
      <c r="B163" s="1495"/>
      <c r="C163" s="1495"/>
      <c r="D163" s="1496"/>
      <c r="E163" s="1495"/>
      <c r="F163" s="2384"/>
      <c r="G163" s="2385"/>
      <c r="H163" s="2385"/>
      <c r="I163" s="2386"/>
      <c r="J163" s="2386"/>
      <c r="K163" s="2385"/>
      <c r="L163" s="2385"/>
      <c r="M163" s="2385"/>
      <c r="N163" s="2384"/>
      <c r="O163" s="2384"/>
      <c r="P163" s="2384"/>
      <c r="Q163" s="2384"/>
      <c r="R163" s="2322"/>
      <c r="S163" s="2593"/>
      <c r="T163" s="2605"/>
      <c r="U163" s="2605"/>
      <c r="V163" s="2605"/>
      <c r="W163" s="2605"/>
      <c r="X163" s="2605"/>
      <c r="Y163" s="2605"/>
      <c r="Z163" s="2605"/>
      <c r="AA163" s="2605"/>
      <c r="AB163" s="2605"/>
      <c r="AC163" s="2605"/>
      <c r="AD163" s="2605"/>
      <c r="AE163" s="2352"/>
      <c r="AF163" s="2352"/>
    </row>
    <row r="164" spans="1:32">
      <c r="A164" s="1497"/>
      <c r="B164" s="1495"/>
      <c r="C164" s="1495"/>
      <c r="D164" s="1496"/>
      <c r="E164" s="1495"/>
      <c r="F164" s="2384"/>
      <c r="G164" s="2385"/>
      <c r="H164" s="2385"/>
      <c r="I164" s="2386"/>
      <c r="J164" s="2386"/>
      <c r="K164" s="2385"/>
      <c r="L164" s="2385"/>
      <c r="M164" s="2385"/>
      <c r="N164" s="2384"/>
      <c r="O164" s="2384"/>
      <c r="P164" s="2384"/>
      <c r="Q164" s="2384"/>
      <c r="R164" s="2322"/>
      <c r="S164" s="2593"/>
      <c r="T164" s="2605"/>
      <c r="U164" s="2605"/>
      <c r="V164" s="2605"/>
      <c r="W164" s="2605"/>
      <c r="X164" s="2605"/>
      <c r="Y164" s="2605"/>
      <c r="Z164" s="2605"/>
      <c r="AA164" s="2605"/>
      <c r="AB164" s="2605"/>
      <c r="AC164" s="2605"/>
      <c r="AD164" s="2605"/>
      <c r="AE164" s="2352"/>
      <c r="AF164" s="2352"/>
    </row>
    <row r="165" spans="1:32">
      <c r="A165" s="1497"/>
      <c r="B165" s="1495"/>
      <c r="C165" s="1495"/>
      <c r="D165" s="1496"/>
      <c r="E165" s="1495"/>
      <c r="F165" s="2384"/>
      <c r="G165" s="2385"/>
      <c r="H165" s="2385"/>
      <c r="I165" s="2386"/>
      <c r="J165" s="2386"/>
      <c r="K165" s="2385"/>
      <c r="L165" s="2385"/>
      <c r="M165" s="2385"/>
      <c r="N165" s="2384"/>
      <c r="O165" s="2384"/>
      <c r="P165" s="2384"/>
      <c r="Q165" s="2384"/>
      <c r="R165" s="2322"/>
      <c r="S165" s="2593"/>
      <c r="T165" s="2605"/>
      <c r="U165" s="2605"/>
      <c r="V165" s="2605"/>
      <c r="W165" s="2605"/>
      <c r="X165" s="2605"/>
      <c r="Y165" s="2605"/>
      <c r="Z165" s="2605"/>
      <c r="AA165" s="2605"/>
      <c r="AB165" s="2605"/>
      <c r="AC165" s="2605"/>
      <c r="AD165" s="2605"/>
      <c r="AE165" s="2352"/>
      <c r="AF165" s="2352"/>
    </row>
    <row r="166" spans="1:32">
      <c r="A166" s="1497"/>
      <c r="B166" s="1495"/>
      <c r="C166" s="1495"/>
      <c r="D166" s="1496"/>
      <c r="E166" s="1495"/>
      <c r="F166" s="2384"/>
      <c r="G166" s="2385"/>
      <c r="H166" s="2385"/>
      <c r="I166" s="2386"/>
      <c r="J166" s="2386"/>
      <c r="K166" s="2385"/>
      <c r="L166" s="2385"/>
      <c r="M166" s="2385"/>
      <c r="N166" s="2384"/>
      <c r="O166" s="2384"/>
      <c r="P166" s="2384"/>
      <c r="Q166" s="2384"/>
      <c r="R166" s="2322"/>
      <c r="S166" s="2593"/>
      <c r="T166" s="2605"/>
      <c r="U166" s="2605"/>
      <c r="V166" s="2605"/>
      <c r="W166" s="2605"/>
      <c r="X166" s="2605"/>
      <c r="Y166" s="2605"/>
      <c r="Z166" s="2605"/>
      <c r="AA166" s="2605"/>
      <c r="AB166" s="2605"/>
      <c r="AC166" s="2605"/>
      <c r="AD166" s="2605"/>
      <c r="AE166" s="2352"/>
      <c r="AF166" s="2352"/>
    </row>
    <row r="167" spans="1:32">
      <c r="A167" s="1497"/>
      <c r="B167" s="1495"/>
      <c r="C167" s="1495"/>
      <c r="D167" s="1496"/>
      <c r="E167" s="1495"/>
      <c r="F167" s="2384"/>
      <c r="G167" s="2385"/>
      <c r="H167" s="2385"/>
      <c r="I167" s="2386"/>
      <c r="J167" s="2386"/>
      <c r="K167" s="2385"/>
      <c r="L167" s="2385"/>
      <c r="M167" s="2385"/>
      <c r="N167" s="2384"/>
      <c r="O167" s="2384"/>
      <c r="P167" s="2384"/>
      <c r="Q167" s="2384"/>
      <c r="R167" s="2322"/>
      <c r="S167" s="2593"/>
      <c r="T167" s="2605"/>
      <c r="U167" s="2605"/>
      <c r="V167" s="2605"/>
      <c r="W167" s="2605"/>
      <c r="X167" s="2605"/>
      <c r="Y167" s="2605"/>
      <c r="Z167" s="2605"/>
      <c r="AA167" s="2605"/>
      <c r="AB167" s="2605"/>
      <c r="AC167" s="2605"/>
      <c r="AD167" s="2605"/>
      <c r="AE167" s="2352"/>
      <c r="AF167" s="2352"/>
    </row>
    <row r="168" spans="1:32">
      <c r="A168" s="1497"/>
      <c r="B168" s="1495"/>
      <c r="C168" s="1495"/>
      <c r="D168" s="1496"/>
      <c r="E168" s="1495"/>
      <c r="F168" s="2384"/>
      <c r="G168" s="2385"/>
      <c r="H168" s="2385"/>
      <c r="I168" s="2386"/>
      <c r="J168" s="2386"/>
      <c r="K168" s="2385"/>
      <c r="L168" s="2385"/>
      <c r="M168" s="2385"/>
      <c r="N168" s="2384"/>
      <c r="O168" s="2384"/>
      <c r="P168" s="2384"/>
      <c r="Q168" s="2384"/>
      <c r="R168" s="2322"/>
      <c r="S168" s="2593"/>
      <c r="T168" s="2605"/>
      <c r="U168" s="2605"/>
      <c r="V168" s="2605"/>
      <c r="W168" s="2605"/>
      <c r="X168" s="2605"/>
      <c r="Y168" s="2605"/>
      <c r="Z168" s="2605"/>
      <c r="AA168" s="2605"/>
      <c r="AB168" s="2605"/>
      <c r="AC168" s="2605"/>
      <c r="AD168" s="2605"/>
      <c r="AE168" s="2352"/>
      <c r="AF168" s="2352"/>
    </row>
    <row r="169" spans="1:32">
      <c r="A169" s="1497"/>
      <c r="B169" s="1495"/>
      <c r="C169" s="1495"/>
      <c r="D169" s="1496"/>
      <c r="E169" s="1495"/>
      <c r="F169" s="2384"/>
      <c r="G169" s="2385"/>
      <c r="H169" s="2385"/>
      <c r="I169" s="2386"/>
      <c r="J169" s="2386"/>
      <c r="K169" s="2385"/>
      <c r="L169" s="2385"/>
      <c r="M169" s="2385"/>
      <c r="N169" s="2384"/>
      <c r="O169" s="2384"/>
      <c r="P169" s="2384"/>
      <c r="Q169" s="2384"/>
      <c r="R169" s="2322"/>
      <c r="S169" s="2593"/>
      <c r="T169" s="2605"/>
      <c r="U169" s="2605"/>
      <c r="V169" s="2605"/>
      <c r="W169" s="2605"/>
      <c r="X169" s="2605"/>
      <c r="Y169" s="2605"/>
      <c r="Z169" s="2605"/>
      <c r="AA169" s="2605"/>
      <c r="AB169" s="2605"/>
      <c r="AC169" s="2605"/>
      <c r="AD169" s="2605"/>
      <c r="AE169" s="2352"/>
      <c r="AF169" s="2352"/>
    </row>
    <row r="170" spans="1:32">
      <c r="A170" s="1497"/>
      <c r="B170" s="1495"/>
      <c r="C170" s="1495"/>
      <c r="D170" s="1496"/>
      <c r="E170" s="1495"/>
      <c r="F170" s="2384"/>
      <c r="G170" s="2385"/>
      <c r="H170" s="2385"/>
      <c r="I170" s="2386"/>
      <c r="J170" s="2386"/>
      <c r="K170" s="2385"/>
      <c r="L170" s="2385"/>
      <c r="M170" s="2385"/>
      <c r="N170" s="2384"/>
      <c r="O170" s="2384"/>
      <c r="P170" s="2384"/>
      <c r="Q170" s="2384"/>
      <c r="R170" s="2322"/>
      <c r="S170" s="2593"/>
      <c r="T170" s="2605"/>
      <c r="U170" s="2605"/>
      <c r="V170" s="2605"/>
      <c r="W170" s="2605"/>
      <c r="X170" s="2605"/>
      <c r="Y170" s="2605"/>
      <c r="Z170" s="2605"/>
      <c r="AA170" s="2605"/>
      <c r="AB170" s="2605"/>
      <c r="AC170" s="2605"/>
      <c r="AD170" s="2605"/>
      <c r="AE170" s="2352"/>
      <c r="AF170" s="2352"/>
    </row>
    <row r="171" spans="1:32">
      <c r="A171" s="1497"/>
      <c r="B171" s="1495"/>
      <c r="C171" s="1495"/>
      <c r="D171" s="1496"/>
      <c r="E171" s="1495"/>
      <c r="F171" s="2384"/>
      <c r="G171" s="2385"/>
      <c r="H171" s="2385"/>
      <c r="I171" s="2386"/>
      <c r="J171" s="2386"/>
      <c r="K171" s="2385"/>
      <c r="L171" s="2385"/>
      <c r="M171" s="2385"/>
      <c r="N171" s="2384"/>
      <c r="O171" s="2384"/>
      <c r="P171" s="2384"/>
      <c r="Q171" s="2384"/>
      <c r="R171" s="2322"/>
      <c r="S171" s="2593"/>
      <c r="T171" s="2605"/>
      <c r="U171" s="2605"/>
      <c r="V171" s="2605"/>
      <c r="W171" s="2605"/>
      <c r="X171" s="2605"/>
      <c r="Y171" s="2605"/>
      <c r="Z171" s="2605"/>
      <c r="AA171" s="2605"/>
      <c r="AB171" s="2605"/>
      <c r="AC171" s="2605"/>
      <c r="AD171" s="2605"/>
      <c r="AE171" s="2352"/>
      <c r="AF171" s="2352"/>
    </row>
    <row r="172" spans="1:32">
      <c r="A172" s="1497"/>
      <c r="B172" s="1495"/>
      <c r="C172" s="1495"/>
      <c r="D172" s="1496"/>
      <c r="E172" s="1495"/>
      <c r="F172" s="2384"/>
      <c r="G172" s="2385"/>
      <c r="H172" s="2385"/>
      <c r="I172" s="2386"/>
      <c r="J172" s="2386"/>
      <c r="K172" s="2385"/>
      <c r="L172" s="2385"/>
      <c r="M172" s="2385"/>
      <c r="N172" s="2384"/>
      <c r="O172" s="2384"/>
      <c r="P172" s="2384"/>
      <c r="Q172" s="2384"/>
      <c r="R172" s="2322"/>
      <c r="S172" s="2593"/>
      <c r="T172" s="2605"/>
      <c r="U172" s="2605"/>
      <c r="V172" s="2605"/>
      <c r="W172" s="2605"/>
      <c r="X172" s="2605"/>
      <c r="Y172" s="2605"/>
      <c r="Z172" s="2605"/>
      <c r="AA172" s="2605"/>
      <c r="AB172" s="2605"/>
      <c r="AC172" s="2605"/>
      <c r="AD172" s="2605"/>
      <c r="AE172" s="2352"/>
      <c r="AF172" s="2352"/>
    </row>
    <row r="173" spans="1:32">
      <c r="A173" s="1497"/>
      <c r="B173" s="1495"/>
      <c r="C173" s="1495"/>
      <c r="D173" s="1496"/>
      <c r="E173" s="1495"/>
      <c r="F173" s="2384"/>
      <c r="G173" s="2385"/>
      <c r="H173" s="2385"/>
      <c r="I173" s="2386"/>
      <c r="J173" s="2386"/>
      <c r="K173" s="2385"/>
      <c r="L173" s="2385"/>
      <c r="M173" s="2385"/>
      <c r="N173" s="2384"/>
      <c r="O173" s="2384"/>
      <c r="P173" s="2384"/>
      <c r="Q173" s="2384"/>
      <c r="R173" s="2322"/>
      <c r="S173" s="2593"/>
      <c r="T173" s="2605"/>
      <c r="U173" s="2605"/>
      <c r="V173" s="2605"/>
      <c r="W173" s="2605"/>
      <c r="X173" s="2605"/>
      <c r="Y173" s="2605"/>
      <c r="Z173" s="2605"/>
      <c r="AA173" s="2605"/>
      <c r="AB173" s="2605"/>
      <c r="AC173" s="2605"/>
      <c r="AD173" s="2605"/>
      <c r="AE173" s="2352"/>
      <c r="AF173" s="2352"/>
    </row>
    <row r="174" spans="1:32">
      <c r="A174" s="1497"/>
      <c r="B174" s="1495"/>
      <c r="C174" s="1495"/>
      <c r="D174" s="1496"/>
      <c r="E174" s="1495"/>
      <c r="F174" s="2384"/>
      <c r="G174" s="2385"/>
      <c r="H174" s="2385"/>
      <c r="I174" s="2386"/>
      <c r="J174" s="2386"/>
      <c r="K174" s="2385"/>
      <c r="L174" s="2385"/>
      <c r="M174" s="2385"/>
      <c r="N174" s="2384"/>
      <c r="O174" s="2384"/>
      <c r="P174" s="2384"/>
      <c r="Q174" s="2384"/>
      <c r="R174" s="2322"/>
      <c r="S174" s="2593"/>
      <c r="T174" s="2605"/>
      <c r="U174" s="2605"/>
      <c r="V174" s="2605"/>
      <c r="W174" s="2605"/>
      <c r="X174" s="2605"/>
      <c r="Y174" s="2605"/>
      <c r="Z174" s="2605"/>
      <c r="AA174" s="2605"/>
      <c r="AB174" s="2605"/>
      <c r="AC174" s="2605"/>
      <c r="AD174" s="2605"/>
      <c r="AE174" s="2352"/>
      <c r="AF174" s="2352"/>
    </row>
    <row r="175" spans="1:32">
      <c r="A175" s="1497"/>
      <c r="B175" s="1495"/>
      <c r="C175" s="1495"/>
      <c r="D175" s="1496"/>
      <c r="E175" s="1495"/>
      <c r="F175" s="2384"/>
      <c r="G175" s="2385"/>
      <c r="H175" s="2385"/>
      <c r="I175" s="2386"/>
      <c r="J175" s="2386"/>
      <c r="K175" s="2385"/>
      <c r="L175" s="2385"/>
      <c r="M175" s="2385"/>
      <c r="N175" s="2384"/>
      <c r="O175" s="2384"/>
      <c r="P175" s="2384"/>
      <c r="Q175" s="2384"/>
      <c r="R175" s="2322"/>
      <c r="S175" s="2593"/>
      <c r="T175" s="2605"/>
      <c r="U175" s="2605"/>
      <c r="V175" s="2605"/>
      <c r="W175" s="2605"/>
      <c r="X175" s="2605"/>
      <c r="Y175" s="2605"/>
      <c r="Z175" s="2605"/>
      <c r="AA175" s="2605"/>
      <c r="AB175" s="2605"/>
      <c r="AC175" s="2605"/>
      <c r="AD175" s="2605"/>
      <c r="AE175" s="2352"/>
      <c r="AF175" s="2352"/>
    </row>
    <row r="176" spans="1:32">
      <c r="A176" s="1497"/>
      <c r="B176" s="1495"/>
      <c r="C176" s="1495"/>
      <c r="D176" s="1496"/>
      <c r="E176" s="1495"/>
      <c r="F176" s="2384"/>
      <c r="G176" s="2385"/>
      <c r="H176" s="2385"/>
      <c r="I176" s="2386"/>
      <c r="J176" s="2386"/>
      <c r="K176" s="2385"/>
      <c r="L176" s="2385"/>
      <c r="M176" s="2385"/>
      <c r="N176" s="2384"/>
      <c r="O176" s="2384"/>
      <c r="P176" s="2384"/>
      <c r="Q176" s="2384"/>
      <c r="R176" s="2322"/>
      <c r="S176" s="2593"/>
    </row>
    <row r="177" spans="1:34">
      <c r="A177" s="1497" t="s">
        <v>929</v>
      </c>
      <c r="B177" s="1495"/>
      <c r="C177" s="1495"/>
      <c r="D177" s="1496"/>
      <c r="E177" s="1495"/>
      <c r="F177" s="2384"/>
      <c r="G177" s="2385"/>
      <c r="H177" s="2385"/>
      <c r="I177" s="2386"/>
      <c r="J177" s="2386"/>
      <c r="K177" s="2385"/>
      <c r="L177" s="2385"/>
      <c r="M177" s="2385"/>
      <c r="N177" s="2384"/>
      <c r="O177" s="2384"/>
      <c r="P177" s="2384"/>
      <c r="Q177" s="2384"/>
      <c r="R177" s="2322"/>
      <c r="S177" s="2593"/>
    </row>
    <row r="178" spans="1:34">
      <c r="A178" s="1497"/>
      <c r="B178" s="1495"/>
      <c r="C178" s="1495"/>
      <c r="D178" s="1496"/>
      <c r="E178" s="1495"/>
      <c r="F178" s="2384"/>
      <c r="G178" s="2385"/>
      <c r="H178" s="2385"/>
      <c r="I178" s="2386"/>
      <c r="J178" s="2386"/>
      <c r="K178" s="2385"/>
      <c r="L178" s="2385"/>
      <c r="M178" s="2385"/>
      <c r="N178" s="2384"/>
      <c r="O178" s="2384"/>
      <c r="P178" s="2384"/>
      <c r="Q178" s="2384"/>
      <c r="R178" s="2322"/>
      <c r="S178" s="2593"/>
      <c r="V178" s="2593"/>
      <c r="W178" s="2593"/>
      <c r="X178" s="2593"/>
    </row>
    <row r="179" spans="1:34">
      <c r="A179" s="1458" t="s">
        <v>1894</v>
      </c>
      <c r="B179" s="1412"/>
      <c r="C179" s="1412"/>
      <c r="D179" s="1515"/>
      <c r="E179" s="1495"/>
      <c r="F179" s="2384"/>
      <c r="G179" s="2385"/>
      <c r="H179" s="2385"/>
      <c r="I179" s="2386"/>
      <c r="J179" s="2386"/>
      <c r="K179" s="2385"/>
      <c r="L179" s="2385"/>
      <c r="M179" s="2385"/>
      <c r="N179" s="2384"/>
      <c r="O179" s="2384"/>
      <c r="P179" s="2384"/>
      <c r="Q179" s="2384"/>
      <c r="R179" s="2322"/>
      <c r="S179" s="2593"/>
      <c r="V179" s="2593"/>
      <c r="W179" s="2593"/>
      <c r="X179" s="2593"/>
    </row>
    <row r="180" spans="1:34" ht="25.5">
      <c r="A180" s="1516" t="s">
        <v>297</v>
      </c>
      <c r="B180" s="1517" t="s">
        <v>1895</v>
      </c>
      <c r="C180" s="1518" t="s">
        <v>1896</v>
      </c>
      <c r="D180" s="1519" t="s">
        <v>1897</v>
      </c>
      <c r="E180" s="1495"/>
      <c r="F180" s="2384"/>
      <c r="G180" s="2385"/>
      <c r="H180" s="2385"/>
      <c r="I180" s="2386"/>
      <c r="J180" s="2386"/>
      <c r="K180" s="2385"/>
      <c r="L180" s="2385"/>
      <c r="M180" s="2385"/>
      <c r="N180" s="2384"/>
      <c r="O180" s="2384"/>
      <c r="P180" s="2384"/>
      <c r="Q180" s="2384"/>
      <c r="R180" s="2322"/>
      <c r="S180" s="2593"/>
      <c r="V180" s="2609"/>
      <c r="W180" s="2609"/>
      <c r="X180" s="2610"/>
    </row>
    <row r="181" spans="1:34">
      <c r="A181" s="1520" t="s">
        <v>0</v>
      </c>
      <c r="B181" s="1521">
        <f>SUM(B182:B204)</f>
        <v>58862.843958454789</v>
      </c>
      <c r="C181" s="1522">
        <f>SUM(C182:C204)</f>
        <v>16522.883056515268</v>
      </c>
      <c r="D181" s="1523"/>
      <c r="E181" s="1495"/>
      <c r="F181" s="2384"/>
      <c r="G181" s="2385"/>
      <c r="H181" s="2385"/>
      <c r="I181" s="2386"/>
      <c r="J181" s="2386"/>
      <c r="K181" s="2385"/>
      <c r="L181" s="2385"/>
      <c r="M181" s="2385"/>
      <c r="N181" s="2384"/>
      <c r="O181" s="2384"/>
      <c r="P181" s="2384"/>
      <c r="Q181" s="2384"/>
      <c r="R181" s="2322"/>
      <c r="S181" s="2593"/>
      <c r="V181" s="2609"/>
      <c r="W181" s="2609"/>
      <c r="X181" s="2610"/>
    </row>
    <row r="182" spans="1:34">
      <c r="A182" s="1524" t="s">
        <v>1898</v>
      </c>
      <c r="B182" s="1525">
        <v>11321.069575689975</v>
      </c>
      <c r="C182" s="1467">
        <v>2172.1713185235803</v>
      </c>
      <c r="D182" s="1525">
        <v>5.2118677192482581</v>
      </c>
      <c r="E182" s="1495"/>
      <c r="F182" s="2384"/>
      <c r="G182" s="2385"/>
      <c r="H182" s="2385"/>
      <c r="I182" s="2386"/>
      <c r="J182" s="2386"/>
      <c r="K182" s="2385"/>
      <c r="L182" s="2385"/>
      <c r="M182" s="2385"/>
      <c r="N182" s="2384"/>
      <c r="O182" s="2384"/>
      <c r="P182" s="2384"/>
      <c r="Q182" s="2384"/>
      <c r="R182" s="2322"/>
      <c r="S182" s="2593"/>
      <c r="V182" s="2609"/>
      <c r="W182" s="2609"/>
      <c r="X182" s="2610"/>
    </row>
    <row r="183" spans="1:34">
      <c r="A183" s="1524" t="s">
        <v>1899</v>
      </c>
      <c r="B183" s="1525">
        <v>1111.4444598603372</v>
      </c>
      <c r="C183" s="1467">
        <v>221.59710926348598</v>
      </c>
      <c r="D183" s="1525">
        <v>5.0156090192439944</v>
      </c>
      <c r="E183" s="1495"/>
      <c r="F183" s="2384"/>
      <c r="G183" s="2385"/>
      <c r="H183" s="2385"/>
      <c r="I183" s="2386"/>
      <c r="J183" s="2386"/>
      <c r="K183" s="2385"/>
      <c r="L183" s="2385"/>
      <c r="M183" s="2385"/>
      <c r="N183" s="2384"/>
      <c r="O183" s="2384"/>
      <c r="P183" s="2384"/>
      <c r="Q183" s="2384"/>
      <c r="R183" s="2322"/>
      <c r="S183" s="2593"/>
      <c r="V183" s="2609"/>
      <c r="W183" s="2609"/>
      <c r="X183" s="2610"/>
    </row>
    <row r="184" spans="1:34">
      <c r="A184" s="1524" t="s">
        <v>1900</v>
      </c>
      <c r="B184" s="1525">
        <v>11293.649099999999</v>
      </c>
      <c r="C184" s="1467">
        <v>1188.8051684210527</v>
      </c>
      <c r="D184" s="1525">
        <v>9.4999999999999982</v>
      </c>
      <c r="E184" s="1495"/>
      <c r="F184" s="2384"/>
      <c r="G184" s="2385"/>
      <c r="H184" s="2385"/>
      <c r="I184" s="2386"/>
      <c r="J184" s="2386"/>
      <c r="K184" s="2385"/>
      <c r="L184" s="2385"/>
      <c r="M184" s="2385"/>
      <c r="N184" s="2384"/>
      <c r="O184" s="2384"/>
      <c r="P184" s="2384"/>
      <c r="Q184" s="2384"/>
      <c r="R184" s="2322"/>
      <c r="S184" s="2593"/>
      <c r="V184" s="2609"/>
      <c r="W184" s="2609"/>
      <c r="X184" s="2610"/>
    </row>
    <row r="185" spans="1:34">
      <c r="A185" s="1524" t="s">
        <v>1901</v>
      </c>
      <c r="B185" s="1525">
        <v>1630.7118058024389</v>
      </c>
      <c r="C185" s="1467">
        <v>652.18446839354306</v>
      </c>
      <c r="D185" s="1525">
        <v>2.5003843005019708</v>
      </c>
      <c r="E185" s="1495"/>
      <c r="F185" s="2384"/>
      <c r="G185" s="2385"/>
      <c r="H185" s="2385"/>
      <c r="I185" s="2386"/>
      <c r="J185" s="2386"/>
      <c r="K185" s="2385"/>
      <c r="L185" s="2385"/>
      <c r="M185" s="2385"/>
      <c r="N185" s="2384"/>
      <c r="O185" s="2384"/>
      <c r="P185" s="2384"/>
      <c r="Q185" s="2384"/>
      <c r="R185" s="2322"/>
      <c r="S185" s="2593"/>
      <c r="V185" s="2609"/>
      <c r="W185" s="2609"/>
      <c r="X185" s="2610"/>
    </row>
    <row r="186" spans="1:34">
      <c r="A186" s="1524" t="s">
        <v>1902</v>
      </c>
      <c r="B186" s="1525">
        <v>10896.451325689975</v>
      </c>
      <c r="C186" s="1467">
        <v>2205.381051282201</v>
      </c>
      <c r="D186" s="1525">
        <v>4.9408474419215747</v>
      </c>
      <c r="E186" s="1495"/>
      <c r="F186" s="2384"/>
      <c r="G186" s="2385"/>
      <c r="H186" s="2385"/>
      <c r="I186" s="2386"/>
      <c r="J186" s="2386"/>
      <c r="K186" s="2385"/>
      <c r="L186" s="2385"/>
      <c r="M186" s="2385"/>
      <c r="N186" s="2384"/>
      <c r="O186" s="2384"/>
      <c r="P186" s="2384"/>
      <c r="Q186" s="2384"/>
      <c r="R186" s="2322"/>
      <c r="S186" s="2593"/>
      <c r="V186" s="2609"/>
      <c r="W186" s="2609"/>
      <c r="X186" s="2610"/>
    </row>
    <row r="187" spans="1:34" s="1526" customFormat="1">
      <c r="A187" s="1524" t="s">
        <v>1903</v>
      </c>
      <c r="B187" s="1525">
        <v>68.216000000000008</v>
      </c>
      <c r="C187" s="1467">
        <v>10.8955</v>
      </c>
      <c r="D187" s="1525">
        <v>6.2609334128768763</v>
      </c>
      <c r="E187" s="1495"/>
      <c r="F187" s="2384"/>
      <c r="G187" s="2385"/>
      <c r="H187" s="2385"/>
      <c r="I187" s="2386"/>
      <c r="J187" s="2386"/>
      <c r="K187" s="2385"/>
      <c r="L187" s="2385"/>
      <c r="M187" s="2385"/>
      <c r="N187" s="2384"/>
      <c r="O187" s="2384"/>
      <c r="P187" s="2384"/>
      <c r="Q187" s="2420"/>
      <c r="R187" s="2421"/>
      <c r="S187" s="2611"/>
      <c r="T187" s="2611"/>
      <c r="U187" s="2612"/>
      <c r="V187" s="2613"/>
      <c r="W187" s="2613"/>
      <c r="X187" s="2604"/>
      <c r="Y187" s="2612"/>
      <c r="Z187" s="2612"/>
      <c r="AA187" s="2612"/>
      <c r="AB187" s="2612"/>
      <c r="AC187" s="2612"/>
      <c r="AD187" s="2612"/>
      <c r="AE187" s="2422"/>
      <c r="AF187" s="2422"/>
      <c r="AG187" s="2424"/>
      <c r="AH187" s="2424"/>
    </row>
    <row r="188" spans="1:34">
      <c r="A188" s="1524" t="s">
        <v>1904</v>
      </c>
      <c r="B188" s="1525">
        <v>4388.0881641769438</v>
      </c>
      <c r="C188" s="1467">
        <v>4638.0730412711055</v>
      </c>
      <c r="D188" s="1525">
        <v>0.94610156526865496</v>
      </c>
      <c r="E188" s="1495"/>
      <c r="F188" s="2384"/>
      <c r="G188" s="2385"/>
      <c r="H188" s="2385"/>
      <c r="I188" s="2386"/>
      <c r="J188" s="2386"/>
      <c r="K188" s="2385"/>
      <c r="L188" s="2385"/>
      <c r="M188" s="2385"/>
      <c r="N188" s="2384"/>
      <c r="O188" s="2384"/>
      <c r="P188" s="2384"/>
      <c r="Q188" s="2384"/>
      <c r="R188" s="2322"/>
      <c r="S188" s="2593"/>
      <c r="V188" s="2613"/>
      <c r="W188" s="2613"/>
      <c r="X188" s="2604"/>
    </row>
    <row r="189" spans="1:34" s="1526" customFormat="1">
      <c r="A189" s="1524" t="s">
        <v>1905</v>
      </c>
      <c r="B189" s="1525">
        <v>1274.033707159304</v>
      </c>
      <c r="C189" s="1467">
        <v>500.93538168812859</v>
      </c>
      <c r="D189" s="1525">
        <v>2.5433094840813011</v>
      </c>
      <c r="E189" s="1495"/>
      <c r="F189" s="2384"/>
      <c r="G189" s="2385"/>
      <c r="H189" s="2385"/>
      <c r="I189" s="2386"/>
      <c r="J189" s="2386"/>
      <c r="K189" s="2385"/>
      <c r="L189" s="2385"/>
      <c r="M189" s="2385"/>
      <c r="N189" s="2384"/>
      <c r="O189" s="2384"/>
      <c r="P189" s="2384"/>
      <c r="Q189" s="2420"/>
      <c r="R189" s="2421"/>
      <c r="S189" s="2611"/>
      <c r="T189" s="2611"/>
      <c r="U189" s="2612"/>
      <c r="V189" s="2613"/>
      <c r="W189" s="2613"/>
      <c r="X189" s="2604"/>
      <c r="Y189" s="2612"/>
      <c r="Z189" s="2612"/>
      <c r="AA189" s="2612"/>
      <c r="AB189" s="2612"/>
      <c r="AC189" s="2612"/>
      <c r="AD189" s="2612"/>
      <c r="AE189" s="2422"/>
      <c r="AF189" s="2422"/>
      <c r="AG189" s="2424"/>
      <c r="AH189" s="2424"/>
    </row>
    <row r="190" spans="1:34">
      <c r="A190" s="1524" t="s">
        <v>1906</v>
      </c>
      <c r="B190" s="1525">
        <v>316.94683354842891</v>
      </c>
      <c r="C190" s="1467">
        <v>158.47341677421446</v>
      </c>
      <c r="D190" s="1525">
        <v>2</v>
      </c>
      <c r="E190" s="1495"/>
      <c r="F190" s="2384"/>
      <c r="G190" s="2385"/>
      <c r="H190" s="2385"/>
      <c r="I190" s="2386"/>
      <c r="J190" s="2386"/>
      <c r="K190" s="2385"/>
      <c r="L190" s="2385"/>
      <c r="M190" s="2385"/>
      <c r="N190" s="2384"/>
      <c r="O190" s="2384"/>
      <c r="P190" s="2384"/>
      <c r="Q190" s="2384"/>
      <c r="R190" s="2322"/>
      <c r="S190" s="2593"/>
      <c r="V190" s="2613"/>
      <c r="W190" s="2613"/>
      <c r="X190" s="2604"/>
    </row>
    <row r="191" spans="1:34">
      <c r="A191" s="1524" t="s">
        <v>1907</v>
      </c>
      <c r="B191" s="1525">
        <v>25.167601124938532</v>
      </c>
      <c r="C191" s="1467">
        <v>11.367565780460261</v>
      </c>
      <c r="D191" s="1525">
        <v>2.2139833286207313</v>
      </c>
      <c r="E191" s="1495"/>
      <c r="F191" s="2384"/>
      <c r="G191" s="2385"/>
      <c r="H191" s="2385"/>
      <c r="I191" s="2386"/>
      <c r="J191" s="2386"/>
      <c r="K191" s="2385"/>
      <c r="L191" s="2385"/>
      <c r="M191" s="2385"/>
      <c r="N191" s="2384"/>
      <c r="O191" s="2384"/>
      <c r="P191" s="2384"/>
      <c r="Q191" s="2384"/>
      <c r="R191" s="2322"/>
      <c r="S191" s="2593"/>
      <c r="V191" s="2613"/>
      <c r="W191" s="2613"/>
      <c r="X191" s="2604"/>
    </row>
    <row r="192" spans="1:34">
      <c r="A192" s="1524" t="s">
        <v>1908</v>
      </c>
      <c r="B192" s="1525">
        <v>8402.8223024291128</v>
      </c>
      <c r="C192" s="1467">
        <v>1899.4897742487935</v>
      </c>
      <c r="D192" s="1525">
        <v>4.4237260007110297</v>
      </c>
      <c r="E192" s="1495"/>
      <c r="F192" s="2384"/>
      <c r="G192" s="2385"/>
      <c r="H192" s="2385"/>
      <c r="I192" s="2386"/>
      <c r="J192" s="2386"/>
      <c r="K192" s="2385"/>
      <c r="L192" s="2385"/>
      <c r="M192" s="2385"/>
      <c r="N192" s="2384"/>
      <c r="O192" s="2384"/>
      <c r="P192" s="2384"/>
      <c r="Q192" s="2384"/>
      <c r="R192" s="2322"/>
      <c r="S192" s="2593"/>
      <c r="V192" s="2613"/>
      <c r="W192" s="2613"/>
      <c r="X192" s="2604"/>
    </row>
    <row r="193" spans="1:34">
      <c r="A193" s="1524" t="s">
        <v>1909</v>
      </c>
      <c r="B193" s="1525">
        <v>12.600000000000001</v>
      </c>
      <c r="C193" s="1467">
        <v>2</v>
      </c>
      <c r="D193" s="1525">
        <v>6.3000000000000007</v>
      </c>
      <c r="E193" s="1495"/>
      <c r="F193" s="2384"/>
      <c r="G193" s="2385"/>
      <c r="H193" s="2385"/>
      <c r="I193" s="2386"/>
      <c r="J193" s="2386"/>
      <c r="K193" s="2385"/>
      <c r="L193" s="2385"/>
      <c r="M193" s="2385"/>
      <c r="N193" s="2384"/>
      <c r="O193" s="2384"/>
      <c r="P193" s="2384"/>
      <c r="Q193" s="2384"/>
      <c r="R193" s="2322"/>
      <c r="S193" s="2593"/>
      <c r="V193" s="2613"/>
      <c r="W193" s="2613"/>
      <c r="X193" s="2604"/>
    </row>
    <row r="194" spans="1:34">
      <c r="A194" s="1524" t="s">
        <v>1910</v>
      </c>
      <c r="B194" s="1525">
        <v>34.326999999999998</v>
      </c>
      <c r="C194" s="1467">
        <v>26.425666666666665</v>
      </c>
      <c r="D194" s="1525">
        <v>1.2990022326778259</v>
      </c>
      <c r="E194" s="1495"/>
      <c r="F194" s="2384"/>
      <c r="G194" s="2385"/>
      <c r="H194" s="2385"/>
      <c r="I194" s="2386"/>
      <c r="J194" s="2386"/>
      <c r="K194" s="2385"/>
      <c r="L194" s="2385"/>
      <c r="M194" s="2385"/>
      <c r="N194" s="2384"/>
      <c r="O194" s="2384"/>
      <c r="P194" s="2384"/>
      <c r="Q194" s="2384"/>
      <c r="R194" s="2322"/>
      <c r="S194" s="2593"/>
      <c r="V194" s="2613"/>
      <c r="W194" s="2613"/>
      <c r="X194" s="2604"/>
    </row>
    <row r="195" spans="1:34">
      <c r="A195" s="1524" t="s">
        <v>1911</v>
      </c>
      <c r="B195" s="1525">
        <v>3412.8436541537885</v>
      </c>
      <c r="C195" s="1467">
        <v>803.00315651820858</v>
      </c>
      <c r="D195" s="1525">
        <v>4.2500999235815584</v>
      </c>
      <c r="E195" s="1495"/>
      <c r="F195" s="2384"/>
      <c r="G195" s="2385"/>
      <c r="H195" s="2385"/>
      <c r="I195" s="2386"/>
      <c r="J195" s="2386"/>
      <c r="K195" s="2385"/>
      <c r="L195" s="2385"/>
      <c r="M195" s="2385"/>
      <c r="N195" s="2384"/>
      <c r="O195" s="2384"/>
      <c r="P195" s="2384"/>
      <c r="Q195" s="2384"/>
      <c r="R195" s="2322"/>
      <c r="S195" s="2593"/>
      <c r="V195" s="2613"/>
      <c r="W195" s="2613"/>
      <c r="X195" s="2604"/>
    </row>
    <row r="196" spans="1:34">
      <c r="A196" s="1524" t="s">
        <v>1912</v>
      </c>
      <c r="B196" s="1525">
        <v>20.151500000000002</v>
      </c>
      <c r="C196" s="1467">
        <v>20.151500000000002</v>
      </c>
      <c r="D196" s="1525">
        <v>1</v>
      </c>
      <c r="E196" s="1495"/>
      <c r="F196" s="2384"/>
      <c r="G196" s="2385"/>
      <c r="H196" s="2385"/>
      <c r="I196" s="2386"/>
      <c r="J196" s="2386"/>
      <c r="K196" s="2385"/>
      <c r="L196" s="2385"/>
      <c r="M196" s="2385"/>
      <c r="N196" s="2384"/>
      <c r="O196" s="2384"/>
      <c r="P196" s="2384"/>
      <c r="Q196" s="2384"/>
      <c r="R196" s="2322"/>
      <c r="S196" s="2593"/>
      <c r="V196" s="2613"/>
      <c r="W196" s="2613"/>
      <c r="X196" s="2604"/>
    </row>
    <row r="197" spans="1:34">
      <c r="A197" s="1524" t="s">
        <v>1913</v>
      </c>
      <c r="B197" s="1525">
        <v>8.9139999999999997</v>
      </c>
      <c r="C197" s="1467">
        <v>8.9139999999999997</v>
      </c>
      <c r="D197" s="1525">
        <v>1</v>
      </c>
      <c r="E197" s="1495"/>
      <c r="F197" s="2384"/>
      <c r="G197" s="2385"/>
      <c r="H197" s="2385"/>
      <c r="I197" s="2386"/>
      <c r="J197" s="2386"/>
      <c r="K197" s="2385"/>
      <c r="L197" s="2385"/>
      <c r="M197" s="2385"/>
      <c r="N197" s="2384"/>
      <c r="O197" s="2384"/>
      <c r="P197" s="2384"/>
      <c r="Q197" s="2384"/>
      <c r="R197" s="2322"/>
      <c r="S197" s="2593"/>
      <c r="V197" s="2613"/>
      <c r="W197" s="2613"/>
      <c r="X197" s="2604"/>
    </row>
    <row r="198" spans="1:34">
      <c r="A198" s="1524" t="s">
        <v>1914</v>
      </c>
      <c r="B198" s="1525">
        <v>609.06355995293495</v>
      </c>
      <c r="C198" s="1467">
        <v>609.06355995293495</v>
      </c>
      <c r="D198" s="1525">
        <v>1</v>
      </c>
      <c r="E198" s="1495"/>
      <c r="F198" s="2384"/>
      <c r="G198" s="2385"/>
      <c r="H198" s="2385"/>
      <c r="I198" s="2386"/>
      <c r="J198" s="2386"/>
      <c r="K198" s="2385"/>
      <c r="L198" s="2385"/>
      <c r="M198" s="2385"/>
      <c r="N198" s="2384"/>
      <c r="O198" s="2384"/>
      <c r="P198" s="2384"/>
      <c r="Q198" s="2384"/>
      <c r="R198" s="2322"/>
      <c r="S198" s="2593"/>
      <c r="V198" s="2613"/>
      <c r="W198" s="2613"/>
      <c r="X198" s="2604"/>
    </row>
    <row r="199" spans="1:34">
      <c r="A199" s="1524" t="s">
        <v>1915</v>
      </c>
      <c r="B199" s="1525">
        <v>36.869999999999997</v>
      </c>
      <c r="C199" s="1467">
        <v>15</v>
      </c>
      <c r="D199" s="1525">
        <v>2.4579999999999997</v>
      </c>
      <c r="E199" s="1495"/>
      <c r="F199" s="2384"/>
      <c r="G199" s="2385"/>
      <c r="H199" s="2385"/>
      <c r="I199" s="2386"/>
      <c r="J199" s="2386"/>
      <c r="K199" s="2385"/>
      <c r="L199" s="2385"/>
      <c r="M199" s="2385"/>
      <c r="N199" s="2384"/>
      <c r="O199" s="2384"/>
      <c r="P199" s="2384"/>
      <c r="Q199" s="2384"/>
      <c r="R199" s="2322"/>
      <c r="S199" s="2593"/>
      <c r="V199" s="2613"/>
      <c r="W199" s="2613"/>
      <c r="X199" s="2604"/>
    </row>
    <row r="200" spans="1:34" s="1526" customFormat="1">
      <c r="A200" s="1524" t="s">
        <v>1916</v>
      </c>
      <c r="B200" s="1525">
        <v>61.266550000000002</v>
      </c>
      <c r="C200" s="1467">
        <v>24.506619999999998</v>
      </c>
      <c r="D200" s="1525">
        <v>2.5000000000000004</v>
      </c>
      <c r="E200" s="1495"/>
      <c r="F200" s="2384"/>
      <c r="G200" s="2385"/>
      <c r="H200" s="2385"/>
      <c r="I200" s="2386"/>
      <c r="J200" s="2386"/>
      <c r="K200" s="2385"/>
      <c r="L200" s="2385"/>
      <c r="M200" s="2385"/>
      <c r="N200" s="2384"/>
      <c r="O200" s="2384"/>
      <c r="P200" s="2384"/>
      <c r="Q200" s="2420"/>
      <c r="R200" s="2421"/>
      <c r="S200" s="2611"/>
      <c r="T200" s="2611"/>
      <c r="U200" s="2612"/>
      <c r="V200" s="2613"/>
      <c r="W200" s="2613"/>
      <c r="X200" s="2604"/>
      <c r="Y200" s="2612"/>
      <c r="Z200" s="2612"/>
      <c r="AA200" s="2612"/>
      <c r="AB200" s="2612"/>
      <c r="AC200" s="2612"/>
      <c r="AD200" s="2612"/>
      <c r="AE200" s="2422"/>
      <c r="AF200" s="2422"/>
      <c r="AG200" s="2424"/>
      <c r="AH200" s="2424"/>
    </row>
    <row r="201" spans="1:34">
      <c r="A201" s="1524" t="s">
        <v>1917</v>
      </c>
      <c r="B201" s="1525">
        <v>3709.6068978739013</v>
      </c>
      <c r="C201" s="1467">
        <v>1236.5356326246338</v>
      </c>
      <c r="D201" s="1525">
        <v>3</v>
      </c>
      <c r="E201" s="1495"/>
      <c r="F201" s="2384"/>
      <c r="G201" s="2385"/>
      <c r="H201" s="2385"/>
      <c r="I201" s="2386"/>
      <c r="J201" s="2386"/>
      <c r="K201" s="2385"/>
      <c r="L201" s="2385"/>
      <c r="M201" s="2385"/>
      <c r="N201" s="2384"/>
      <c r="O201" s="2384"/>
      <c r="P201" s="2384"/>
      <c r="Q201" s="2384"/>
      <c r="R201" s="2322"/>
      <c r="S201" s="2593"/>
      <c r="V201" s="2613"/>
      <c r="W201" s="2613"/>
      <c r="X201" s="2604"/>
    </row>
    <row r="202" spans="1:34">
      <c r="A202" s="1524" t="s">
        <v>1918</v>
      </c>
      <c r="B202" s="1525">
        <v>173.84100000000001</v>
      </c>
      <c r="C202" s="1467">
        <v>68.636511111111105</v>
      </c>
      <c r="D202" s="1525">
        <v>2.5327773394335313</v>
      </c>
      <c r="E202" s="1495"/>
      <c r="F202" s="2384"/>
      <c r="G202" s="2385"/>
      <c r="H202" s="2385"/>
      <c r="I202" s="2386"/>
      <c r="J202" s="2386"/>
      <c r="K202" s="2385"/>
      <c r="L202" s="2385"/>
      <c r="M202" s="2385"/>
      <c r="N202" s="2384"/>
      <c r="O202" s="2384"/>
      <c r="P202" s="2384"/>
      <c r="Q202" s="2384"/>
      <c r="R202" s="2322"/>
      <c r="S202" s="2593"/>
      <c r="V202" s="2613"/>
      <c r="W202" s="2613"/>
      <c r="X202" s="2604"/>
    </row>
    <row r="203" spans="1:34">
      <c r="A203" s="1524" t="s">
        <v>1919</v>
      </c>
      <c r="B203" s="1525">
        <v>4.8245000000000005</v>
      </c>
      <c r="C203" s="1467">
        <v>1.9082000000000001</v>
      </c>
      <c r="D203" s="1525">
        <v>2.5282989204485902</v>
      </c>
      <c r="E203" s="1495"/>
      <c r="F203" s="2384"/>
      <c r="G203" s="2385"/>
      <c r="H203" s="2385"/>
      <c r="I203" s="2386"/>
      <c r="J203" s="2386"/>
      <c r="K203" s="2385"/>
      <c r="L203" s="2385"/>
      <c r="M203" s="2385"/>
      <c r="N203" s="2384"/>
      <c r="O203" s="2384"/>
      <c r="P203" s="2384"/>
      <c r="Q203" s="2384"/>
      <c r="R203" s="2322"/>
      <c r="S203" s="2593"/>
      <c r="V203" s="2613"/>
      <c r="W203" s="2613"/>
      <c r="X203" s="2604"/>
    </row>
    <row r="204" spans="1:34">
      <c r="A204" s="1527" t="s">
        <v>1920</v>
      </c>
      <c r="B204" s="1528">
        <v>49.934420992717207</v>
      </c>
      <c r="C204" s="1469">
        <v>47.364413995144801</v>
      </c>
      <c r="D204" s="1528">
        <v>1.0542602933467276</v>
      </c>
      <c r="E204" s="1495"/>
      <c r="F204" s="2384"/>
      <c r="G204" s="2385"/>
      <c r="H204" s="2385"/>
      <c r="I204" s="2386"/>
      <c r="J204" s="2386"/>
      <c r="K204" s="2385"/>
      <c r="L204" s="2385"/>
      <c r="M204" s="2385"/>
      <c r="N204" s="2384"/>
      <c r="O204" s="2384"/>
      <c r="P204" s="2384"/>
      <c r="Q204" s="2384"/>
      <c r="R204" s="2322"/>
      <c r="S204" s="2593"/>
      <c r="V204" s="2613"/>
      <c r="W204" s="2613"/>
      <c r="X204" s="2604"/>
    </row>
    <row r="205" spans="1:34">
      <c r="A205" s="1497" t="s">
        <v>1866</v>
      </c>
      <c r="B205" s="1529"/>
      <c r="C205" s="1529"/>
      <c r="D205" s="1515"/>
      <c r="E205" s="1495"/>
      <c r="F205" s="2384"/>
      <c r="G205" s="2385"/>
      <c r="H205" s="2385"/>
      <c r="I205" s="2386"/>
      <c r="J205" s="2386"/>
      <c r="K205" s="2385"/>
      <c r="L205" s="2385"/>
      <c r="M205" s="2385"/>
      <c r="N205" s="2384"/>
      <c r="O205" s="2384"/>
      <c r="P205" s="2384"/>
      <c r="Q205" s="2384"/>
      <c r="R205" s="2322"/>
      <c r="S205" s="2593"/>
    </row>
    <row r="206" spans="1:34">
      <c r="A206" s="1497"/>
      <c r="B206" s="1495"/>
      <c r="C206" s="1530"/>
      <c r="D206" s="1496"/>
      <c r="E206" s="1495"/>
      <c r="F206" s="2384"/>
      <c r="G206" s="2385"/>
      <c r="H206" s="2385"/>
      <c r="I206" s="2386"/>
      <c r="J206" s="2386"/>
      <c r="K206" s="2385"/>
      <c r="L206" s="2385"/>
      <c r="M206" s="2385"/>
      <c r="N206" s="2384"/>
      <c r="O206" s="2384"/>
      <c r="P206" s="2384"/>
      <c r="Q206" s="2384"/>
      <c r="R206" s="2322"/>
      <c r="S206" s="2593"/>
    </row>
    <row r="207" spans="1:34">
      <c r="A207" s="1435" t="s">
        <v>1921</v>
      </c>
      <c r="B207" s="1436"/>
      <c r="C207" s="1436"/>
      <c r="D207" s="1437"/>
      <c r="E207" s="1436"/>
      <c r="F207" s="2384"/>
      <c r="H207" s="2425" t="s">
        <v>1922</v>
      </c>
      <c r="I207" s="2385"/>
      <c r="J207" s="2385"/>
      <c r="K207" s="2426"/>
      <c r="L207" s="2385"/>
      <c r="M207" s="2387"/>
      <c r="N207" s="2248"/>
      <c r="O207" s="2248"/>
      <c r="P207" s="2384"/>
      <c r="Q207" s="2384"/>
      <c r="R207" s="2400"/>
      <c r="S207" s="2593"/>
    </row>
    <row r="208" spans="1:34">
      <c r="A208" s="1438" t="s">
        <v>1864</v>
      </c>
      <c r="B208" s="1495"/>
      <c r="C208" s="1495"/>
      <c r="D208" s="1496"/>
      <c r="E208" s="1495"/>
      <c r="F208" s="2384"/>
      <c r="H208" s="2427" t="s">
        <v>1923</v>
      </c>
      <c r="I208" s="2385"/>
      <c r="J208" s="2385"/>
      <c r="K208" s="2426"/>
      <c r="L208" s="2385"/>
      <c r="M208" s="2387"/>
      <c r="N208" s="2248"/>
      <c r="O208" s="2248"/>
      <c r="P208" s="2384"/>
      <c r="Q208" s="2384"/>
      <c r="S208" s="2593"/>
      <c r="Y208" s="2605"/>
      <c r="Z208" s="2605"/>
      <c r="AA208" s="2605"/>
      <c r="AB208" s="2605"/>
      <c r="AC208" s="2605"/>
      <c r="AD208" s="2605"/>
      <c r="AE208" s="2352"/>
      <c r="AF208" s="2352"/>
    </row>
    <row r="209" spans="1:32">
      <c r="A209" s="1441" t="s">
        <v>2</v>
      </c>
      <c r="B209" s="1531">
        <v>2005</v>
      </c>
      <c r="C209" s="1442">
        <v>2010</v>
      </c>
      <c r="D209" s="1442">
        <v>2011</v>
      </c>
      <c r="E209" s="1442">
        <v>2012</v>
      </c>
      <c r="G209" s="2428" t="s">
        <v>2</v>
      </c>
      <c r="H209" s="2428">
        <v>2005</v>
      </c>
      <c r="I209" s="2428">
        <v>2006</v>
      </c>
      <c r="J209" s="2428">
        <v>2007</v>
      </c>
      <c r="K209" s="2385">
        <v>2008</v>
      </c>
      <c r="L209" s="2385">
        <v>2009</v>
      </c>
      <c r="M209" s="2385">
        <v>2010</v>
      </c>
      <c r="N209" s="2384">
        <v>2011</v>
      </c>
      <c r="O209" s="2384">
        <v>2012</v>
      </c>
      <c r="P209" s="2322"/>
      <c r="Q209" s="2248"/>
      <c r="T209" s="2606"/>
      <c r="Y209" s="2605"/>
      <c r="Z209" s="2605"/>
      <c r="AA209" s="2605"/>
      <c r="AB209" s="2605"/>
      <c r="AC209" s="2605"/>
      <c r="AD209" s="2605"/>
      <c r="AE209" s="2352"/>
      <c r="AF209" s="2352"/>
    </row>
    <row r="210" spans="1:32">
      <c r="A210" s="1441" t="s">
        <v>0</v>
      </c>
      <c r="B210" s="1532"/>
      <c r="C210" s="1412"/>
      <c r="D210" s="1412"/>
      <c r="E210" s="1533"/>
      <c r="G210" s="2428" t="s">
        <v>0</v>
      </c>
      <c r="I210" s="2426"/>
      <c r="J210" s="2426"/>
      <c r="L210" s="2387"/>
      <c r="M210" s="2387"/>
      <c r="N210" s="2248"/>
      <c r="O210" s="2248"/>
      <c r="P210" s="2322"/>
      <c r="Q210" s="2248"/>
      <c r="T210" s="2606"/>
      <c r="Y210" s="2605"/>
      <c r="Z210" s="2605"/>
      <c r="AA210" s="2605"/>
      <c r="AB210" s="2605"/>
      <c r="AC210" s="2605"/>
      <c r="AD210" s="2605"/>
      <c r="AE210" s="2352"/>
      <c r="AF210" s="2352"/>
    </row>
    <row r="211" spans="1:32">
      <c r="A211" s="1534" t="s">
        <v>573</v>
      </c>
      <c r="B211" s="1535">
        <v>4514</v>
      </c>
      <c r="C211" s="1535">
        <v>8363</v>
      </c>
      <c r="D211" s="1535">
        <v>10003</v>
      </c>
      <c r="E211" s="1535">
        <v>10114</v>
      </c>
      <c r="G211" s="2429" t="s">
        <v>573</v>
      </c>
      <c r="H211" s="2430">
        <v>4514</v>
      </c>
      <c r="I211" s="2430">
        <v>4959</v>
      </c>
      <c r="J211" s="2430">
        <v>8174</v>
      </c>
      <c r="K211" s="2431">
        <f>SUM(K214,K217,K220)</f>
        <v>6916</v>
      </c>
      <c r="L211" s="2431">
        <v>7683</v>
      </c>
      <c r="M211" s="2431">
        <v>8363</v>
      </c>
      <c r="N211" s="2432">
        <v>10003</v>
      </c>
      <c r="O211" s="2433">
        <f>O214+O217+O220</f>
        <v>10114</v>
      </c>
      <c r="P211" s="2322"/>
      <c r="Q211" s="2248"/>
      <c r="T211" s="2606"/>
      <c r="Y211" s="2605"/>
      <c r="Z211" s="2605"/>
      <c r="AA211" s="2605"/>
      <c r="AB211" s="2605"/>
      <c r="AC211" s="2605"/>
      <c r="AD211" s="2605"/>
      <c r="AE211" s="2352"/>
      <c r="AF211" s="2352"/>
    </row>
    <row r="212" spans="1:32">
      <c r="A212" s="1534" t="s">
        <v>1865</v>
      </c>
      <c r="B212" s="1535">
        <v>1473</v>
      </c>
      <c r="C212" s="1535">
        <v>2825</v>
      </c>
      <c r="D212" s="1535">
        <v>3375</v>
      </c>
      <c r="E212" s="1535">
        <f>E215+E218+E221</f>
        <v>3277</v>
      </c>
      <c r="G212" s="2429" t="s">
        <v>1865</v>
      </c>
      <c r="H212" s="2430">
        <v>1473</v>
      </c>
      <c r="I212" s="2430">
        <v>1569</v>
      </c>
      <c r="J212" s="2430">
        <v>3975</v>
      </c>
      <c r="K212" s="2431">
        <f>SUM(K215,K218,K221)</f>
        <v>2322</v>
      </c>
      <c r="L212" s="2431">
        <v>2554</v>
      </c>
      <c r="M212" s="2431">
        <v>2825</v>
      </c>
      <c r="N212" s="2432">
        <v>3375</v>
      </c>
      <c r="O212" s="2433">
        <f>O215+O218+O221</f>
        <v>3277</v>
      </c>
      <c r="P212" s="2322"/>
      <c r="Q212" s="2248"/>
      <c r="T212" s="2606"/>
      <c r="Y212" s="2605"/>
      <c r="Z212" s="2605"/>
      <c r="AA212" s="2605"/>
      <c r="AB212" s="2605"/>
      <c r="AC212" s="2605"/>
      <c r="AD212" s="2605"/>
      <c r="AE212" s="2352"/>
      <c r="AF212" s="2352"/>
    </row>
    <row r="213" spans="1:32" ht="20.25" customHeight="1">
      <c r="A213" s="1536" t="s">
        <v>1513</v>
      </c>
      <c r="B213" s="1537"/>
      <c r="C213" s="1449"/>
      <c r="D213" s="1450"/>
      <c r="E213" s="1538"/>
      <c r="G213" s="2399" t="s">
        <v>1513</v>
      </c>
      <c r="H213" s="2434"/>
      <c r="I213" s="2434"/>
      <c r="J213" s="2434"/>
      <c r="K213" s="2435"/>
      <c r="L213" s="2435"/>
      <c r="M213" s="2396"/>
      <c r="N213" s="2436"/>
      <c r="O213" s="2436"/>
      <c r="P213" s="2322"/>
      <c r="Q213" s="2248"/>
      <c r="T213" s="2606"/>
      <c r="Y213" s="2605"/>
      <c r="Z213" s="2605"/>
      <c r="AA213" s="2605"/>
      <c r="AB213" s="2605"/>
      <c r="AC213" s="2605"/>
      <c r="AD213" s="2605"/>
      <c r="AE213" s="2352"/>
      <c r="AF213" s="2352"/>
    </row>
    <row r="214" spans="1:32">
      <c r="A214" s="1534" t="s">
        <v>573</v>
      </c>
      <c r="B214" s="1427">
        <v>54</v>
      </c>
      <c r="C214" s="1427">
        <v>243</v>
      </c>
      <c r="D214" s="1427">
        <v>720</v>
      </c>
      <c r="E214" s="1427">
        <v>963</v>
      </c>
      <c r="G214" s="2429" t="s">
        <v>573</v>
      </c>
      <c r="H214" s="2437">
        <v>54</v>
      </c>
      <c r="I214" s="2437">
        <v>54</v>
      </c>
      <c r="J214" s="2437">
        <v>102</v>
      </c>
      <c r="K214" s="2435">
        <v>102</v>
      </c>
      <c r="L214" s="2435">
        <v>191</v>
      </c>
      <c r="M214" s="2435">
        <v>243</v>
      </c>
      <c r="N214" s="2438">
        <v>720</v>
      </c>
      <c r="O214" s="2439">
        <v>963</v>
      </c>
      <c r="P214" s="2322"/>
      <c r="Q214" s="2248"/>
      <c r="T214" s="2606"/>
      <c r="Y214" s="2605"/>
      <c r="Z214" s="2605"/>
      <c r="AA214" s="2605"/>
      <c r="AB214" s="2605"/>
      <c r="AC214" s="2605"/>
      <c r="AD214" s="2605"/>
      <c r="AE214" s="2352"/>
      <c r="AF214" s="2352"/>
    </row>
    <row r="215" spans="1:32">
      <c r="A215" s="1534" t="s">
        <v>1865</v>
      </c>
      <c r="B215" s="1427">
        <v>22</v>
      </c>
      <c r="C215" s="1427">
        <v>113</v>
      </c>
      <c r="D215" s="1427">
        <v>325</v>
      </c>
      <c r="E215" s="1427">
        <v>312</v>
      </c>
      <c r="G215" s="2429" t="s">
        <v>1865</v>
      </c>
      <c r="H215" s="2437">
        <v>22</v>
      </c>
      <c r="I215" s="2437">
        <v>22</v>
      </c>
      <c r="J215" s="2437">
        <v>46</v>
      </c>
      <c r="K215" s="2435">
        <v>46</v>
      </c>
      <c r="L215" s="2435">
        <v>87</v>
      </c>
      <c r="M215" s="2435">
        <v>113</v>
      </c>
      <c r="N215" s="2438">
        <v>325</v>
      </c>
      <c r="O215" s="2439">
        <v>312</v>
      </c>
      <c r="P215" s="2322"/>
      <c r="Q215" s="2248"/>
      <c r="T215" s="2606"/>
      <c r="Y215" s="2605"/>
      <c r="Z215" s="2605"/>
      <c r="AA215" s="2605"/>
      <c r="AB215" s="2605"/>
      <c r="AC215" s="2605"/>
      <c r="AD215" s="2605"/>
      <c r="AE215" s="2352"/>
      <c r="AF215" s="2352"/>
    </row>
    <row r="216" spans="1:32">
      <c r="A216" s="1539" t="s">
        <v>1514</v>
      </c>
      <c r="B216" s="1427"/>
      <c r="C216" s="1449"/>
      <c r="D216" s="1427"/>
      <c r="E216" s="1427"/>
      <c r="G216" s="2440" t="s">
        <v>1514</v>
      </c>
      <c r="H216" s="2434"/>
      <c r="I216" s="2434"/>
      <c r="J216" s="2434"/>
      <c r="K216" s="2435"/>
      <c r="L216" s="2435"/>
      <c r="M216" s="2396"/>
      <c r="N216" s="2438"/>
      <c r="O216" s="2439"/>
      <c r="P216" s="2322"/>
      <c r="Q216" s="2248"/>
      <c r="T216" s="2606"/>
      <c r="Y216" s="2605"/>
      <c r="Z216" s="2605"/>
      <c r="AA216" s="2605"/>
      <c r="AB216" s="2605"/>
      <c r="AC216" s="2605"/>
      <c r="AD216" s="2605"/>
      <c r="AE216" s="2352"/>
      <c r="AF216" s="2352"/>
    </row>
    <row r="217" spans="1:32">
      <c r="A217" s="1534" t="s">
        <v>573</v>
      </c>
      <c r="B217" s="1427">
        <v>2141</v>
      </c>
      <c r="C217" s="1427">
        <v>3268</v>
      </c>
      <c r="D217" s="1427">
        <v>5832</v>
      </c>
      <c r="E217" s="1427">
        <v>5825</v>
      </c>
      <c r="G217" s="2429" t="s">
        <v>573</v>
      </c>
      <c r="H217" s="2437">
        <v>2141</v>
      </c>
      <c r="I217" s="2437">
        <v>2629</v>
      </c>
      <c r="J217" s="2437">
        <v>3216</v>
      </c>
      <c r="K217" s="2435">
        <v>3948</v>
      </c>
      <c r="L217" s="2435">
        <v>4313</v>
      </c>
      <c r="M217" s="2435">
        <v>3268</v>
      </c>
      <c r="N217" s="2438">
        <v>5832</v>
      </c>
      <c r="O217" s="2439">
        <v>5825</v>
      </c>
      <c r="P217" s="2322"/>
      <c r="Q217" s="2248"/>
      <c r="T217" s="2606"/>
      <c r="Y217" s="2605"/>
      <c r="Z217" s="2605"/>
      <c r="AA217" s="2605"/>
      <c r="AB217" s="2605"/>
      <c r="AC217" s="2605"/>
      <c r="AD217" s="2605"/>
      <c r="AE217" s="2352"/>
      <c r="AF217" s="2352"/>
    </row>
    <row r="218" spans="1:32">
      <c r="A218" s="1534" t="s">
        <v>1865</v>
      </c>
      <c r="B218" s="1427">
        <v>693</v>
      </c>
      <c r="C218" s="1427">
        <v>1080</v>
      </c>
      <c r="D218" s="1427">
        <v>1954</v>
      </c>
      <c r="E218" s="1427">
        <v>1887</v>
      </c>
      <c r="G218" s="2429" t="s">
        <v>1865</v>
      </c>
      <c r="H218" s="2437">
        <v>693</v>
      </c>
      <c r="I218" s="2437">
        <v>824</v>
      </c>
      <c r="J218" s="2437">
        <v>1246</v>
      </c>
      <c r="K218" s="2435">
        <v>1328</v>
      </c>
      <c r="L218" s="2435">
        <v>1442.5</v>
      </c>
      <c r="M218" s="2435">
        <v>1080</v>
      </c>
      <c r="N218" s="2438">
        <v>1954</v>
      </c>
      <c r="O218" s="2439">
        <v>1887</v>
      </c>
      <c r="P218" s="2322"/>
      <c r="Q218" s="2248"/>
      <c r="T218" s="2606"/>
      <c r="Y218" s="2605"/>
      <c r="Z218" s="2605"/>
      <c r="AA218" s="2605"/>
      <c r="AB218" s="2605"/>
      <c r="AC218" s="2605"/>
      <c r="AD218" s="2605"/>
      <c r="AE218" s="2352"/>
      <c r="AF218" s="2352"/>
    </row>
    <row r="219" spans="1:32">
      <c r="A219" s="1536" t="s">
        <v>18</v>
      </c>
      <c r="B219" s="1427"/>
      <c r="C219" s="1427"/>
      <c r="D219" s="1427"/>
      <c r="E219" s="1427"/>
      <c r="G219" s="2399" t="s">
        <v>18</v>
      </c>
      <c r="H219" s="2441"/>
      <c r="I219" s="2441"/>
      <c r="J219" s="2441"/>
      <c r="K219" s="2435"/>
      <c r="L219" s="2435"/>
      <c r="M219" s="2435"/>
      <c r="N219" s="2438"/>
      <c r="O219" s="2439"/>
      <c r="P219" s="2322"/>
      <c r="Q219" s="2248"/>
      <c r="T219" s="2606"/>
      <c r="Y219" s="2605"/>
      <c r="Z219" s="2605"/>
      <c r="AA219" s="2605"/>
      <c r="AB219" s="2605"/>
      <c r="AC219" s="2605"/>
      <c r="AD219" s="2605"/>
      <c r="AE219" s="2352"/>
      <c r="AF219" s="2352"/>
    </row>
    <row r="220" spans="1:32">
      <c r="A220" s="1534" t="s">
        <v>573</v>
      </c>
      <c r="B220" s="1427">
        <v>2319</v>
      </c>
      <c r="C220" s="1427">
        <v>4852</v>
      </c>
      <c r="D220" s="1427">
        <v>3451</v>
      </c>
      <c r="E220" s="1427">
        <v>3326</v>
      </c>
      <c r="G220" s="2429" t="s">
        <v>573</v>
      </c>
      <c r="H220" s="2437">
        <v>2319</v>
      </c>
      <c r="I220" s="2437">
        <v>2276</v>
      </c>
      <c r="J220" s="2437">
        <v>4856</v>
      </c>
      <c r="K220" s="2435">
        <v>2866</v>
      </c>
      <c r="L220" s="2435">
        <v>3179</v>
      </c>
      <c r="M220" s="2435">
        <v>4852</v>
      </c>
      <c r="N220" s="2438">
        <v>3451</v>
      </c>
      <c r="O220" s="2439">
        <v>3326</v>
      </c>
      <c r="P220" s="2322"/>
      <c r="Q220" s="2248"/>
      <c r="T220" s="2606"/>
      <c r="Y220" s="2605"/>
      <c r="Z220" s="2605"/>
      <c r="AA220" s="2605"/>
      <c r="AB220" s="2605"/>
      <c r="AC220" s="2605"/>
      <c r="AD220" s="2605"/>
      <c r="AE220" s="2352"/>
      <c r="AF220" s="2352"/>
    </row>
    <row r="221" spans="1:32">
      <c r="A221" s="1540" t="s">
        <v>1865</v>
      </c>
      <c r="B221" s="1427">
        <v>758</v>
      </c>
      <c r="C221" s="1453">
        <v>1632</v>
      </c>
      <c r="D221" s="1453">
        <v>1096</v>
      </c>
      <c r="E221" s="1453">
        <v>1078</v>
      </c>
      <c r="G221" s="2429" t="s">
        <v>1865</v>
      </c>
      <c r="H221" s="2437">
        <v>758</v>
      </c>
      <c r="I221" s="2437">
        <v>723</v>
      </c>
      <c r="J221" s="2437">
        <v>2683</v>
      </c>
      <c r="K221" s="2435">
        <v>948</v>
      </c>
      <c r="L221" s="2435">
        <v>1024.5</v>
      </c>
      <c r="M221" s="2435">
        <v>1632</v>
      </c>
      <c r="N221" s="2438">
        <v>1096</v>
      </c>
      <c r="O221" s="2439">
        <v>1078</v>
      </c>
      <c r="P221" s="2322"/>
      <c r="Q221" s="2248"/>
      <c r="T221" s="2606"/>
      <c r="Y221" s="2605"/>
      <c r="Z221" s="2605"/>
      <c r="AA221" s="2605"/>
      <c r="AB221" s="2605"/>
      <c r="AC221" s="2605"/>
      <c r="AD221" s="2605"/>
      <c r="AE221" s="2352"/>
      <c r="AF221" s="2352"/>
    </row>
    <row r="222" spans="1:32">
      <c r="A222" s="1455" t="s">
        <v>1866</v>
      </c>
      <c r="B222" s="1456"/>
      <c r="C222" s="1456"/>
      <c r="D222" s="1457"/>
      <c r="E222" s="1456"/>
      <c r="F222" s="2384"/>
      <c r="I222" s="2350"/>
      <c r="J222" s="2350"/>
      <c r="P222" s="2384"/>
      <c r="Q222" s="2384"/>
      <c r="Y222" s="2605"/>
      <c r="Z222" s="2605"/>
      <c r="AA222" s="2605"/>
      <c r="AB222" s="2605"/>
      <c r="AC222" s="2605"/>
      <c r="AD222" s="2605"/>
      <c r="AE222" s="2352"/>
      <c r="AF222" s="2352"/>
    </row>
    <row r="223" spans="1:32">
      <c r="F223" s="2247"/>
      <c r="P223" s="2247"/>
      <c r="Q223" s="2247"/>
      <c r="R223" s="2322"/>
      <c r="S223" s="2614"/>
      <c r="T223" s="2615"/>
      <c r="U223" s="2615"/>
      <c r="V223" s="2615"/>
      <c r="W223" s="2598"/>
      <c r="X223" s="2598"/>
      <c r="Y223" s="2605"/>
      <c r="Z223" s="2605"/>
      <c r="AA223" s="2605"/>
      <c r="AB223" s="2605"/>
      <c r="AC223" s="2605"/>
      <c r="AD223" s="2605"/>
      <c r="AE223" s="2352"/>
      <c r="AF223" s="2352"/>
    </row>
    <row r="224" spans="1:32">
      <c r="A224" s="1458" t="s">
        <v>1924</v>
      </c>
      <c r="B224" s="1436"/>
      <c r="F224" s="2247"/>
      <c r="N224" s="2247"/>
      <c r="O224" s="2247"/>
      <c r="P224" s="2247"/>
      <c r="Q224" s="2247"/>
      <c r="R224" s="2322"/>
      <c r="S224" s="2602"/>
      <c r="T224" s="2592"/>
      <c r="U224" s="2592"/>
      <c r="V224" s="2599"/>
      <c r="W224" s="2592"/>
      <c r="X224" s="2603"/>
      <c r="Y224" s="2605"/>
      <c r="Z224" s="2605"/>
      <c r="AA224" s="2605"/>
      <c r="AB224" s="2605"/>
      <c r="AC224" s="2605"/>
      <c r="AD224" s="2605"/>
      <c r="AE224" s="2352"/>
      <c r="AF224" s="2352"/>
    </row>
    <row r="225" spans="1:32">
      <c r="F225" s="2247"/>
      <c r="N225" s="2247"/>
      <c r="O225" s="2247"/>
      <c r="P225" s="2247"/>
      <c r="Q225" s="2247"/>
      <c r="R225" s="2322"/>
      <c r="S225" s="2593"/>
      <c r="Y225" s="2605"/>
      <c r="Z225" s="2605"/>
      <c r="AA225" s="2605"/>
      <c r="AB225" s="2605"/>
      <c r="AC225" s="2605"/>
      <c r="AD225" s="2605"/>
      <c r="AE225" s="2352"/>
      <c r="AF225" s="2352"/>
    </row>
    <row r="226" spans="1:32">
      <c r="F226" s="2247"/>
      <c r="N226" s="2247"/>
      <c r="O226" s="2247"/>
      <c r="P226" s="2247"/>
      <c r="Q226" s="2247"/>
      <c r="R226" s="2322"/>
      <c r="S226" s="2593"/>
      <c r="Y226" s="2605"/>
      <c r="Z226" s="2605"/>
      <c r="AA226" s="2605"/>
      <c r="AB226" s="2605"/>
      <c r="AC226" s="2605"/>
      <c r="AD226" s="2605"/>
      <c r="AE226" s="2352"/>
      <c r="AF226" s="2352"/>
    </row>
    <row r="227" spans="1:32">
      <c r="F227" s="2247"/>
      <c r="N227" s="2247"/>
      <c r="O227" s="2247"/>
      <c r="P227" s="2247"/>
      <c r="Q227" s="2247"/>
      <c r="R227" s="2322"/>
      <c r="S227" s="2593"/>
      <c r="Y227" s="2605"/>
      <c r="Z227" s="2605"/>
      <c r="AA227" s="2605"/>
      <c r="AB227" s="2605"/>
      <c r="AC227" s="2605"/>
      <c r="AD227" s="2605"/>
      <c r="AE227" s="2352"/>
      <c r="AF227" s="2352"/>
    </row>
    <row r="228" spans="1:32">
      <c r="F228" s="2247"/>
      <c r="N228" s="2247"/>
      <c r="O228" s="2247"/>
      <c r="P228" s="2247"/>
      <c r="Q228" s="2247"/>
      <c r="R228" s="2322"/>
      <c r="S228" s="2593"/>
      <c r="Y228" s="2605"/>
      <c r="Z228" s="2605"/>
      <c r="AA228" s="2605"/>
      <c r="AB228" s="2605"/>
      <c r="AC228" s="2605"/>
      <c r="AD228" s="2605"/>
      <c r="AE228" s="2352"/>
      <c r="AF228" s="2352"/>
    </row>
    <row r="229" spans="1:32">
      <c r="F229" s="2247"/>
      <c r="N229" s="2247"/>
      <c r="O229" s="2247"/>
      <c r="P229" s="2247"/>
      <c r="Q229" s="2247"/>
      <c r="R229" s="2322"/>
      <c r="S229" s="2593"/>
      <c r="Y229" s="2605"/>
      <c r="Z229" s="2605"/>
      <c r="AA229" s="2605"/>
      <c r="AB229" s="2605"/>
      <c r="AC229" s="2605"/>
      <c r="AD229" s="2605"/>
      <c r="AE229" s="2352"/>
      <c r="AF229" s="2352"/>
    </row>
    <row r="230" spans="1:32">
      <c r="F230" s="2247"/>
      <c r="N230" s="2247"/>
      <c r="O230" s="2247"/>
      <c r="P230" s="2247"/>
      <c r="Q230" s="2247"/>
      <c r="R230" s="2322"/>
      <c r="S230" s="2593"/>
      <c r="Y230" s="2605"/>
      <c r="Z230" s="2605"/>
      <c r="AA230" s="2605"/>
      <c r="AB230" s="2605"/>
      <c r="AC230" s="2605"/>
      <c r="AD230" s="2605"/>
      <c r="AE230" s="2352"/>
      <c r="AF230" s="2352"/>
    </row>
    <row r="231" spans="1:32">
      <c r="F231" s="2247"/>
      <c r="N231" s="2247"/>
      <c r="O231" s="2247"/>
      <c r="P231" s="2247"/>
      <c r="Q231" s="2247"/>
      <c r="R231" s="2322"/>
      <c r="S231" s="2593"/>
      <c r="Y231" s="2605"/>
      <c r="Z231" s="2605"/>
      <c r="AA231" s="2605"/>
      <c r="AB231" s="2605"/>
      <c r="AC231" s="2605"/>
      <c r="AD231" s="2605"/>
      <c r="AE231" s="2352"/>
      <c r="AF231" s="2352"/>
    </row>
    <row r="232" spans="1:32">
      <c r="F232" s="2247"/>
      <c r="N232" s="2247"/>
      <c r="O232" s="2247"/>
      <c r="P232" s="2247"/>
      <c r="Q232" s="2247"/>
      <c r="R232" s="2322"/>
      <c r="S232" s="2593"/>
      <c r="Y232" s="2605"/>
      <c r="Z232" s="2605"/>
      <c r="AA232" s="2605"/>
      <c r="AB232" s="2605"/>
      <c r="AC232" s="2605"/>
      <c r="AD232" s="2605"/>
      <c r="AE232" s="2352"/>
      <c r="AF232" s="2352"/>
    </row>
    <row r="233" spans="1:32">
      <c r="F233" s="2247"/>
      <c r="N233" s="2247"/>
      <c r="O233" s="2247"/>
      <c r="P233" s="2247"/>
      <c r="Q233" s="2247"/>
      <c r="R233" s="2322"/>
      <c r="S233" s="2593"/>
      <c r="Y233" s="2605"/>
      <c r="Z233" s="2605"/>
      <c r="AA233" s="2605"/>
      <c r="AB233" s="2605"/>
      <c r="AC233" s="2605"/>
      <c r="AD233" s="2605"/>
      <c r="AE233" s="2352"/>
      <c r="AF233" s="2352"/>
    </row>
    <row r="234" spans="1:32">
      <c r="F234" s="2247"/>
      <c r="N234" s="2247"/>
      <c r="O234" s="2247"/>
      <c r="P234" s="2247"/>
      <c r="Q234" s="2247"/>
      <c r="R234" s="2322"/>
      <c r="S234" s="2593"/>
      <c r="Y234" s="2605"/>
      <c r="Z234" s="2605"/>
      <c r="AA234" s="2605"/>
      <c r="AB234" s="2605"/>
      <c r="AC234" s="2605"/>
      <c r="AD234" s="2605"/>
      <c r="AE234" s="2352"/>
      <c r="AF234" s="2352"/>
    </row>
    <row r="235" spans="1:32">
      <c r="F235" s="2247"/>
      <c r="N235" s="2247"/>
      <c r="O235" s="2247"/>
      <c r="P235" s="2247"/>
      <c r="Q235" s="2247"/>
      <c r="R235" s="2322"/>
      <c r="S235" s="2593"/>
      <c r="Y235" s="2605"/>
      <c r="Z235" s="2605"/>
      <c r="AA235" s="2605"/>
      <c r="AB235" s="2605"/>
      <c r="AC235" s="2605"/>
      <c r="AD235" s="2605"/>
      <c r="AE235" s="2352"/>
      <c r="AF235" s="2352"/>
    </row>
    <row r="236" spans="1:32">
      <c r="F236" s="2247"/>
      <c r="N236" s="2247"/>
      <c r="O236" s="2247"/>
      <c r="P236" s="2247"/>
      <c r="Q236" s="2247"/>
      <c r="R236" s="2322"/>
      <c r="S236" s="2593"/>
      <c r="Y236" s="2605"/>
      <c r="Z236" s="2605"/>
      <c r="AA236" s="2605"/>
      <c r="AB236" s="2605"/>
      <c r="AC236" s="2605"/>
      <c r="AD236" s="2605"/>
      <c r="AE236" s="2352"/>
      <c r="AF236" s="2352"/>
    </row>
    <row r="237" spans="1:32" ht="13.5" customHeight="1">
      <c r="F237" s="2247"/>
      <c r="N237" s="2247"/>
      <c r="O237" s="2247"/>
      <c r="P237" s="2247"/>
      <c r="Q237" s="2247"/>
      <c r="R237" s="2322"/>
      <c r="S237" s="2593"/>
      <c r="Y237" s="2605"/>
      <c r="Z237" s="2605"/>
      <c r="AA237" s="2605"/>
      <c r="AB237" s="2605"/>
      <c r="AC237" s="2605"/>
      <c r="AD237" s="2605"/>
      <c r="AE237" s="2352"/>
      <c r="AF237" s="2352"/>
    </row>
    <row r="238" spans="1:32">
      <c r="A238" s="1412" t="s">
        <v>929</v>
      </c>
      <c r="F238" s="2247"/>
      <c r="N238" s="2247"/>
      <c r="O238" s="2247"/>
      <c r="P238" s="2247"/>
      <c r="Q238" s="2247"/>
      <c r="R238" s="2322"/>
      <c r="S238" s="2593"/>
      <c r="Y238" s="2605"/>
      <c r="Z238" s="2605"/>
      <c r="AA238" s="2605"/>
      <c r="AB238" s="2605"/>
      <c r="AC238" s="2605"/>
      <c r="AD238" s="2605"/>
      <c r="AE238" s="2352"/>
      <c r="AF238" s="2352"/>
    </row>
    <row r="239" spans="1:32">
      <c r="S239" s="2593"/>
      <c r="Y239" s="2605"/>
      <c r="Z239" s="2605"/>
      <c r="AA239" s="2605"/>
      <c r="AB239" s="2605"/>
      <c r="AC239" s="2605"/>
      <c r="AD239" s="2605"/>
      <c r="AE239" s="2352"/>
      <c r="AF239" s="2352"/>
    </row>
    <row r="240" spans="1:32" ht="15">
      <c r="A240" s="1541" t="s">
        <v>1925</v>
      </c>
      <c r="B240" s="1461"/>
      <c r="C240" s="1542"/>
      <c r="D240" s="1543"/>
      <c r="S240" s="2593"/>
      <c r="T240" s="2605"/>
      <c r="U240" s="2605"/>
      <c r="V240" s="2605"/>
      <c r="W240" s="2605"/>
      <c r="X240" s="2605"/>
      <c r="Y240" s="2605"/>
      <c r="Z240" s="2605"/>
      <c r="AA240" s="2605"/>
      <c r="AB240" s="2605"/>
      <c r="AC240" s="2605"/>
      <c r="AD240" s="2605"/>
      <c r="AE240" s="2352"/>
      <c r="AF240" s="2352"/>
    </row>
    <row r="241" spans="1:32">
      <c r="A241" s="1462" t="s">
        <v>2</v>
      </c>
      <c r="B241" s="1463">
        <v>2010</v>
      </c>
      <c r="C241" s="1544">
        <v>2011</v>
      </c>
      <c r="D241" s="933">
        <v>2012</v>
      </c>
      <c r="Q241" s="2248"/>
      <c r="R241" s="2322"/>
      <c r="T241" s="2605"/>
      <c r="U241" s="2605"/>
      <c r="V241" s="2605"/>
      <c r="W241" s="2605"/>
      <c r="X241" s="2605"/>
      <c r="Y241" s="2605"/>
      <c r="Z241" s="2605"/>
      <c r="AA241" s="2605"/>
      <c r="AB241" s="2605"/>
      <c r="AC241" s="2605"/>
      <c r="AD241" s="2605"/>
      <c r="AE241" s="2352"/>
      <c r="AF241" s="2352"/>
    </row>
    <row r="242" spans="1:32">
      <c r="A242" s="1545" t="s">
        <v>0</v>
      </c>
      <c r="B242" s="1546">
        <v>4864</v>
      </c>
      <c r="C242" s="1546">
        <v>5633</v>
      </c>
      <c r="D242" s="1546">
        <v>8808</v>
      </c>
      <c r="H242" s="2418"/>
      <c r="L242" s="2418"/>
      <c r="Q242" s="2248"/>
      <c r="R242" s="2322"/>
      <c r="T242" s="2605"/>
      <c r="U242" s="2605"/>
      <c r="V242" s="2605"/>
      <c r="W242" s="2605"/>
      <c r="X242" s="2605"/>
      <c r="Y242" s="2605"/>
      <c r="Z242" s="2605"/>
      <c r="AA242" s="2605"/>
      <c r="AB242" s="2605"/>
      <c r="AC242" s="2605"/>
      <c r="AD242" s="2605"/>
      <c r="AE242" s="2352"/>
      <c r="AF242" s="2352"/>
    </row>
    <row r="243" spans="1:32">
      <c r="A243" s="1466" t="s">
        <v>1513</v>
      </c>
      <c r="B243" s="1547">
        <v>160</v>
      </c>
      <c r="C243" s="1548">
        <v>347</v>
      </c>
      <c r="D243" s="1548">
        <v>731</v>
      </c>
      <c r="H243" s="2418"/>
      <c r="L243" s="2418"/>
      <c r="Q243" s="2248"/>
      <c r="R243" s="2322"/>
      <c r="T243" s="2605"/>
      <c r="U243" s="2605"/>
      <c r="V243" s="2605"/>
      <c r="W243" s="2605"/>
      <c r="X243" s="2605"/>
      <c r="Y243" s="2605"/>
      <c r="Z243" s="2605"/>
      <c r="AA243" s="2605"/>
      <c r="AB243" s="2605"/>
      <c r="AC243" s="2605"/>
      <c r="AD243" s="2605"/>
      <c r="AE243" s="2352"/>
      <c r="AF243" s="2352"/>
    </row>
    <row r="244" spans="1:32">
      <c r="A244" s="1466" t="s">
        <v>1514</v>
      </c>
      <c r="B244" s="1547">
        <v>1699</v>
      </c>
      <c r="C244" s="1548">
        <v>2122</v>
      </c>
      <c r="D244" s="1548">
        <v>4974</v>
      </c>
      <c r="H244" s="2418"/>
      <c r="L244" s="2418"/>
      <c r="Q244" s="2248"/>
      <c r="R244" s="2322"/>
      <c r="T244" s="2605"/>
      <c r="U244" s="2605"/>
      <c r="V244" s="2605"/>
      <c r="W244" s="2605"/>
      <c r="X244" s="2605"/>
      <c r="Y244" s="2605"/>
      <c r="Z244" s="2605"/>
      <c r="AA244" s="2605"/>
      <c r="AB244" s="2605"/>
      <c r="AC244" s="2605"/>
      <c r="AD244" s="2605"/>
      <c r="AE244" s="2352"/>
      <c r="AF244" s="2352"/>
    </row>
    <row r="245" spans="1:32">
      <c r="A245" s="1549" t="s">
        <v>18</v>
      </c>
      <c r="B245" s="1550">
        <v>3005</v>
      </c>
      <c r="C245" s="1551">
        <v>3164</v>
      </c>
      <c r="D245" s="1551">
        <v>3098</v>
      </c>
      <c r="Q245" s="2248"/>
      <c r="R245" s="2322"/>
      <c r="T245" s="2605"/>
      <c r="U245" s="2605"/>
      <c r="V245" s="2605"/>
      <c r="W245" s="2605"/>
      <c r="X245" s="2605"/>
      <c r="Y245" s="2605"/>
      <c r="Z245" s="2605"/>
      <c r="AA245" s="2605"/>
      <c r="AB245" s="2605"/>
      <c r="AC245" s="2605"/>
      <c r="AD245" s="2605"/>
      <c r="AE245" s="2352"/>
      <c r="AF245" s="2352"/>
    </row>
    <row r="246" spans="1:32">
      <c r="A246" s="1552" t="s">
        <v>1866</v>
      </c>
      <c r="B246" s="1478"/>
      <c r="C246" s="1542"/>
      <c r="D246" s="1543"/>
      <c r="S246" s="2593"/>
      <c r="T246" s="2605"/>
      <c r="U246" s="2605"/>
      <c r="V246" s="2605"/>
      <c r="W246" s="2605"/>
      <c r="X246" s="2605"/>
      <c r="Y246" s="2605"/>
      <c r="Z246" s="2605"/>
      <c r="AA246" s="2605"/>
      <c r="AB246" s="2605"/>
      <c r="AC246" s="2605"/>
      <c r="AD246" s="2605"/>
      <c r="AE246" s="2352"/>
      <c r="AF246" s="2352"/>
    </row>
    <row r="247" spans="1:32">
      <c r="A247" s="1553"/>
      <c r="B247" s="1542"/>
      <c r="C247" s="1542"/>
      <c r="D247" s="1543"/>
      <c r="S247" s="2593"/>
      <c r="T247" s="2605"/>
      <c r="U247" s="2605"/>
      <c r="V247" s="2605"/>
      <c r="W247" s="2605"/>
      <c r="X247" s="2605"/>
      <c r="Y247" s="2605"/>
      <c r="Z247" s="2605"/>
      <c r="AA247" s="2605"/>
      <c r="AB247" s="2605"/>
      <c r="AC247" s="2605"/>
      <c r="AD247" s="2605"/>
      <c r="AE247" s="2352"/>
      <c r="AF247" s="2352"/>
    </row>
    <row r="248" spans="1:32" ht="15" customHeight="1">
      <c r="A248" s="1479" t="s">
        <v>1926</v>
      </c>
      <c r="B248" s="1461"/>
      <c r="C248" s="1461"/>
      <c r="D248" s="1461"/>
      <c r="S248" s="2593"/>
      <c r="T248" s="2605"/>
      <c r="U248" s="2605"/>
      <c r="V248" s="2605"/>
      <c r="W248" s="2605"/>
      <c r="X248" s="2605"/>
      <c r="Y248" s="2605"/>
      <c r="Z248" s="2605"/>
      <c r="AA248" s="2605"/>
      <c r="AB248" s="2605"/>
      <c r="AC248" s="2605"/>
      <c r="AD248" s="2605"/>
      <c r="AE248" s="2352"/>
      <c r="AF248" s="2352"/>
    </row>
    <row r="249" spans="1:32">
      <c r="S249" s="2593"/>
      <c r="T249" s="2605"/>
      <c r="U249" s="2605"/>
      <c r="V249" s="2605"/>
      <c r="W249" s="2605"/>
      <c r="X249" s="2605"/>
      <c r="Y249" s="2605"/>
      <c r="Z249" s="2605"/>
      <c r="AA249" s="2605"/>
      <c r="AB249" s="2605"/>
      <c r="AC249" s="2605"/>
      <c r="AD249" s="2605"/>
      <c r="AE249" s="2352"/>
      <c r="AF249" s="2352"/>
    </row>
    <row r="250" spans="1:32">
      <c r="S250" s="2593"/>
      <c r="T250" s="2605"/>
      <c r="U250" s="2605"/>
      <c r="V250" s="2605"/>
      <c r="W250" s="2605"/>
      <c r="X250" s="2605"/>
      <c r="Y250" s="2605"/>
      <c r="Z250" s="2605"/>
      <c r="AA250" s="2605"/>
      <c r="AB250" s="2605"/>
      <c r="AC250" s="2605"/>
      <c r="AD250" s="2605"/>
      <c r="AE250" s="2352"/>
      <c r="AF250" s="2352"/>
    </row>
    <row r="251" spans="1:32">
      <c r="S251" s="2593"/>
      <c r="T251" s="2605"/>
      <c r="U251" s="2605"/>
      <c r="V251" s="2605"/>
      <c r="W251" s="2605"/>
      <c r="X251" s="2605"/>
      <c r="Y251" s="2605"/>
      <c r="Z251" s="2605"/>
      <c r="AA251" s="2605"/>
      <c r="AB251" s="2605"/>
      <c r="AC251" s="2605"/>
      <c r="AD251" s="2605"/>
      <c r="AE251" s="2352"/>
      <c r="AF251" s="2352"/>
    </row>
    <row r="252" spans="1:32">
      <c r="S252" s="2593"/>
      <c r="T252" s="2605"/>
      <c r="U252" s="2605"/>
      <c r="V252" s="2605"/>
      <c r="W252" s="2605"/>
      <c r="X252" s="2605"/>
      <c r="Y252" s="2605"/>
      <c r="Z252" s="2605"/>
      <c r="AA252" s="2605"/>
      <c r="AB252" s="2605"/>
      <c r="AC252" s="2605"/>
      <c r="AD252" s="2605"/>
      <c r="AE252" s="2352"/>
      <c r="AF252" s="2352"/>
    </row>
    <row r="253" spans="1:32">
      <c r="S253" s="2593"/>
      <c r="T253" s="2605"/>
      <c r="U253" s="2605"/>
      <c r="V253" s="2605"/>
      <c r="W253" s="2605"/>
      <c r="X253" s="2605"/>
      <c r="Y253" s="2605"/>
      <c r="Z253" s="2605"/>
      <c r="AA253" s="2605"/>
      <c r="AB253" s="2605"/>
      <c r="AC253" s="2605"/>
      <c r="AD253" s="2605"/>
      <c r="AE253" s="2352"/>
      <c r="AF253" s="2352"/>
    </row>
    <row r="254" spans="1:32">
      <c r="S254" s="2593"/>
      <c r="T254" s="2605"/>
      <c r="U254" s="2605"/>
      <c r="V254" s="2605"/>
      <c r="W254" s="2605"/>
      <c r="X254" s="2605"/>
      <c r="Y254" s="2605"/>
      <c r="Z254" s="2605"/>
      <c r="AA254" s="2605"/>
      <c r="AB254" s="2605"/>
      <c r="AC254" s="2605"/>
      <c r="AD254" s="2605"/>
      <c r="AE254" s="2352"/>
      <c r="AF254" s="2352"/>
    </row>
    <row r="255" spans="1:32">
      <c r="S255" s="2593"/>
      <c r="T255" s="2605"/>
      <c r="U255" s="2605"/>
      <c r="V255" s="2605"/>
      <c r="W255" s="2605"/>
      <c r="X255" s="2605"/>
      <c r="Y255" s="2605"/>
      <c r="Z255" s="2605"/>
      <c r="AA255" s="2605"/>
      <c r="AB255" s="2605"/>
      <c r="AC255" s="2605"/>
      <c r="AD255" s="2605"/>
      <c r="AE255" s="2352"/>
      <c r="AF255" s="2352"/>
    </row>
    <row r="256" spans="1:32">
      <c r="S256" s="2593"/>
      <c r="U256" s="2605"/>
      <c r="V256" s="2605"/>
      <c r="W256" s="2605"/>
      <c r="X256" s="2605"/>
      <c r="Y256" s="2605"/>
      <c r="Z256" s="2605"/>
      <c r="AA256" s="2605"/>
      <c r="AB256" s="2605"/>
      <c r="AC256" s="2605"/>
      <c r="AD256" s="2605"/>
      <c r="AE256" s="2352"/>
      <c r="AF256" s="2352"/>
    </row>
    <row r="257" spans="1:32">
      <c r="S257" s="2593"/>
      <c r="U257" s="2605"/>
      <c r="V257" s="2605"/>
      <c r="W257" s="2605"/>
      <c r="X257" s="2605"/>
      <c r="Y257" s="2605"/>
      <c r="Z257" s="2605"/>
      <c r="AA257" s="2605"/>
      <c r="AB257" s="2605"/>
      <c r="AC257" s="2605"/>
      <c r="AD257" s="2605"/>
      <c r="AE257" s="2352"/>
      <c r="AF257" s="2352"/>
    </row>
    <row r="258" spans="1:32">
      <c r="S258" s="2593"/>
      <c r="U258" s="2605"/>
      <c r="V258" s="2605"/>
      <c r="W258" s="2605"/>
      <c r="X258" s="2605"/>
      <c r="Y258" s="2605"/>
      <c r="Z258" s="2605"/>
      <c r="AA258" s="2605"/>
      <c r="AB258" s="2605"/>
      <c r="AC258" s="2605"/>
      <c r="AD258" s="2605"/>
      <c r="AE258" s="2352"/>
      <c r="AF258" s="2352"/>
    </row>
    <row r="259" spans="1:32">
      <c r="S259" s="2593"/>
      <c r="U259" s="2605"/>
      <c r="V259" s="2605"/>
      <c r="W259" s="2605"/>
      <c r="X259" s="2605"/>
      <c r="Y259" s="2605"/>
      <c r="Z259" s="2605"/>
      <c r="AA259" s="2605"/>
      <c r="AB259" s="2605"/>
      <c r="AC259" s="2605"/>
      <c r="AD259" s="2605"/>
      <c r="AE259" s="2352"/>
      <c r="AF259" s="2352"/>
    </row>
    <row r="260" spans="1:32">
      <c r="S260" s="2593"/>
      <c r="U260" s="2605"/>
      <c r="V260" s="2605"/>
      <c r="W260" s="2605"/>
      <c r="X260" s="2605"/>
      <c r="Y260" s="2605"/>
      <c r="Z260" s="2605"/>
      <c r="AA260" s="2605"/>
      <c r="AB260" s="2605"/>
      <c r="AC260" s="2605"/>
      <c r="AD260" s="2605"/>
      <c r="AE260" s="2352"/>
      <c r="AF260" s="2352"/>
    </row>
    <row r="261" spans="1:32">
      <c r="S261" s="2593"/>
      <c r="U261" s="2605"/>
      <c r="V261" s="2605"/>
      <c r="W261" s="2605"/>
      <c r="X261" s="2605"/>
      <c r="Y261" s="2605"/>
      <c r="Z261" s="2605"/>
      <c r="AA261" s="2605"/>
      <c r="AB261" s="2605"/>
      <c r="AC261" s="2605"/>
      <c r="AD261" s="2605"/>
      <c r="AE261" s="2352"/>
      <c r="AF261" s="2352"/>
    </row>
    <row r="262" spans="1:32">
      <c r="S262" s="2593"/>
      <c r="U262" s="2605"/>
      <c r="V262" s="2605"/>
      <c r="W262" s="2605"/>
      <c r="X262" s="2605"/>
      <c r="Y262" s="2605"/>
      <c r="Z262" s="2605"/>
      <c r="AA262" s="2605"/>
      <c r="AB262" s="2605"/>
      <c r="AC262" s="2605"/>
      <c r="AD262" s="2605"/>
      <c r="AE262" s="2352"/>
      <c r="AF262" s="2352"/>
    </row>
    <row r="263" spans="1:32">
      <c r="S263" s="2593"/>
      <c r="U263" s="2605"/>
      <c r="V263" s="2605"/>
      <c r="W263" s="2605"/>
      <c r="X263" s="2605"/>
      <c r="Y263" s="2605"/>
      <c r="Z263" s="2605"/>
      <c r="AA263" s="2605"/>
      <c r="AB263" s="2605"/>
      <c r="AC263" s="2605"/>
      <c r="AD263" s="2605"/>
      <c r="AE263" s="2352"/>
      <c r="AF263" s="2352"/>
    </row>
    <row r="264" spans="1:32">
      <c r="A264" s="1554" t="s">
        <v>929</v>
      </c>
      <c r="B264" s="1495"/>
      <c r="C264" s="1495"/>
      <c r="D264" s="1496"/>
      <c r="E264" s="1495"/>
      <c r="F264" s="2384"/>
      <c r="G264" s="2385"/>
      <c r="H264" s="2385"/>
      <c r="I264" s="2386"/>
      <c r="J264" s="2386"/>
      <c r="K264" s="2385"/>
      <c r="L264" s="2385"/>
      <c r="M264" s="2385"/>
      <c r="N264" s="2384"/>
      <c r="O264" s="2384"/>
      <c r="P264" s="2384"/>
      <c r="Q264" s="2384"/>
      <c r="R264" s="2322"/>
      <c r="S264" s="2593"/>
      <c r="U264" s="2605"/>
      <c r="V264" s="2605"/>
      <c r="W264" s="2605"/>
      <c r="X264" s="2605"/>
      <c r="Y264" s="2605"/>
      <c r="Z264" s="2605"/>
      <c r="AA264" s="2605"/>
      <c r="AB264" s="2605"/>
      <c r="AC264" s="2605"/>
      <c r="AD264" s="2605"/>
      <c r="AE264" s="2352"/>
      <c r="AF264" s="2352"/>
    </row>
    <row r="265" spans="1:32">
      <c r="A265" s="1497"/>
      <c r="B265" s="1495"/>
      <c r="C265" s="1495"/>
      <c r="D265" s="1496"/>
      <c r="E265" s="1495"/>
      <c r="F265" s="2384"/>
      <c r="G265" s="2385"/>
      <c r="H265" s="2385"/>
      <c r="I265" s="2386"/>
      <c r="J265" s="2386"/>
      <c r="K265" s="2385"/>
      <c r="L265" s="2385"/>
      <c r="M265" s="2385"/>
      <c r="N265" s="2384"/>
      <c r="O265" s="2384"/>
      <c r="P265" s="2384"/>
      <c r="Q265" s="2384"/>
      <c r="R265" s="2322"/>
      <c r="S265" s="2593"/>
      <c r="U265" s="2605"/>
      <c r="V265" s="2605"/>
      <c r="W265" s="2605"/>
      <c r="X265" s="2605"/>
      <c r="Y265" s="2605"/>
      <c r="Z265" s="2605"/>
      <c r="AA265" s="2605"/>
      <c r="AB265" s="2605"/>
      <c r="AC265" s="2605"/>
      <c r="AD265" s="2605"/>
      <c r="AE265" s="2352"/>
      <c r="AF265" s="2352"/>
    </row>
    <row r="266" spans="1:32" ht="15">
      <c r="A266" s="1555" t="s">
        <v>1927</v>
      </c>
      <c r="B266" s="1495"/>
      <c r="C266" s="1495"/>
      <c r="D266" s="1496"/>
      <c r="E266" s="1556"/>
      <c r="F266" s="2384"/>
      <c r="G266" s="2385"/>
      <c r="H266" s="2385"/>
      <c r="I266" s="2386"/>
      <c r="J266" s="2386"/>
      <c r="K266" s="2385"/>
      <c r="L266" s="2385"/>
      <c r="M266" s="2385"/>
      <c r="N266" s="2384"/>
      <c r="O266" s="2384"/>
      <c r="P266" s="2384"/>
      <c r="Q266" s="2384"/>
      <c r="R266" s="2322"/>
      <c r="S266" s="2593"/>
      <c r="U266" s="2605"/>
      <c r="V266" s="2605"/>
      <c r="W266" s="2605"/>
      <c r="X266" s="2605"/>
      <c r="Y266" s="2605"/>
      <c r="Z266" s="2605"/>
      <c r="AA266" s="2605"/>
      <c r="AB266" s="2605"/>
      <c r="AC266" s="2605"/>
      <c r="AD266" s="2605"/>
      <c r="AE266" s="2352"/>
      <c r="AF266" s="2352"/>
    </row>
    <row r="267" spans="1:32">
      <c r="A267" s="1480" t="s">
        <v>1864</v>
      </c>
      <c r="B267" s="1439"/>
      <c r="C267" s="1439"/>
      <c r="D267" s="1440"/>
      <c r="E267" s="1557"/>
      <c r="F267" s="2384"/>
      <c r="G267" s="2385"/>
      <c r="H267" s="2385"/>
      <c r="I267" s="2386"/>
      <c r="J267" s="2386"/>
      <c r="K267" s="2385"/>
      <c r="L267" s="2385"/>
      <c r="M267" s="2385"/>
      <c r="N267" s="2384"/>
      <c r="O267" s="2384"/>
      <c r="P267" s="2384"/>
      <c r="Q267" s="2384"/>
      <c r="R267" s="2616"/>
      <c r="S267" s="2616"/>
      <c r="U267" s="2605"/>
      <c r="V267" s="2605"/>
      <c r="W267" s="2605"/>
      <c r="X267" s="2605"/>
      <c r="Y267" s="2605"/>
      <c r="Z267" s="2605"/>
      <c r="AA267" s="2605"/>
      <c r="AB267" s="2605"/>
      <c r="AC267" s="2605"/>
      <c r="AD267" s="2605"/>
      <c r="AE267" s="2352"/>
      <c r="AF267" s="2352"/>
    </row>
    <row r="268" spans="1:32">
      <c r="A268" s="2165" t="s">
        <v>1928</v>
      </c>
      <c r="B268" s="2167">
        <v>2011</v>
      </c>
      <c r="C268" s="2167"/>
      <c r="D268" s="2167">
        <v>2012</v>
      </c>
      <c r="E268" s="2167"/>
      <c r="F268" s="2443"/>
      <c r="G268" s="2444"/>
      <c r="H268" s="2444"/>
      <c r="I268" s="2445"/>
      <c r="J268" s="2445"/>
      <c r="K268" s="2444"/>
      <c r="L268" s="2444"/>
      <c r="M268" s="2444"/>
      <c r="N268" s="2443"/>
      <c r="O268" s="2248"/>
      <c r="P268" s="2248"/>
      <c r="Q268" s="2248"/>
      <c r="S268" s="2606"/>
      <c r="T268" s="2606"/>
      <c r="U268" s="2605"/>
      <c r="V268" s="2605"/>
      <c r="W268" s="2605"/>
      <c r="X268" s="2605"/>
      <c r="Y268" s="2605"/>
      <c r="Z268" s="2605"/>
      <c r="AA268" s="2605"/>
      <c r="AB268" s="2605"/>
      <c r="AC268" s="2605"/>
      <c r="AD268" s="2605"/>
      <c r="AE268" s="2352"/>
      <c r="AF268" s="2352"/>
    </row>
    <row r="269" spans="1:32">
      <c r="A269" s="2166"/>
      <c r="B269" s="1503" t="s">
        <v>573</v>
      </c>
      <c r="C269" s="1442" t="s">
        <v>1865</v>
      </c>
      <c r="D269" s="1503" t="s">
        <v>573</v>
      </c>
      <c r="E269" s="1503" t="s">
        <v>1865</v>
      </c>
      <c r="F269" s="2384"/>
      <c r="G269" s="2385"/>
      <c r="H269" s="2385"/>
      <c r="I269" s="2386"/>
      <c r="J269" s="2386"/>
      <c r="K269" s="2385"/>
      <c r="L269" s="2385"/>
      <c r="M269" s="2385"/>
      <c r="N269" s="2384"/>
      <c r="O269" s="2248"/>
      <c r="P269" s="2248"/>
      <c r="Q269" s="2248"/>
      <c r="S269" s="2606"/>
      <c r="T269" s="2606"/>
      <c r="U269" s="2605"/>
      <c r="V269" s="2605"/>
      <c r="W269" s="2605"/>
      <c r="X269" s="2605"/>
      <c r="Y269" s="2605"/>
      <c r="Z269" s="2605"/>
      <c r="AA269" s="2605"/>
      <c r="AB269" s="2605"/>
      <c r="AC269" s="2605"/>
      <c r="AD269" s="2605"/>
      <c r="AE269" s="2352"/>
      <c r="AF269" s="2352"/>
    </row>
    <row r="270" spans="1:32">
      <c r="A270" s="1558" t="s">
        <v>0</v>
      </c>
      <c r="B270" s="1559">
        <v>181642</v>
      </c>
      <c r="C270" s="1559">
        <v>5524</v>
      </c>
      <c r="D270" s="1559">
        <v>181673.81232493359</v>
      </c>
      <c r="E270" s="1559">
        <v>5578.1142476884515</v>
      </c>
      <c r="F270" s="2446"/>
      <c r="G270" s="2447"/>
      <c r="H270" s="2447"/>
      <c r="I270" s="2448"/>
      <c r="J270" s="2448"/>
      <c r="K270" s="2447"/>
      <c r="L270" s="2447"/>
      <c r="M270" s="2447"/>
      <c r="N270" s="2446"/>
      <c r="O270" s="2248"/>
      <c r="P270" s="2248"/>
      <c r="Q270" s="2248"/>
      <c r="S270" s="2606"/>
      <c r="T270" s="2606"/>
      <c r="U270" s="2605"/>
      <c r="V270" s="2605"/>
      <c r="W270" s="2605"/>
      <c r="X270" s="2605"/>
      <c r="Y270" s="2605"/>
      <c r="Z270" s="2605"/>
      <c r="AA270" s="2605"/>
      <c r="AB270" s="2605"/>
      <c r="AC270" s="2605"/>
      <c r="AD270" s="2605"/>
      <c r="AE270" s="2352"/>
      <c r="AF270" s="2352"/>
    </row>
    <row r="271" spans="1:32">
      <c r="A271" s="1488" t="s">
        <v>1929</v>
      </c>
      <c r="B271" s="1560">
        <v>33649</v>
      </c>
      <c r="C271" s="1560">
        <v>982</v>
      </c>
      <c r="D271" s="1404">
        <v>33648.113719389788</v>
      </c>
      <c r="E271" s="1404">
        <v>984.20142602495548</v>
      </c>
      <c r="F271" s="2449"/>
      <c r="G271" s="2450"/>
      <c r="H271" s="2450"/>
      <c r="I271" s="2451"/>
      <c r="J271" s="2451"/>
      <c r="K271" s="2450"/>
      <c r="L271" s="2450"/>
      <c r="M271" s="2450"/>
      <c r="N271" s="2449"/>
      <c r="O271" s="2248"/>
      <c r="P271" s="2248"/>
      <c r="Q271" s="2248"/>
      <c r="S271" s="2606"/>
      <c r="T271" s="2606"/>
      <c r="U271" s="2605"/>
      <c r="V271" s="2605"/>
      <c r="W271" s="2605"/>
      <c r="X271" s="2605"/>
      <c r="Y271" s="2605"/>
      <c r="Z271" s="2605"/>
      <c r="AA271" s="2605"/>
      <c r="AB271" s="2605"/>
      <c r="AC271" s="2605"/>
      <c r="AD271" s="2605"/>
      <c r="AE271" s="2352"/>
      <c r="AF271" s="2352"/>
    </row>
    <row r="272" spans="1:32">
      <c r="A272" s="1488" t="s">
        <v>1930</v>
      </c>
      <c r="B272" s="1560">
        <v>9240</v>
      </c>
      <c r="C272" s="1560">
        <v>273</v>
      </c>
      <c r="D272" s="1404">
        <v>9242.6438795986614</v>
      </c>
      <c r="E272" s="1404">
        <v>273.4873015873016</v>
      </c>
      <c r="F272" s="2449"/>
      <c r="G272" s="2450"/>
      <c r="H272" s="2450"/>
      <c r="I272" s="2451"/>
      <c r="J272" s="2451"/>
      <c r="K272" s="2450"/>
      <c r="L272" s="2450"/>
      <c r="M272" s="2450"/>
      <c r="N272" s="2449"/>
      <c r="O272" s="2248"/>
      <c r="P272" s="2248"/>
      <c r="Q272" s="2248"/>
      <c r="S272" s="2606"/>
      <c r="T272" s="2606"/>
      <c r="U272" s="2605"/>
      <c r="V272" s="2605"/>
      <c r="W272" s="2605"/>
      <c r="X272" s="2605"/>
      <c r="Y272" s="2605"/>
      <c r="Z272" s="2605"/>
      <c r="AA272" s="2605"/>
      <c r="AB272" s="2605"/>
      <c r="AC272" s="2605"/>
      <c r="AD272" s="2605"/>
      <c r="AE272" s="2352"/>
      <c r="AF272" s="2352"/>
    </row>
    <row r="273" spans="1:32">
      <c r="A273" s="1488" t="s">
        <v>1931</v>
      </c>
      <c r="B273" s="1560">
        <v>11908</v>
      </c>
      <c r="C273" s="1560">
        <v>384</v>
      </c>
      <c r="D273" s="1404">
        <v>11910.487097922189</v>
      </c>
      <c r="E273" s="1404">
        <v>386.25714285714281</v>
      </c>
      <c r="F273" s="2449"/>
      <c r="G273" s="2450"/>
      <c r="H273" s="2450"/>
      <c r="I273" s="2451"/>
      <c r="J273" s="2451"/>
      <c r="K273" s="2450"/>
      <c r="L273" s="2450"/>
      <c r="M273" s="2450"/>
      <c r="N273" s="2449"/>
      <c r="O273" s="2248"/>
      <c r="P273" s="2248"/>
      <c r="Q273" s="2248"/>
      <c r="S273" s="2606"/>
      <c r="T273" s="2606"/>
      <c r="U273" s="2605"/>
      <c r="V273" s="2605"/>
      <c r="W273" s="2605"/>
      <c r="X273" s="2605"/>
      <c r="Y273" s="2605"/>
      <c r="Z273" s="2605"/>
      <c r="AA273" s="2605"/>
      <c r="AB273" s="2605"/>
      <c r="AC273" s="2605"/>
      <c r="AD273" s="2605"/>
      <c r="AE273" s="2352"/>
      <c r="AF273" s="2352"/>
    </row>
    <row r="274" spans="1:32">
      <c r="A274" s="1488" t="s">
        <v>1932</v>
      </c>
      <c r="B274" s="1560">
        <v>5127</v>
      </c>
      <c r="C274" s="1560">
        <v>152</v>
      </c>
      <c r="D274" s="1404">
        <v>5127</v>
      </c>
      <c r="E274" s="1404">
        <v>152</v>
      </c>
      <c r="F274" s="2449"/>
      <c r="G274" s="2450"/>
      <c r="H274" s="2450"/>
      <c r="I274" s="2451"/>
      <c r="J274" s="2451"/>
      <c r="K274" s="2450"/>
      <c r="L274" s="2450"/>
      <c r="M274" s="2450"/>
      <c r="N274" s="2449"/>
      <c r="O274" s="2248"/>
      <c r="P274" s="2248"/>
      <c r="Q274" s="2248"/>
      <c r="S274" s="2606"/>
      <c r="T274" s="2606"/>
      <c r="U274" s="2605"/>
      <c r="V274" s="2605"/>
      <c r="W274" s="2605"/>
      <c r="X274" s="2605"/>
      <c r="Y274" s="2605"/>
      <c r="Z274" s="2605"/>
      <c r="AA274" s="2605"/>
      <c r="AB274" s="2605"/>
      <c r="AC274" s="2605"/>
      <c r="AD274" s="2605"/>
      <c r="AE274" s="2352"/>
      <c r="AF274" s="2352"/>
    </row>
    <row r="275" spans="1:32">
      <c r="A275" s="1488" t="s">
        <v>1933</v>
      </c>
      <c r="B275" s="1560">
        <v>14627</v>
      </c>
      <c r="C275" s="1560">
        <v>354</v>
      </c>
      <c r="D275" s="1404">
        <v>14627.412680544387</v>
      </c>
      <c r="E275" s="1404">
        <v>357.26817496229256</v>
      </c>
      <c r="F275" s="2449"/>
      <c r="G275" s="2450"/>
      <c r="H275" s="2450"/>
      <c r="I275" s="2451"/>
      <c r="J275" s="2451"/>
      <c r="K275" s="2450"/>
      <c r="L275" s="2450"/>
      <c r="M275" s="2450"/>
      <c r="N275" s="2449"/>
      <c r="O275" s="2248"/>
      <c r="P275" s="2248"/>
      <c r="Q275" s="2248"/>
      <c r="S275" s="2606"/>
      <c r="T275" s="2606"/>
      <c r="U275" s="2605"/>
      <c r="V275" s="2605"/>
      <c r="W275" s="2605"/>
      <c r="X275" s="2605"/>
      <c r="Y275" s="2605"/>
      <c r="Z275" s="2605"/>
      <c r="AA275" s="2605"/>
      <c r="AB275" s="2605"/>
      <c r="AC275" s="2605"/>
      <c r="AD275" s="2605"/>
      <c r="AE275" s="2352"/>
      <c r="AF275" s="2352"/>
    </row>
    <row r="276" spans="1:32">
      <c r="A276" s="1488" t="s">
        <v>1934</v>
      </c>
      <c r="B276" s="1560">
        <v>5721</v>
      </c>
      <c r="C276" s="1560">
        <v>158</v>
      </c>
      <c r="D276" s="1404">
        <v>5720.1148467547901</v>
      </c>
      <c r="E276" s="1404">
        <v>160</v>
      </c>
      <c r="F276" s="2449"/>
      <c r="G276" s="2450"/>
      <c r="H276" s="2450"/>
      <c r="I276" s="2451"/>
      <c r="J276" s="2451"/>
      <c r="K276" s="2450"/>
      <c r="L276" s="2450"/>
      <c r="M276" s="2450"/>
      <c r="N276" s="2449"/>
      <c r="O276" s="2248"/>
      <c r="P276" s="2248"/>
      <c r="Q276" s="2248"/>
      <c r="S276" s="2606"/>
      <c r="T276" s="2606"/>
      <c r="U276" s="2605"/>
      <c r="V276" s="2605"/>
      <c r="W276" s="2605"/>
      <c r="X276" s="2605"/>
      <c r="Y276" s="2605"/>
      <c r="Z276" s="2605"/>
      <c r="AA276" s="2605"/>
      <c r="AB276" s="2605"/>
      <c r="AC276" s="2605"/>
      <c r="AD276" s="2605"/>
      <c r="AE276" s="2352"/>
      <c r="AF276" s="2352"/>
    </row>
    <row r="277" spans="1:32">
      <c r="A277" s="1488" t="s">
        <v>1935</v>
      </c>
      <c r="B277" s="1560">
        <v>5341</v>
      </c>
      <c r="C277" s="1560">
        <v>183</v>
      </c>
      <c r="D277" s="1404">
        <v>5369.0352029402366</v>
      </c>
      <c r="E277" s="1404">
        <v>182.33333333333334</v>
      </c>
      <c r="F277" s="2449"/>
      <c r="G277" s="2450"/>
      <c r="H277" s="2450"/>
      <c r="I277" s="2451"/>
      <c r="J277" s="2451"/>
      <c r="K277" s="2450"/>
      <c r="L277" s="2450"/>
      <c r="M277" s="2450"/>
      <c r="N277" s="2449"/>
      <c r="O277" s="2248"/>
      <c r="P277" s="2248"/>
      <c r="Q277" s="2248"/>
      <c r="S277" s="2606"/>
      <c r="T277" s="2606"/>
      <c r="U277" s="2605"/>
      <c r="V277" s="2605"/>
      <c r="W277" s="2605"/>
      <c r="X277" s="2605"/>
      <c r="Y277" s="2605"/>
      <c r="Z277" s="2605"/>
      <c r="AA277" s="2605"/>
      <c r="AB277" s="2605"/>
      <c r="AC277" s="2605"/>
      <c r="AD277" s="2605"/>
      <c r="AE277" s="2352"/>
      <c r="AF277" s="2352"/>
    </row>
    <row r="278" spans="1:32">
      <c r="A278" s="1488" t="s">
        <v>1936</v>
      </c>
      <c r="B278" s="1560">
        <v>1972</v>
      </c>
      <c r="C278" s="1560">
        <v>68</v>
      </c>
      <c r="D278" s="1404">
        <v>1971.3666666666666</v>
      </c>
      <c r="E278" s="1404">
        <v>69</v>
      </c>
      <c r="F278" s="2449"/>
      <c r="G278" s="2450"/>
      <c r="H278" s="2450"/>
      <c r="I278" s="2451"/>
      <c r="J278" s="2451"/>
      <c r="K278" s="2450"/>
      <c r="L278" s="2450"/>
      <c r="M278" s="2450"/>
      <c r="N278" s="2449"/>
      <c r="O278" s="2248"/>
      <c r="P278" s="2248"/>
      <c r="Q278" s="2248"/>
      <c r="S278" s="2606"/>
      <c r="T278" s="2606"/>
      <c r="U278" s="2605"/>
      <c r="V278" s="2605"/>
      <c r="W278" s="2605"/>
      <c r="X278" s="2605"/>
      <c r="Y278" s="2605"/>
      <c r="Z278" s="2605"/>
      <c r="AA278" s="2605"/>
      <c r="AB278" s="2605"/>
      <c r="AC278" s="2605"/>
      <c r="AD278" s="2605"/>
      <c r="AE278" s="2352"/>
      <c r="AF278" s="2352"/>
    </row>
    <row r="279" spans="1:32">
      <c r="A279" s="1488" t="s">
        <v>1937</v>
      </c>
      <c r="B279" s="1560">
        <v>1116</v>
      </c>
      <c r="C279" s="1560">
        <v>103</v>
      </c>
      <c r="D279" s="1404">
        <v>1114.1525641025642</v>
      </c>
      <c r="E279" s="1404">
        <v>144.43181818181819</v>
      </c>
      <c r="F279" s="2449"/>
      <c r="G279" s="2450"/>
      <c r="H279" s="2450"/>
      <c r="I279" s="2451"/>
      <c r="J279" s="2451"/>
      <c r="K279" s="2450"/>
      <c r="L279" s="2450"/>
      <c r="M279" s="2450"/>
      <c r="N279" s="2449"/>
      <c r="O279" s="2248"/>
      <c r="P279" s="2248"/>
      <c r="Q279" s="2248"/>
      <c r="S279" s="2606"/>
      <c r="T279" s="2606"/>
      <c r="U279" s="2605"/>
      <c r="V279" s="2605"/>
      <c r="W279" s="2605"/>
      <c r="X279" s="2605"/>
      <c r="Y279" s="2605"/>
      <c r="Z279" s="2605"/>
      <c r="AA279" s="2605"/>
      <c r="AB279" s="2605"/>
      <c r="AC279" s="2605"/>
      <c r="AD279" s="2605"/>
      <c r="AE279" s="2352"/>
      <c r="AF279" s="2352"/>
    </row>
    <row r="280" spans="1:32">
      <c r="A280" s="1488" t="s">
        <v>1938</v>
      </c>
      <c r="B280" s="1560">
        <v>1540</v>
      </c>
      <c r="C280" s="1560">
        <v>47</v>
      </c>
      <c r="D280" s="1404">
        <v>1540</v>
      </c>
      <c r="E280" s="1404">
        <v>46.666666666666664</v>
      </c>
      <c r="F280" s="2449"/>
      <c r="G280" s="2450"/>
      <c r="H280" s="2450"/>
      <c r="I280" s="2451"/>
      <c r="J280" s="2451"/>
      <c r="K280" s="2450"/>
      <c r="L280" s="2450"/>
      <c r="M280" s="2450"/>
      <c r="N280" s="2449"/>
      <c r="O280" s="2248"/>
      <c r="P280" s="2248"/>
      <c r="Q280" s="2248"/>
      <c r="S280" s="2606"/>
      <c r="T280" s="2606"/>
      <c r="U280" s="2605"/>
      <c r="V280" s="2605"/>
      <c r="W280" s="2605"/>
      <c r="X280" s="2605"/>
      <c r="Y280" s="2605"/>
      <c r="Z280" s="2605"/>
      <c r="AA280" s="2605"/>
      <c r="AB280" s="2605"/>
      <c r="AC280" s="2605"/>
      <c r="AD280" s="2605"/>
      <c r="AE280" s="2352"/>
      <c r="AF280" s="2352"/>
    </row>
    <row r="281" spans="1:32">
      <c r="A281" s="1505" t="s">
        <v>1939</v>
      </c>
      <c r="B281" s="1560">
        <v>91249</v>
      </c>
      <c r="C281" s="1560">
        <v>2815</v>
      </c>
      <c r="D281" s="1404">
        <v>91251.48566701432</v>
      </c>
      <c r="E281" s="1404">
        <v>2817.4683840749412</v>
      </c>
      <c r="F281" s="2449"/>
      <c r="G281" s="2450"/>
      <c r="H281" s="2450"/>
      <c r="I281" s="2451"/>
      <c r="J281" s="2451"/>
      <c r="K281" s="2450"/>
      <c r="L281" s="2450"/>
      <c r="M281" s="2450"/>
      <c r="N281" s="2449"/>
      <c r="O281" s="2248"/>
      <c r="P281" s="2248"/>
      <c r="Q281" s="2248"/>
      <c r="S281" s="2606"/>
      <c r="T281" s="2606"/>
      <c r="U281" s="2605"/>
      <c r="V281" s="2605"/>
      <c r="W281" s="2605"/>
      <c r="X281" s="2605"/>
      <c r="Y281" s="2605"/>
      <c r="Z281" s="2605"/>
      <c r="AA281" s="2605"/>
      <c r="AB281" s="2605"/>
      <c r="AC281" s="2605"/>
      <c r="AD281" s="2605"/>
      <c r="AE281" s="2352"/>
      <c r="AF281" s="2352"/>
    </row>
    <row r="282" spans="1:32">
      <c r="A282" s="1488" t="s">
        <v>1</v>
      </c>
      <c r="B282" s="1561">
        <v>152</v>
      </c>
      <c r="C282" s="1561">
        <v>5</v>
      </c>
      <c r="D282" s="1562">
        <v>152</v>
      </c>
      <c r="E282" s="1562">
        <v>5</v>
      </c>
      <c r="F282" s="2449"/>
      <c r="G282" s="2450"/>
      <c r="H282" s="2450"/>
      <c r="I282" s="2451"/>
      <c r="J282" s="2451"/>
      <c r="K282" s="2450"/>
      <c r="L282" s="2450"/>
      <c r="M282" s="2450"/>
      <c r="N282" s="2449"/>
      <c r="O282" s="2248"/>
      <c r="P282" s="2248"/>
      <c r="Q282" s="2248"/>
      <c r="S282" s="2606"/>
      <c r="T282" s="2606"/>
      <c r="U282" s="2605"/>
      <c r="V282" s="2605"/>
      <c r="W282" s="2605"/>
      <c r="X282" s="2605"/>
      <c r="Y282" s="2605"/>
      <c r="Z282" s="2605"/>
      <c r="AA282" s="2605"/>
      <c r="AB282" s="2605"/>
      <c r="AC282" s="2605"/>
      <c r="AD282" s="2605"/>
      <c r="AE282" s="2352"/>
      <c r="AF282" s="2352"/>
    </row>
    <row r="283" spans="1:32">
      <c r="A283" s="1563" t="s">
        <v>1866</v>
      </c>
      <c r="B283" s="1560"/>
      <c r="C283" s="1560"/>
      <c r="D283" s="1560"/>
      <c r="E283" s="1412"/>
      <c r="F283" s="2322"/>
      <c r="G283" s="2387"/>
      <c r="H283" s="2387"/>
      <c r="I283" s="2388"/>
      <c r="J283" s="2388"/>
      <c r="K283" s="2387"/>
      <c r="L283" s="2387"/>
      <c r="M283" s="2387"/>
      <c r="N283" s="2322"/>
      <c r="O283" s="2322"/>
      <c r="P283" s="2322"/>
      <c r="Q283" s="2322"/>
      <c r="U283" s="2605"/>
      <c r="V283" s="2605"/>
      <c r="W283" s="2605"/>
      <c r="X283" s="2605"/>
      <c r="Y283" s="2605"/>
      <c r="Z283" s="2605"/>
      <c r="AA283" s="2605"/>
      <c r="AB283" s="2605"/>
      <c r="AC283" s="2605"/>
      <c r="AD283" s="2605"/>
      <c r="AE283" s="2352"/>
      <c r="AF283" s="2352"/>
    </row>
    <row r="284" spans="1:32">
      <c r="A284" s="1564" t="s">
        <v>1940</v>
      </c>
      <c r="B284" s="1496"/>
      <c r="C284" s="1495"/>
      <c r="D284" s="1495"/>
      <c r="E284" s="1412"/>
      <c r="F284" s="2322"/>
      <c r="G284" s="2387"/>
      <c r="H284" s="2387"/>
      <c r="I284" s="2388"/>
      <c r="J284" s="2388"/>
      <c r="K284" s="2387"/>
      <c r="L284" s="2387"/>
      <c r="M284" s="2387"/>
      <c r="N284" s="2322"/>
      <c r="O284" s="2322"/>
      <c r="P284" s="2322"/>
      <c r="Q284" s="2322"/>
      <c r="U284" s="2605"/>
      <c r="V284" s="2605"/>
      <c r="W284" s="2605"/>
      <c r="X284" s="2605"/>
      <c r="Y284" s="2605"/>
      <c r="Z284" s="2605"/>
      <c r="AA284" s="2605"/>
      <c r="AB284" s="2605"/>
      <c r="AC284" s="2605"/>
      <c r="AD284" s="2605"/>
      <c r="AE284" s="2352"/>
      <c r="AF284" s="2352"/>
    </row>
    <row r="285" spans="1:32">
      <c r="A285" s="1497"/>
      <c r="B285" s="1496"/>
      <c r="C285" s="1495"/>
      <c r="D285" s="1495"/>
      <c r="E285" s="1412"/>
      <c r="F285" s="2322"/>
      <c r="G285" s="2387"/>
      <c r="H285" s="2387"/>
      <c r="I285" s="2388"/>
      <c r="J285" s="2388"/>
      <c r="K285" s="2387"/>
      <c r="L285" s="2387"/>
      <c r="M285" s="2387"/>
      <c r="N285" s="2322"/>
      <c r="O285" s="2322"/>
      <c r="P285" s="2322"/>
      <c r="Q285" s="2322"/>
      <c r="U285" s="2605"/>
      <c r="V285" s="2605"/>
      <c r="W285" s="2605"/>
      <c r="X285" s="2605"/>
      <c r="Y285" s="2605"/>
      <c r="Z285" s="2605"/>
      <c r="AA285" s="2605"/>
      <c r="AB285" s="2605"/>
      <c r="AC285" s="2605"/>
      <c r="AD285" s="2605"/>
      <c r="AE285" s="2352"/>
      <c r="AF285" s="2352"/>
    </row>
    <row r="286" spans="1:32" ht="15">
      <c r="A286" s="1555" t="s">
        <v>1941</v>
      </c>
      <c r="B286" s="1496"/>
      <c r="C286" s="1556"/>
      <c r="D286" s="1556"/>
      <c r="E286" s="1412"/>
      <c r="F286" s="2322"/>
      <c r="G286" s="2387"/>
      <c r="H286" s="2387"/>
      <c r="I286" s="2388"/>
      <c r="J286" s="2388"/>
      <c r="K286" s="2387"/>
      <c r="L286" s="2387"/>
      <c r="M286" s="2387"/>
      <c r="N286" s="2322"/>
      <c r="O286" s="2322"/>
      <c r="P286" s="2322"/>
      <c r="Q286" s="2322"/>
      <c r="U286" s="2605"/>
      <c r="V286" s="2605"/>
      <c r="W286" s="2605"/>
      <c r="X286" s="2605"/>
      <c r="Y286" s="2605"/>
      <c r="Z286" s="2605"/>
      <c r="AA286" s="2605"/>
      <c r="AB286" s="2605"/>
      <c r="AC286" s="2605"/>
      <c r="AD286" s="2605"/>
      <c r="AE286" s="2352"/>
      <c r="AF286" s="2352"/>
    </row>
    <row r="287" spans="1:32">
      <c r="A287" s="1480" t="s">
        <v>1864</v>
      </c>
      <c r="B287" s="1440"/>
      <c r="C287" s="1557"/>
      <c r="D287" s="1556"/>
      <c r="E287" s="1412"/>
      <c r="F287" s="2322"/>
      <c r="G287" s="2387"/>
      <c r="H287" s="2387"/>
      <c r="I287" s="2388"/>
      <c r="J287" s="2388"/>
      <c r="K287" s="2387"/>
      <c r="L287" s="2387"/>
      <c r="M287" s="2387"/>
      <c r="N287" s="2322"/>
      <c r="O287" s="2322"/>
      <c r="P287" s="2322"/>
      <c r="Q287" s="2322"/>
      <c r="U287" s="2605"/>
      <c r="V287" s="2605"/>
      <c r="W287" s="2605"/>
      <c r="X287" s="2605"/>
      <c r="Y287" s="2605"/>
      <c r="Z287" s="2605"/>
      <c r="AA287" s="2605"/>
      <c r="AB287" s="2605"/>
      <c r="AC287" s="2605"/>
      <c r="AD287" s="2605"/>
      <c r="AE287" s="2352"/>
      <c r="AF287" s="2352"/>
    </row>
    <row r="288" spans="1:32">
      <c r="A288" s="2165" t="s">
        <v>1928</v>
      </c>
      <c r="B288" s="2167">
        <v>2011</v>
      </c>
      <c r="C288" s="2167"/>
      <c r="D288" s="2167">
        <v>2012</v>
      </c>
      <c r="E288" s="2167"/>
      <c r="F288" s="2443"/>
      <c r="G288" s="2444"/>
      <c r="H288" s="2444"/>
      <c r="I288" s="2445"/>
      <c r="J288" s="2445"/>
      <c r="K288" s="2444"/>
      <c r="L288" s="2444"/>
      <c r="M288" s="2444"/>
      <c r="N288" s="2443"/>
      <c r="O288" s="2248"/>
      <c r="P288" s="2248"/>
      <c r="Q288" s="2248"/>
      <c r="S288" s="2606"/>
      <c r="T288" s="2606"/>
      <c r="U288" s="2605"/>
      <c r="V288" s="2605"/>
      <c r="W288" s="2605"/>
      <c r="X288" s="2605"/>
      <c r="Y288" s="2605"/>
      <c r="Z288" s="2605"/>
      <c r="AA288" s="2605"/>
      <c r="AB288" s="2605"/>
      <c r="AC288" s="2605"/>
      <c r="AD288" s="2605"/>
      <c r="AE288" s="2352"/>
      <c r="AF288" s="2352"/>
    </row>
    <row r="289" spans="1:32">
      <c r="A289" s="2166"/>
      <c r="B289" s="1503" t="s">
        <v>573</v>
      </c>
      <c r="C289" s="1442" t="s">
        <v>1865</v>
      </c>
      <c r="D289" s="1503" t="s">
        <v>573</v>
      </c>
      <c r="E289" s="1503" t="s">
        <v>1865</v>
      </c>
      <c r="F289" s="2384"/>
      <c r="G289" s="2385"/>
      <c r="H289" s="2385"/>
      <c r="I289" s="2386"/>
      <c r="J289" s="2386"/>
      <c r="K289" s="2385"/>
      <c r="L289" s="2385"/>
      <c r="M289" s="2385"/>
      <c r="N289" s="2384"/>
      <c r="O289" s="2248"/>
      <c r="P289" s="2248"/>
      <c r="Q289" s="2248"/>
      <c r="S289" s="2606"/>
      <c r="T289" s="2606"/>
      <c r="U289" s="2605"/>
      <c r="V289" s="2605"/>
      <c r="W289" s="2605"/>
      <c r="X289" s="2605"/>
      <c r="Y289" s="2605"/>
      <c r="Z289" s="2605"/>
      <c r="AA289" s="2605"/>
      <c r="AB289" s="2605"/>
      <c r="AC289" s="2605"/>
      <c r="AD289" s="2605"/>
      <c r="AE289" s="2352"/>
      <c r="AF289" s="2352"/>
    </row>
    <row r="290" spans="1:32">
      <c r="A290" s="1558" t="s">
        <v>0</v>
      </c>
      <c r="B290" s="1565">
        <v>54875</v>
      </c>
      <c r="C290" s="1565">
        <v>1344</v>
      </c>
      <c r="D290" s="1565">
        <v>54875.5</v>
      </c>
      <c r="E290" s="1565">
        <v>1344</v>
      </c>
      <c r="F290" s="2452"/>
      <c r="G290" s="2453"/>
      <c r="H290" s="2453"/>
      <c r="I290" s="2454"/>
      <c r="J290" s="2454"/>
      <c r="K290" s="2453"/>
      <c r="L290" s="2453"/>
      <c r="M290" s="2453"/>
      <c r="N290" s="2452"/>
      <c r="O290" s="2248"/>
      <c r="P290" s="2248"/>
      <c r="Q290" s="2248"/>
      <c r="S290" s="2606"/>
      <c r="T290" s="2606"/>
      <c r="U290" s="2605"/>
      <c r="V290" s="2605"/>
      <c r="W290" s="2605"/>
      <c r="X290" s="2605"/>
      <c r="Y290" s="2605"/>
      <c r="Z290" s="2605"/>
      <c r="AA290" s="2605"/>
      <c r="AB290" s="2605"/>
      <c r="AC290" s="2605"/>
      <c r="AD290" s="2605"/>
      <c r="AE290" s="2352"/>
      <c r="AF290" s="2352"/>
    </row>
    <row r="291" spans="1:32">
      <c r="A291" s="1488" t="s">
        <v>1929</v>
      </c>
      <c r="B291" s="1566">
        <v>3000</v>
      </c>
      <c r="C291" s="1567">
        <v>75</v>
      </c>
      <c r="D291" s="1404">
        <v>3000.5</v>
      </c>
      <c r="E291" s="1404">
        <v>75</v>
      </c>
      <c r="F291" s="2455"/>
      <c r="G291" s="2456"/>
      <c r="H291" s="2456"/>
      <c r="I291" s="2457"/>
      <c r="J291" s="2457"/>
      <c r="K291" s="2456"/>
      <c r="L291" s="2456"/>
      <c r="M291" s="2456"/>
      <c r="N291" s="2455"/>
      <c r="O291" s="2248"/>
      <c r="P291" s="2248"/>
      <c r="Q291" s="2248"/>
      <c r="S291" s="2606"/>
      <c r="T291" s="2606"/>
      <c r="U291" s="2605"/>
      <c r="V291" s="2605"/>
      <c r="W291" s="2605"/>
      <c r="X291" s="2605"/>
      <c r="Y291" s="2605"/>
      <c r="Z291" s="2605"/>
      <c r="AA291" s="2605"/>
      <c r="AB291" s="2605"/>
      <c r="AC291" s="2605"/>
      <c r="AD291" s="2605"/>
      <c r="AE291" s="2352"/>
      <c r="AF291" s="2352"/>
    </row>
    <row r="292" spans="1:32">
      <c r="A292" s="1488" t="s">
        <v>1930</v>
      </c>
      <c r="B292" s="1566">
        <v>250</v>
      </c>
      <c r="C292" s="1567">
        <v>6</v>
      </c>
      <c r="D292" s="1404">
        <v>250</v>
      </c>
      <c r="E292" s="1404">
        <v>6</v>
      </c>
      <c r="F292" s="2455"/>
      <c r="G292" s="2456"/>
      <c r="H292" s="2456"/>
      <c r="I292" s="2457"/>
      <c r="J292" s="2457"/>
      <c r="K292" s="2456"/>
      <c r="L292" s="2456"/>
      <c r="M292" s="2456"/>
      <c r="N292" s="2455"/>
      <c r="O292" s="2248"/>
      <c r="P292" s="2248"/>
      <c r="Q292" s="2248"/>
      <c r="S292" s="2606"/>
      <c r="T292" s="2606"/>
      <c r="U292" s="2605"/>
      <c r="V292" s="2605"/>
      <c r="W292" s="2605"/>
      <c r="X292" s="2605"/>
      <c r="Y292" s="2605"/>
      <c r="Z292" s="2605"/>
      <c r="AA292" s="2605"/>
      <c r="AB292" s="2605"/>
      <c r="AC292" s="2605"/>
      <c r="AD292" s="2605"/>
      <c r="AE292" s="2352"/>
      <c r="AF292" s="2352"/>
    </row>
    <row r="293" spans="1:32">
      <c r="A293" s="1488" t="s">
        <v>1931</v>
      </c>
      <c r="B293" s="1566">
        <v>500</v>
      </c>
      <c r="C293" s="1567">
        <v>12</v>
      </c>
      <c r="D293" s="1404">
        <v>500</v>
      </c>
      <c r="E293" s="1404">
        <v>12</v>
      </c>
      <c r="F293" s="2455"/>
      <c r="G293" s="2456"/>
      <c r="H293" s="2456"/>
      <c r="I293" s="2457"/>
      <c r="J293" s="2457"/>
      <c r="K293" s="2456"/>
      <c r="L293" s="2456"/>
      <c r="M293" s="2456"/>
      <c r="N293" s="2455"/>
      <c r="O293" s="2248"/>
      <c r="P293" s="2248"/>
      <c r="Q293" s="2248"/>
      <c r="S293" s="2606"/>
      <c r="T293" s="2606"/>
      <c r="U293" s="2605"/>
      <c r="V293" s="2605"/>
      <c r="W293" s="2605"/>
      <c r="X293" s="2605"/>
      <c r="Y293" s="2605"/>
      <c r="Z293" s="2605"/>
      <c r="AA293" s="2605"/>
      <c r="AB293" s="2605"/>
      <c r="AC293" s="2605"/>
      <c r="AD293" s="2605"/>
      <c r="AE293" s="2352"/>
      <c r="AF293" s="2352"/>
    </row>
    <row r="294" spans="1:32">
      <c r="A294" s="1488" t="s">
        <v>1932</v>
      </c>
      <c r="B294" s="1566">
        <v>300</v>
      </c>
      <c r="C294" s="1567">
        <v>8</v>
      </c>
      <c r="D294" s="1404">
        <v>300</v>
      </c>
      <c r="E294" s="1404">
        <v>8</v>
      </c>
      <c r="F294" s="2455"/>
      <c r="G294" s="2456"/>
      <c r="H294" s="2456"/>
      <c r="I294" s="2457"/>
      <c r="J294" s="2457"/>
      <c r="K294" s="2456"/>
      <c r="L294" s="2456"/>
      <c r="M294" s="2456"/>
      <c r="N294" s="2455"/>
      <c r="O294" s="2248"/>
      <c r="P294" s="2248"/>
      <c r="Q294" s="2248"/>
      <c r="S294" s="2606"/>
      <c r="T294" s="2606"/>
      <c r="U294" s="2605"/>
      <c r="V294" s="2605"/>
      <c r="W294" s="2605"/>
      <c r="X294" s="2605"/>
      <c r="Y294" s="2605"/>
      <c r="Z294" s="2605"/>
      <c r="AA294" s="2605"/>
      <c r="AB294" s="2605"/>
      <c r="AC294" s="2605"/>
      <c r="AD294" s="2605"/>
      <c r="AE294" s="2352"/>
      <c r="AF294" s="2352"/>
    </row>
    <row r="295" spans="1:32">
      <c r="A295" s="1488" t="s">
        <v>1933</v>
      </c>
      <c r="B295" s="1566">
        <v>300</v>
      </c>
      <c r="C295" s="1567">
        <v>2</v>
      </c>
      <c r="D295" s="1404">
        <v>300</v>
      </c>
      <c r="E295" s="1404">
        <v>2</v>
      </c>
      <c r="F295" s="2455"/>
      <c r="G295" s="2456"/>
      <c r="H295" s="2456"/>
      <c r="I295" s="2457"/>
      <c r="J295" s="2457"/>
      <c r="K295" s="2456"/>
      <c r="L295" s="2456"/>
      <c r="M295" s="2456"/>
      <c r="N295" s="2455"/>
      <c r="O295" s="2248"/>
      <c r="P295" s="2248"/>
      <c r="Q295" s="2248"/>
      <c r="S295" s="2606"/>
      <c r="T295" s="2606"/>
      <c r="U295" s="2605"/>
      <c r="V295" s="2605"/>
      <c r="W295" s="2605"/>
      <c r="X295" s="2605"/>
      <c r="Y295" s="2605"/>
      <c r="Z295" s="2605"/>
      <c r="AA295" s="2605"/>
      <c r="AB295" s="2605"/>
      <c r="AC295" s="2605"/>
      <c r="AD295" s="2605"/>
      <c r="AE295" s="2352"/>
      <c r="AF295" s="2352"/>
    </row>
    <row r="296" spans="1:32">
      <c r="A296" s="1488" t="s">
        <v>1934</v>
      </c>
      <c r="B296" s="1566">
        <v>400</v>
      </c>
      <c r="C296" s="1567">
        <v>1</v>
      </c>
      <c r="D296" s="1404">
        <v>400</v>
      </c>
      <c r="E296" s="1404">
        <v>1</v>
      </c>
      <c r="F296" s="2455"/>
      <c r="G296" s="2456"/>
      <c r="H296" s="2456"/>
      <c r="I296" s="2457"/>
      <c r="J296" s="2457"/>
      <c r="K296" s="2456"/>
      <c r="L296" s="2456"/>
      <c r="M296" s="2456"/>
      <c r="N296" s="2455"/>
      <c r="O296" s="2248"/>
      <c r="P296" s="2248"/>
      <c r="Q296" s="2248"/>
      <c r="S296" s="2606"/>
      <c r="T296" s="2606"/>
      <c r="U296" s="2605"/>
      <c r="V296" s="2605"/>
      <c r="W296" s="2605"/>
      <c r="X296" s="2605"/>
      <c r="Y296" s="2605"/>
      <c r="Z296" s="2605"/>
      <c r="AA296" s="2605"/>
      <c r="AB296" s="2605"/>
      <c r="AC296" s="2605"/>
      <c r="AD296" s="2605"/>
      <c r="AE296" s="2352"/>
      <c r="AF296" s="2352"/>
    </row>
    <row r="297" spans="1:32">
      <c r="A297" s="1488" t="s">
        <v>1935</v>
      </c>
      <c r="B297" s="1568">
        <v>0</v>
      </c>
      <c r="C297" s="1567">
        <v>0</v>
      </c>
      <c r="D297" s="1569">
        <v>0</v>
      </c>
      <c r="E297" s="1569">
        <v>0</v>
      </c>
      <c r="F297" s="2455"/>
      <c r="G297" s="2456"/>
      <c r="H297" s="2456"/>
      <c r="I297" s="2457"/>
      <c r="J297" s="2457"/>
      <c r="K297" s="2456"/>
      <c r="L297" s="2456"/>
      <c r="M297" s="2456"/>
      <c r="N297" s="2455"/>
      <c r="O297" s="2248"/>
      <c r="P297" s="2248"/>
      <c r="Q297" s="2248"/>
      <c r="S297" s="2606"/>
      <c r="T297" s="2606"/>
      <c r="U297" s="2605"/>
      <c r="V297" s="2605"/>
      <c r="W297" s="2605"/>
      <c r="X297" s="2605"/>
      <c r="Y297" s="2605"/>
      <c r="Z297" s="2605"/>
      <c r="AA297" s="2605"/>
      <c r="AB297" s="2605"/>
      <c r="AC297" s="2605"/>
      <c r="AD297" s="2605"/>
      <c r="AE297" s="2352"/>
      <c r="AF297" s="2352"/>
    </row>
    <row r="298" spans="1:32">
      <c r="A298" s="1488" t="s">
        <v>1936</v>
      </c>
      <c r="B298" s="1568">
        <v>0</v>
      </c>
      <c r="C298" s="1567">
        <v>0</v>
      </c>
      <c r="D298" s="1569">
        <v>0</v>
      </c>
      <c r="E298" s="1569">
        <v>0</v>
      </c>
      <c r="F298" s="2455"/>
      <c r="G298" s="2456"/>
      <c r="H298" s="2456"/>
      <c r="I298" s="2457"/>
      <c r="J298" s="2457"/>
      <c r="K298" s="2456"/>
      <c r="L298" s="2456"/>
      <c r="M298" s="2456"/>
      <c r="N298" s="2455"/>
      <c r="O298" s="2248"/>
      <c r="P298" s="2248"/>
      <c r="Q298" s="2248"/>
      <c r="S298" s="2606"/>
      <c r="T298" s="2606"/>
      <c r="U298" s="2605"/>
      <c r="V298" s="2605"/>
      <c r="W298" s="2605"/>
      <c r="X298" s="2605"/>
      <c r="Y298" s="2605"/>
      <c r="Z298" s="2605"/>
      <c r="AA298" s="2605"/>
      <c r="AB298" s="2605"/>
      <c r="AC298" s="2605"/>
      <c r="AD298" s="2605"/>
      <c r="AE298" s="2352"/>
      <c r="AF298" s="2352"/>
    </row>
    <row r="299" spans="1:32">
      <c r="A299" s="1488" t="s">
        <v>1937</v>
      </c>
      <c r="B299" s="1568">
        <v>0</v>
      </c>
      <c r="C299" s="1567">
        <v>0</v>
      </c>
      <c r="D299" s="1569">
        <v>0</v>
      </c>
      <c r="E299" s="1569">
        <v>0</v>
      </c>
      <c r="F299" s="2455"/>
      <c r="G299" s="2456"/>
      <c r="H299" s="2456"/>
      <c r="I299" s="2457"/>
      <c r="J299" s="2457"/>
      <c r="K299" s="2456"/>
      <c r="L299" s="2456"/>
      <c r="M299" s="2456"/>
      <c r="N299" s="2455"/>
      <c r="O299" s="2248"/>
      <c r="P299" s="2248"/>
      <c r="Q299" s="2248"/>
      <c r="S299" s="2606"/>
      <c r="T299" s="2606"/>
      <c r="U299" s="2605"/>
      <c r="V299" s="2605"/>
      <c r="W299" s="2605"/>
      <c r="X299" s="2605"/>
      <c r="Y299" s="2605"/>
      <c r="Z299" s="2605"/>
      <c r="AA299" s="2605"/>
      <c r="AB299" s="2605"/>
      <c r="AC299" s="2605"/>
      <c r="AD299" s="2605"/>
      <c r="AE299" s="2352"/>
      <c r="AF299" s="2352"/>
    </row>
    <row r="300" spans="1:32">
      <c r="A300" s="1488" t="s">
        <v>1938</v>
      </c>
      <c r="B300" s="1568">
        <v>0</v>
      </c>
      <c r="C300" s="1567">
        <v>0</v>
      </c>
      <c r="D300" s="1569">
        <v>0</v>
      </c>
      <c r="E300" s="1569">
        <v>0</v>
      </c>
      <c r="F300" s="2455"/>
      <c r="G300" s="2456"/>
      <c r="H300" s="2456"/>
      <c r="I300" s="2457"/>
      <c r="J300" s="2457"/>
      <c r="K300" s="2456"/>
      <c r="L300" s="2456"/>
      <c r="M300" s="2456"/>
      <c r="N300" s="2455"/>
      <c r="O300" s="2248"/>
      <c r="P300" s="2248"/>
      <c r="Q300" s="2248"/>
      <c r="S300" s="2606"/>
      <c r="T300" s="2606"/>
      <c r="U300" s="2605"/>
      <c r="V300" s="2605"/>
      <c r="W300" s="2605"/>
      <c r="X300" s="2605"/>
      <c r="Y300" s="2605"/>
      <c r="Z300" s="2605"/>
      <c r="AA300" s="2605"/>
      <c r="AB300" s="2605"/>
      <c r="AC300" s="2605"/>
      <c r="AD300" s="2605"/>
      <c r="AE300" s="2352"/>
      <c r="AF300" s="2352"/>
    </row>
    <row r="301" spans="1:32">
      <c r="A301" s="1505" t="s">
        <v>1939</v>
      </c>
      <c r="B301" s="1566">
        <v>50125</v>
      </c>
      <c r="C301" s="1567">
        <v>1240</v>
      </c>
      <c r="D301" s="1404">
        <v>50125</v>
      </c>
      <c r="E301" s="1404">
        <v>1240</v>
      </c>
      <c r="F301" s="2458"/>
      <c r="G301" s="2456"/>
      <c r="H301" s="2456"/>
      <c r="I301" s="2457"/>
      <c r="J301" s="2457"/>
      <c r="K301" s="2456"/>
      <c r="L301" s="2456"/>
      <c r="M301" s="2456"/>
      <c r="N301" s="2458"/>
      <c r="O301" s="2248"/>
      <c r="P301" s="2248"/>
      <c r="Q301" s="2248"/>
      <c r="S301" s="2606"/>
      <c r="T301" s="2606"/>
      <c r="U301" s="2605"/>
      <c r="V301" s="2605"/>
      <c r="W301" s="2605"/>
      <c r="X301" s="2605"/>
      <c r="Y301" s="2605"/>
      <c r="Z301" s="2605"/>
      <c r="AA301" s="2605"/>
      <c r="AB301" s="2605"/>
      <c r="AC301" s="2605"/>
      <c r="AD301" s="2605"/>
      <c r="AE301" s="2352"/>
      <c r="AF301" s="2352"/>
    </row>
    <row r="302" spans="1:32">
      <c r="A302" s="1488" t="s">
        <v>1</v>
      </c>
      <c r="B302" s="1570">
        <v>0</v>
      </c>
      <c r="C302" s="1571">
        <v>0</v>
      </c>
      <c r="D302" s="1570">
        <v>0</v>
      </c>
      <c r="E302" s="1572">
        <v>0</v>
      </c>
      <c r="F302" s="2455"/>
      <c r="G302" s="2456"/>
      <c r="H302" s="2456"/>
      <c r="I302" s="2457"/>
      <c r="J302" s="2457"/>
      <c r="K302" s="2456"/>
      <c r="L302" s="2456"/>
      <c r="M302" s="2456"/>
      <c r="N302" s="2455"/>
      <c r="O302" s="2248"/>
      <c r="P302" s="2248"/>
      <c r="Q302" s="2248"/>
      <c r="S302" s="2606"/>
      <c r="T302" s="2606"/>
      <c r="U302" s="2605"/>
      <c r="V302" s="2605"/>
      <c r="W302" s="2605"/>
      <c r="X302" s="2605"/>
      <c r="Y302" s="2605"/>
      <c r="Z302" s="2605"/>
      <c r="AA302" s="2605"/>
      <c r="AB302" s="2605"/>
      <c r="AC302" s="2605"/>
      <c r="AD302" s="2605"/>
      <c r="AE302" s="2352"/>
      <c r="AF302" s="2352"/>
    </row>
    <row r="303" spans="1:32">
      <c r="A303" s="1563" t="s">
        <v>1866</v>
      </c>
      <c r="B303" s="1573"/>
      <c r="C303" s="1573"/>
      <c r="D303" s="1573"/>
      <c r="E303" s="1573"/>
      <c r="F303" s="2449"/>
      <c r="G303" s="2450"/>
      <c r="H303" s="2450"/>
      <c r="I303" s="2451"/>
      <c r="J303" s="2451"/>
      <c r="K303" s="2450"/>
      <c r="L303" s="2450"/>
      <c r="M303" s="2450"/>
      <c r="N303" s="2449"/>
      <c r="O303" s="2449"/>
      <c r="P303" s="2449"/>
      <c r="Q303" s="2449"/>
      <c r="R303" s="2322"/>
      <c r="S303" s="2593"/>
      <c r="U303" s="2605"/>
      <c r="V303" s="2605"/>
      <c r="W303" s="2605"/>
      <c r="X303" s="2605"/>
      <c r="Y303" s="2605"/>
      <c r="Z303" s="2605"/>
      <c r="AA303" s="2605"/>
      <c r="AB303" s="2605"/>
      <c r="AC303" s="2605"/>
      <c r="AD303" s="2605"/>
      <c r="AE303" s="2352"/>
      <c r="AF303" s="2352"/>
    </row>
    <row r="304" spans="1:32">
      <c r="A304" s="1564" t="s">
        <v>1940</v>
      </c>
      <c r="B304" s="1495"/>
      <c r="C304" s="1495"/>
      <c r="D304" s="1496"/>
      <c r="E304" s="1495"/>
      <c r="F304" s="2384"/>
      <c r="G304" s="2385"/>
      <c r="H304" s="2385"/>
      <c r="I304" s="2386"/>
      <c r="J304" s="2386"/>
      <c r="K304" s="2385"/>
      <c r="L304" s="2385"/>
      <c r="M304" s="2385"/>
      <c r="N304" s="2384"/>
      <c r="O304" s="2384"/>
      <c r="P304" s="2384"/>
      <c r="Q304" s="2384"/>
      <c r="R304" s="2322"/>
      <c r="S304" s="2593"/>
      <c r="U304" s="2605"/>
      <c r="V304" s="2605"/>
      <c r="W304" s="2605"/>
      <c r="X304" s="2605"/>
      <c r="Y304" s="2605"/>
      <c r="Z304" s="2605"/>
      <c r="AA304" s="2605"/>
      <c r="AB304" s="2605"/>
      <c r="AC304" s="2605"/>
      <c r="AD304" s="2605"/>
      <c r="AE304" s="2352"/>
      <c r="AF304" s="2352"/>
    </row>
    <row r="305" spans="1:32">
      <c r="A305" s="1497"/>
      <c r="B305" s="1495"/>
      <c r="C305" s="1495"/>
      <c r="D305" s="1496"/>
      <c r="E305" s="1495"/>
      <c r="F305" s="2384"/>
      <c r="G305" s="2385"/>
      <c r="H305" s="2385"/>
      <c r="I305" s="2386"/>
      <c r="J305" s="2386"/>
      <c r="K305" s="2385"/>
      <c r="L305" s="2385"/>
      <c r="M305" s="2385"/>
      <c r="N305" s="2384"/>
      <c r="O305" s="2384"/>
      <c r="P305" s="2384"/>
      <c r="Q305" s="2384"/>
      <c r="R305" s="2322"/>
      <c r="S305" s="2593"/>
      <c r="U305" s="2605"/>
      <c r="V305" s="2605"/>
      <c r="W305" s="2605"/>
      <c r="X305" s="2605"/>
      <c r="Y305" s="2605"/>
      <c r="Z305" s="2605"/>
      <c r="AA305" s="2605"/>
      <c r="AB305" s="2605"/>
      <c r="AC305" s="2605"/>
      <c r="AD305" s="2605"/>
      <c r="AE305" s="2352"/>
      <c r="AF305" s="2352"/>
    </row>
    <row r="306" spans="1:32">
      <c r="A306" s="1447" t="s">
        <v>1942</v>
      </c>
      <c r="B306" s="1495"/>
      <c r="C306" s="1495"/>
      <c r="D306" s="1496"/>
      <c r="E306" s="1495"/>
      <c r="F306" s="2384"/>
      <c r="G306" s="2385"/>
      <c r="H306" s="2385"/>
      <c r="I306" s="2386"/>
      <c r="J306" s="2386"/>
      <c r="K306" s="2385"/>
      <c r="L306" s="2385"/>
      <c r="M306" s="2385"/>
      <c r="N306" s="2384"/>
      <c r="O306" s="2384"/>
      <c r="P306" s="2384"/>
      <c r="Q306" s="2384"/>
      <c r="R306" s="2322"/>
      <c r="S306" s="2593"/>
      <c r="U306" s="2605"/>
      <c r="V306" s="2605"/>
      <c r="W306" s="2605"/>
      <c r="X306" s="2605"/>
      <c r="Y306" s="2605"/>
      <c r="Z306" s="2605"/>
      <c r="AA306" s="2605"/>
      <c r="AB306" s="2605"/>
      <c r="AC306" s="2605"/>
      <c r="AD306" s="2605"/>
      <c r="AE306" s="2352"/>
      <c r="AF306" s="2352"/>
    </row>
    <row r="307" spans="1:32">
      <c r="A307" s="1480" t="s">
        <v>1864</v>
      </c>
      <c r="B307" s="1439"/>
      <c r="C307" s="1439"/>
      <c r="D307" s="1440"/>
      <c r="E307" s="1439"/>
      <c r="F307" s="2384"/>
      <c r="G307" s="2385"/>
      <c r="H307" s="2385"/>
      <c r="I307" s="2386"/>
      <c r="J307" s="2386"/>
      <c r="K307" s="2385"/>
      <c r="L307" s="2385"/>
      <c r="M307" s="2385"/>
      <c r="N307" s="2384"/>
      <c r="O307" s="2384"/>
      <c r="P307" s="2384"/>
      <c r="Q307" s="2384"/>
      <c r="R307" s="2322"/>
      <c r="S307" s="2593"/>
      <c r="U307" s="2605"/>
      <c r="V307" s="2605"/>
      <c r="W307" s="2605"/>
      <c r="X307" s="2605"/>
      <c r="Y307" s="2605"/>
      <c r="Z307" s="2605"/>
      <c r="AA307" s="2605"/>
      <c r="AB307" s="2605"/>
      <c r="AC307" s="2605"/>
      <c r="AD307" s="2605"/>
      <c r="AE307" s="2352"/>
      <c r="AF307" s="2352"/>
    </row>
    <row r="308" spans="1:32">
      <c r="A308" s="2165" t="s">
        <v>1928</v>
      </c>
      <c r="B308" s="2167">
        <v>2011</v>
      </c>
      <c r="C308" s="2167"/>
      <c r="D308" s="2167">
        <v>2012</v>
      </c>
      <c r="E308" s="2167"/>
      <c r="F308" s="2443"/>
      <c r="G308" s="2444"/>
      <c r="H308" s="2444"/>
      <c r="I308" s="2445"/>
      <c r="J308" s="2445"/>
      <c r="K308" s="2444"/>
      <c r="L308" s="2444"/>
      <c r="M308" s="2444"/>
      <c r="N308" s="2443"/>
      <c r="O308" s="2248"/>
      <c r="P308" s="2248"/>
      <c r="Q308" s="2248"/>
      <c r="S308" s="2606"/>
      <c r="T308" s="2606"/>
      <c r="U308" s="2605"/>
      <c r="V308" s="2605"/>
      <c r="W308" s="2605"/>
      <c r="X308" s="2605"/>
      <c r="Y308" s="2605"/>
      <c r="Z308" s="2605"/>
      <c r="AA308" s="2605"/>
      <c r="AB308" s="2605"/>
      <c r="AC308" s="2605"/>
      <c r="AD308" s="2605"/>
      <c r="AE308" s="2352"/>
      <c r="AF308" s="2352"/>
    </row>
    <row r="309" spans="1:32">
      <c r="A309" s="2166"/>
      <c r="B309" s="1503" t="s">
        <v>573</v>
      </c>
      <c r="C309" s="1442" t="s">
        <v>1865</v>
      </c>
      <c r="D309" s="1503" t="s">
        <v>573</v>
      </c>
      <c r="E309" s="1503" t="s">
        <v>1865</v>
      </c>
      <c r="F309" s="2384"/>
      <c r="G309" s="2385"/>
      <c r="H309" s="2385"/>
      <c r="I309" s="2386"/>
      <c r="J309" s="2386"/>
      <c r="K309" s="2385"/>
      <c r="L309" s="2385"/>
      <c r="M309" s="2385"/>
      <c r="N309" s="2384"/>
      <c r="O309" s="2248"/>
      <c r="P309" s="2248"/>
      <c r="Q309" s="2248"/>
      <c r="S309" s="2606"/>
      <c r="T309" s="2606"/>
      <c r="U309" s="2605"/>
      <c r="V309" s="2605"/>
      <c r="W309" s="2605"/>
      <c r="X309" s="2605"/>
      <c r="Y309" s="2605"/>
      <c r="Z309" s="2605"/>
      <c r="AA309" s="2605"/>
      <c r="AB309" s="2605"/>
      <c r="AC309" s="2605"/>
      <c r="AD309" s="2605"/>
      <c r="AE309" s="2352"/>
      <c r="AF309" s="2352"/>
    </row>
    <row r="310" spans="1:32">
      <c r="A310" s="1558" t="s">
        <v>0</v>
      </c>
      <c r="B310" s="1574">
        <v>69666</v>
      </c>
      <c r="C310" s="1574">
        <v>2386</v>
      </c>
      <c r="D310" s="1575">
        <v>69694.055477058282</v>
      </c>
      <c r="E310" s="1575">
        <v>2430.8134639869932</v>
      </c>
      <c r="F310" s="2459"/>
      <c r="G310" s="2460"/>
      <c r="H310" s="2460"/>
      <c r="I310" s="2461"/>
      <c r="J310" s="2461"/>
      <c r="K310" s="2460"/>
      <c r="L310" s="2460"/>
      <c r="M310" s="2460"/>
      <c r="N310" s="2459"/>
      <c r="O310" s="2248"/>
      <c r="P310" s="2248"/>
      <c r="Q310" s="2248"/>
      <c r="S310" s="2606"/>
      <c r="T310" s="2606"/>
      <c r="U310" s="2605"/>
      <c r="V310" s="2605"/>
      <c r="W310" s="2605"/>
      <c r="X310" s="2605"/>
      <c r="Y310" s="2605"/>
      <c r="Z310" s="2605"/>
      <c r="AA310" s="2605"/>
      <c r="AB310" s="2605"/>
      <c r="AC310" s="2605"/>
      <c r="AD310" s="2605"/>
      <c r="AE310" s="2352"/>
      <c r="AF310" s="2352"/>
    </row>
    <row r="311" spans="1:32">
      <c r="A311" s="1488" t="s">
        <v>1929</v>
      </c>
      <c r="B311" s="1576">
        <v>19259</v>
      </c>
      <c r="C311" s="1576">
        <v>643</v>
      </c>
      <c r="D311" s="1566">
        <v>19258.635449539343</v>
      </c>
      <c r="E311" s="1566">
        <v>643.20142602495548</v>
      </c>
      <c r="F311" s="2462"/>
      <c r="G311" s="2463"/>
      <c r="H311" s="2463"/>
      <c r="I311" s="2464"/>
      <c r="J311" s="2464"/>
      <c r="K311" s="2463"/>
      <c r="L311" s="2463"/>
      <c r="M311" s="2463"/>
      <c r="N311" s="2462"/>
      <c r="O311" s="2248"/>
      <c r="P311" s="2248"/>
      <c r="Q311" s="2248"/>
      <c r="S311" s="2606"/>
      <c r="T311" s="2606"/>
      <c r="U311" s="2605"/>
      <c r="V311" s="2605"/>
      <c r="W311" s="2605"/>
      <c r="X311" s="2605"/>
      <c r="Y311" s="2605"/>
      <c r="Z311" s="2605"/>
      <c r="AA311" s="2605"/>
      <c r="AB311" s="2605"/>
      <c r="AC311" s="2605"/>
      <c r="AD311" s="2605"/>
      <c r="AE311" s="2352"/>
      <c r="AF311" s="2352"/>
    </row>
    <row r="312" spans="1:32">
      <c r="A312" s="1488" t="s">
        <v>1930</v>
      </c>
      <c r="B312" s="1576">
        <v>7200</v>
      </c>
      <c r="C312" s="1576">
        <v>237</v>
      </c>
      <c r="D312" s="1566">
        <v>7202.6438795986614</v>
      </c>
      <c r="E312" s="1566">
        <v>237.4</v>
      </c>
      <c r="F312" s="2462"/>
      <c r="G312" s="2463"/>
      <c r="H312" s="2463"/>
      <c r="I312" s="2464"/>
      <c r="J312" s="2464"/>
      <c r="K312" s="2463"/>
      <c r="L312" s="2463"/>
      <c r="M312" s="2463"/>
      <c r="N312" s="2462"/>
      <c r="O312" s="2248"/>
      <c r="P312" s="2248"/>
      <c r="Q312" s="2248"/>
      <c r="S312" s="2606"/>
      <c r="T312" s="2606"/>
      <c r="U312" s="2605"/>
      <c r="V312" s="2605"/>
      <c r="W312" s="2605"/>
      <c r="X312" s="2605"/>
      <c r="Y312" s="2605"/>
      <c r="Z312" s="2605"/>
      <c r="AA312" s="2605"/>
      <c r="AB312" s="2605"/>
      <c r="AC312" s="2605"/>
      <c r="AD312" s="2605"/>
      <c r="AE312" s="2352"/>
      <c r="AF312" s="2352"/>
    </row>
    <row r="313" spans="1:32">
      <c r="A313" s="1488" t="s">
        <v>1931</v>
      </c>
      <c r="B313" s="1576">
        <v>10446</v>
      </c>
      <c r="C313" s="1576">
        <v>348</v>
      </c>
      <c r="D313" s="1566">
        <v>10447.401383636474</v>
      </c>
      <c r="E313" s="1566">
        <v>349.85714285714283</v>
      </c>
      <c r="F313" s="2462"/>
      <c r="G313" s="2463"/>
      <c r="H313" s="2463"/>
      <c r="I313" s="2464"/>
      <c r="J313" s="2464"/>
      <c r="K313" s="2463"/>
      <c r="L313" s="2463"/>
      <c r="M313" s="2463"/>
      <c r="N313" s="2462"/>
      <c r="O313" s="2248"/>
      <c r="P313" s="2248"/>
      <c r="Q313" s="2248"/>
      <c r="S313" s="2606"/>
      <c r="T313" s="2606"/>
      <c r="U313" s="2605"/>
      <c r="V313" s="2605"/>
      <c r="W313" s="2605"/>
      <c r="X313" s="2605"/>
      <c r="Y313" s="2605"/>
      <c r="Z313" s="2605"/>
      <c r="AA313" s="2605"/>
      <c r="AB313" s="2605"/>
      <c r="AC313" s="2605"/>
      <c r="AD313" s="2605"/>
      <c r="AE313" s="2352"/>
      <c r="AF313" s="2352"/>
    </row>
    <row r="314" spans="1:32">
      <c r="A314" s="1488" t="s">
        <v>1932</v>
      </c>
      <c r="B314" s="1576">
        <v>2613</v>
      </c>
      <c r="C314" s="1576">
        <v>87</v>
      </c>
      <c r="D314" s="1566">
        <v>2613</v>
      </c>
      <c r="E314" s="1566">
        <v>87</v>
      </c>
      <c r="F314" s="2462"/>
      <c r="G314" s="2463"/>
      <c r="H314" s="2463"/>
      <c r="I314" s="2464"/>
      <c r="J314" s="2464"/>
      <c r="K314" s="2463"/>
      <c r="L314" s="2463"/>
      <c r="M314" s="2463"/>
      <c r="N314" s="2462"/>
      <c r="O314" s="2248"/>
      <c r="P314" s="2248"/>
      <c r="Q314" s="2248"/>
      <c r="S314" s="2606"/>
      <c r="T314" s="2606"/>
      <c r="U314" s="2605"/>
      <c r="V314" s="2605"/>
      <c r="W314" s="2605"/>
      <c r="X314" s="2605"/>
      <c r="Y314" s="2605"/>
      <c r="Z314" s="2605"/>
      <c r="AA314" s="2605"/>
      <c r="AB314" s="2605"/>
      <c r="AC314" s="2605"/>
      <c r="AD314" s="2605"/>
      <c r="AE314" s="2352"/>
      <c r="AF314" s="2352"/>
    </row>
    <row r="315" spans="1:32">
      <c r="A315" s="1488" t="s">
        <v>1933</v>
      </c>
      <c r="B315" s="1576">
        <v>3958</v>
      </c>
      <c r="C315" s="1576">
        <v>131</v>
      </c>
      <c r="D315" s="1566">
        <v>3958.1368563685633</v>
      </c>
      <c r="E315" s="1566">
        <v>131.92307692307691</v>
      </c>
      <c r="F315" s="2462"/>
      <c r="G315" s="2463"/>
      <c r="H315" s="2463"/>
      <c r="I315" s="2464"/>
      <c r="J315" s="2464"/>
      <c r="K315" s="2463"/>
      <c r="L315" s="2463"/>
      <c r="M315" s="2463"/>
      <c r="N315" s="2462"/>
      <c r="O315" s="2248"/>
      <c r="P315" s="2248"/>
      <c r="Q315" s="2248"/>
      <c r="S315" s="2606"/>
      <c r="T315" s="2606"/>
      <c r="U315" s="2605"/>
      <c r="V315" s="2605"/>
      <c r="W315" s="2605"/>
      <c r="X315" s="2605"/>
      <c r="Y315" s="2605"/>
      <c r="Z315" s="2605"/>
      <c r="AA315" s="2605"/>
      <c r="AB315" s="2605"/>
      <c r="AC315" s="2605"/>
      <c r="AD315" s="2605"/>
      <c r="AE315" s="2352"/>
      <c r="AF315" s="2352"/>
    </row>
    <row r="316" spans="1:32">
      <c r="A316" s="1488" t="s">
        <v>1934</v>
      </c>
      <c r="B316" s="1576">
        <v>3072</v>
      </c>
      <c r="C316" s="1576">
        <v>103</v>
      </c>
      <c r="D316" s="1566">
        <v>3070.6834742057708</v>
      </c>
      <c r="E316" s="1566">
        <v>103</v>
      </c>
      <c r="F316" s="2462"/>
      <c r="G316" s="2463"/>
      <c r="H316" s="2463"/>
      <c r="I316" s="2464"/>
      <c r="J316" s="2464"/>
      <c r="K316" s="2463"/>
      <c r="L316" s="2463"/>
      <c r="M316" s="2463"/>
      <c r="N316" s="2462"/>
      <c r="O316" s="2248"/>
      <c r="P316" s="2248"/>
      <c r="Q316" s="2248"/>
      <c r="S316" s="2606"/>
      <c r="T316" s="2606"/>
      <c r="U316" s="2605"/>
      <c r="V316" s="2605"/>
      <c r="W316" s="2605"/>
      <c r="X316" s="2605"/>
      <c r="Y316" s="2605"/>
      <c r="Z316" s="2605"/>
      <c r="AA316" s="2605"/>
      <c r="AB316" s="2605"/>
      <c r="AC316" s="2605"/>
      <c r="AD316" s="2605"/>
      <c r="AE316" s="2352"/>
      <c r="AF316" s="2352"/>
    </row>
    <row r="317" spans="1:32">
      <c r="A317" s="1488" t="s">
        <v>1935</v>
      </c>
      <c r="B317" s="1576">
        <v>5341</v>
      </c>
      <c r="C317" s="1576">
        <v>183</v>
      </c>
      <c r="D317" s="1566">
        <v>5369.0352029402366</v>
      </c>
      <c r="E317" s="1566">
        <v>182.33333333333334</v>
      </c>
      <c r="F317" s="2462"/>
      <c r="G317" s="2463"/>
      <c r="H317" s="2463"/>
      <c r="I317" s="2464"/>
      <c r="J317" s="2464"/>
      <c r="K317" s="2463"/>
      <c r="L317" s="2463"/>
      <c r="M317" s="2463"/>
      <c r="N317" s="2462"/>
      <c r="O317" s="2248"/>
      <c r="P317" s="2248"/>
      <c r="Q317" s="2248"/>
      <c r="S317" s="2606"/>
      <c r="T317" s="2606"/>
      <c r="U317" s="2605"/>
      <c r="V317" s="2605"/>
      <c r="W317" s="2605"/>
      <c r="X317" s="2605"/>
      <c r="Y317" s="2605"/>
      <c r="Z317" s="2605"/>
      <c r="AA317" s="2605"/>
      <c r="AB317" s="2605"/>
      <c r="AC317" s="2605"/>
      <c r="AD317" s="2605"/>
      <c r="AE317" s="2352"/>
      <c r="AF317" s="2352"/>
    </row>
    <row r="318" spans="1:32">
      <c r="A318" s="1488" t="s">
        <v>1936</v>
      </c>
      <c r="B318" s="1576">
        <v>1972</v>
      </c>
      <c r="C318" s="1576">
        <v>68</v>
      </c>
      <c r="D318" s="1566">
        <v>1971.3666666666666</v>
      </c>
      <c r="E318" s="1566">
        <v>69</v>
      </c>
      <c r="F318" s="2462"/>
      <c r="G318" s="2463"/>
      <c r="H318" s="2463"/>
      <c r="I318" s="2464"/>
      <c r="J318" s="2464"/>
      <c r="K318" s="2463"/>
      <c r="L318" s="2463"/>
      <c r="M318" s="2463"/>
      <c r="N318" s="2462"/>
      <c r="O318" s="2248"/>
      <c r="P318" s="2248"/>
      <c r="Q318" s="2248"/>
      <c r="S318" s="2606"/>
      <c r="T318" s="2606"/>
      <c r="U318" s="2605"/>
      <c r="V318" s="2605"/>
      <c r="W318" s="2605"/>
      <c r="X318" s="2605"/>
      <c r="Y318" s="2605"/>
      <c r="Z318" s="2605"/>
      <c r="AA318" s="2605"/>
      <c r="AB318" s="2605"/>
      <c r="AC318" s="2605"/>
      <c r="AD318" s="2605"/>
      <c r="AE318" s="2352"/>
      <c r="AF318" s="2352"/>
    </row>
    <row r="319" spans="1:32">
      <c r="A319" s="1488" t="s">
        <v>1937</v>
      </c>
      <c r="B319" s="1576">
        <v>1116</v>
      </c>
      <c r="C319" s="1576">
        <v>103</v>
      </c>
      <c r="D319" s="1566">
        <v>1114.1525641025642</v>
      </c>
      <c r="E319" s="1566">
        <v>144.43181818181819</v>
      </c>
      <c r="F319" s="2462"/>
      <c r="G319" s="2463"/>
      <c r="H319" s="2463"/>
      <c r="I319" s="2464"/>
      <c r="J319" s="2464"/>
      <c r="K319" s="2463"/>
      <c r="L319" s="2463"/>
      <c r="M319" s="2463"/>
      <c r="N319" s="2462"/>
      <c r="O319" s="2248"/>
      <c r="P319" s="2248"/>
      <c r="Q319" s="2248"/>
      <c r="S319" s="2606"/>
      <c r="T319" s="2606"/>
      <c r="U319" s="2605"/>
      <c r="V319" s="2605"/>
      <c r="W319" s="2605"/>
      <c r="X319" s="2605"/>
      <c r="Y319" s="2605"/>
      <c r="Z319" s="2605"/>
      <c r="AA319" s="2605"/>
      <c r="AB319" s="2605"/>
      <c r="AC319" s="2605"/>
      <c r="AD319" s="2605"/>
      <c r="AE319" s="2352"/>
      <c r="AF319" s="2352"/>
    </row>
    <row r="320" spans="1:32">
      <c r="A320" s="1488" t="s">
        <v>1938</v>
      </c>
      <c r="B320" s="1576">
        <v>1540</v>
      </c>
      <c r="C320" s="1576">
        <v>47</v>
      </c>
      <c r="D320" s="1566">
        <v>1540</v>
      </c>
      <c r="E320" s="1566">
        <v>46.666666666666664</v>
      </c>
      <c r="F320" s="2462"/>
      <c r="G320" s="2463"/>
      <c r="H320" s="2463"/>
      <c r="I320" s="2464"/>
      <c r="J320" s="2464"/>
      <c r="K320" s="2463"/>
      <c r="L320" s="2463"/>
      <c r="M320" s="2463"/>
      <c r="N320" s="2462"/>
      <c r="O320" s="2248"/>
      <c r="P320" s="2248"/>
      <c r="Q320" s="2248"/>
      <c r="S320" s="2606"/>
      <c r="T320" s="2606"/>
      <c r="U320" s="2605"/>
      <c r="V320" s="2605"/>
      <c r="W320" s="2605"/>
      <c r="X320" s="2605"/>
      <c r="Y320" s="2605"/>
      <c r="Z320" s="2605"/>
      <c r="AA320" s="2605"/>
      <c r="AB320" s="2605"/>
      <c r="AC320" s="2605"/>
      <c r="AD320" s="2605"/>
      <c r="AE320" s="2352"/>
      <c r="AF320" s="2352"/>
    </row>
    <row r="321" spans="1:32">
      <c r="A321" s="1505" t="s">
        <v>1939</v>
      </c>
      <c r="B321" s="1576">
        <v>12997</v>
      </c>
      <c r="C321" s="1576">
        <v>431</v>
      </c>
      <c r="D321" s="1566">
        <v>12997</v>
      </c>
      <c r="E321" s="1566">
        <v>431</v>
      </c>
      <c r="F321" s="2462"/>
      <c r="G321" s="2463"/>
      <c r="H321" s="2463"/>
      <c r="I321" s="2464"/>
      <c r="J321" s="2464"/>
      <c r="K321" s="2463"/>
      <c r="L321" s="2463"/>
      <c r="M321" s="2463"/>
      <c r="N321" s="2462"/>
      <c r="O321" s="2248"/>
      <c r="P321" s="2248"/>
      <c r="Q321" s="2248"/>
      <c r="S321" s="2606"/>
      <c r="T321" s="2606"/>
      <c r="U321" s="2605"/>
      <c r="V321" s="2605"/>
      <c r="W321" s="2605"/>
      <c r="X321" s="2605"/>
      <c r="Y321" s="2605"/>
      <c r="Z321" s="2605"/>
      <c r="AA321" s="2605"/>
      <c r="AB321" s="2605"/>
      <c r="AC321" s="2605"/>
      <c r="AD321" s="2605"/>
      <c r="AE321" s="2352"/>
      <c r="AF321" s="2352"/>
    </row>
    <row r="322" spans="1:32">
      <c r="A322" s="1506" t="s">
        <v>1</v>
      </c>
      <c r="B322" s="1577">
        <v>152</v>
      </c>
      <c r="C322" s="1577">
        <v>5</v>
      </c>
      <c r="D322" s="1578">
        <v>152</v>
      </c>
      <c r="E322" s="1578">
        <v>5</v>
      </c>
      <c r="F322" s="2462"/>
      <c r="G322" s="2463"/>
      <c r="H322" s="2463"/>
      <c r="I322" s="2464"/>
      <c r="J322" s="2464"/>
      <c r="K322" s="2463"/>
      <c r="L322" s="2463"/>
      <c r="M322" s="2463"/>
      <c r="N322" s="2462"/>
      <c r="O322" s="2248"/>
      <c r="P322" s="2248"/>
      <c r="Q322" s="2248"/>
      <c r="S322" s="2606"/>
      <c r="T322" s="2606"/>
      <c r="U322" s="2605"/>
      <c r="V322" s="2605"/>
      <c r="W322" s="2605"/>
      <c r="X322" s="2605"/>
      <c r="Y322" s="2605"/>
      <c r="Z322" s="2605"/>
      <c r="AA322" s="2605"/>
      <c r="AB322" s="2605"/>
      <c r="AC322" s="2605"/>
      <c r="AD322" s="2605"/>
      <c r="AE322" s="2352"/>
      <c r="AF322" s="2352"/>
    </row>
    <row r="323" spans="1:32">
      <c r="A323" s="1563" t="s">
        <v>1866</v>
      </c>
      <c r="B323" s="1573"/>
      <c r="C323" s="1573"/>
      <c r="D323" s="1560"/>
      <c r="E323" s="1412"/>
      <c r="F323" s="2322"/>
      <c r="G323" s="2387"/>
      <c r="H323" s="2387"/>
      <c r="I323" s="2388"/>
      <c r="J323" s="2388"/>
      <c r="K323" s="2387"/>
      <c r="L323" s="2387"/>
      <c r="M323" s="2387"/>
      <c r="N323" s="2322"/>
      <c r="O323" s="2322"/>
      <c r="P323" s="2322"/>
      <c r="Q323" s="2322"/>
      <c r="U323" s="2605"/>
      <c r="V323" s="2605"/>
      <c r="W323" s="2605"/>
      <c r="X323" s="2605"/>
      <c r="Y323" s="2605"/>
      <c r="Z323" s="2605"/>
      <c r="AA323" s="2605"/>
      <c r="AB323" s="2605"/>
      <c r="AC323" s="2605"/>
      <c r="AD323" s="2605"/>
      <c r="AE323" s="2352"/>
      <c r="AF323" s="2352"/>
    </row>
    <row r="324" spans="1:32">
      <c r="A324" s="1564" t="s">
        <v>1943</v>
      </c>
      <c r="B324" s="1496"/>
      <c r="C324" s="1495"/>
      <c r="D324" s="1495"/>
      <c r="E324" s="1412"/>
      <c r="F324" s="2322"/>
      <c r="G324" s="2387"/>
      <c r="H324" s="2387"/>
      <c r="I324" s="2388"/>
      <c r="J324" s="2388"/>
      <c r="K324" s="2387"/>
      <c r="L324" s="2387"/>
      <c r="M324" s="2387"/>
      <c r="N324" s="2322"/>
      <c r="O324" s="2322"/>
      <c r="P324" s="2322"/>
      <c r="Q324" s="2322"/>
      <c r="U324" s="2605"/>
      <c r="V324" s="2605"/>
      <c r="W324" s="2605"/>
      <c r="X324" s="2605"/>
      <c r="Y324" s="2605"/>
      <c r="Z324" s="2605"/>
      <c r="AA324" s="2605"/>
      <c r="AB324" s="2605"/>
      <c r="AC324" s="2605"/>
      <c r="AD324" s="2605"/>
      <c r="AE324" s="2352"/>
      <c r="AF324" s="2352"/>
    </row>
    <row r="325" spans="1:32">
      <c r="A325" s="1497"/>
      <c r="B325" s="1496"/>
      <c r="C325" s="1495"/>
      <c r="D325" s="1495"/>
      <c r="E325" s="1412"/>
      <c r="F325" s="2322"/>
      <c r="G325" s="2387"/>
      <c r="H325" s="2387"/>
      <c r="I325" s="2388"/>
      <c r="J325" s="2388"/>
      <c r="K325" s="2387"/>
      <c r="L325" s="2387"/>
      <c r="M325" s="2387"/>
      <c r="N325" s="2322"/>
      <c r="O325" s="2322"/>
      <c r="P325" s="2322"/>
      <c r="Q325" s="2322"/>
      <c r="U325" s="2605"/>
      <c r="V325" s="2605"/>
      <c r="W325" s="2605"/>
      <c r="X325" s="2605"/>
      <c r="Y325" s="2605"/>
      <c r="Z325" s="2605"/>
      <c r="AA325" s="2605"/>
      <c r="AB325" s="2605"/>
      <c r="AC325" s="2605"/>
      <c r="AD325" s="2605"/>
      <c r="AE325" s="2352"/>
      <c r="AF325" s="2352"/>
    </row>
    <row r="326" spans="1:32" ht="15">
      <c r="A326" s="1555" t="s">
        <v>1944</v>
      </c>
      <c r="B326" s="1496"/>
      <c r="C326" s="1495"/>
      <c r="D326" s="1495"/>
      <c r="E326" s="1412"/>
      <c r="F326" s="2322"/>
      <c r="G326" s="2387"/>
      <c r="H326" s="2387"/>
      <c r="I326" s="2388"/>
      <c r="J326" s="2388"/>
      <c r="K326" s="2387"/>
      <c r="L326" s="2387"/>
      <c r="M326" s="2387"/>
      <c r="N326" s="2322"/>
      <c r="O326" s="2322"/>
      <c r="P326" s="2322"/>
      <c r="Q326" s="2322"/>
      <c r="U326" s="2605"/>
      <c r="V326" s="2605"/>
      <c r="W326" s="2605"/>
      <c r="X326" s="2605"/>
      <c r="Y326" s="2605"/>
      <c r="Z326" s="2605"/>
      <c r="AA326" s="2605"/>
      <c r="AB326" s="2605"/>
      <c r="AC326" s="2605"/>
      <c r="AD326" s="2605"/>
      <c r="AE326" s="2352"/>
      <c r="AF326" s="2352"/>
    </row>
    <row r="327" spans="1:32">
      <c r="A327" s="1480" t="s">
        <v>1864</v>
      </c>
      <c r="B327" s="1440"/>
      <c r="C327" s="1439"/>
      <c r="D327" s="1495"/>
      <c r="E327" s="1412"/>
      <c r="F327" s="2322"/>
      <c r="G327" s="2387"/>
      <c r="H327" s="2387"/>
      <c r="I327" s="2388"/>
      <c r="J327" s="2388"/>
      <c r="K327" s="2387"/>
      <c r="L327" s="2387"/>
      <c r="M327" s="2387"/>
      <c r="N327" s="2322"/>
      <c r="O327" s="2322"/>
      <c r="P327" s="2322"/>
      <c r="Q327" s="2322"/>
      <c r="U327" s="2605"/>
      <c r="V327" s="2605"/>
      <c r="W327" s="2605"/>
      <c r="X327" s="2605"/>
      <c r="Y327" s="2605"/>
      <c r="Z327" s="2605"/>
      <c r="AA327" s="2605"/>
      <c r="AB327" s="2605"/>
      <c r="AC327" s="2605"/>
      <c r="AD327" s="2605"/>
      <c r="AE327" s="2352"/>
      <c r="AF327" s="2352"/>
    </row>
    <row r="328" spans="1:32">
      <c r="A328" s="2165" t="s">
        <v>1928</v>
      </c>
      <c r="B328" s="2167">
        <v>2011</v>
      </c>
      <c r="C328" s="2167"/>
      <c r="D328" s="2167">
        <v>2012</v>
      </c>
      <c r="E328" s="2167"/>
      <c r="F328" s="2443"/>
      <c r="G328" s="2444"/>
      <c r="H328" s="2444"/>
      <c r="I328" s="2445"/>
      <c r="J328" s="2445"/>
      <c r="K328" s="2444"/>
      <c r="L328" s="2444"/>
      <c r="M328" s="2444"/>
      <c r="N328" s="2443"/>
      <c r="O328" s="2248"/>
      <c r="P328" s="2248"/>
      <c r="Q328" s="2248"/>
      <c r="S328" s="2606"/>
      <c r="T328" s="2606"/>
      <c r="U328" s="2605"/>
      <c r="V328" s="2605"/>
      <c r="W328" s="2605"/>
      <c r="X328" s="2605"/>
      <c r="Y328" s="2605"/>
      <c r="Z328" s="2605"/>
      <c r="AA328" s="2605"/>
      <c r="AB328" s="2605"/>
      <c r="AC328" s="2605"/>
      <c r="AD328" s="2605"/>
      <c r="AE328" s="2352"/>
      <c r="AF328" s="2352"/>
    </row>
    <row r="329" spans="1:32">
      <c r="A329" s="2166"/>
      <c r="B329" s="1503" t="s">
        <v>573</v>
      </c>
      <c r="C329" s="1442" t="s">
        <v>1865</v>
      </c>
      <c r="D329" s="1503" t="s">
        <v>573</v>
      </c>
      <c r="E329" s="1503" t="s">
        <v>1865</v>
      </c>
      <c r="F329" s="2384"/>
      <c r="G329" s="2385"/>
      <c r="H329" s="2385"/>
      <c r="I329" s="2386"/>
      <c r="J329" s="2386"/>
      <c r="K329" s="2385"/>
      <c r="L329" s="2385"/>
      <c r="M329" s="2385"/>
      <c r="N329" s="2384"/>
      <c r="O329" s="2248"/>
      <c r="P329" s="2248"/>
      <c r="Q329" s="2248"/>
      <c r="S329" s="2606"/>
      <c r="T329" s="2606"/>
      <c r="U329" s="2605"/>
      <c r="V329" s="2605"/>
      <c r="W329" s="2605"/>
      <c r="X329" s="2605"/>
      <c r="Y329" s="2605"/>
      <c r="Z329" s="2605"/>
      <c r="AA329" s="2605"/>
      <c r="AB329" s="2605"/>
      <c r="AC329" s="2605"/>
      <c r="AD329" s="2605"/>
      <c r="AE329" s="2352"/>
      <c r="AF329" s="2352"/>
    </row>
    <row r="330" spans="1:32">
      <c r="A330" s="1558" t="s">
        <v>0</v>
      </c>
      <c r="B330" s="1574">
        <f>SUM(B331:B342)</f>
        <v>57101</v>
      </c>
      <c r="C330" s="1574">
        <f>SUM(C331:C342)</f>
        <v>1794</v>
      </c>
      <c r="D330" s="1579">
        <v>57104.256847875331</v>
      </c>
      <c r="E330" s="1579">
        <v>1803.3007837014586</v>
      </c>
      <c r="F330" s="2459"/>
      <c r="G330" s="2460"/>
      <c r="H330" s="2460"/>
      <c r="I330" s="2461"/>
      <c r="J330" s="2461"/>
      <c r="K330" s="2460"/>
      <c r="L330" s="2460"/>
      <c r="M330" s="2460"/>
      <c r="N330" s="2459"/>
      <c r="O330" s="2248"/>
      <c r="P330" s="2248"/>
      <c r="Q330" s="2248"/>
      <c r="S330" s="2606"/>
      <c r="T330" s="2606"/>
      <c r="U330" s="2605"/>
      <c r="V330" s="2605"/>
      <c r="W330" s="2605"/>
      <c r="X330" s="2605"/>
      <c r="Y330" s="2605"/>
      <c r="Z330" s="2605"/>
      <c r="AA330" s="2605"/>
      <c r="AB330" s="2605"/>
      <c r="AC330" s="2605"/>
      <c r="AD330" s="2605"/>
      <c r="AE330" s="2352"/>
      <c r="AF330" s="2352"/>
    </row>
    <row r="331" spans="1:32">
      <c r="A331" s="1488" t="s">
        <v>1929</v>
      </c>
      <c r="B331" s="1580">
        <v>11390</v>
      </c>
      <c r="C331" s="1580">
        <v>264</v>
      </c>
      <c r="D331" s="1581">
        <v>11388.97826985045</v>
      </c>
      <c r="E331" s="1581">
        <v>266</v>
      </c>
      <c r="F331" s="2248"/>
      <c r="G331" s="2387"/>
      <c r="H331" s="2387"/>
      <c r="I331" s="2388"/>
      <c r="J331" s="2388"/>
      <c r="K331" s="2387"/>
      <c r="L331" s="2387"/>
      <c r="M331" s="2387"/>
      <c r="N331" s="2248"/>
      <c r="O331" s="2248"/>
      <c r="P331" s="2248"/>
      <c r="Q331" s="2248"/>
      <c r="S331" s="2606"/>
      <c r="T331" s="2606"/>
      <c r="U331" s="2605"/>
      <c r="V331" s="2605"/>
      <c r="W331" s="2605"/>
      <c r="X331" s="2605"/>
      <c r="Y331" s="2605"/>
      <c r="Z331" s="2605"/>
      <c r="AA331" s="2605"/>
      <c r="AB331" s="2605"/>
      <c r="AC331" s="2605"/>
      <c r="AD331" s="2605"/>
      <c r="AE331" s="2352"/>
      <c r="AF331" s="2352"/>
    </row>
    <row r="332" spans="1:32">
      <c r="A332" s="1488" t="s">
        <v>1930</v>
      </c>
      <c r="B332" s="1580">
        <v>1790</v>
      </c>
      <c r="C332" s="1580">
        <v>30</v>
      </c>
      <c r="D332" s="1581">
        <v>1790</v>
      </c>
      <c r="E332" s="1581">
        <v>30.087301587301585</v>
      </c>
      <c r="F332" s="2248"/>
      <c r="G332" s="2387"/>
      <c r="H332" s="2387"/>
      <c r="I332" s="2388"/>
      <c r="J332" s="2388"/>
      <c r="K332" s="2387"/>
      <c r="L332" s="2387"/>
      <c r="M332" s="2387"/>
      <c r="N332" s="2248"/>
      <c r="O332" s="2248"/>
      <c r="P332" s="2248"/>
      <c r="Q332" s="2248"/>
      <c r="S332" s="2606"/>
      <c r="T332" s="2606"/>
      <c r="U332" s="2605"/>
      <c r="V332" s="2605"/>
      <c r="W332" s="2605"/>
      <c r="X332" s="2605"/>
      <c r="Y332" s="2605"/>
      <c r="Z332" s="2605"/>
      <c r="AA332" s="2605"/>
      <c r="AB332" s="2605"/>
      <c r="AC332" s="2605"/>
      <c r="AD332" s="2605"/>
      <c r="AE332" s="2352"/>
      <c r="AF332" s="2352"/>
    </row>
    <row r="333" spans="1:32">
      <c r="A333" s="1488" t="s">
        <v>1931</v>
      </c>
      <c r="B333" s="1580">
        <v>962</v>
      </c>
      <c r="C333" s="1580">
        <v>24</v>
      </c>
      <c r="D333" s="1581">
        <v>963.08571428571429</v>
      </c>
      <c r="E333" s="1581">
        <v>24.4</v>
      </c>
      <c r="F333" s="2248"/>
      <c r="G333" s="2387"/>
      <c r="H333" s="2387"/>
      <c r="I333" s="2388"/>
      <c r="J333" s="2388"/>
      <c r="K333" s="2387"/>
      <c r="L333" s="2387"/>
      <c r="M333" s="2387"/>
      <c r="N333" s="2248"/>
      <c r="O333" s="2248"/>
      <c r="P333" s="2248"/>
      <c r="Q333" s="2248"/>
      <c r="S333" s="2606"/>
      <c r="T333" s="2606"/>
      <c r="U333" s="2605"/>
      <c r="V333" s="2605"/>
      <c r="W333" s="2605"/>
      <c r="X333" s="2605"/>
      <c r="Y333" s="2605"/>
      <c r="Z333" s="2605"/>
      <c r="AA333" s="2605"/>
      <c r="AB333" s="2605"/>
      <c r="AC333" s="2605"/>
      <c r="AD333" s="2605"/>
      <c r="AE333" s="2352"/>
      <c r="AF333" s="2352"/>
    </row>
    <row r="334" spans="1:32">
      <c r="A334" s="1488" t="s">
        <v>1932</v>
      </c>
      <c r="B334" s="1580">
        <v>2214</v>
      </c>
      <c r="C334" s="1580">
        <v>57</v>
      </c>
      <c r="D334" s="1581">
        <v>2214</v>
      </c>
      <c r="E334" s="1581">
        <v>57</v>
      </c>
      <c r="F334" s="2248"/>
      <c r="G334" s="2387"/>
      <c r="H334" s="2387"/>
      <c r="I334" s="2388"/>
      <c r="J334" s="2388"/>
      <c r="K334" s="2387"/>
      <c r="L334" s="2387"/>
      <c r="M334" s="2387"/>
      <c r="N334" s="2248"/>
      <c r="O334" s="2248"/>
      <c r="P334" s="2248"/>
      <c r="Q334" s="2248"/>
      <c r="S334" s="2606"/>
      <c r="T334" s="2606"/>
      <c r="U334" s="2605"/>
      <c r="V334" s="2605"/>
      <c r="W334" s="2605"/>
      <c r="X334" s="2605"/>
      <c r="Y334" s="2605"/>
      <c r="Z334" s="2605"/>
      <c r="AA334" s="2605"/>
      <c r="AB334" s="2605"/>
      <c r="AC334" s="2605"/>
      <c r="AD334" s="2605"/>
      <c r="AE334" s="2352"/>
      <c r="AF334" s="2352"/>
    </row>
    <row r="335" spans="1:32">
      <c r="A335" s="1488" t="s">
        <v>1933</v>
      </c>
      <c r="B335" s="1580">
        <v>10369</v>
      </c>
      <c r="C335" s="1580">
        <v>221</v>
      </c>
      <c r="D335" s="1581">
        <v>10369.275824175824</v>
      </c>
      <c r="E335" s="1581">
        <v>223.34509803921566</v>
      </c>
      <c r="F335" s="2248"/>
      <c r="G335" s="2387"/>
      <c r="H335" s="2387"/>
      <c r="I335" s="2388"/>
      <c r="J335" s="2388"/>
      <c r="K335" s="2387"/>
      <c r="L335" s="2387"/>
      <c r="M335" s="2387"/>
      <c r="N335" s="2248"/>
      <c r="O335" s="2248"/>
      <c r="P335" s="2248"/>
      <c r="Q335" s="2248"/>
      <c r="S335" s="2606"/>
      <c r="T335" s="2606"/>
      <c r="U335" s="2605"/>
      <c r="V335" s="2605"/>
      <c r="W335" s="2605"/>
      <c r="X335" s="2605"/>
      <c r="Y335" s="2605"/>
      <c r="Z335" s="2605"/>
      <c r="AA335" s="2605"/>
      <c r="AB335" s="2605"/>
      <c r="AC335" s="2605"/>
      <c r="AD335" s="2605"/>
      <c r="AE335" s="2352"/>
      <c r="AF335" s="2352"/>
    </row>
    <row r="336" spans="1:32">
      <c r="A336" s="1488" t="s">
        <v>1934</v>
      </c>
      <c r="B336" s="1580">
        <v>2249</v>
      </c>
      <c r="C336" s="1580">
        <v>54</v>
      </c>
      <c r="D336" s="1581">
        <v>2249.4313725490197</v>
      </c>
      <c r="E336" s="1581">
        <v>56</v>
      </c>
      <c r="F336" s="2248"/>
      <c r="G336" s="2387"/>
      <c r="H336" s="2387"/>
      <c r="I336" s="2388"/>
      <c r="J336" s="2388"/>
      <c r="K336" s="2387"/>
      <c r="L336" s="2387"/>
      <c r="M336" s="2387"/>
      <c r="N336" s="2248"/>
      <c r="O336" s="2248"/>
      <c r="P336" s="2248"/>
      <c r="Q336" s="2248"/>
      <c r="S336" s="2606"/>
      <c r="T336" s="2606"/>
      <c r="U336" s="2605"/>
      <c r="V336" s="2605"/>
      <c r="W336" s="2605"/>
      <c r="X336" s="2605"/>
      <c r="Y336" s="2605"/>
      <c r="Z336" s="2605"/>
      <c r="AA336" s="2605"/>
      <c r="AB336" s="2605"/>
      <c r="AC336" s="2605"/>
      <c r="AD336" s="2605"/>
      <c r="AE336" s="2352"/>
      <c r="AF336" s="2352"/>
    </row>
    <row r="337" spans="1:32">
      <c r="A337" s="1488" t="s">
        <v>1935</v>
      </c>
      <c r="B337" s="1582">
        <v>0</v>
      </c>
      <c r="C337" s="1582">
        <v>0</v>
      </c>
      <c r="D337" s="1581">
        <v>0</v>
      </c>
      <c r="E337" s="1581">
        <v>0</v>
      </c>
      <c r="F337" s="2248"/>
      <c r="G337" s="2387"/>
      <c r="H337" s="2387"/>
      <c r="I337" s="2388"/>
      <c r="J337" s="2388"/>
      <c r="K337" s="2387"/>
      <c r="L337" s="2387"/>
      <c r="M337" s="2387"/>
      <c r="N337" s="2248"/>
      <c r="O337" s="2248"/>
      <c r="P337" s="2248"/>
      <c r="Q337" s="2248"/>
      <c r="S337" s="2606"/>
      <c r="T337" s="2606"/>
      <c r="U337" s="2605"/>
      <c r="V337" s="2605"/>
      <c r="W337" s="2605"/>
      <c r="X337" s="2605"/>
      <c r="Y337" s="2605"/>
      <c r="Z337" s="2605"/>
      <c r="AA337" s="2605"/>
      <c r="AB337" s="2605"/>
      <c r="AC337" s="2605"/>
      <c r="AD337" s="2605"/>
      <c r="AE337" s="2352"/>
      <c r="AF337" s="2352"/>
    </row>
    <row r="338" spans="1:32">
      <c r="A338" s="1488" t="s">
        <v>1936</v>
      </c>
      <c r="B338" s="1582">
        <v>0</v>
      </c>
      <c r="C338" s="1582">
        <v>0</v>
      </c>
      <c r="D338" s="1581">
        <v>0</v>
      </c>
      <c r="E338" s="1581">
        <v>0</v>
      </c>
      <c r="F338" s="2248"/>
      <c r="G338" s="2387"/>
      <c r="H338" s="2387"/>
      <c r="I338" s="2388"/>
      <c r="J338" s="2388"/>
      <c r="K338" s="2387"/>
      <c r="L338" s="2387"/>
      <c r="M338" s="2387"/>
      <c r="N338" s="2248"/>
      <c r="O338" s="2248"/>
      <c r="P338" s="2248"/>
      <c r="Q338" s="2248"/>
      <c r="S338" s="2606"/>
      <c r="T338" s="2606"/>
      <c r="U338" s="2605"/>
      <c r="V338" s="2605"/>
      <c r="W338" s="2605"/>
      <c r="X338" s="2605"/>
      <c r="Y338" s="2605"/>
      <c r="Z338" s="2605"/>
      <c r="AA338" s="2605"/>
      <c r="AB338" s="2605"/>
      <c r="AC338" s="2605"/>
      <c r="AD338" s="2605"/>
      <c r="AE338" s="2352"/>
      <c r="AF338" s="2352"/>
    </row>
    <row r="339" spans="1:32">
      <c r="A339" s="1488" t="s">
        <v>1937</v>
      </c>
      <c r="B339" s="1582">
        <v>0</v>
      </c>
      <c r="C339" s="1582">
        <v>0</v>
      </c>
      <c r="D339" s="1581">
        <v>0</v>
      </c>
      <c r="E339" s="1581">
        <v>0</v>
      </c>
      <c r="F339" s="2248"/>
      <c r="G339" s="2387"/>
      <c r="H339" s="2387"/>
      <c r="I339" s="2388"/>
      <c r="J339" s="2388"/>
      <c r="K339" s="2387"/>
      <c r="L339" s="2387"/>
      <c r="M339" s="2387"/>
      <c r="N339" s="2248"/>
      <c r="O339" s="2248"/>
      <c r="P339" s="2248"/>
      <c r="Q339" s="2248"/>
      <c r="S339" s="2606"/>
      <c r="T339" s="2606"/>
      <c r="U339" s="2605"/>
      <c r="V339" s="2605"/>
      <c r="W339" s="2605"/>
      <c r="X339" s="2605"/>
      <c r="Y339" s="2605"/>
      <c r="Z339" s="2605"/>
      <c r="AA339" s="2605"/>
      <c r="AB339" s="2605"/>
      <c r="AC339" s="2605"/>
      <c r="AD339" s="2605"/>
      <c r="AE339" s="2352"/>
      <c r="AF339" s="2352"/>
    </row>
    <row r="340" spans="1:32">
      <c r="A340" s="1488" t="s">
        <v>1938</v>
      </c>
      <c r="B340" s="1582">
        <v>0</v>
      </c>
      <c r="C340" s="1582">
        <v>0</v>
      </c>
      <c r="D340" s="1581">
        <v>0</v>
      </c>
      <c r="E340" s="1581">
        <v>0</v>
      </c>
      <c r="F340" s="2248"/>
      <c r="G340" s="2387"/>
      <c r="H340" s="2387"/>
      <c r="I340" s="2388"/>
      <c r="J340" s="2388"/>
      <c r="K340" s="2387"/>
      <c r="L340" s="2387"/>
      <c r="M340" s="2387"/>
      <c r="N340" s="2248"/>
      <c r="O340" s="2248"/>
      <c r="P340" s="2248"/>
      <c r="Q340" s="2248"/>
      <c r="S340" s="2606"/>
      <c r="T340" s="2606"/>
      <c r="U340" s="2605"/>
      <c r="V340" s="2605"/>
      <c r="W340" s="2605"/>
      <c r="X340" s="2605"/>
      <c r="Y340" s="2605"/>
      <c r="Z340" s="2605"/>
      <c r="AA340" s="2605"/>
      <c r="AB340" s="2605"/>
      <c r="AC340" s="2605"/>
      <c r="AD340" s="2605"/>
      <c r="AE340" s="2352"/>
      <c r="AF340" s="2352"/>
    </row>
    <row r="341" spans="1:32">
      <c r="A341" s="1505" t="s">
        <v>1939</v>
      </c>
      <c r="B341" s="1580">
        <v>28127</v>
      </c>
      <c r="C341" s="1580">
        <v>1144</v>
      </c>
      <c r="D341" s="1581">
        <v>28129.48566701432</v>
      </c>
      <c r="E341" s="1581">
        <v>1146.4683840749415</v>
      </c>
      <c r="F341" s="2248"/>
      <c r="G341" s="2387"/>
      <c r="H341" s="2387"/>
      <c r="I341" s="2388"/>
      <c r="J341" s="2388"/>
      <c r="K341" s="2387"/>
      <c r="L341" s="2387"/>
      <c r="M341" s="2387"/>
      <c r="N341" s="2248"/>
      <c r="O341" s="2248"/>
      <c r="P341" s="2248"/>
      <c r="Q341" s="2248"/>
      <c r="S341" s="2606"/>
      <c r="T341" s="2606"/>
      <c r="U341" s="2605"/>
      <c r="V341" s="2605"/>
      <c r="W341" s="2605"/>
      <c r="X341" s="2605"/>
      <c r="Y341" s="2605"/>
      <c r="Z341" s="2605"/>
      <c r="AA341" s="2605"/>
      <c r="AB341" s="2605"/>
      <c r="AC341" s="2605"/>
      <c r="AD341" s="2605"/>
      <c r="AE341" s="2352"/>
      <c r="AF341" s="2352"/>
    </row>
    <row r="342" spans="1:32">
      <c r="A342" s="1506" t="s">
        <v>1</v>
      </c>
      <c r="B342" s="1583">
        <v>0</v>
      </c>
      <c r="C342" s="1583">
        <v>0</v>
      </c>
      <c r="D342" s="1584">
        <v>0</v>
      </c>
      <c r="E342" s="1584">
        <v>0</v>
      </c>
      <c r="F342" s="2248"/>
      <c r="G342" s="2387"/>
      <c r="H342" s="2387"/>
      <c r="I342" s="2388"/>
      <c r="J342" s="2388"/>
      <c r="K342" s="2387"/>
      <c r="L342" s="2387"/>
      <c r="M342" s="2387"/>
      <c r="N342" s="2248"/>
      <c r="O342" s="2248"/>
      <c r="P342" s="2248"/>
      <c r="Q342" s="2248"/>
      <c r="S342" s="2606"/>
      <c r="T342" s="2606"/>
      <c r="U342" s="2605"/>
      <c r="V342" s="2605"/>
      <c r="W342" s="2605"/>
      <c r="X342" s="2605"/>
      <c r="Y342" s="2605"/>
      <c r="Z342" s="2605"/>
      <c r="AA342" s="2605"/>
      <c r="AB342" s="2605"/>
      <c r="AC342" s="2605"/>
      <c r="AD342" s="2605"/>
      <c r="AE342" s="2352"/>
      <c r="AF342" s="2352"/>
    </row>
    <row r="343" spans="1:32">
      <c r="A343" s="1563" t="s">
        <v>1866</v>
      </c>
      <c r="B343" s="1573"/>
      <c r="C343" s="1573"/>
      <c r="D343" s="1573"/>
      <c r="E343" s="1573"/>
      <c r="F343" s="2449"/>
      <c r="G343" s="2450"/>
      <c r="H343" s="2450"/>
      <c r="I343" s="2451"/>
      <c r="J343" s="2451"/>
      <c r="K343" s="2450"/>
      <c r="L343" s="2450"/>
      <c r="M343" s="2450"/>
      <c r="N343" s="2449"/>
      <c r="O343" s="2449"/>
      <c r="P343" s="2449"/>
      <c r="Q343" s="2449"/>
      <c r="R343" s="2322"/>
      <c r="S343" s="2593"/>
      <c r="U343" s="2605"/>
      <c r="V343" s="2605"/>
      <c r="W343" s="2605"/>
      <c r="X343" s="2605"/>
      <c r="Y343" s="2605"/>
      <c r="Z343" s="2605"/>
      <c r="AA343" s="2605"/>
      <c r="AB343" s="2605"/>
      <c r="AC343" s="2605"/>
      <c r="AD343" s="2605"/>
      <c r="AE343" s="2352"/>
      <c r="AF343" s="2352"/>
    </row>
    <row r="344" spans="1:32">
      <c r="A344" s="1564" t="s">
        <v>1943</v>
      </c>
      <c r="B344" s="1495"/>
      <c r="C344" s="1495"/>
      <c r="D344" s="1496"/>
      <c r="E344" s="1495"/>
      <c r="F344" s="2384"/>
      <c r="G344" s="2385"/>
      <c r="H344" s="2385"/>
      <c r="I344" s="2386"/>
      <c r="J344" s="2386"/>
      <c r="K344" s="2385"/>
      <c r="L344" s="2385"/>
      <c r="M344" s="2385"/>
      <c r="N344" s="2384"/>
      <c r="O344" s="2384"/>
      <c r="P344" s="2384"/>
      <c r="Q344" s="2384"/>
      <c r="R344" s="2322"/>
      <c r="S344" s="2593"/>
      <c r="U344" s="2605"/>
      <c r="V344" s="2605"/>
      <c r="W344" s="2605"/>
      <c r="X344" s="2605"/>
      <c r="Y344" s="2605"/>
      <c r="Z344" s="2605"/>
      <c r="AA344" s="2605"/>
      <c r="AB344" s="2605"/>
      <c r="AC344" s="2605"/>
      <c r="AD344" s="2605"/>
      <c r="AE344" s="2352"/>
      <c r="AF344" s="2352"/>
    </row>
    <row r="345" spans="1:32">
      <c r="A345" s="1497"/>
      <c r="B345" s="1495"/>
      <c r="C345" s="1495"/>
      <c r="D345" s="1496"/>
      <c r="E345" s="1495"/>
      <c r="F345" s="2384"/>
      <c r="G345" s="2385"/>
      <c r="H345" s="2385"/>
      <c r="I345" s="2386"/>
      <c r="J345" s="2386"/>
      <c r="K345" s="2385"/>
      <c r="L345" s="2385"/>
      <c r="M345" s="2385"/>
      <c r="N345" s="2384"/>
      <c r="O345" s="2384"/>
      <c r="P345" s="2384"/>
      <c r="Q345" s="2384"/>
      <c r="R345" s="2322"/>
      <c r="S345" s="2593"/>
      <c r="U345" s="2605"/>
      <c r="V345" s="2605"/>
      <c r="W345" s="2605"/>
      <c r="X345" s="2605"/>
      <c r="Y345" s="2605"/>
      <c r="Z345" s="2605"/>
      <c r="AA345" s="2605"/>
      <c r="AB345" s="2605"/>
      <c r="AC345" s="2605"/>
      <c r="AD345" s="2605"/>
      <c r="AE345" s="2352"/>
      <c r="AF345" s="2352"/>
    </row>
    <row r="346" spans="1:32" ht="15">
      <c r="A346" s="1541" t="s">
        <v>1945</v>
      </c>
      <c r="B346" s="1459"/>
      <c r="C346" s="1460"/>
      <c r="D346" s="1461"/>
      <c r="E346" s="1553"/>
      <c r="F346" s="2384"/>
      <c r="G346" s="2385"/>
      <c r="H346" s="2385"/>
      <c r="I346" s="2386"/>
      <c r="J346" s="2386"/>
      <c r="K346" s="2385"/>
      <c r="L346" s="2385"/>
      <c r="M346" s="2385"/>
      <c r="N346" s="2384"/>
      <c r="O346" s="2384"/>
      <c r="P346" s="2384"/>
      <c r="Q346" s="2384"/>
      <c r="R346" s="2322"/>
      <c r="S346" s="2593"/>
      <c r="U346" s="2605"/>
      <c r="V346" s="2605"/>
      <c r="W346" s="2605"/>
      <c r="X346" s="2605"/>
      <c r="Y346" s="2605"/>
      <c r="Z346" s="2605"/>
      <c r="AA346" s="2605"/>
      <c r="AB346" s="2605"/>
      <c r="AC346" s="2605"/>
      <c r="AD346" s="2605"/>
      <c r="AE346" s="2352"/>
      <c r="AF346" s="2352"/>
    </row>
    <row r="347" spans="1:32">
      <c r="A347" s="1585" t="s">
        <v>1891</v>
      </c>
      <c r="B347" s="1586"/>
      <c r="C347" s="1475"/>
      <c r="D347" s="1473"/>
      <c r="E347" s="1553"/>
      <c r="F347" s="2384"/>
      <c r="G347" s="2385"/>
      <c r="H347" s="2385"/>
      <c r="I347" s="2386"/>
      <c r="J347" s="2386"/>
      <c r="K347" s="2385"/>
      <c r="L347" s="2385"/>
      <c r="M347" s="2385"/>
      <c r="N347" s="2384"/>
      <c r="O347" s="2384"/>
      <c r="P347" s="2384"/>
      <c r="Q347" s="2384"/>
      <c r="R347" s="2322"/>
      <c r="S347" s="2593"/>
      <c r="U347" s="2605"/>
      <c r="V347" s="2605"/>
      <c r="W347" s="2605"/>
      <c r="X347" s="2605"/>
      <c r="Y347" s="2605"/>
      <c r="Z347" s="2605"/>
      <c r="AA347" s="2605"/>
      <c r="AB347" s="2605"/>
      <c r="AC347" s="2605"/>
      <c r="AD347" s="2605"/>
      <c r="AE347" s="2352"/>
      <c r="AF347" s="2352"/>
    </row>
    <row r="348" spans="1:32">
      <c r="A348" s="1462" t="s">
        <v>2</v>
      </c>
      <c r="B348" s="1463">
        <v>2009</v>
      </c>
      <c r="C348" s="1463">
        <v>2010</v>
      </c>
      <c r="D348" s="1463">
        <v>2011</v>
      </c>
      <c r="E348" s="1484">
        <v>2012</v>
      </c>
      <c r="F348" s="2384"/>
      <c r="G348" s="2385"/>
      <c r="H348" s="2385"/>
      <c r="I348" s="2386"/>
      <c r="J348" s="2386"/>
      <c r="K348" s="2387"/>
      <c r="L348" s="2387"/>
      <c r="M348" s="2387"/>
      <c r="N348" s="2322"/>
      <c r="O348" s="2248"/>
      <c r="P348" s="2248"/>
      <c r="Q348" s="2248"/>
      <c r="T348" s="2606"/>
      <c r="U348" s="2605"/>
      <c r="V348" s="2605"/>
      <c r="W348" s="2605"/>
      <c r="X348" s="2605"/>
      <c r="Y348" s="2605"/>
      <c r="Z348" s="2605"/>
      <c r="AA348" s="2605"/>
      <c r="AB348" s="2605"/>
      <c r="AC348" s="2605"/>
      <c r="AD348" s="2605"/>
      <c r="AE348" s="2352"/>
      <c r="AF348" s="2352"/>
    </row>
    <row r="349" spans="1:32">
      <c r="A349" s="1545" t="s">
        <v>0</v>
      </c>
      <c r="B349" s="1587">
        <v>62594</v>
      </c>
      <c r="C349" s="1587">
        <v>72900</v>
      </c>
      <c r="D349" s="1587">
        <v>76980</v>
      </c>
      <c r="E349" s="1476">
        <f>E350+E351+E352</f>
        <v>80461</v>
      </c>
      <c r="F349" s="2384"/>
      <c r="G349" s="2385"/>
      <c r="H349" s="2385"/>
      <c r="I349" s="2386"/>
      <c r="J349" s="2386"/>
      <c r="K349" s="2387"/>
      <c r="L349" s="2387"/>
      <c r="M349" s="2387"/>
      <c r="N349" s="2322"/>
      <c r="O349" s="2248"/>
      <c r="P349" s="2248"/>
      <c r="Q349" s="2248"/>
      <c r="T349" s="2606"/>
      <c r="U349" s="2605"/>
      <c r="V349" s="2605"/>
      <c r="W349" s="2605"/>
      <c r="X349" s="2605"/>
      <c r="Y349" s="2605"/>
      <c r="Z349" s="2605"/>
      <c r="AA349" s="2605"/>
      <c r="AB349" s="2605"/>
      <c r="AC349" s="2605"/>
      <c r="AD349" s="2605"/>
      <c r="AE349" s="2352"/>
      <c r="AF349" s="2352"/>
    </row>
    <row r="350" spans="1:32">
      <c r="A350" s="1466" t="s">
        <v>1513</v>
      </c>
      <c r="B350" s="1547">
        <v>2632</v>
      </c>
      <c r="C350" s="1548">
        <v>5175</v>
      </c>
      <c r="D350" s="1548">
        <v>5705</v>
      </c>
      <c r="E350" s="1467">
        <v>2476</v>
      </c>
      <c r="F350" s="2384"/>
      <c r="G350" s="2385"/>
      <c r="H350" s="2385"/>
      <c r="I350" s="2386"/>
      <c r="J350" s="2386"/>
      <c r="K350" s="2387"/>
      <c r="L350" s="2387"/>
      <c r="M350" s="2387"/>
      <c r="N350" s="2322"/>
      <c r="O350" s="2248"/>
      <c r="P350" s="2248"/>
      <c r="Q350" s="2248"/>
      <c r="T350" s="2606"/>
      <c r="U350" s="2605"/>
      <c r="V350" s="2605"/>
      <c r="W350" s="2605"/>
      <c r="X350" s="2605"/>
      <c r="Y350" s="2605"/>
      <c r="Z350" s="2605"/>
      <c r="AA350" s="2605"/>
      <c r="AB350" s="2605"/>
      <c r="AC350" s="2605"/>
      <c r="AD350" s="2605"/>
      <c r="AE350" s="2352"/>
      <c r="AF350" s="2352"/>
    </row>
    <row r="351" spans="1:32">
      <c r="A351" s="1466" t="s">
        <v>1514</v>
      </c>
      <c r="B351" s="1547">
        <v>35329</v>
      </c>
      <c r="C351" s="1548">
        <v>45660</v>
      </c>
      <c r="D351" s="1548">
        <v>46955</v>
      </c>
      <c r="E351" s="1467">
        <v>51465</v>
      </c>
      <c r="F351" s="2384"/>
      <c r="G351" s="2385"/>
      <c r="H351" s="2385"/>
      <c r="I351" s="2386"/>
      <c r="J351" s="2386"/>
      <c r="K351" s="2387"/>
      <c r="L351" s="2387"/>
      <c r="M351" s="2387"/>
      <c r="N351" s="2322"/>
      <c r="O351" s="2248"/>
      <c r="P351" s="2248"/>
      <c r="Q351" s="2248"/>
      <c r="T351" s="2606"/>
      <c r="U351" s="2605"/>
      <c r="V351" s="2605"/>
      <c r="W351" s="2605"/>
      <c r="X351" s="2605"/>
      <c r="Y351" s="2605"/>
      <c r="Z351" s="2605"/>
      <c r="AA351" s="2605"/>
      <c r="AB351" s="2605"/>
      <c r="AC351" s="2605"/>
      <c r="AD351" s="2605"/>
      <c r="AE351" s="2352"/>
      <c r="AF351" s="2352"/>
    </row>
    <row r="352" spans="1:32">
      <c r="A352" s="1549" t="s">
        <v>18</v>
      </c>
      <c r="B352" s="1550">
        <v>24633</v>
      </c>
      <c r="C352" s="1550">
        <v>22065</v>
      </c>
      <c r="D352" s="1550">
        <v>24320</v>
      </c>
      <c r="E352" s="1469">
        <v>26520</v>
      </c>
      <c r="F352" s="2384"/>
      <c r="G352" s="2385"/>
      <c r="H352" s="2385"/>
      <c r="I352" s="2386"/>
      <c r="J352" s="2386"/>
      <c r="K352" s="2387"/>
      <c r="L352" s="2387"/>
      <c r="M352" s="2387"/>
      <c r="N352" s="2322"/>
      <c r="O352" s="2248"/>
      <c r="P352" s="2248"/>
      <c r="Q352" s="2248"/>
      <c r="T352" s="2606"/>
    </row>
    <row r="353" spans="1:34">
      <c r="A353" s="1552" t="s">
        <v>1946</v>
      </c>
      <c r="B353" s="1300"/>
      <c r="C353" s="1300"/>
      <c r="D353" s="1300"/>
      <c r="E353" s="1300"/>
      <c r="F353" s="2384"/>
      <c r="G353" s="2385"/>
      <c r="H353" s="2385"/>
      <c r="I353" s="2386"/>
      <c r="J353" s="2386"/>
      <c r="K353" s="2385"/>
      <c r="L353" s="2387"/>
      <c r="M353" s="2387"/>
      <c r="N353" s="2322"/>
      <c r="O353" s="2322"/>
      <c r="P353" s="2248"/>
      <c r="Q353" s="2248"/>
    </row>
    <row r="354" spans="1:34">
      <c r="A354" s="1588"/>
      <c r="B354" s="1588"/>
      <c r="C354" s="1588"/>
      <c r="D354" s="1588"/>
      <c r="E354" s="1588"/>
      <c r="F354" s="2384"/>
      <c r="G354" s="2385"/>
      <c r="H354" s="2385"/>
      <c r="I354" s="2386"/>
      <c r="J354" s="2386"/>
      <c r="K354" s="2385"/>
      <c r="L354" s="2387"/>
      <c r="M354" s="2387"/>
      <c r="N354" s="2322"/>
      <c r="O354" s="2322"/>
      <c r="P354" s="2248"/>
      <c r="Q354" s="2248"/>
    </row>
    <row r="355" spans="1:34" s="1589" customFormat="1" ht="15">
      <c r="A355" s="1541" t="s">
        <v>1947</v>
      </c>
      <c r="B355" s="1461"/>
      <c r="C355" s="1460"/>
      <c r="D355" s="1459"/>
      <c r="E355" s="1459"/>
      <c r="F355" s="2384"/>
      <c r="G355" s="2385"/>
      <c r="H355" s="2385"/>
      <c r="I355" s="2386"/>
      <c r="J355" s="2386"/>
      <c r="K355" s="2385"/>
      <c r="L355" s="2387"/>
      <c r="M355" s="2387"/>
      <c r="N355" s="2322"/>
      <c r="O355" s="2322"/>
      <c r="P355" s="2248"/>
      <c r="Q355" s="2248"/>
      <c r="R355" s="2248"/>
      <c r="S355" s="2597"/>
      <c r="T355" s="2597"/>
      <c r="U355" s="2606"/>
      <c r="V355" s="2606"/>
      <c r="W355" s="2606"/>
      <c r="X355" s="2606"/>
      <c r="Y355" s="2606"/>
      <c r="Z355" s="2606"/>
      <c r="AA355" s="2606"/>
      <c r="AB355" s="2606"/>
      <c r="AC355" s="2606"/>
      <c r="AD355" s="2606"/>
      <c r="AE355" s="2362"/>
      <c r="AF355" s="2362"/>
      <c r="AG355" s="2465"/>
      <c r="AH355" s="2465"/>
    </row>
    <row r="356" spans="1:34">
      <c r="A356" s="1480" t="s">
        <v>1820</v>
      </c>
      <c r="B356" s="1473"/>
      <c r="C356" s="1475"/>
      <c r="D356" s="1586"/>
      <c r="E356" s="1586"/>
      <c r="F356" s="2384"/>
      <c r="G356" s="2385"/>
      <c r="H356" s="2385"/>
      <c r="I356" s="2386"/>
      <c r="J356" s="2386"/>
      <c r="K356" s="2385"/>
      <c r="L356" s="2387"/>
      <c r="M356" s="2387"/>
      <c r="N356" s="2322"/>
      <c r="O356" s="2322"/>
      <c r="P356" s="2248"/>
      <c r="Q356" s="2248"/>
    </row>
    <row r="357" spans="1:34">
      <c r="A357" s="1462" t="s">
        <v>2</v>
      </c>
      <c r="B357" s="1463">
        <v>2009</v>
      </c>
      <c r="C357" s="1463">
        <v>2010</v>
      </c>
      <c r="D357" s="1463">
        <v>2011</v>
      </c>
      <c r="E357" s="1484">
        <v>2012</v>
      </c>
      <c r="F357" s="2384"/>
      <c r="G357" s="2385"/>
      <c r="H357" s="2385"/>
      <c r="I357" s="2386"/>
      <c r="J357" s="2386"/>
      <c r="K357" s="2387"/>
      <c r="L357" s="2387"/>
      <c r="M357" s="2387"/>
      <c r="N357" s="2322"/>
      <c r="O357" s="2248"/>
      <c r="P357" s="2248"/>
      <c r="Q357" s="2248"/>
      <c r="T357" s="2606"/>
    </row>
    <row r="358" spans="1:34">
      <c r="A358" s="1545" t="s">
        <v>0</v>
      </c>
      <c r="B358" s="1587">
        <f>SUM(B359:B361)</f>
        <v>428532</v>
      </c>
      <c r="C358" s="1587">
        <v>439873</v>
      </c>
      <c r="D358" s="1587">
        <v>516369</v>
      </c>
      <c r="E358" s="1476">
        <f>E359+E360+E361</f>
        <v>548394</v>
      </c>
      <c r="F358" s="2384"/>
      <c r="G358" s="2385"/>
      <c r="H358" s="2385"/>
      <c r="I358" s="2386"/>
      <c r="J358" s="2386"/>
      <c r="K358" s="2387"/>
      <c r="L358" s="2387"/>
      <c r="M358" s="2387"/>
      <c r="N358" s="2322"/>
      <c r="O358" s="2248"/>
      <c r="P358" s="2248"/>
      <c r="Q358" s="2248"/>
      <c r="T358" s="2606"/>
    </row>
    <row r="359" spans="1:34">
      <c r="A359" s="1466" t="s">
        <v>1513</v>
      </c>
      <c r="B359" s="1547">
        <v>13724</v>
      </c>
      <c r="C359" s="1547">
        <v>33109</v>
      </c>
      <c r="D359" s="1547">
        <v>41319.400666111571</v>
      </c>
      <c r="E359" s="1476">
        <v>12019</v>
      </c>
      <c r="F359" s="2384"/>
      <c r="G359" s="2385"/>
      <c r="H359" s="2385"/>
      <c r="I359" s="2386"/>
      <c r="J359" s="2386"/>
      <c r="K359" s="2387"/>
      <c r="L359" s="2387"/>
      <c r="M359" s="2387"/>
      <c r="N359" s="2322"/>
      <c r="O359" s="2248"/>
      <c r="P359" s="2248"/>
      <c r="Q359" s="2248"/>
      <c r="T359" s="2606"/>
    </row>
    <row r="360" spans="1:34">
      <c r="A360" s="1466" t="s">
        <v>1514</v>
      </c>
      <c r="B360" s="1547">
        <v>233507</v>
      </c>
      <c r="C360" s="1547">
        <v>265596</v>
      </c>
      <c r="D360" s="1547">
        <v>298908</v>
      </c>
      <c r="E360" s="1476">
        <v>318182</v>
      </c>
      <c r="F360" s="2384"/>
      <c r="G360" s="2385"/>
      <c r="H360" s="2385"/>
      <c r="I360" s="2386"/>
      <c r="J360" s="2386"/>
      <c r="K360" s="2387"/>
      <c r="L360" s="2387"/>
      <c r="M360" s="2387"/>
      <c r="N360" s="2322"/>
      <c r="O360" s="2248"/>
      <c r="P360" s="2248"/>
      <c r="Q360" s="2248"/>
      <c r="T360" s="2606"/>
    </row>
    <row r="361" spans="1:34">
      <c r="A361" s="1549" t="s">
        <v>18</v>
      </c>
      <c r="B361" s="1550">
        <v>181301</v>
      </c>
      <c r="C361" s="1550">
        <v>141168</v>
      </c>
      <c r="D361" s="1550">
        <v>176141.59933388841</v>
      </c>
      <c r="E361" s="1477">
        <v>218193</v>
      </c>
      <c r="F361" s="2384"/>
      <c r="G361" s="2385"/>
      <c r="H361" s="2385"/>
      <c r="I361" s="2386"/>
      <c r="J361" s="2386"/>
      <c r="K361" s="2387"/>
      <c r="L361" s="2387"/>
      <c r="M361" s="2387"/>
      <c r="N361" s="2322"/>
      <c r="O361" s="2248"/>
      <c r="P361" s="2248"/>
      <c r="Q361" s="2248"/>
      <c r="T361" s="2606"/>
    </row>
    <row r="362" spans="1:34">
      <c r="A362" s="1552" t="s">
        <v>1946</v>
      </c>
      <c r="B362" s="1300"/>
      <c r="C362" s="1300"/>
      <c r="D362" s="1300"/>
      <c r="E362" s="1553"/>
      <c r="F362" s="2384"/>
      <c r="G362" s="2385"/>
      <c r="H362" s="2385"/>
      <c r="I362" s="2386"/>
      <c r="J362" s="2386"/>
      <c r="K362" s="2385"/>
      <c r="L362" s="2385"/>
      <c r="M362" s="2385"/>
      <c r="N362" s="2384"/>
      <c r="O362" s="2384"/>
      <c r="P362" s="2384"/>
      <c r="Q362" s="2384"/>
      <c r="R362" s="2322"/>
      <c r="S362" s="2593"/>
    </row>
    <row r="363" spans="1:34">
      <c r="A363" s="1497"/>
      <c r="B363" s="1495"/>
      <c r="C363" s="1495"/>
      <c r="D363" s="1496"/>
      <c r="E363" s="1495"/>
      <c r="F363" s="2384"/>
      <c r="G363" s="2385"/>
      <c r="H363" s="2385"/>
      <c r="I363" s="2386"/>
      <c r="J363" s="2386"/>
      <c r="K363" s="2385"/>
      <c r="L363" s="2385"/>
      <c r="M363" s="2385"/>
      <c r="N363" s="2384"/>
      <c r="O363" s="2384"/>
      <c r="P363" s="2384"/>
      <c r="Q363" s="2384"/>
      <c r="R363" s="2322"/>
      <c r="S363" s="2593"/>
    </row>
    <row r="364" spans="1:34">
      <c r="A364" s="1435" t="s">
        <v>1948</v>
      </c>
      <c r="D364" s="1397"/>
      <c r="E364" s="1532"/>
      <c r="R364" s="2322"/>
      <c r="S364" s="2593"/>
    </row>
    <row r="365" spans="1:34">
      <c r="A365" s="1480" t="s">
        <v>1864</v>
      </c>
      <c r="D365" s="1397"/>
      <c r="E365" s="1532"/>
      <c r="R365" s="2322"/>
      <c r="S365" s="2593"/>
    </row>
    <row r="366" spans="1:34">
      <c r="A366" s="1531" t="s">
        <v>2</v>
      </c>
      <c r="B366" s="1503" t="s">
        <v>573</v>
      </c>
      <c r="C366" s="1503" t="s">
        <v>1865</v>
      </c>
      <c r="D366" s="1397"/>
      <c r="E366" s="1532"/>
      <c r="R366" s="2322"/>
      <c r="S366" s="2593"/>
    </row>
    <row r="367" spans="1:34">
      <c r="A367" s="1458" t="s">
        <v>0</v>
      </c>
      <c r="B367" s="1590">
        <v>1020189.5744659991</v>
      </c>
      <c r="C367" s="1590">
        <v>25459.598029741504</v>
      </c>
      <c r="D367" s="1397"/>
      <c r="E367" s="1532"/>
      <c r="R367" s="2322"/>
      <c r="S367" s="2593"/>
    </row>
    <row r="368" spans="1:34">
      <c r="A368" s="1412" t="s">
        <v>1513</v>
      </c>
      <c r="B368" s="1566">
        <v>252499.7862745098</v>
      </c>
      <c r="C368" s="1566">
        <v>6259.7780392156865</v>
      </c>
      <c r="D368" s="1397"/>
      <c r="E368" s="1532"/>
      <c r="R368" s="2322"/>
      <c r="S368" s="2593"/>
      <c r="U368" s="2605"/>
      <c r="V368" s="2605"/>
      <c r="W368" s="2605"/>
      <c r="X368" s="2605"/>
      <c r="Y368" s="2605"/>
      <c r="Z368" s="2605"/>
      <c r="AA368" s="2605"/>
      <c r="AB368" s="2605"/>
      <c r="AC368" s="2605"/>
      <c r="AD368" s="2605"/>
      <c r="AE368" s="2352"/>
      <c r="AF368" s="2352"/>
    </row>
    <row r="369" spans="1:32">
      <c r="A369" s="1412" t="s">
        <v>1514</v>
      </c>
      <c r="B369" s="1566">
        <v>328636.78819148935</v>
      </c>
      <c r="C369" s="1566">
        <v>8339.819990525817</v>
      </c>
      <c r="R369" s="2322"/>
      <c r="S369" s="2593"/>
      <c r="U369" s="2605"/>
      <c r="V369" s="2605"/>
      <c r="W369" s="2605"/>
      <c r="X369" s="2605"/>
      <c r="Y369" s="2605"/>
      <c r="Z369" s="2605"/>
      <c r="AA369" s="2605"/>
      <c r="AB369" s="2605"/>
      <c r="AC369" s="2605"/>
      <c r="AD369" s="2605"/>
      <c r="AE369" s="2352"/>
      <c r="AF369" s="2352"/>
    </row>
    <row r="370" spans="1:32">
      <c r="A370" s="1412" t="s">
        <v>18</v>
      </c>
      <c r="B370" s="1578">
        <v>439053</v>
      </c>
      <c r="C370" s="1578">
        <v>10860</v>
      </c>
      <c r="R370" s="2322"/>
      <c r="S370" s="2593"/>
      <c r="U370" s="2605"/>
      <c r="V370" s="2605"/>
      <c r="W370" s="2605"/>
      <c r="X370" s="2605"/>
      <c r="Y370" s="2605"/>
      <c r="Z370" s="2605"/>
      <c r="AA370" s="2605"/>
      <c r="AB370" s="2605"/>
      <c r="AC370" s="2605"/>
      <c r="AD370" s="2605"/>
      <c r="AE370" s="2352"/>
      <c r="AF370" s="2352"/>
    </row>
    <row r="371" spans="1:32">
      <c r="A371" s="1494" t="s">
        <v>1866</v>
      </c>
      <c r="B371" s="1402"/>
      <c r="C371" s="1402"/>
      <c r="R371" s="2322"/>
      <c r="S371" s="2593"/>
      <c r="U371" s="2605"/>
      <c r="V371" s="2605"/>
      <c r="W371" s="2605"/>
      <c r="X371" s="2605"/>
      <c r="Y371" s="2605"/>
      <c r="Z371" s="2605"/>
      <c r="AA371" s="2605"/>
      <c r="AB371" s="2605"/>
      <c r="AC371" s="2605"/>
      <c r="AD371" s="2605"/>
      <c r="AE371" s="2352"/>
      <c r="AF371" s="2352"/>
    </row>
    <row r="372" spans="1:32">
      <c r="F372" s="2247"/>
      <c r="N372" s="2247"/>
      <c r="O372" s="2247"/>
      <c r="P372" s="2247"/>
      <c r="Q372" s="2247"/>
      <c r="R372" s="2322"/>
      <c r="S372" s="2593"/>
      <c r="U372" s="2605"/>
      <c r="V372" s="2605"/>
      <c r="W372" s="2605"/>
      <c r="X372" s="2605"/>
      <c r="Y372" s="2605"/>
      <c r="Z372" s="2605"/>
      <c r="AA372" s="2605"/>
      <c r="AB372" s="2605"/>
      <c r="AC372" s="2605"/>
      <c r="AD372" s="2605"/>
      <c r="AE372" s="2352"/>
      <c r="AF372" s="2352"/>
    </row>
    <row r="373" spans="1:32" ht="15" customHeight="1">
      <c r="A373" s="2170" t="s">
        <v>1949</v>
      </c>
      <c r="B373" s="2170"/>
      <c r="C373" s="2170"/>
      <c r="D373" s="2170"/>
      <c r="E373" s="2170"/>
      <c r="F373" s="2466"/>
      <c r="G373" s="2467"/>
      <c r="H373" s="2467"/>
      <c r="I373" s="2468"/>
      <c r="J373" s="2468"/>
      <c r="K373" s="2467"/>
      <c r="L373" s="2467"/>
      <c r="M373" s="2467"/>
      <c r="N373" s="2466"/>
      <c r="O373" s="2466"/>
      <c r="P373" s="2466"/>
      <c r="Q373" s="2466"/>
      <c r="R373" s="2322"/>
      <c r="S373" s="2593"/>
      <c r="U373" s="2605"/>
      <c r="V373" s="2605"/>
      <c r="W373" s="2605"/>
      <c r="X373" s="2605"/>
      <c r="Y373" s="2605"/>
      <c r="Z373" s="2605"/>
      <c r="AA373" s="2605"/>
      <c r="AB373" s="2605"/>
      <c r="AC373" s="2605"/>
      <c r="AD373" s="2605"/>
      <c r="AE373" s="2352"/>
      <c r="AF373" s="2352"/>
    </row>
    <row r="374" spans="1:32">
      <c r="A374" s="1591" t="s">
        <v>1950</v>
      </c>
      <c r="B374" s="1439"/>
      <c r="C374" s="1439"/>
      <c r="D374" s="1440"/>
      <c r="E374" s="1439"/>
      <c r="F374" s="2384"/>
      <c r="G374" s="2385"/>
      <c r="H374" s="2385"/>
      <c r="I374" s="2386"/>
      <c r="J374" s="2386"/>
      <c r="K374" s="2385"/>
      <c r="L374" s="2385"/>
      <c r="M374" s="2385"/>
      <c r="N374" s="2384"/>
      <c r="O374" s="2384"/>
      <c r="P374" s="2384"/>
      <c r="Q374" s="2384"/>
      <c r="R374" s="2322"/>
      <c r="S374" s="2593"/>
      <c r="U374" s="2605"/>
      <c r="V374" s="2605"/>
      <c r="W374" s="2605"/>
      <c r="X374" s="2605"/>
      <c r="Y374" s="2605"/>
      <c r="Z374" s="2605"/>
      <c r="AA374" s="2605"/>
      <c r="AB374" s="2605"/>
      <c r="AC374" s="2605"/>
      <c r="AD374" s="2605"/>
      <c r="AE374" s="2352"/>
      <c r="AF374" s="2352"/>
    </row>
    <row r="375" spans="1:32">
      <c r="A375" s="2171" t="s">
        <v>1951</v>
      </c>
      <c r="B375" s="2167">
        <v>2011</v>
      </c>
      <c r="C375" s="2167"/>
      <c r="D375" s="1484">
        <v>2012</v>
      </c>
      <c r="E375" s="1592"/>
      <c r="F375" s="2443"/>
      <c r="G375" s="2444"/>
      <c r="H375" s="2444"/>
      <c r="I375" s="2445"/>
      <c r="J375" s="2445"/>
      <c r="K375" s="2444"/>
      <c r="L375" s="2444"/>
      <c r="M375" s="2444"/>
      <c r="N375" s="2443"/>
      <c r="O375" s="2248"/>
      <c r="P375" s="2248"/>
      <c r="Q375" s="2248"/>
      <c r="S375" s="2606"/>
      <c r="T375" s="2606"/>
      <c r="U375" s="2605"/>
      <c r="V375" s="2605"/>
      <c r="W375" s="2605"/>
      <c r="X375" s="2605"/>
      <c r="Y375" s="2605"/>
      <c r="Z375" s="2605"/>
      <c r="AA375" s="2605"/>
      <c r="AB375" s="2605"/>
      <c r="AC375" s="2605"/>
      <c r="AD375" s="2605"/>
      <c r="AE375" s="2352"/>
      <c r="AF375" s="2352"/>
    </row>
    <row r="376" spans="1:32">
      <c r="A376" s="2172"/>
      <c r="B376" s="1440" t="s">
        <v>1458</v>
      </c>
      <c r="C376" s="1439" t="s">
        <v>1044</v>
      </c>
      <c r="D376" s="1484" t="s">
        <v>1458</v>
      </c>
      <c r="E376" s="1484" t="s">
        <v>1044</v>
      </c>
      <c r="F376" s="2384"/>
      <c r="G376" s="2385"/>
      <c r="H376" s="2385"/>
      <c r="I376" s="2386"/>
      <c r="J376" s="2386"/>
      <c r="K376" s="2385"/>
      <c r="L376" s="2385"/>
      <c r="M376" s="2385"/>
      <c r="N376" s="2384"/>
      <c r="O376" s="2248"/>
      <c r="P376" s="2248"/>
      <c r="Q376" s="2248"/>
      <c r="S376" s="2606"/>
      <c r="T376" s="2606"/>
      <c r="U376" s="2605"/>
      <c r="V376" s="2605"/>
      <c r="W376" s="2605"/>
      <c r="X376" s="2605"/>
      <c r="Y376" s="2605"/>
      <c r="Z376" s="2605"/>
      <c r="AA376" s="2605"/>
      <c r="AB376" s="2605"/>
      <c r="AC376" s="2605"/>
      <c r="AD376" s="2605"/>
      <c r="AE376" s="2352"/>
      <c r="AF376" s="2352"/>
    </row>
    <row r="377" spans="1:32">
      <c r="A377" s="1441" t="s">
        <v>0</v>
      </c>
      <c r="B377" s="1521">
        <f>SUM(B378:B403)</f>
        <v>36029.69999999999</v>
      </c>
      <c r="C377" s="1521">
        <f>SUM(C378:C403)</f>
        <v>58925.4</v>
      </c>
      <c r="D377" s="1593">
        <v>58872.623958454787</v>
      </c>
      <c r="E377" s="1593">
        <v>128787.40431095187</v>
      </c>
      <c r="F377" s="2384"/>
      <c r="G377" s="2385"/>
      <c r="H377" s="2385"/>
      <c r="I377" s="2386"/>
      <c r="J377" s="2386"/>
      <c r="K377" s="2385"/>
      <c r="L377" s="2385"/>
      <c r="M377" s="2385"/>
      <c r="N377" s="2384"/>
      <c r="O377" s="2248"/>
      <c r="P377" s="2248"/>
      <c r="Q377" s="2248"/>
      <c r="S377" s="2606"/>
      <c r="T377" s="2606"/>
      <c r="U377" s="2605"/>
      <c r="V377" s="2605"/>
      <c r="W377" s="2605"/>
      <c r="X377" s="2605"/>
      <c r="Y377" s="2605"/>
      <c r="Z377" s="2605"/>
      <c r="AA377" s="2605"/>
      <c r="AB377" s="2605"/>
      <c r="AC377" s="2605"/>
      <c r="AD377" s="2605"/>
      <c r="AE377" s="2352"/>
      <c r="AF377" s="2352"/>
    </row>
    <row r="378" spans="1:32">
      <c r="A378" s="1488" t="s">
        <v>1898</v>
      </c>
      <c r="B378" s="1594">
        <v>30511</v>
      </c>
      <c r="C378" s="1594">
        <v>46289.599999999999</v>
      </c>
      <c r="D378" s="1595">
        <v>11321.069575689975</v>
      </c>
      <c r="E378" s="1595">
        <v>19205.126758145358</v>
      </c>
      <c r="F378" s="2322"/>
      <c r="G378" s="2387"/>
      <c r="H378" s="2387"/>
      <c r="I378" s="2388"/>
      <c r="J378" s="2388"/>
      <c r="K378" s="2387"/>
      <c r="L378" s="2387"/>
      <c r="M378" s="2387"/>
      <c r="N378" s="2322"/>
      <c r="O378" s="2248"/>
      <c r="P378" s="2248"/>
      <c r="Q378" s="2248"/>
      <c r="S378" s="2606"/>
      <c r="T378" s="2606"/>
      <c r="U378" s="2605"/>
      <c r="V378" s="2605"/>
      <c r="W378" s="2605"/>
      <c r="X378" s="2605"/>
      <c r="Y378" s="2605"/>
      <c r="Z378" s="2605"/>
      <c r="AA378" s="2605"/>
      <c r="AB378" s="2605"/>
      <c r="AC378" s="2605"/>
      <c r="AD378" s="2605"/>
      <c r="AE378" s="2352"/>
      <c r="AF378" s="2352"/>
    </row>
    <row r="379" spans="1:32">
      <c r="A379" s="1505" t="s">
        <v>1899</v>
      </c>
      <c r="B379" s="1594">
        <f>58.3+69.2</f>
        <v>127.5</v>
      </c>
      <c r="C379" s="1594">
        <f>69.7+151.9</f>
        <v>221.60000000000002</v>
      </c>
      <c r="D379" s="1595">
        <v>1111.4444598603372</v>
      </c>
      <c r="E379" s="1595">
        <v>2334.7903362346406</v>
      </c>
      <c r="F379" s="2322"/>
      <c r="G379" s="2387"/>
      <c r="H379" s="2387"/>
      <c r="I379" s="2388"/>
      <c r="J379" s="2388"/>
      <c r="K379" s="2387"/>
      <c r="L379" s="2387"/>
      <c r="M379" s="2387"/>
      <c r="N379" s="2322"/>
      <c r="O379" s="2248"/>
      <c r="P379" s="2248"/>
      <c r="Q379" s="2248"/>
      <c r="S379" s="2606"/>
      <c r="T379" s="2606"/>
      <c r="U379" s="2605"/>
      <c r="V379" s="2605"/>
      <c r="W379" s="2605"/>
      <c r="X379" s="2605"/>
      <c r="Y379" s="2605"/>
      <c r="Z379" s="2605"/>
      <c r="AA379" s="2605"/>
      <c r="AB379" s="2605"/>
      <c r="AC379" s="2605"/>
      <c r="AD379" s="2605"/>
      <c r="AE379" s="2352"/>
      <c r="AF379" s="2352"/>
    </row>
    <row r="380" spans="1:32">
      <c r="A380" s="1505" t="s">
        <v>1900</v>
      </c>
      <c r="B380" s="1594">
        <v>52.2</v>
      </c>
      <c r="C380" s="1594">
        <v>111.3</v>
      </c>
      <c r="D380" s="1595">
        <v>11293.649099999999</v>
      </c>
      <c r="E380" s="1595">
        <v>32412.772916999998</v>
      </c>
      <c r="F380" s="2322"/>
      <c r="G380" s="2387"/>
      <c r="H380" s="2387"/>
      <c r="I380" s="2388"/>
      <c r="J380" s="2388"/>
      <c r="K380" s="2387"/>
      <c r="L380" s="2387"/>
      <c r="M380" s="2387"/>
      <c r="N380" s="2322"/>
      <c r="O380" s="2248"/>
      <c r="P380" s="2248"/>
      <c r="Q380" s="2248"/>
      <c r="S380" s="2606"/>
      <c r="T380" s="2606"/>
      <c r="U380" s="2605"/>
      <c r="V380" s="2605"/>
      <c r="W380" s="2605"/>
      <c r="X380" s="2605"/>
      <c r="Y380" s="2605"/>
      <c r="Z380" s="2605"/>
      <c r="AA380" s="2605"/>
      <c r="AB380" s="2605"/>
      <c r="AC380" s="2605"/>
      <c r="AD380" s="2605"/>
      <c r="AE380" s="2352"/>
      <c r="AF380" s="2352"/>
    </row>
    <row r="381" spans="1:32">
      <c r="A381" s="1505" t="s">
        <v>1901</v>
      </c>
      <c r="B381" s="1594">
        <v>118.6</v>
      </c>
      <c r="C381" s="1594">
        <v>221.5</v>
      </c>
      <c r="D381" s="1595">
        <v>1630.7118058024389</v>
      </c>
      <c r="E381" s="1595">
        <v>3506.0303824752436</v>
      </c>
      <c r="F381" s="2322"/>
      <c r="G381" s="2387"/>
      <c r="H381" s="2387"/>
      <c r="I381" s="2388"/>
      <c r="J381" s="2388"/>
      <c r="K381" s="2387"/>
      <c r="L381" s="2387"/>
      <c r="M381" s="2387"/>
      <c r="N381" s="2322"/>
      <c r="O381" s="2248"/>
      <c r="P381" s="2248"/>
      <c r="Q381" s="2248"/>
      <c r="S381" s="2606"/>
      <c r="T381" s="2606"/>
      <c r="U381" s="2605"/>
      <c r="V381" s="2605"/>
      <c r="W381" s="2605"/>
      <c r="X381" s="2605"/>
      <c r="Y381" s="2605"/>
      <c r="Z381" s="2605"/>
      <c r="AA381" s="2605"/>
      <c r="AB381" s="2605"/>
      <c r="AC381" s="2605"/>
      <c r="AD381" s="2605"/>
      <c r="AE381" s="2352"/>
      <c r="AF381" s="2352"/>
    </row>
    <row r="382" spans="1:32">
      <c r="A382" s="1505" t="s">
        <v>1902</v>
      </c>
      <c r="B382" s="1594">
        <v>22.5</v>
      </c>
      <c r="C382" s="1594">
        <v>29.6</v>
      </c>
      <c r="D382" s="1595">
        <v>10896.451325689975</v>
      </c>
      <c r="E382" s="1595">
        <v>15691.550625736663</v>
      </c>
      <c r="F382" s="2322"/>
      <c r="G382" s="2387"/>
      <c r="H382" s="2387"/>
      <c r="I382" s="2388"/>
      <c r="J382" s="2388"/>
      <c r="K382" s="2387"/>
      <c r="L382" s="2387"/>
      <c r="M382" s="2387"/>
      <c r="N382" s="2322"/>
      <c r="O382" s="2248"/>
      <c r="P382" s="2248"/>
      <c r="Q382" s="2248"/>
      <c r="S382" s="2606"/>
      <c r="T382" s="2606"/>
      <c r="U382" s="2605"/>
      <c r="V382" s="2605"/>
      <c r="W382" s="2605"/>
      <c r="X382" s="2605"/>
      <c r="Y382" s="2605"/>
      <c r="Z382" s="2605"/>
      <c r="AA382" s="2605"/>
      <c r="AB382" s="2605"/>
      <c r="AC382" s="2605"/>
      <c r="AD382" s="2605"/>
      <c r="AE382" s="2352"/>
      <c r="AF382" s="2352"/>
    </row>
    <row r="383" spans="1:32">
      <c r="A383" s="1505" t="s">
        <v>1952</v>
      </c>
      <c r="B383" s="1594">
        <v>8.8000000000000007</v>
      </c>
      <c r="C383" s="1594">
        <v>14</v>
      </c>
      <c r="D383" s="1595">
        <v>68.216000000000008</v>
      </c>
      <c r="E383" s="1595">
        <v>139.84280000000001</v>
      </c>
      <c r="F383" s="2322"/>
      <c r="G383" s="2387"/>
      <c r="H383" s="2387"/>
      <c r="I383" s="2388"/>
      <c r="J383" s="2388"/>
      <c r="K383" s="2387"/>
      <c r="L383" s="2387"/>
      <c r="M383" s="2387"/>
      <c r="N383" s="2322"/>
      <c r="O383" s="2248"/>
      <c r="P383" s="2248"/>
      <c r="Q383" s="2248"/>
      <c r="S383" s="2606"/>
      <c r="T383" s="2606"/>
      <c r="U383" s="2605"/>
      <c r="V383" s="2605"/>
      <c r="W383" s="2605"/>
      <c r="X383" s="2605"/>
      <c r="Y383" s="2605"/>
      <c r="Z383" s="2605"/>
      <c r="AA383" s="2605"/>
      <c r="AB383" s="2605"/>
      <c r="AC383" s="2605"/>
      <c r="AD383" s="2605"/>
      <c r="AE383" s="2352"/>
      <c r="AF383" s="2352"/>
    </row>
    <row r="384" spans="1:32">
      <c r="A384" s="1505" t="s">
        <v>1904</v>
      </c>
      <c r="B384" s="1594">
        <v>2451.3000000000002</v>
      </c>
      <c r="C384" s="1594">
        <v>7404.4</v>
      </c>
      <c r="D384" s="1595">
        <v>4388.0881641769438</v>
      </c>
      <c r="E384" s="1595">
        <v>13771.615605515603</v>
      </c>
      <c r="F384" s="2322"/>
      <c r="G384" s="2387"/>
      <c r="H384" s="2387"/>
      <c r="I384" s="2388"/>
      <c r="J384" s="2388"/>
      <c r="K384" s="2387"/>
      <c r="L384" s="2387"/>
      <c r="M384" s="2387"/>
      <c r="N384" s="2322"/>
      <c r="O384" s="2248"/>
      <c r="P384" s="2248"/>
      <c r="Q384" s="2248"/>
      <c r="S384" s="2606"/>
      <c r="T384" s="2606"/>
      <c r="U384" s="2605"/>
      <c r="V384" s="2605"/>
      <c r="W384" s="2605"/>
      <c r="X384" s="2605"/>
      <c r="Y384" s="2605"/>
      <c r="Z384" s="2605"/>
      <c r="AA384" s="2605"/>
      <c r="AB384" s="2605"/>
      <c r="AC384" s="2605"/>
      <c r="AD384" s="2605"/>
      <c r="AE384" s="2352"/>
      <c r="AF384" s="2352"/>
    </row>
    <row r="385" spans="1:32">
      <c r="A385" s="1505" t="s">
        <v>1953</v>
      </c>
      <c r="B385" s="1594">
        <v>0</v>
      </c>
      <c r="C385" s="1594">
        <v>0</v>
      </c>
      <c r="D385" s="1595">
        <v>0</v>
      </c>
      <c r="E385" s="1595">
        <v>0</v>
      </c>
      <c r="F385" s="2322"/>
      <c r="G385" s="2387"/>
      <c r="H385" s="2387"/>
      <c r="I385" s="2388"/>
      <c r="J385" s="2388"/>
      <c r="K385" s="2387"/>
      <c r="L385" s="2387"/>
      <c r="M385" s="2387"/>
      <c r="N385" s="2322"/>
      <c r="O385" s="2248"/>
      <c r="P385" s="2248"/>
      <c r="Q385" s="2248"/>
      <c r="S385" s="2606"/>
      <c r="T385" s="2606"/>
      <c r="U385" s="2605"/>
      <c r="V385" s="2605"/>
      <c r="W385" s="2605"/>
      <c r="X385" s="2605"/>
      <c r="Y385" s="2605"/>
      <c r="Z385" s="2605"/>
      <c r="AA385" s="2605"/>
      <c r="AB385" s="2605"/>
      <c r="AC385" s="2605"/>
      <c r="AD385" s="2605"/>
      <c r="AE385" s="2352"/>
      <c r="AF385" s="2352"/>
    </row>
    <row r="386" spans="1:32">
      <c r="A386" s="1505" t="s">
        <v>1954</v>
      </c>
      <c r="B386" s="1594">
        <v>0</v>
      </c>
      <c r="C386" s="1594">
        <v>0</v>
      </c>
      <c r="D386" s="1595">
        <v>4.4479999999999995</v>
      </c>
      <c r="E386" s="1595">
        <v>18.459199999999999</v>
      </c>
      <c r="F386" s="2322"/>
      <c r="G386" s="2387"/>
      <c r="H386" s="2387"/>
      <c r="I386" s="2388"/>
      <c r="J386" s="2388"/>
      <c r="K386" s="2387"/>
      <c r="L386" s="2387"/>
      <c r="M386" s="2387"/>
      <c r="N386" s="2322"/>
      <c r="O386" s="2248"/>
      <c r="P386" s="2248"/>
      <c r="Q386" s="2248"/>
      <c r="S386" s="2606"/>
      <c r="T386" s="2606"/>
      <c r="U386" s="2605"/>
      <c r="V386" s="2605"/>
      <c r="W386" s="2605"/>
      <c r="X386" s="2605"/>
      <c r="Y386" s="2605"/>
      <c r="Z386" s="2605"/>
      <c r="AA386" s="2605"/>
      <c r="AB386" s="2605"/>
      <c r="AC386" s="2605"/>
      <c r="AD386" s="2605"/>
      <c r="AE386" s="2352"/>
      <c r="AF386" s="2352"/>
    </row>
    <row r="387" spans="1:32">
      <c r="A387" s="1505" t="s">
        <v>1914</v>
      </c>
      <c r="B387" s="1594">
        <v>360.1</v>
      </c>
      <c r="C387" s="1594">
        <v>1795.9</v>
      </c>
      <c r="D387" s="1595">
        <v>609.06355995293495</v>
      </c>
      <c r="E387" s="1595">
        <v>2960.048901371264</v>
      </c>
      <c r="F387" s="2322"/>
      <c r="G387" s="2387"/>
      <c r="H387" s="2387"/>
      <c r="I387" s="2388"/>
      <c r="J387" s="2388"/>
      <c r="K387" s="2387"/>
      <c r="L387" s="2387"/>
      <c r="M387" s="2387"/>
      <c r="N387" s="2322"/>
      <c r="O387" s="2248"/>
      <c r="P387" s="2248"/>
      <c r="Q387" s="2248"/>
      <c r="S387" s="2606"/>
      <c r="T387" s="2606"/>
      <c r="U387" s="2605"/>
      <c r="V387" s="2605"/>
      <c r="W387" s="2605"/>
      <c r="X387" s="2605"/>
      <c r="Y387" s="2605"/>
      <c r="Z387" s="2605"/>
      <c r="AA387" s="2605"/>
      <c r="AB387" s="2605"/>
      <c r="AC387" s="2605"/>
      <c r="AD387" s="2605"/>
      <c r="AE387" s="2352"/>
      <c r="AF387" s="2352"/>
    </row>
    <row r="388" spans="1:32">
      <c r="A388" s="1505" t="s">
        <v>1955</v>
      </c>
      <c r="B388" s="1594">
        <v>1.7</v>
      </c>
      <c r="C388" s="1594">
        <v>9.1</v>
      </c>
      <c r="D388" s="1595">
        <v>0</v>
      </c>
      <c r="E388" s="1595">
        <v>0</v>
      </c>
      <c r="F388" s="2322"/>
      <c r="G388" s="2387"/>
      <c r="H388" s="2387"/>
      <c r="I388" s="2388"/>
      <c r="J388" s="2388"/>
      <c r="K388" s="2387"/>
      <c r="L388" s="2387"/>
      <c r="M388" s="2387"/>
      <c r="N388" s="2322"/>
      <c r="O388" s="2248"/>
      <c r="P388" s="2248"/>
      <c r="Q388" s="2248"/>
      <c r="S388" s="2606"/>
      <c r="T388" s="2606"/>
      <c r="U388" s="2605"/>
      <c r="V388" s="2605"/>
      <c r="W388" s="2605"/>
      <c r="X388" s="2605"/>
      <c r="Y388" s="2605"/>
      <c r="Z388" s="2605"/>
      <c r="AA388" s="2605"/>
      <c r="AB388" s="2605"/>
      <c r="AC388" s="2605"/>
      <c r="AD388" s="2605"/>
      <c r="AE388" s="2352"/>
      <c r="AF388" s="2352"/>
    </row>
    <row r="389" spans="1:32">
      <c r="A389" s="1505" t="s">
        <v>1905</v>
      </c>
      <c r="B389" s="1594">
        <v>391.5</v>
      </c>
      <c r="C389" s="1594">
        <v>381.9</v>
      </c>
      <c r="D389" s="1595">
        <v>1274.033707159304</v>
      </c>
      <c r="E389" s="1595">
        <v>2012.9732573117003</v>
      </c>
      <c r="F389" s="2322"/>
      <c r="G389" s="2387"/>
      <c r="H389" s="2387"/>
      <c r="I389" s="2388"/>
      <c r="J389" s="2388"/>
      <c r="K389" s="2387"/>
      <c r="L389" s="2387"/>
      <c r="M389" s="2387"/>
      <c r="N389" s="2322"/>
      <c r="O389" s="2248"/>
      <c r="P389" s="2248"/>
      <c r="Q389" s="2248"/>
      <c r="S389" s="2606"/>
      <c r="T389" s="2606"/>
      <c r="U389" s="2605"/>
      <c r="V389" s="2605"/>
      <c r="W389" s="2605"/>
      <c r="X389" s="2605"/>
      <c r="Y389" s="2605"/>
      <c r="Z389" s="2605"/>
      <c r="AA389" s="2605"/>
      <c r="AB389" s="2605"/>
      <c r="AC389" s="2605"/>
      <c r="AD389" s="2605"/>
      <c r="AE389" s="2352"/>
      <c r="AF389" s="2352"/>
    </row>
    <row r="390" spans="1:32">
      <c r="A390" s="1596" t="s">
        <v>1956</v>
      </c>
      <c r="B390" s="1594">
        <v>0</v>
      </c>
      <c r="C390" s="1594">
        <v>0</v>
      </c>
      <c r="D390" s="1595">
        <v>0</v>
      </c>
      <c r="E390" s="1595">
        <v>0</v>
      </c>
      <c r="F390" s="2322"/>
      <c r="G390" s="2387"/>
      <c r="H390" s="2387"/>
      <c r="I390" s="2388"/>
      <c r="J390" s="2388"/>
      <c r="K390" s="2387"/>
      <c r="L390" s="2387"/>
      <c r="M390" s="2387"/>
      <c r="N390" s="2322"/>
      <c r="O390" s="2248"/>
      <c r="P390" s="2248"/>
      <c r="Q390" s="2248"/>
      <c r="S390" s="2606"/>
      <c r="T390" s="2606"/>
      <c r="U390" s="2605"/>
      <c r="V390" s="2605"/>
      <c r="W390" s="2605"/>
      <c r="X390" s="2605"/>
      <c r="Y390" s="2605"/>
      <c r="Z390" s="2605"/>
      <c r="AA390" s="2605"/>
      <c r="AB390" s="2605"/>
      <c r="AC390" s="2605"/>
      <c r="AD390" s="2605"/>
      <c r="AE390" s="2352"/>
      <c r="AF390" s="2352"/>
    </row>
    <row r="391" spans="1:32">
      <c r="A391" s="1505" t="s">
        <v>1906</v>
      </c>
      <c r="B391" s="1594">
        <v>92.3</v>
      </c>
      <c r="C391" s="1594">
        <v>129.1</v>
      </c>
      <c r="D391" s="1595">
        <v>316.94683354842891</v>
      </c>
      <c r="E391" s="1595">
        <v>434.21716196134764</v>
      </c>
      <c r="F391" s="2322"/>
      <c r="G391" s="2387"/>
      <c r="H391" s="2387"/>
      <c r="I391" s="2388"/>
      <c r="J391" s="2388"/>
      <c r="K391" s="2387"/>
      <c r="L391" s="2387"/>
      <c r="M391" s="2387"/>
      <c r="N391" s="2322"/>
      <c r="O391" s="2248"/>
      <c r="P391" s="2248"/>
      <c r="Q391" s="2248"/>
      <c r="S391" s="2606"/>
      <c r="T391" s="2606"/>
      <c r="U391" s="2605"/>
      <c r="V391" s="2605"/>
      <c r="W391" s="2605"/>
      <c r="X391" s="2605"/>
      <c r="Y391" s="2605"/>
      <c r="Z391" s="2605"/>
      <c r="AA391" s="2605"/>
      <c r="AB391" s="2605"/>
      <c r="AC391" s="2605"/>
      <c r="AD391" s="2605"/>
      <c r="AE391" s="2352"/>
      <c r="AF391" s="2352"/>
    </row>
    <row r="392" spans="1:32">
      <c r="A392" s="1505" t="s">
        <v>1907</v>
      </c>
      <c r="B392" s="1594">
        <v>4.7</v>
      </c>
      <c r="C392" s="1594">
        <v>26.8</v>
      </c>
      <c r="D392" s="1595">
        <v>25.167601124938532</v>
      </c>
      <c r="E392" s="1595">
        <v>144.70889</v>
      </c>
      <c r="F392" s="2322"/>
      <c r="G392" s="2387"/>
      <c r="H392" s="2387"/>
      <c r="I392" s="2388"/>
      <c r="J392" s="2388"/>
      <c r="K392" s="2387"/>
      <c r="L392" s="2387"/>
      <c r="M392" s="2387"/>
      <c r="N392" s="2322"/>
      <c r="O392" s="2248"/>
      <c r="P392" s="2248"/>
      <c r="Q392" s="2248"/>
      <c r="S392" s="2606"/>
      <c r="T392" s="2606"/>
      <c r="U392" s="2605"/>
      <c r="V392" s="2605"/>
      <c r="W392" s="2605"/>
      <c r="X392" s="2605"/>
      <c r="Y392" s="2605"/>
      <c r="Z392" s="2605"/>
      <c r="AA392" s="2605"/>
      <c r="AB392" s="2605"/>
      <c r="AC392" s="2605"/>
      <c r="AD392" s="2605"/>
      <c r="AE392" s="2352"/>
      <c r="AF392" s="2352"/>
    </row>
    <row r="393" spans="1:32">
      <c r="A393" s="1505" t="s">
        <v>1908</v>
      </c>
      <c r="B393" s="1594">
        <v>1599.1</v>
      </c>
      <c r="C393" s="1594">
        <v>1597.6</v>
      </c>
      <c r="D393" s="1595">
        <v>8402.8223024291128</v>
      </c>
      <c r="E393" s="1595">
        <v>8738.935194526277</v>
      </c>
      <c r="F393" s="2322"/>
      <c r="G393" s="2387"/>
      <c r="H393" s="2387"/>
      <c r="I393" s="2388"/>
      <c r="J393" s="2388"/>
      <c r="K393" s="2387"/>
      <c r="L393" s="2387"/>
      <c r="M393" s="2387"/>
      <c r="N393" s="2322"/>
      <c r="O393" s="2248"/>
      <c r="P393" s="2248"/>
      <c r="Q393" s="2248"/>
      <c r="S393" s="2606"/>
      <c r="T393" s="2606"/>
      <c r="U393" s="2605"/>
      <c r="V393" s="2605"/>
      <c r="W393" s="2605"/>
      <c r="X393" s="2605"/>
      <c r="Y393" s="2605"/>
      <c r="Z393" s="2605"/>
      <c r="AA393" s="2605"/>
      <c r="AB393" s="2605"/>
      <c r="AC393" s="2605"/>
      <c r="AD393" s="2605"/>
      <c r="AE393" s="2352"/>
      <c r="AF393" s="2352"/>
    </row>
    <row r="394" spans="1:32">
      <c r="A394" s="1505" t="s">
        <v>1918</v>
      </c>
      <c r="B394" s="1594">
        <v>0</v>
      </c>
      <c r="C394" s="1594">
        <v>0</v>
      </c>
      <c r="D394" s="1595">
        <v>173.84100000000001</v>
      </c>
      <c r="E394" s="1595">
        <v>383.26458000000002</v>
      </c>
      <c r="F394" s="2322"/>
      <c r="G394" s="2387"/>
      <c r="H394" s="2387"/>
      <c r="I394" s="2388"/>
      <c r="J394" s="2388"/>
      <c r="K394" s="2387"/>
      <c r="L394" s="2387"/>
      <c r="M394" s="2387"/>
      <c r="N394" s="2322"/>
      <c r="O394" s="2248"/>
      <c r="P394" s="2248"/>
      <c r="Q394" s="2248"/>
      <c r="S394" s="2606"/>
      <c r="T394" s="2606"/>
      <c r="U394" s="2605"/>
      <c r="V394" s="2605"/>
      <c r="W394" s="2605"/>
      <c r="X394" s="2605"/>
      <c r="Y394" s="2605"/>
      <c r="Z394" s="2605"/>
      <c r="AA394" s="2605"/>
      <c r="AB394" s="2605"/>
      <c r="AC394" s="2605"/>
      <c r="AD394" s="2605"/>
      <c r="AE394" s="2352"/>
      <c r="AF394" s="2352"/>
    </row>
    <row r="395" spans="1:32">
      <c r="A395" s="1505" t="s">
        <v>1919</v>
      </c>
      <c r="B395" s="1594">
        <v>0</v>
      </c>
      <c r="C395" s="1594">
        <v>0</v>
      </c>
      <c r="D395" s="1595">
        <v>4.8245000000000005</v>
      </c>
      <c r="E395" s="1595">
        <v>4.9209900000000006</v>
      </c>
      <c r="F395" s="2322"/>
      <c r="G395" s="2387"/>
      <c r="H395" s="2387"/>
      <c r="I395" s="2388"/>
      <c r="J395" s="2388"/>
      <c r="K395" s="2387"/>
      <c r="L395" s="2387"/>
      <c r="M395" s="2387"/>
      <c r="N395" s="2322"/>
      <c r="O395" s="2248"/>
      <c r="P395" s="2248"/>
      <c r="Q395" s="2248"/>
      <c r="S395" s="2606"/>
      <c r="T395" s="2606"/>
      <c r="U395" s="2605"/>
      <c r="V395" s="2605"/>
      <c r="W395" s="2605"/>
      <c r="X395" s="2605"/>
      <c r="Y395" s="2605"/>
      <c r="Z395" s="2605"/>
      <c r="AA395" s="2605"/>
      <c r="AB395" s="2605"/>
      <c r="AC395" s="2605"/>
      <c r="AD395" s="2605"/>
      <c r="AE395" s="2352"/>
      <c r="AF395" s="2352"/>
    </row>
    <row r="396" spans="1:32">
      <c r="A396" s="1505" t="s">
        <v>1957</v>
      </c>
      <c r="B396" s="1594">
        <v>18.2</v>
      </c>
      <c r="C396" s="1594">
        <v>22.8</v>
      </c>
      <c r="D396" s="1595">
        <v>12.600000000000001</v>
      </c>
      <c r="E396" s="1595">
        <v>19.971000000000004</v>
      </c>
      <c r="F396" s="2322"/>
      <c r="G396" s="2387"/>
      <c r="H396" s="2387"/>
      <c r="I396" s="2388"/>
      <c r="J396" s="2388"/>
      <c r="K396" s="2387"/>
      <c r="L396" s="2387"/>
      <c r="M396" s="2387"/>
      <c r="N396" s="2322"/>
      <c r="O396" s="2248"/>
      <c r="P396" s="2248"/>
      <c r="Q396" s="2248"/>
      <c r="S396" s="2606"/>
      <c r="T396" s="2606"/>
      <c r="U396" s="2605"/>
      <c r="V396" s="2605"/>
      <c r="W396" s="2605"/>
      <c r="X396" s="2605"/>
      <c r="Y396" s="2605"/>
      <c r="Z396" s="2605"/>
      <c r="AA396" s="2605"/>
      <c r="AB396" s="2605"/>
      <c r="AC396" s="2605"/>
      <c r="AD396" s="2605"/>
      <c r="AE396" s="2352"/>
      <c r="AF396" s="2352"/>
    </row>
    <row r="397" spans="1:32">
      <c r="A397" s="1505" t="s">
        <v>1915</v>
      </c>
      <c r="B397" s="1594">
        <v>2.5</v>
      </c>
      <c r="C397" s="1594">
        <v>2.2999999999999998</v>
      </c>
      <c r="D397" s="1595">
        <v>36.869999999999997</v>
      </c>
      <c r="E397" s="1595">
        <v>37.607399999999998</v>
      </c>
      <c r="F397" s="2322"/>
      <c r="G397" s="2387"/>
      <c r="H397" s="2387"/>
      <c r="I397" s="2388"/>
      <c r="J397" s="2388"/>
      <c r="K397" s="2387"/>
      <c r="L397" s="2387"/>
      <c r="M397" s="2387"/>
      <c r="N397" s="2322"/>
      <c r="O397" s="2248"/>
      <c r="P397" s="2248"/>
      <c r="Q397" s="2248"/>
      <c r="S397" s="2606"/>
      <c r="T397" s="2606"/>
      <c r="U397" s="2605"/>
      <c r="V397" s="2605"/>
      <c r="W397" s="2605"/>
      <c r="X397" s="2605"/>
      <c r="Y397" s="2605"/>
      <c r="Z397" s="2605"/>
      <c r="AA397" s="2605"/>
      <c r="AB397" s="2605"/>
      <c r="AC397" s="2605"/>
      <c r="AD397" s="2605"/>
      <c r="AE397" s="2352"/>
      <c r="AF397" s="2352"/>
    </row>
    <row r="398" spans="1:32">
      <c r="A398" s="1505" t="s">
        <v>1910</v>
      </c>
      <c r="B398" s="1594">
        <v>33.9</v>
      </c>
      <c r="C398" s="1594">
        <v>32.200000000000003</v>
      </c>
      <c r="D398" s="1595">
        <v>34.326999999999998</v>
      </c>
      <c r="E398" s="1595">
        <v>34.670269999999995</v>
      </c>
      <c r="F398" s="2322"/>
      <c r="G398" s="2387"/>
      <c r="H398" s="2387"/>
      <c r="I398" s="2388"/>
      <c r="J398" s="2388"/>
      <c r="K398" s="2387"/>
      <c r="L398" s="2387"/>
      <c r="M398" s="2387"/>
      <c r="N398" s="2322"/>
      <c r="O398" s="2248"/>
      <c r="P398" s="2248"/>
      <c r="Q398" s="2248"/>
      <c r="S398" s="2606"/>
      <c r="T398" s="2606"/>
      <c r="U398" s="2605"/>
      <c r="V398" s="2605"/>
      <c r="W398" s="2605"/>
      <c r="X398" s="2605"/>
      <c r="Y398" s="2605"/>
      <c r="Z398" s="2605"/>
      <c r="AA398" s="2605"/>
      <c r="AB398" s="2605"/>
      <c r="AC398" s="2605"/>
      <c r="AD398" s="2605"/>
      <c r="AE398" s="2352"/>
      <c r="AF398" s="2352"/>
    </row>
    <row r="399" spans="1:32">
      <c r="A399" s="1505" t="s">
        <v>1958</v>
      </c>
      <c r="B399" s="1594">
        <v>24.2</v>
      </c>
      <c r="C399" s="1594">
        <v>35.5</v>
      </c>
      <c r="D399" s="1595">
        <v>61.266550000000002</v>
      </c>
      <c r="E399" s="1595">
        <v>95.575818000000012</v>
      </c>
      <c r="F399" s="2322"/>
      <c r="G399" s="2387"/>
      <c r="H399" s="2387"/>
      <c r="I399" s="2388"/>
      <c r="J399" s="2388"/>
      <c r="K399" s="2387"/>
      <c r="L399" s="2387"/>
      <c r="M399" s="2387"/>
      <c r="N399" s="2322"/>
      <c r="O399" s="2248"/>
      <c r="P399" s="2248"/>
      <c r="Q399" s="2248"/>
      <c r="S399" s="2606"/>
      <c r="T399" s="2606"/>
      <c r="U399" s="2605"/>
      <c r="V399" s="2605"/>
      <c r="W399" s="2605"/>
      <c r="X399" s="2605"/>
      <c r="Y399" s="2605"/>
      <c r="Z399" s="2605"/>
      <c r="AA399" s="2605"/>
      <c r="AB399" s="2605"/>
      <c r="AC399" s="2605"/>
      <c r="AD399" s="2605"/>
      <c r="AE399" s="2352"/>
      <c r="AF399" s="2352"/>
    </row>
    <row r="400" spans="1:32">
      <c r="A400" s="1505" t="s">
        <v>1917</v>
      </c>
      <c r="B400" s="1594">
        <v>1</v>
      </c>
      <c r="C400" s="1594">
        <v>4.2</v>
      </c>
      <c r="D400" s="1595">
        <v>3709.6068978739013</v>
      </c>
      <c r="E400" s="1595">
        <v>15765.82931596408</v>
      </c>
      <c r="F400" s="2322"/>
      <c r="G400" s="2387"/>
      <c r="H400" s="2387"/>
      <c r="I400" s="2388"/>
      <c r="J400" s="2388"/>
      <c r="K400" s="2387"/>
      <c r="L400" s="2387"/>
      <c r="M400" s="2387"/>
      <c r="N400" s="2322"/>
      <c r="O400" s="2248"/>
      <c r="P400" s="2248"/>
      <c r="Q400" s="2248"/>
      <c r="S400" s="2606"/>
      <c r="T400" s="2606"/>
      <c r="U400" s="2605"/>
      <c r="V400" s="2605"/>
      <c r="W400" s="2605"/>
      <c r="X400" s="2605"/>
      <c r="Y400" s="2605"/>
      <c r="Z400" s="2605"/>
      <c r="AA400" s="2605"/>
      <c r="AB400" s="2605"/>
      <c r="AC400" s="2605"/>
      <c r="AD400" s="2605"/>
      <c r="AE400" s="2352"/>
      <c r="AF400" s="2352"/>
    </row>
    <row r="401" spans="1:32">
      <c r="A401" s="1505" t="s">
        <v>1911</v>
      </c>
      <c r="B401" s="1594">
        <v>163.6</v>
      </c>
      <c r="C401" s="1594">
        <v>545.70000000000005</v>
      </c>
      <c r="D401" s="1595">
        <v>3412.8436541537885</v>
      </c>
      <c r="E401" s="1595">
        <v>10921.099693292124</v>
      </c>
      <c r="F401" s="2322"/>
      <c r="G401" s="2387"/>
      <c r="H401" s="2387"/>
      <c r="I401" s="2388"/>
      <c r="J401" s="2388"/>
      <c r="K401" s="2387"/>
      <c r="L401" s="2387"/>
      <c r="M401" s="2387"/>
      <c r="N401" s="2322"/>
      <c r="O401" s="2248"/>
      <c r="P401" s="2248"/>
      <c r="Q401" s="2248"/>
      <c r="S401" s="2606"/>
      <c r="T401" s="2606"/>
      <c r="U401" s="2605"/>
      <c r="V401" s="2605"/>
      <c r="W401" s="2605"/>
      <c r="X401" s="2605"/>
      <c r="Y401" s="2605"/>
      <c r="Z401" s="2605"/>
      <c r="AA401" s="2605"/>
      <c r="AB401" s="2605"/>
      <c r="AC401" s="2605"/>
      <c r="AD401" s="2605"/>
      <c r="AE401" s="2352"/>
      <c r="AF401" s="2352"/>
    </row>
    <row r="402" spans="1:32">
      <c r="A402" s="1505" t="s">
        <v>1912</v>
      </c>
      <c r="B402" s="1594">
        <v>2.1</v>
      </c>
      <c r="C402" s="1594">
        <v>2.4</v>
      </c>
      <c r="D402" s="1595">
        <v>20.151500000000002</v>
      </c>
      <c r="E402" s="1595">
        <v>23.37574</v>
      </c>
      <c r="F402" s="2322"/>
      <c r="G402" s="2387"/>
      <c r="H402" s="2387"/>
      <c r="I402" s="2388"/>
      <c r="J402" s="2388"/>
      <c r="K402" s="2387"/>
      <c r="L402" s="2387"/>
      <c r="M402" s="2387"/>
      <c r="N402" s="2322"/>
      <c r="O402" s="2248"/>
      <c r="P402" s="2248"/>
      <c r="Q402" s="2248"/>
      <c r="S402" s="2606"/>
      <c r="T402" s="2606"/>
      <c r="U402" s="2605"/>
      <c r="V402" s="2605"/>
      <c r="W402" s="2605"/>
      <c r="X402" s="2605"/>
      <c r="Y402" s="2605"/>
      <c r="Z402" s="2605"/>
      <c r="AA402" s="2605"/>
      <c r="AB402" s="2605"/>
      <c r="AC402" s="2605"/>
      <c r="AD402" s="2605"/>
      <c r="AE402" s="2352"/>
      <c r="AF402" s="2352"/>
    </row>
    <row r="403" spans="1:32">
      <c r="A403" s="1505" t="s">
        <v>1913</v>
      </c>
      <c r="B403" s="1594">
        <v>42.9</v>
      </c>
      <c r="C403" s="1594">
        <v>47.9</v>
      </c>
      <c r="D403" s="1595">
        <v>8.9139999999999997</v>
      </c>
      <c r="E403" s="1595">
        <v>9.4488400000000006</v>
      </c>
      <c r="F403" s="2322"/>
      <c r="G403" s="2387"/>
      <c r="H403" s="2387"/>
      <c r="I403" s="2388"/>
      <c r="J403" s="2388"/>
      <c r="K403" s="2387"/>
      <c r="L403" s="2387"/>
      <c r="M403" s="2387"/>
      <c r="N403" s="2322"/>
      <c r="O403" s="2248"/>
      <c r="P403" s="2248"/>
      <c r="Q403" s="2248"/>
      <c r="S403" s="2606"/>
      <c r="T403" s="2606"/>
      <c r="U403" s="2605"/>
      <c r="V403" s="2605"/>
      <c r="W403" s="2605"/>
      <c r="X403" s="2605"/>
      <c r="Y403" s="2605"/>
      <c r="Z403" s="2605"/>
      <c r="AA403" s="2605"/>
      <c r="AB403" s="2605"/>
      <c r="AC403" s="2605"/>
      <c r="AD403" s="2605"/>
      <c r="AE403" s="2352"/>
      <c r="AF403" s="2352"/>
    </row>
    <row r="404" spans="1:32">
      <c r="A404" s="1394" t="s">
        <v>12</v>
      </c>
      <c r="B404" s="1595">
        <v>0</v>
      </c>
      <c r="C404" s="1595">
        <v>0</v>
      </c>
      <c r="D404" s="1595">
        <v>55.3</v>
      </c>
      <c r="E404" s="1595">
        <v>120.6</v>
      </c>
      <c r="F404" s="2322"/>
      <c r="G404" s="2387"/>
      <c r="H404" s="2387"/>
      <c r="I404" s="2388"/>
      <c r="J404" s="2388"/>
      <c r="K404" s="2387"/>
      <c r="L404" s="2387"/>
      <c r="M404" s="2387"/>
      <c r="N404" s="2322"/>
      <c r="O404" s="2248"/>
      <c r="P404" s="2248"/>
      <c r="Q404" s="2248"/>
      <c r="S404" s="2606"/>
      <c r="T404" s="2606"/>
      <c r="U404" s="2605"/>
      <c r="V404" s="2605"/>
      <c r="W404" s="2605"/>
      <c r="X404" s="2605"/>
      <c r="Y404" s="2605"/>
      <c r="Z404" s="2605"/>
      <c r="AA404" s="2605"/>
      <c r="AB404" s="2605"/>
      <c r="AC404" s="2605"/>
      <c r="AD404" s="2605"/>
      <c r="AE404" s="2352"/>
      <c r="AF404" s="2352"/>
    </row>
    <row r="405" spans="1:32">
      <c r="A405" s="1494" t="s">
        <v>1866</v>
      </c>
      <c r="B405" s="1597"/>
      <c r="C405" s="1597"/>
      <c r="D405" s="1597"/>
      <c r="E405" s="1597"/>
      <c r="F405" s="2384"/>
      <c r="G405" s="2385"/>
      <c r="H405" s="2385"/>
      <c r="I405" s="2386"/>
      <c r="J405" s="2386"/>
      <c r="K405" s="2385"/>
      <c r="L405" s="2385"/>
      <c r="M405" s="2385"/>
      <c r="N405" s="2384"/>
      <c r="O405" s="2384"/>
      <c r="P405" s="2384"/>
      <c r="Q405" s="2384"/>
      <c r="R405" s="2322"/>
      <c r="S405" s="2593"/>
      <c r="U405" s="2605"/>
      <c r="V405" s="2605"/>
      <c r="W405" s="2605"/>
      <c r="X405" s="2605"/>
      <c r="Y405" s="2605"/>
      <c r="Z405" s="2605"/>
      <c r="AA405" s="2605"/>
      <c r="AB405" s="2605"/>
      <c r="AC405" s="2605"/>
      <c r="AD405" s="2605"/>
      <c r="AE405" s="2352"/>
      <c r="AF405" s="2352"/>
    </row>
    <row r="406" spans="1:32">
      <c r="A406" s="1497"/>
      <c r="B406" s="1495"/>
      <c r="R406" s="2322"/>
      <c r="S406" s="2593"/>
      <c r="U406" s="2605"/>
      <c r="V406" s="2605"/>
      <c r="W406" s="2605"/>
      <c r="X406" s="2605"/>
      <c r="Y406" s="2605"/>
      <c r="Z406" s="2605"/>
      <c r="AA406" s="2605"/>
      <c r="AB406" s="2605"/>
      <c r="AC406" s="2605"/>
      <c r="AD406" s="2605"/>
      <c r="AE406" s="2352"/>
      <c r="AF406" s="2352"/>
    </row>
    <row r="407" spans="1:32">
      <c r="A407" s="1447" t="s">
        <v>1959</v>
      </c>
      <c r="B407" s="1496"/>
      <c r="C407" s="1496"/>
      <c r="D407" s="1496"/>
      <c r="E407" s="1496"/>
      <c r="F407" s="2442"/>
      <c r="G407" s="2426"/>
      <c r="H407" s="2426"/>
      <c r="I407" s="2469"/>
      <c r="J407" s="2469"/>
      <c r="K407" s="2426"/>
      <c r="L407" s="2426"/>
      <c r="M407" s="2426"/>
      <c r="N407" s="2442"/>
      <c r="O407" s="2442"/>
      <c r="P407" s="2442"/>
      <c r="Q407" s="2442"/>
      <c r="R407" s="2322"/>
      <c r="S407" s="2593"/>
      <c r="U407" s="2605"/>
      <c r="V407" s="2605"/>
      <c r="W407" s="2605"/>
      <c r="X407" s="2605"/>
      <c r="Y407" s="2605"/>
      <c r="Z407" s="2605"/>
      <c r="AA407" s="2605"/>
      <c r="AB407" s="2605"/>
      <c r="AC407" s="2605"/>
      <c r="AD407" s="2605"/>
      <c r="AE407" s="2352"/>
      <c r="AF407" s="2352"/>
    </row>
    <row r="408" spans="1:32">
      <c r="A408" s="1438" t="s">
        <v>1960</v>
      </c>
      <c r="B408" s="1440"/>
      <c r="C408" s="1440"/>
      <c r="D408" s="1496"/>
      <c r="E408" s="1496"/>
      <c r="F408" s="2442"/>
      <c r="G408" s="2426"/>
      <c r="H408" s="2426"/>
      <c r="I408" s="2469"/>
      <c r="J408" s="2469"/>
      <c r="K408" s="2426"/>
      <c r="L408" s="2426"/>
      <c r="M408" s="2426"/>
      <c r="N408" s="2442"/>
      <c r="O408" s="2442"/>
      <c r="P408" s="2442"/>
      <c r="Q408" s="2442"/>
      <c r="R408" s="2322"/>
      <c r="S408" s="2593"/>
      <c r="U408" s="2605"/>
      <c r="V408" s="2605"/>
      <c r="W408" s="2605"/>
      <c r="X408" s="2605"/>
      <c r="Y408" s="2605"/>
      <c r="Z408" s="2605"/>
      <c r="AA408" s="2605"/>
      <c r="AB408" s="2605"/>
      <c r="AC408" s="2605"/>
      <c r="AD408" s="2605"/>
      <c r="AE408" s="2352"/>
      <c r="AF408" s="2352"/>
    </row>
    <row r="409" spans="1:32">
      <c r="A409" s="1531" t="s">
        <v>1961</v>
      </c>
      <c r="B409" s="1484">
        <v>2011</v>
      </c>
      <c r="C409" s="1598">
        <v>2012</v>
      </c>
      <c r="D409" s="1599"/>
      <c r="E409" s="1599"/>
      <c r="F409" s="2470"/>
      <c r="G409" s="2471"/>
      <c r="H409" s="2471"/>
      <c r="I409" s="2472"/>
      <c r="J409" s="2472"/>
      <c r="K409" s="2471"/>
      <c r="L409" s="2471"/>
      <c r="M409" s="2387"/>
      <c r="N409" s="2248"/>
      <c r="O409" s="2248"/>
      <c r="P409" s="2248"/>
      <c r="Q409" s="2362"/>
      <c r="R409" s="2362"/>
      <c r="S409" s="2606"/>
      <c r="T409" s="2606"/>
      <c r="U409" s="2605"/>
      <c r="V409" s="2605"/>
      <c r="W409" s="2605"/>
      <c r="X409" s="2605"/>
      <c r="Y409" s="2605"/>
      <c r="Z409" s="2605"/>
      <c r="AA409" s="2605"/>
      <c r="AB409" s="2605"/>
      <c r="AC409" s="2605"/>
      <c r="AD409" s="2605"/>
      <c r="AE409" s="2352"/>
      <c r="AF409" s="2352"/>
    </row>
    <row r="410" spans="1:32">
      <c r="A410" s="1600" t="s">
        <v>1962</v>
      </c>
      <c r="B410" s="1601">
        <v>100.1</v>
      </c>
      <c r="C410" s="1601">
        <v>103.9</v>
      </c>
      <c r="D410" s="1602"/>
      <c r="E410" s="1602"/>
      <c r="F410" s="2442"/>
      <c r="G410" s="2426"/>
      <c r="H410" s="2426"/>
      <c r="I410" s="2469"/>
      <c r="J410" s="2469"/>
      <c r="K410" s="2426"/>
      <c r="L410" s="2426"/>
      <c r="M410" s="2387"/>
      <c r="N410" s="2248"/>
      <c r="O410" s="2248"/>
      <c r="P410" s="2248"/>
      <c r="Q410" s="2362"/>
      <c r="R410" s="2362"/>
      <c r="S410" s="2606"/>
      <c r="T410" s="2606"/>
      <c r="U410" s="2605"/>
      <c r="V410" s="2605"/>
      <c r="W410" s="2605"/>
      <c r="X410" s="2605"/>
      <c r="Y410" s="2605"/>
      <c r="Z410" s="2605"/>
      <c r="AA410" s="2605"/>
      <c r="AB410" s="2605"/>
      <c r="AC410" s="2605"/>
      <c r="AD410" s="2605"/>
      <c r="AE410" s="2352"/>
      <c r="AF410" s="2352"/>
    </row>
    <row r="411" spans="1:32">
      <c r="A411" s="1596" t="s">
        <v>1898</v>
      </c>
      <c r="B411" s="1603">
        <v>101.1</v>
      </c>
      <c r="C411" s="1603">
        <v>109.3</v>
      </c>
      <c r="D411" s="1604"/>
      <c r="E411" s="1604"/>
      <c r="F411" s="2369"/>
      <c r="G411" s="2370"/>
      <c r="H411" s="2370"/>
      <c r="I411" s="2371"/>
      <c r="J411" s="2371"/>
      <c r="K411" s="2370"/>
      <c r="L411" s="2370"/>
      <c r="M411" s="2387"/>
      <c r="N411" s="2248"/>
      <c r="O411" s="2248"/>
      <c r="P411" s="2248"/>
      <c r="Q411" s="2362"/>
      <c r="R411" s="2362"/>
      <c r="S411" s="2606"/>
      <c r="T411" s="2606"/>
      <c r="U411" s="2605"/>
      <c r="V411" s="2605"/>
      <c r="W411" s="2605"/>
      <c r="X411" s="2605"/>
      <c r="Y411" s="2605"/>
      <c r="Z411" s="2605"/>
      <c r="AA411" s="2605"/>
      <c r="AB411" s="2605"/>
      <c r="AC411" s="2605"/>
      <c r="AD411" s="2605"/>
      <c r="AE411" s="2352"/>
      <c r="AF411" s="2352"/>
    </row>
    <row r="412" spans="1:32">
      <c r="A412" s="1596" t="s">
        <v>1899</v>
      </c>
      <c r="B412" s="1603">
        <v>101.2</v>
      </c>
      <c r="C412" s="1603">
        <v>110.2</v>
      </c>
      <c r="D412" s="1604"/>
      <c r="E412" s="1604"/>
      <c r="F412" s="2369"/>
      <c r="G412" s="2370"/>
      <c r="H412" s="2370"/>
      <c r="I412" s="2371"/>
      <c r="J412" s="2371"/>
      <c r="K412" s="2370"/>
      <c r="L412" s="2370"/>
      <c r="M412" s="2387"/>
      <c r="N412" s="2248"/>
      <c r="O412" s="2248"/>
      <c r="P412" s="2248"/>
      <c r="Q412" s="2362"/>
      <c r="R412" s="2362"/>
      <c r="S412" s="2606"/>
      <c r="T412" s="2606"/>
      <c r="U412" s="2605"/>
      <c r="V412" s="2605"/>
      <c r="W412" s="2605"/>
      <c r="X412" s="2605"/>
      <c r="Y412" s="2605"/>
      <c r="Z412" s="2605"/>
      <c r="AA412" s="2605"/>
      <c r="AB412" s="2605"/>
      <c r="AC412" s="2605"/>
      <c r="AD412" s="2605"/>
      <c r="AE412" s="2352"/>
      <c r="AF412" s="2352"/>
    </row>
    <row r="413" spans="1:32">
      <c r="A413" s="1596" t="s">
        <v>1900</v>
      </c>
      <c r="B413" s="1603">
        <v>151.69999999999999</v>
      </c>
      <c r="C413" s="1603">
        <v>155.5</v>
      </c>
      <c r="D413" s="1604"/>
      <c r="E413" s="1604"/>
      <c r="F413" s="2369"/>
      <c r="G413" s="2370"/>
      <c r="H413" s="2370"/>
      <c r="I413" s="2371"/>
      <c r="J413" s="2371"/>
      <c r="K413" s="2370"/>
      <c r="L413" s="2370"/>
      <c r="M413" s="2387"/>
      <c r="N413" s="2248"/>
      <c r="O413" s="2248"/>
      <c r="P413" s="2248"/>
      <c r="Q413" s="2362"/>
      <c r="R413" s="2362"/>
      <c r="S413" s="2606"/>
      <c r="T413" s="2606"/>
      <c r="U413" s="2605"/>
      <c r="V413" s="2605"/>
      <c r="W413" s="2605"/>
      <c r="X413" s="2605"/>
      <c r="Y413" s="2605"/>
      <c r="Z413" s="2605"/>
      <c r="AA413" s="2605"/>
      <c r="AB413" s="2605"/>
      <c r="AC413" s="2605"/>
      <c r="AD413" s="2605"/>
      <c r="AE413" s="2352"/>
      <c r="AF413" s="2352"/>
    </row>
    <row r="414" spans="1:32">
      <c r="A414" s="1596" t="s">
        <v>1901</v>
      </c>
      <c r="B414" s="1603">
        <v>101.5</v>
      </c>
      <c r="C414" s="1603">
        <v>116.8</v>
      </c>
      <c r="D414" s="1604"/>
      <c r="E414" s="1604"/>
      <c r="F414" s="2369"/>
      <c r="G414" s="2370"/>
      <c r="H414" s="2370"/>
      <c r="I414" s="2371"/>
      <c r="J414" s="2371"/>
      <c r="K414" s="2370"/>
      <c r="L414" s="2370"/>
      <c r="M414" s="2387"/>
      <c r="N414" s="2248"/>
      <c r="O414" s="2248"/>
      <c r="P414" s="2248"/>
      <c r="Q414" s="2362"/>
      <c r="R414" s="2362"/>
      <c r="S414" s="2606"/>
      <c r="T414" s="2606"/>
      <c r="U414" s="2605"/>
      <c r="V414" s="2605"/>
      <c r="W414" s="2605"/>
      <c r="X414" s="2605"/>
      <c r="Y414" s="2605"/>
      <c r="Z414" s="2605"/>
      <c r="AA414" s="2605"/>
      <c r="AB414" s="2605"/>
      <c r="AC414" s="2605"/>
      <c r="AD414" s="2605"/>
      <c r="AE414" s="2352"/>
      <c r="AF414" s="2352"/>
    </row>
    <row r="415" spans="1:32">
      <c r="A415" s="1596" t="s">
        <v>1902</v>
      </c>
      <c r="B415" s="1603">
        <v>108.7</v>
      </c>
      <c r="C415" s="1603">
        <v>119</v>
      </c>
      <c r="D415" s="1604"/>
      <c r="E415" s="1604"/>
      <c r="F415" s="2369"/>
      <c r="G415" s="2370"/>
      <c r="H415" s="2370"/>
      <c r="I415" s="2371"/>
      <c r="J415" s="2371"/>
      <c r="K415" s="2370"/>
      <c r="L415" s="2370"/>
      <c r="M415" s="2387"/>
      <c r="N415" s="2248"/>
      <c r="O415" s="2248"/>
      <c r="P415" s="2248"/>
      <c r="Q415" s="2362"/>
      <c r="R415" s="2362"/>
      <c r="S415" s="2606"/>
      <c r="T415" s="2606"/>
      <c r="U415" s="2605"/>
      <c r="V415" s="2605"/>
      <c r="W415" s="2605"/>
      <c r="X415" s="2605"/>
      <c r="Y415" s="2605"/>
      <c r="Z415" s="2605"/>
      <c r="AA415" s="2605"/>
      <c r="AB415" s="2605"/>
      <c r="AC415" s="2605"/>
      <c r="AD415" s="2605"/>
      <c r="AE415" s="2352"/>
      <c r="AF415" s="2352"/>
    </row>
    <row r="416" spans="1:32">
      <c r="A416" s="1596" t="s">
        <v>1952</v>
      </c>
      <c r="B416" s="1603">
        <v>148.80000000000001</v>
      </c>
      <c r="C416" s="1603">
        <v>160.6</v>
      </c>
      <c r="D416" s="1604"/>
      <c r="E416" s="1604"/>
      <c r="F416" s="2369"/>
      <c r="G416" s="2370"/>
      <c r="H416" s="2370"/>
      <c r="I416" s="2371"/>
      <c r="J416" s="2371"/>
      <c r="K416" s="2370"/>
      <c r="L416" s="2370"/>
      <c r="M416" s="2387"/>
      <c r="N416" s="2248"/>
      <c r="O416" s="2248"/>
      <c r="P416" s="2248"/>
      <c r="Q416" s="2362"/>
      <c r="R416" s="2362"/>
      <c r="S416" s="2606"/>
      <c r="T416" s="2606"/>
      <c r="U416" s="2605"/>
      <c r="V416" s="2605"/>
      <c r="W416" s="2605"/>
      <c r="X416" s="2605"/>
      <c r="Y416" s="2605"/>
      <c r="Z416" s="2605"/>
      <c r="AA416" s="2605"/>
      <c r="AB416" s="2605"/>
      <c r="AC416" s="2605"/>
      <c r="AD416" s="2605"/>
      <c r="AE416" s="2352"/>
      <c r="AF416" s="2352"/>
    </row>
    <row r="417" spans="1:32">
      <c r="A417" s="1596" t="s">
        <v>1904</v>
      </c>
      <c r="B417" s="1603">
        <v>111.6</v>
      </c>
      <c r="C417" s="1603">
        <v>116</v>
      </c>
      <c r="D417" s="1604"/>
      <c r="E417" s="1604"/>
      <c r="F417" s="2369"/>
      <c r="G417" s="2370"/>
      <c r="H417" s="2370"/>
      <c r="I417" s="2371"/>
      <c r="J417" s="2371"/>
      <c r="K417" s="2370"/>
      <c r="L417" s="2370"/>
      <c r="M417" s="2387"/>
      <c r="N417" s="2248"/>
      <c r="O417" s="2248"/>
      <c r="P417" s="2248"/>
      <c r="Q417" s="2362"/>
      <c r="R417" s="2362"/>
      <c r="S417" s="2606"/>
      <c r="T417" s="2606"/>
      <c r="U417" s="2605"/>
      <c r="V417" s="2605"/>
      <c r="W417" s="2605"/>
      <c r="X417" s="2605"/>
      <c r="Y417" s="2605"/>
      <c r="Z417" s="2605"/>
      <c r="AA417" s="2605"/>
      <c r="AB417" s="2605"/>
      <c r="AC417" s="2605"/>
      <c r="AD417" s="2605"/>
      <c r="AE417" s="2352"/>
      <c r="AF417" s="2352"/>
    </row>
    <row r="418" spans="1:32">
      <c r="A418" s="1596" t="s">
        <v>1914</v>
      </c>
      <c r="B418" s="1603">
        <v>101.6</v>
      </c>
      <c r="C418" s="1603">
        <v>99</v>
      </c>
      <c r="D418" s="1604"/>
      <c r="E418" s="1604"/>
      <c r="F418" s="2369"/>
      <c r="G418" s="2370"/>
      <c r="H418" s="2370"/>
      <c r="I418" s="2371"/>
      <c r="J418" s="2371"/>
      <c r="K418" s="2370"/>
      <c r="L418" s="2370"/>
      <c r="M418" s="2387"/>
      <c r="N418" s="2248"/>
      <c r="O418" s="2248"/>
      <c r="P418" s="2248"/>
      <c r="Q418" s="2362"/>
      <c r="R418" s="2362"/>
      <c r="S418" s="2606"/>
      <c r="T418" s="2606"/>
      <c r="U418" s="2605"/>
      <c r="V418" s="2605"/>
      <c r="W418" s="2605"/>
      <c r="X418" s="2605"/>
      <c r="Y418" s="2605"/>
      <c r="Z418" s="2605"/>
      <c r="AA418" s="2605"/>
      <c r="AB418" s="2605"/>
      <c r="AC418" s="2605"/>
      <c r="AD418" s="2605"/>
      <c r="AE418" s="2352"/>
      <c r="AF418" s="2352"/>
    </row>
    <row r="419" spans="1:32">
      <c r="A419" s="1596" t="s">
        <v>1955</v>
      </c>
      <c r="B419" s="1603">
        <v>110.6</v>
      </c>
      <c r="C419" s="1603">
        <v>114.1</v>
      </c>
      <c r="D419" s="1604"/>
      <c r="E419" s="1604"/>
      <c r="F419" s="2369"/>
      <c r="G419" s="2370"/>
      <c r="H419" s="2370"/>
      <c r="I419" s="2371"/>
      <c r="J419" s="2371"/>
      <c r="K419" s="2370"/>
      <c r="L419" s="2370"/>
      <c r="M419" s="2387"/>
      <c r="N419" s="2248"/>
      <c r="O419" s="2248"/>
      <c r="P419" s="2248"/>
      <c r="Q419" s="2362"/>
      <c r="R419" s="2362"/>
      <c r="S419" s="2606"/>
      <c r="T419" s="2606"/>
      <c r="U419" s="2605"/>
      <c r="V419" s="2605"/>
      <c r="W419" s="2605"/>
      <c r="X419" s="2605"/>
      <c r="Y419" s="2605"/>
      <c r="Z419" s="2605"/>
      <c r="AA419" s="2605"/>
      <c r="AB419" s="2605"/>
      <c r="AC419" s="2605"/>
      <c r="AD419" s="2605"/>
      <c r="AE419" s="2352"/>
      <c r="AF419" s="2352"/>
    </row>
    <row r="420" spans="1:32">
      <c r="A420" s="1596" t="s">
        <v>1905</v>
      </c>
      <c r="B420" s="1603">
        <v>168.7</v>
      </c>
      <c r="C420" s="1603">
        <v>177.7</v>
      </c>
      <c r="D420" s="1604"/>
      <c r="E420" s="1604"/>
      <c r="F420" s="2369"/>
      <c r="G420" s="2370"/>
      <c r="H420" s="2370"/>
      <c r="I420" s="2371"/>
      <c r="J420" s="2371"/>
      <c r="K420" s="2370"/>
      <c r="L420" s="2370"/>
      <c r="M420" s="2387"/>
      <c r="N420" s="2248"/>
      <c r="O420" s="2248"/>
      <c r="P420" s="2248"/>
      <c r="Q420" s="2362"/>
      <c r="R420" s="2362"/>
      <c r="S420" s="2606"/>
      <c r="T420" s="2606"/>
      <c r="U420" s="2605"/>
      <c r="V420" s="2605"/>
      <c r="W420" s="2605"/>
      <c r="X420" s="2605"/>
      <c r="Y420" s="2605"/>
      <c r="Z420" s="2605"/>
      <c r="AA420" s="2605"/>
      <c r="AB420" s="2605"/>
      <c r="AC420" s="2605"/>
      <c r="AD420" s="2605"/>
      <c r="AE420" s="2352"/>
      <c r="AF420" s="2352"/>
    </row>
    <row r="421" spans="1:32">
      <c r="A421" s="1596" t="s">
        <v>1906</v>
      </c>
      <c r="B421" s="1603">
        <v>101.3</v>
      </c>
      <c r="C421" s="1603">
        <v>99.2</v>
      </c>
      <c r="D421" s="1604"/>
      <c r="E421" s="1604"/>
      <c r="F421" s="2369"/>
      <c r="G421" s="2370"/>
      <c r="H421" s="2370"/>
      <c r="I421" s="2371"/>
      <c r="J421" s="2371"/>
      <c r="K421" s="2370"/>
      <c r="L421" s="2370"/>
      <c r="M421" s="2387"/>
      <c r="N421" s="2248"/>
      <c r="O421" s="2248"/>
      <c r="P421" s="2248"/>
      <c r="Q421" s="2362"/>
      <c r="R421" s="2362"/>
      <c r="S421" s="2606"/>
      <c r="T421" s="2606"/>
      <c r="U421" s="2605"/>
      <c r="V421" s="2605"/>
      <c r="W421" s="2605"/>
      <c r="X421" s="2605"/>
      <c r="Y421" s="2605"/>
      <c r="Z421" s="2605"/>
      <c r="AA421" s="2605"/>
      <c r="AB421" s="2605"/>
      <c r="AC421" s="2605"/>
      <c r="AD421" s="2605"/>
      <c r="AE421" s="2352"/>
      <c r="AF421" s="2352"/>
    </row>
    <row r="422" spans="1:32">
      <c r="A422" s="1596" t="s">
        <v>1907</v>
      </c>
      <c r="B422" s="1603">
        <v>110.1</v>
      </c>
      <c r="C422" s="1603">
        <v>111</v>
      </c>
      <c r="D422" s="1604"/>
      <c r="E422" s="1604"/>
      <c r="F422" s="2369"/>
      <c r="G422" s="2370"/>
      <c r="H422" s="2370"/>
      <c r="I422" s="2371"/>
      <c r="J422" s="2371"/>
      <c r="K422" s="2370"/>
      <c r="L422" s="2370"/>
      <c r="M422" s="2387"/>
      <c r="N422" s="2248"/>
      <c r="O422" s="2248"/>
      <c r="P422" s="2248"/>
      <c r="Q422" s="2362"/>
      <c r="R422" s="2362"/>
      <c r="S422" s="2606"/>
      <c r="T422" s="2606"/>
      <c r="U422" s="2605"/>
      <c r="V422" s="2605"/>
      <c r="W422" s="2605"/>
      <c r="X422" s="2605"/>
      <c r="Y422" s="2605"/>
      <c r="Z422" s="2605"/>
      <c r="AA422" s="2605"/>
      <c r="AB422" s="2605"/>
      <c r="AC422" s="2605"/>
      <c r="AD422" s="2605"/>
      <c r="AE422" s="2352"/>
      <c r="AF422" s="2352"/>
    </row>
    <row r="423" spans="1:32">
      <c r="A423" s="1596" t="s">
        <v>1908</v>
      </c>
      <c r="B423" s="1603">
        <v>101.3</v>
      </c>
      <c r="C423" s="1603">
        <v>105.5</v>
      </c>
      <c r="D423" s="1604"/>
      <c r="E423" s="1604"/>
      <c r="F423" s="2369"/>
      <c r="G423" s="2370"/>
      <c r="H423" s="2370"/>
      <c r="I423" s="2371"/>
      <c r="J423" s="2371"/>
      <c r="K423" s="2370"/>
      <c r="L423" s="2370"/>
      <c r="M423" s="2387"/>
      <c r="N423" s="2248"/>
      <c r="O423" s="2248"/>
      <c r="P423" s="2248"/>
      <c r="Q423" s="2362"/>
      <c r="R423" s="2362"/>
      <c r="S423" s="2606"/>
      <c r="T423" s="2606"/>
      <c r="U423" s="2605"/>
      <c r="V423" s="2605"/>
      <c r="W423" s="2605"/>
      <c r="X423" s="2605"/>
      <c r="Y423" s="2605"/>
      <c r="Z423" s="2605"/>
      <c r="AA423" s="2605"/>
      <c r="AB423" s="2605"/>
      <c r="AC423" s="2605"/>
      <c r="AD423" s="2605"/>
      <c r="AE423" s="2352"/>
      <c r="AF423" s="2352"/>
    </row>
    <row r="424" spans="1:32">
      <c r="A424" s="1596" t="s">
        <v>1918</v>
      </c>
      <c r="B424" s="1603">
        <v>101.8</v>
      </c>
      <c r="C424" s="1603">
        <v>105.3</v>
      </c>
      <c r="D424" s="1604"/>
      <c r="E424" s="1604"/>
      <c r="F424" s="2369"/>
      <c r="G424" s="2370"/>
      <c r="H424" s="2370"/>
      <c r="I424" s="2371"/>
      <c r="J424" s="2371"/>
      <c r="K424" s="2370"/>
      <c r="L424" s="2370"/>
      <c r="M424" s="2387"/>
      <c r="N424" s="2248"/>
      <c r="O424" s="2248"/>
      <c r="P424" s="2248"/>
      <c r="Q424" s="2362"/>
      <c r="R424" s="2362"/>
      <c r="S424" s="2606"/>
      <c r="T424" s="2606"/>
      <c r="U424" s="2605"/>
      <c r="V424" s="2605"/>
      <c r="W424" s="2605"/>
      <c r="X424" s="2605"/>
      <c r="Y424" s="2605"/>
      <c r="Z424" s="2605"/>
      <c r="AA424" s="2605"/>
      <c r="AB424" s="2605"/>
      <c r="AC424" s="2605"/>
      <c r="AD424" s="2605"/>
      <c r="AE424" s="2352"/>
      <c r="AF424" s="2352"/>
    </row>
    <row r="425" spans="1:32">
      <c r="A425" s="1596" t="s">
        <v>1957</v>
      </c>
      <c r="B425" s="1603">
        <v>86.2</v>
      </c>
      <c r="C425" s="1603">
        <v>109.1</v>
      </c>
      <c r="D425" s="1604"/>
      <c r="E425" s="1604"/>
      <c r="F425" s="2369"/>
      <c r="G425" s="2370"/>
      <c r="H425" s="2370"/>
      <c r="I425" s="2371"/>
      <c r="J425" s="2371"/>
      <c r="K425" s="2370"/>
      <c r="L425" s="2370"/>
      <c r="M425" s="2387"/>
      <c r="N425" s="2248"/>
      <c r="O425" s="2248"/>
      <c r="P425" s="2248"/>
      <c r="Q425" s="2362"/>
      <c r="R425" s="2362"/>
      <c r="S425" s="2606"/>
      <c r="T425" s="2606"/>
      <c r="U425" s="2605"/>
      <c r="V425" s="2605"/>
      <c r="W425" s="2605"/>
      <c r="X425" s="2605"/>
      <c r="Y425" s="2605"/>
      <c r="Z425" s="2605"/>
      <c r="AA425" s="2605"/>
      <c r="AB425" s="2605"/>
      <c r="AC425" s="2605"/>
      <c r="AD425" s="2605"/>
      <c r="AE425" s="2352"/>
      <c r="AF425" s="2352"/>
    </row>
    <row r="426" spans="1:32">
      <c r="A426" s="1596" t="s">
        <v>1915</v>
      </c>
      <c r="B426" s="1603">
        <v>87.1</v>
      </c>
      <c r="C426" s="1603">
        <v>96.5</v>
      </c>
      <c r="D426" s="1604"/>
      <c r="E426" s="1604"/>
      <c r="F426" s="2369"/>
      <c r="G426" s="2370"/>
      <c r="H426" s="2370"/>
      <c r="I426" s="2371"/>
      <c r="J426" s="2371"/>
      <c r="K426" s="2370"/>
      <c r="L426" s="2370"/>
      <c r="M426" s="2387"/>
      <c r="N426" s="2248"/>
      <c r="O426" s="2248"/>
      <c r="P426" s="2248"/>
      <c r="Q426" s="2362"/>
      <c r="R426" s="2362"/>
      <c r="S426" s="2606"/>
      <c r="T426" s="2606"/>
      <c r="U426" s="2605"/>
      <c r="V426" s="2605"/>
      <c r="W426" s="2605"/>
      <c r="X426" s="2605"/>
      <c r="Y426" s="2605"/>
      <c r="Z426" s="2605"/>
      <c r="AA426" s="2605"/>
      <c r="AB426" s="2605"/>
      <c r="AC426" s="2605"/>
      <c r="AD426" s="2605"/>
      <c r="AE426" s="2352"/>
      <c r="AF426" s="2352"/>
    </row>
    <row r="427" spans="1:32">
      <c r="A427" s="1596" t="s">
        <v>1910</v>
      </c>
      <c r="B427" s="1603">
        <v>104</v>
      </c>
      <c r="C427" s="1603">
        <v>110.5</v>
      </c>
      <c r="D427" s="1604"/>
      <c r="E427" s="1604"/>
      <c r="F427" s="2369"/>
      <c r="G427" s="2370"/>
      <c r="H427" s="2370"/>
      <c r="I427" s="2371"/>
      <c r="J427" s="2371"/>
      <c r="K427" s="2370"/>
      <c r="L427" s="2370"/>
      <c r="M427" s="2387"/>
      <c r="N427" s="2248"/>
      <c r="O427" s="2248"/>
      <c r="P427" s="2248"/>
      <c r="Q427" s="2362"/>
      <c r="R427" s="2362"/>
      <c r="S427" s="2606"/>
      <c r="T427" s="2606"/>
      <c r="U427" s="2605"/>
      <c r="V427" s="2605"/>
      <c r="W427" s="2605"/>
      <c r="X427" s="2605"/>
      <c r="Y427" s="2605"/>
      <c r="Z427" s="2605"/>
      <c r="AA427" s="2605"/>
      <c r="AB427" s="2605"/>
      <c r="AC427" s="2605"/>
      <c r="AD427" s="2605"/>
      <c r="AE427" s="2352"/>
      <c r="AF427" s="2352"/>
    </row>
    <row r="428" spans="1:32">
      <c r="A428" s="1596" t="s">
        <v>1958</v>
      </c>
      <c r="B428" s="1603">
        <v>119.5</v>
      </c>
      <c r="C428" s="1603">
        <v>127.1</v>
      </c>
      <c r="D428" s="1604"/>
      <c r="E428" s="1604"/>
      <c r="F428" s="2369"/>
      <c r="G428" s="2370"/>
      <c r="H428" s="2370"/>
      <c r="I428" s="2371"/>
      <c r="J428" s="2371"/>
      <c r="K428" s="2370"/>
      <c r="L428" s="2370"/>
      <c r="M428" s="2387"/>
      <c r="N428" s="2248"/>
      <c r="O428" s="2248"/>
      <c r="P428" s="2248"/>
      <c r="Q428" s="2362"/>
      <c r="R428" s="2362"/>
      <c r="S428" s="2606"/>
      <c r="T428" s="2606"/>
      <c r="U428" s="2605"/>
      <c r="V428" s="2605"/>
      <c r="W428" s="2605"/>
      <c r="X428" s="2605"/>
      <c r="Y428" s="2605"/>
      <c r="Z428" s="2605"/>
      <c r="AA428" s="2605"/>
      <c r="AB428" s="2605"/>
      <c r="AC428" s="2605"/>
      <c r="AD428" s="2605"/>
      <c r="AE428" s="2352"/>
      <c r="AF428" s="2352"/>
    </row>
    <row r="429" spans="1:32">
      <c r="A429" s="1596" t="s">
        <v>1917</v>
      </c>
      <c r="B429" s="1603">
        <v>129.4</v>
      </c>
      <c r="C429" s="1603">
        <v>130.9</v>
      </c>
      <c r="D429" s="1604"/>
      <c r="E429" s="1604"/>
      <c r="F429" s="2369"/>
      <c r="G429" s="2370"/>
      <c r="H429" s="2370"/>
      <c r="I429" s="2371"/>
      <c r="J429" s="2371"/>
      <c r="K429" s="2370"/>
      <c r="L429" s="2370"/>
      <c r="M429" s="2387"/>
      <c r="N429" s="2248"/>
      <c r="O429" s="2248"/>
      <c r="P429" s="2248"/>
      <c r="Q429" s="2362"/>
      <c r="R429" s="2362"/>
      <c r="S429" s="2606"/>
      <c r="T429" s="2606"/>
      <c r="U429" s="2605"/>
      <c r="V429" s="2605"/>
      <c r="W429" s="2605"/>
      <c r="X429" s="2605"/>
      <c r="Y429" s="2605"/>
      <c r="Z429" s="2605"/>
      <c r="AA429" s="2605"/>
      <c r="AB429" s="2605"/>
      <c r="AC429" s="2605"/>
      <c r="AD429" s="2605"/>
      <c r="AE429" s="2352"/>
      <c r="AF429" s="2352"/>
    </row>
    <row r="430" spans="1:32">
      <c r="A430" s="1596" t="s">
        <v>1911</v>
      </c>
      <c r="B430" s="1603">
        <v>93.4</v>
      </c>
      <c r="C430" s="1603">
        <v>89.6</v>
      </c>
      <c r="D430" s="1604"/>
      <c r="E430" s="1604"/>
      <c r="F430" s="2369"/>
      <c r="G430" s="2370"/>
      <c r="H430" s="2370"/>
      <c r="I430" s="2371"/>
      <c r="J430" s="2371"/>
      <c r="K430" s="2370"/>
      <c r="L430" s="2370"/>
      <c r="M430" s="2387"/>
      <c r="N430" s="2248"/>
      <c r="O430" s="2248"/>
      <c r="P430" s="2248"/>
      <c r="Q430" s="2362"/>
      <c r="R430" s="2362"/>
      <c r="S430" s="2606"/>
      <c r="T430" s="2606"/>
      <c r="U430" s="2605"/>
      <c r="V430" s="2605"/>
      <c r="W430" s="2605"/>
      <c r="X430" s="2605"/>
      <c r="Y430" s="2605"/>
      <c r="Z430" s="2605"/>
      <c r="AA430" s="2605"/>
      <c r="AB430" s="2605"/>
      <c r="AC430" s="2605"/>
      <c r="AD430" s="2605"/>
      <c r="AE430" s="2352"/>
      <c r="AF430" s="2352"/>
    </row>
    <row r="431" spans="1:32">
      <c r="A431" s="1596" t="s">
        <v>1912</v>
      </c>
      <c r="B431" s="1603">
        <v>96.5</v>
      </c>
      <c r="C431" s="1603">
        <v>98</v>
      </c>
      <c r="D431" s="1604"/>
      <c r="E431" s="1604"/>
      <c r="F431" s="2369"/>
      <c r="G431" s="2370"/>
      <c r="H431" s="2370"/>
      <c r="I431" s="2371"/>
      <c r="J431" s="2371"/>
      <c r="K431" s="2370"/>
      <c r="L431" s="2370"/>
      <c r="M431" s="2387"/>
      <c r="N431" s="2248"/>
      <c r="O431" s="2248"/>
      <c r="P431" s="2248"/>
      <c r="Q431" s="2362"/>
      <c r="R431" s="2362"/>
      <c r="S431" s="2606"/>
      <c r="T431" s="2606"/>
      <c r="U431" s="2605"/>
      <c r="V431" s="2605"/>
      <c r="W431" s="2605"/>
      <c r="X431" s="2605"/>
      <c r="Y431" s="2605"/>
      <c r="Z431" s="2605"/>
      <c r="AA431" s="2605"/>
      <c r="AB431" s="2605"/>
      <c r="AC431" s="2605"/>
      <c r="AD431" s="2605"/>
      <c r="AE431" s="2352"/>
      <c r="AF431" s="2352"/>
    </row>
    <row r="432" spans="1:32">
      <c r="A432" s="1596" t="s">
        <v>1913</v>
      </c>
      <c r="B432" s="1603">
        <v>80.5</v>
      </c>
      <c r="C432" s="1603">
        <v>76.5</v>
      </c>
      <c r="D432" s="1604"/>
      <c r="E432" s="1604"/>
      <c r="F432" s="2369"/>
      <c r="G432" s="2370"/>
      <c r="H432" s="2370"/>
      <c r="I432" s="2371"/>
      <c r="J432" s="2371"/>
      <c r="K432" s="2370"/>
      <c r="L432" s="2370"/>
      <c r="M432" s="2387"/>
      <c r="N432" s="2248"/>
      <c r="O432" s="2248"/>
      <c r="P432" s="2248"/>
      <c r="Q432" s="2362"/>
      <c r="R432" s="2362"/>
      <c r="S432" s="2606"/>
      <c r="T432" s="2606"/>
      <c r="U432" s="2605"/>
      <c r="V432" s="2605"/>
      <c r="W432" s="2605"/>
      <c r="X432" s="2605"/>
      <c r="Y432" s="2605"/>
      <c r="Z432" s="2605"/>
      <c r="AA432" s="2605"/>
      <c r="AB432" s="2605"/>
      <c r="AC432" s="2605"/>
      <c r="AD432" s="2605"/>
      <c r="AE432" s="2352"/>
      <c r="AF432" s="2352"/>
    </row>
    <row r="433" spans="1:34">
      <c r="A433" s="1596" t="s">
        <v>1963</v>
      </c>
      <c r="B433" s="1603">
        <v>107.4</v>
      </c>
      <c r="C433" s="1603">
        <v>107.9</v>
      </c>
      <c r="D433" s="1604"/>
      <c r="E433" s="1604"/>
      <c r="F433" s="2369"/>
      <c r="G433" s="2370"/>
      <c r="H433" s="2370"/>
      <c r="I433" s="2371"/>
      <c r="J433" s="2371"/>
      <c r="K433" s="2370"/>
      <c r="L433" s="2370"/>
      <c r="M433" s="2387"/>
      <c r="N433" s="2248"/>
      <c r="O433" s="2248"/>
      <c r="P433" s="2248"/>
      <c r="Q433" s="2362"/>
      <c r="R433" s="2362"/>
      <c r="S433" s="2606"/>
      <c r="T433" s="2606"/>
    </row>
    <row r="434" spans="1:34" s="1526" customFormat="1">
      <c r="A434" s="1455" t="s">
        <v>929</v>
      </c>
      <c r="B434" s="1456"/>
      <c r="C434" s="1456"/>
      <c r="D434" s="1496"/>
      <c r="E434" s="1556"/>
      <c r="F434" s="2473"/>
      <c r="G434" s="2385"/>
      <c r="H434" s="2385"/>
      <c r="I434" s="2386"/>
      <c r="J434" s="2386"/>
      <c r="K434" s="2385"/>
      <c r="L434" s="2385"/>
      <c r="M434" s="2385"/>
      <c r="N434" s="2473"/>
      <c r="O434" s="2473"/>
      <c r="P434" s="2473"/>
      <c r="Q434" s="2473"/>
      <c r="R434" s="2474"/>
      <c r="S434" s="2617"/>
      <c r="T434" s="2617"/>
      <c r="U434" s="2618"/>
      <c r="V434" s="2618"/>
      <c r="W434" s="2612"/>
      <c r="X434" s="2612"/>
      <c r="Y434" s="2612"/>
      <c r="Z434" s="2612"/>
      <c r="AA434" s="2612"/>
      <c r="AB434" s="2612"/>
      <c r="AC434" s="2612"/>
      <c r="AD434" s="2612"/>
      <c r="AE434" s="2422"/>
      <c r="AF434" s="2422"/>
      <c r="AG434" s="2424"/>
      <c r="AH434" s="2424"/>
    </row>
    <row r="435" spans="1:34" s="1412" customFormat="1">
      <c r="A435" s="1497"/>
      <c r="B435" s="1495"/>
      <c r="C435" s="1495"/>
      <c r="D435" s="1496"/>
      <c r="E435" s="1556"/>
      <c r="F435" s="2384"/>
      <c r="G435" s="2385"/>
      <c r="H435" s="2385"/>
      <c r="I435" s="2386"/>
      <c r="J435" s="2386"/>
      <c r="K435" s="2385"/>
      <c r="L435" s="2385"/>
      <c r="M435" s="2385"/>
      <c r="N435" s="2384"/>
      <c r="O435" s="2384"/>
      <c r="P435" s="2384"/>
      <c r="Q435" s="2384"/>
      <c r="R435" s="2322"/>
      <c r="S435" s="2593"/>
      <c r="T435" s="2593"/>
      <c r="U435" s="2603"/>
      <c r="V435" s="2603"/>
      <c r="W435" s="2603"/>
      <c r="X435" s="2603"/>
      <c r="Y435" s="2603"/>
      <c r="Z435" s="2603"/>
      <c r="AA435" s="2603"/>
      <c r="AB435" s="2603"/>
      <c r="AC435" s="2603"/>
      <c r="AD435" s="2603"/>
      <c r="AE435" s="2367"/>
      <c r="AF435" s="2367"/>
      <c r="AG435" s="2368"/>
      <c r="AH435" s="2368"/>
    </row>
    <row r="436" spans="1:34" s="1412" customFormat="1">
      <c r="A436" s="1605" t="s">
        <v>1964</v>
      </c>
      <c r="B436" s="1440"/>
      <c r="C436" s="1440"/>
      <c r="D436" s="1440"/>
      <c r="E436" s="1440"/>
      <c r="F436" s="2384"/>
      <c r="G436" s="2385"/>
      <c r="H436" s="2385"/>
      <c r="I436" s="2386"/>
      <c r="J436" s="2386"/>
      <c r="K436" s="2385"/>
      <c r="L436" s="2385"/>
      <c r="M436" s="2385"/>
      <c r="N436" s="2384"/>
      <c r="O436" s="2384"/>
      <c r="P436" s="2384"/>
      <c r="Q436" s="2384"/>
      <c r="R436" s="2322"/>
      <c r="S436" s="2593"/>
      <c r="T436" s="2593"/>
      <c r="U436" s="2603"/>
      <c r="V436" s="2603"/>
      <c r="W436" s="2603"/>
      <c r="X436" s="2603"/>
      <c r="Y436" s="2603"/>
      <c r="Z436" s="2603"/>
      <c r="AA436" s="2603"/>
      <c r="AB436" s="2603"/>
      <c r="AC436" s="2603"/>
      <c r="AD436" s="2603"/>
      <c r="AE436" s="2367"/>
      <c r="AF436" s="2367"/>
      <c r="AG436" s="2368"/>
      <c r="AH436" s="2368"/>
    </row>
    <row r="437" spans="1:34" s="1412" customFormat="1">
      <c r="A437" s="1531" t="s">
        <v>306</v>
      </c>
      <c r="B437" s="1484" t="s">
        <v>1513</v>
      </c>
      <c r="C437" s="1484" t="s">
        <v>1514</v>
      </c>
      <c r="D437" s="1484" t="s">
        <v>18</v>
      </c>
      <c r="E437" s="1484" t="s">
        <v>0</v>
      </c>
      <c r="F437" s="2384"/>
      <c r="G437" s="2385"/>
      <c r="H437" s="2385"/>
      <c r="I437" s="2386"/>
      <c r="J437" s="2386"/>
      <c r="K437" s="2385"/>
      <c r="L437" s="2385"/>
      <c r="M437" s="2385"/>
      <c r="N437" s="2384"/>
      <c r="O437" s="2384"/>
      <c r="P437" s="2384"/>
      <c r="Q437" s="2384"/>
      <c r="R437" s="2322"/>
      <c r="S437" s="2593"/>
      <c r="T437" s="2593"/>
      <c r="U437" s="2603"/>
      <c r="V437" s="2603"/>
      <c r="W437" s="2603"/>
      <c r="X437" s="2603"/>
      <c r="Y437" s="2603"/>
      <c r="Z437" s="2603"/>
      <c r="AA437" s="2603"/>
      <c r="AB437" s="2603"/>
      <c r="AC437" s="2603"/>
      <c r="AD437" s="2603"/>
      <c r="AE437" s="2367"/>
      <c r="AF437" s="2367"/>
      <c r="AG437" s="2368"/>
      <c r="AH437" s="2368"/>
    </row>
    <row r="438" spans="1:34" s="1412" customFormat="1">
      <c r="A438" s="1600" t="s">
        <v>1965</v>
      </c>
      <c r="B438" s="1425"/>
      <c r="C438" s="1425"/>
      <c r="D438" s="1425"/>
      <c r="E438" s="1425"/>
      <c r="F438" s="2384"/>
      <c r="G438" s="2385"/>
      <c r="H438" s="2385"/>
      <c r="I438" s="2386"/>
      <c r="J438" s="2386"/>
      <c r="K438" s="2385"/>
      <c r="L438" s="2385"/>
      <c r="M438" s="2385"/>
      <c r="N438" s="2384"/>
      <c r="O438" s="2384"/>
      <c r="P438" s="2384"/>
      <c r="Q438" s="2384"/>
      <c r="R438" s="2322"/>
      <c r="S438" s="2593"/>
      <c r="T438" s="2593"/>
      <c r="U438" s="2603"/>
      <c r="V438" s="2603"/>
      <c r="W438" s="2603"/>
      <c r="X438" s="2603"/>
      <c r="Y438" s="2603"/>
      <c r="Z438" s="2603"/>
      <c r="AA438" s="2603"/>
      <c r="AB438" s="2603"/>
      <c r="AC438" s="2603"/>
      <c r="AD438" s="2603"/>
      <c r="AE438" s="2367"/>
      <c r="AF438" s="2367"/>
      <c r="AG438" s="2368"/>
      <c r="AH438" s="2368"/>
    </row>
    <row r="439" spans="1:34" s="1412" customFormat="1">
      <c r="A439" s="1443" t="s">
        <v>1966</v>
      </c>
      <c r="B439" s="1425">
        <v>0</v>
      </c>
      <c r="C439" s="1425">
        <v>0</v>
      </c>
      <c r="D439" s="1425">
        <v>20426</v>
      </c>
      <c r="E439" s="1476">
        <v>20426</v>
      </c>
      <c r="F439" s="2384"/>
      <c r="G439" s="2385"/>
      <c r="H439" s="2385"/>
      <c r="I439" s="2386"/>
      <c r="J439" s="2386"/>
      <c r="K439" s="2385"/>
      <c r="L439" s="2385"/>
      <c r="M439" s="2385"/>
      <c r="N439" s="2384"/>
      <c r="O439" s="2384"/>
      <c r="P439" s="2384"/>
      <c r="Q439" s="2384"/>
      <c r="R439" s="2322"/>
      <c r="S439" s="2593"/>
      <c r="T439" s="2593"/>
      <c r="U439" s="2603"/>
      <c r="V439" s="2603"/>
      <c r="W439" s="2603"/>
      <c r="X439" s="2603"/>
      <c r="Y439" s="2603"/>
      <c r="Z439" s="2603"/>
      <c r="AA439" s="2603"/>
      <c r="AB439" s="2603"/>
      <c r="AC439" s="2603"/>
      <c r="AD439" s="2603"/>
      <c r="AE439" s="2367"/>
      <c r="AF439" s="2367"/>
      <c r="AG439" s="2368"/>
      <c r="AH439" s="2368"/>
    </row>
    <row r="440" spans="1:34" s="1412" customFormat="1">
      <c r="A440" s="1443" t="s">
        <v>1967</v>
      </c>
      <c r="B440" s="1425">
        <v>0</v>
      </c>
      <c r="C440" s="1425">
        <v>0</v>
      </c>
      <c r="D440" s="1425">
        <v>0</v>
      </c>
      <c r="E440" s="1476">
        <v>0</v>
      </c>
      <c r="F440" s="2384"/>
      <c r="G440" s="2385"/>
      <c r="H440" s="2385"/>
      <c r="I440" s="2386"/>
      <c r="J440" s="2386"/>
      <c r="K440" s="2385"/>
      <c r="L440" s="2385"/>
      <c r="M440" s="2385"/>
      <c r="N440" s="2384"/>
      <c r="O440" s="2384"/>
      <c r="P440" s="2384"/>
      <c r="Q440" s="2384"/>
      <c r="R440" s="2322"/>
      <c r="S440" s="2593"/>
      <c r="T440" s="2593"/>
      <c r="U440" s="2603"/>
      <c r="V440" s="2603"/>
      <c r="W440" s="2603"/>
      <c r="X440" s="2603"/>
      <c r="Y440" s="2603"/>
      <c r="Z440" s="2603"/>
      <c r="AA440" s="2603"/>
      <c r="AB440" s="2603"/>
      <c r="AC440" s="2603"/>
      <c r="AD440" s="2603"/>
      <c r="AE440" s="2367"/>
      <c r="AF440" s="2367"/>
      <c r="AG440" s="2368"/>
      <c r="AH440" s="2368"/>
    </row>
    <row r="441" spans="1:34" s="1412" customFormat="1">
      <c r="A441" s="1606" t="s">
        <v>1968</v>
      </c>
      <c r="B441" s="1425"/>
      <c r="C441" s="1425"/>
      <c r="D441" s="1425"/>
      <c r="E441" s="1476"/>
      <c r="F441" s="2384"/>
      <c r="G441" s="2385"/>
      <c r="H441" s="2385"/>
      <c r="I441" s="2386"/>
      <c r="J441" s="2386"/>
      <c r="K441" s="2385"/>
      <c r="L441" s="2385"/>
      <c r="M441" s="2385"/>
      <c r="N441" s="2384"/>
      <c r="O441" s="2384"/>
      <c r="P441" s="2384"/>
      <c r="Q441" s="2384"/>
      <c r="R441" s="2322"/>
      <c r="S441" s="2593"/>
      <c r="T441" s="2593"/>
      <c r="U441" s="2603"/>
      <c r="V441" s="2603"/>
      <c r="W441" s="2603"/>
      <c r="X441" s="2603"/>
      <c r="Y441" s="2603"/>
      <c r="Z441" s="2603"/>
      <c r="AA441" s="2603"/>
      <c r="AB441" s="2603"/>
      <c r="AC441" s="2603"/>
      <c r="AD441" s="2603"/>
      <c r="AE441" s="2367"/>
      <c r="AF441" s="2367"/>
      <c r="AG441" s="2368"/>
      <c r="AH441" s="2368"/>
    </row>
    <row r="442" spans="1:34" s="1412" customFormat="1">
      <c r="A442" s="1443" t="s">
        <v>1966</v>
      </c>
      <c r="B442" s="1425">
        <v>2893</v>
      </c>
      <c r="C442" s="1425">
        <v>9340</v>
      </c>
      <c r="D442" s="1425">
        <v>9957</v>
      </c>
      <c r="E442" s="1476">
        <v>22190</v>
      </c>
      <c r="F442" s="2384"/>
      <c r="G442" s="2385"/>
      <c r="H442" s="2385"/>
      <c r="I442" s="2386"/>
      <c r="J442" s="2386"/>
      <c r="K442" s="2385"/>
      <c r="L442" s="2385"/>
      <c r="M442" s="2385"/>
      <c r="N442" s="2384"/>
      <c r="O442" s="2384"/>
      <c r="P442" s="2384"/>
      <c r="Q442" s="2384"/>
      <c r="R442" s="2322"/>
      <c r="S442" s="2593"/>
      <c r="T442" s="2593"/>
      <c r="U442" s="2603"/>
      <c r="V442" s="2603"/>
      <c r="W442" s="2603"/>
      <c r="X442" s="2603"/>
      <c r="Y442" s="2603"/>
      <c r="Z442" s="2603"/>
      <c r="AA442" s="2603"/>
      <c r="AB442" s="2603"/>
      <c r="AC442" s="2603"/>
      <c r="AD442" s="2603"/>
      <c r="AE442" s="2367"/>
      <c r="AF442" s="2367"/>
      <c r="AG442" s="2368"/>
      <c r="AH442" s="2368"/>
    </row>
    <row r="443" spans="1:34" s="1412" customFormat="1">
      <c r="A443" s="1443" t="s">
        <v>1967</v>
      </c>
      <c r="B443" s="1425">
        <v>90</v>
      </c>
      <c r="C443" s="1425">
        <v>2350</v>
      </c>
      <c r="D443" s="1425">
        <v>0</v>
      </c>
      <c r="E443" s="1476">
        <v>2440</v>
      </c>
      <c r="F443" s="2384"/>
      <c r="G443" s="2385"/>
      <c r="H443" s="2385"/>
      <c r="I443" s="2386"/>
      <c r="J443" s="2386"/>
      <c r="K443" s="2385"/>
      <c r="L443" s="2385"/>
      <c r="M443" s="2385"/>
      <c r="N443" s="2384"/>
      <c r="O443" s="2384"/>
      <c r="P443" s="2384"/>
      <c r="Q443" s="2384"/>
      <c r="R443" s="2322"/>
      <c r="S443" s="2593"/>
      <c r="T443" s="2593"/>
      <c r="U443" s="2603"/>
      <c r="V443" s="2603"/>
      <c r="W443" s="2603"/>
      <c r="X443" s="2603"/>
      <c r="Y443" s="2603"/>
      <c r="Z443" s="2603"/>
      <c r="AA443" s="2603"/>
      <c r="AB443" s="2603"/>
      <c r="AC443" s="2603"/>
      <c r="AD443" s="2603"/>
      <c r="AE443" s="2367"/>
      <c r="AF443" s="2367"/>
      <c r="AG443" s="2368"/>
      <c r="AH443" s="2368"/>
    </row>
    <row r="444" spans="1:34" s="1412" customFormat="1">
      <c r="A444" s="1606" t="s">
        <v>1969</v>
      </c>
      <c r="B444" s="1425"/>
      <c r="C444" s="1425"/>
      <c r="D444" s="1425"/>
      <c r="E444" s="1476"/>
      <c r="F444" s="2384"/>
      <c r="G444" s="2385"/>
      <c r="H444" s="2385"/>
      <c r="I444" s="2386"/>
      <c r="J444" s="2386"/>
      <c r="K444" s="2385"/>
      <c r="L444" s="2385"/>
      <c r="M444" s="2385"/>
      <c r="N444" s="2384"/>
      <c r="O444" s="2384"/>
      <c r="P444" s="2384"/>
      <c r="Q444" s="2384"/>
      <c r="R444" s="2322"/>
      <c r="S444" s="2593"/>
      <c r="T444" s="2593"/>
      <c r="U444" s="2603"/>
      <c r="V444" s="2603"/>
      <c r="W444" s="2603"/>
      <c r="X444" s="2603"/>
      <c r="Y444" s="2603"/>
      <c r="Z444" s="2603"/>
      <c r="AA444" s="2603"/>
      <c r="AB444" s="2603"/>
      <c r="AC444" s="2603"/>
      <c r="AD444" s="2603"/>
      <c r="AE444" s="2367"/>
      <c r="AF444" s="2367"/>
      <c r="AG444" s="2368"/>
      <c r="AH444" s="2368"/>
    </row>
    <row r="445" spans="1:34" s="1412" customFormat="1">
      <c r="A445" s="1443" t="s">
        <v>1966</v>
      </c>
      <c r="B445" s="1425">
        <v>250</v>
      </c>
      <c r="C445" s="1425">
        <v>1000</v>
      </c>
      <c r="D445" s="1425">
        <v>750</v>
      </c>
      <c r="E445" s="1476">
        <v>2000</v>
      </c>
      <c r="F445" s="2384"/>
      <c r="G445" s="2385"/>
      <c r="H445" s="2385"/>
      <c r="I445" s="2386"/>
      <c r="J445" s="2386"/>
      <c r="K445" s="2385"/>
      <c r="L445" s="2385"/>
      <c r="M445" s="2385"/>
      <c r="N445" s="2384"/>
      <c r="O445" s="2384"/>
      <c r="P445" s="2384"/>
      <c r="Q445" s="2384"/>
      <c r="R445" s="2322"/>
      <c r="S445" s="2593"/>
      <c r="T445" s="2593"/>
      <c r="U445" s="2603"/>
      <c r="V445" s="2603"/>
      <c r="W445" s="2603"/>
      <c r="X445" s="2603"/>
      <c r="Y445" s="2603"/>
      <c r="Z445" s="2603"/>
      <c r="AA445" s="2603"/>
      <c r="AB445" s="2603"/>
      <c r="AC445" s="2603"/>
      <c r="AD445" s="2603"/>
      <c r="AE445" s="2367"/>
      <c r="AF445" s="2367"/>
      <c r="AG445" s="2368"/>
      <c r="AH445" s="2368"/>
    </row>
    <row r="446" spans="1:34" s="1412" customFormat="1">
      <c r="A446" s="1443" t="s">
        <v>1967</v>
      </c>
      <c r="B446" s="1425">
        <v>0</v>
      </c>
      <c r="C446" s="1425">
        <v>0</v>
      </c>
      <c r="D446" s="1425">
        <v>0</v>
      </c>
      <c r="E446" s="1476">
        <v>0</v>
      </c>
      <c r="F446" s="2384"/>
      <c r="G446" s="2385"/>
      <c r="H446" s="2385"/>
      <c r="I446" s="2386"/>
      <c r="J446" s="2386"/>
      <c r="K446" s="2385"/>
      <c r="L446" s="2385"/>
      <c r="M446" s="2385"/>
      <c r="N446" s="2384"/>
      <c r="O446" s="2384"/>
      <c r="P446" s="2384"/>
      <c r="Q446" s="2384"/>
      <c r="R446" s="2322"/>
      <c r="S446" s="2593"/>
      <c r="T446" s="2593"/>
      <c r="U446" s="2603"/>
      <c r="V446" s="2603"/>
      <c r="W446" s="2603"/>
      <c r="X446" s="2603"/>
      <c r="Y446" s="2603"/>
      <c r="Z446" s="2603"/>
      <c r="AA446" s="2603"/>
      <c r="AB446" s="2603"/>
      <c r="AC446" s="2603"/>
      <c r="AD446" s="2603"/>
      <c r="AE446" s="2367"/>
      <c r="AF446" s="2367"/>
      <c r="AG446" s="2368"/>
      <c r="AH446" s="2368"/>
    </row>
    <row r="447" spans="1:34" s="1412" customFormat="1">
      <c r="A447" s="1606" t="s">
        <v>1970</v>
      </c>
      <c r="B447" s="1425"/>
      <c r="C447" s="1425"/>
      <c r="D447" s="1425"/>
      <c r="E447" s="1476"/>
      <c r="F447" s="2384"/>
      <c r="G447" s="2385"/>
      <c r="H447" s="2385"/>
      <c r="I447" s="2386"/>
      <c r="J447" s="2386"/>
      <c r="K447" s="2385"/>
      <c r="L447" s="2385"/>
      <c r="M447" s="2385"/>
      <c r="N447" s="2384"/>
      <c r="O447" s="2384"/>
      <c r="P447" s="2384"/>
      <c r="Q447" s="2384"/>
      <c r="R447" s="2322"/>
      <c r="S447" s="2593"/>
      <c r="T447" s="2593"/>
      <c r="U447" s="2603"/>
      <c r="V447" s="2603"/>
      <c r="W447" s="2603"/>
      <c r="X447" s="2603"/>
      <c r="Y447" s="2603"/>
      <c r="Z447" s="2603"/>
      <c r="AA447" s="2603"/>
      <c r="AB447" s="2603"/>
      <c r="AC447" s="2603"/>
      <c r="AD447" s="2603"/>
      <c r="AE447" s="2367"/>
      <c r="AF447" s="2367"/>
      <c r="AG447" s="2368"/>
      <c r="AH447" s="2368"/>
    </row>
    <row r="448" spans="1:34" s="1412" customFormat="1">
      <c r="A448" s="1443" t="s">
        <v>573</v>
      </c>
      <c r="B448" s="1425">
        <v>0</v>
      </c>
      <c r="C448" s="1425">
        <v>0</v>
      </c>
      <c r="D448" s="1425">
        <v>600</v>
      </c>
      <c r="E448" s="1476">
        <v>600</v>
      </c>
      <c r="F448" s="2384"/>
      <c r="G448" s="2385"/>
      <c r="H448" s="2385"/>
      <c r="I448" s="2386"/>
      <c r="J448" s="2386"/>
      <c r="K448" s="2385"/>
      <c r="L448" s="2385"/>
      <c r="M448" s="2385"/>
      <c r="N448" s="2384"/>
      <c r="O448" s="2384"/>
      <c r="P448" s="2384"/>
      <c r="Q448" s="2384"/>
      <c r="R448" s="2322"/>
      <c r="S448" s="2593"/>
      <c r="T448" s="2593"/>
      <c r="U448" s="2603"/>
      <c r="V448" s="2603"/>
      <c r="W448" s="2603"/>
      <c r="X448" s="2603"/>
      <c r="Y448" s="2603"/>
      <c r="Z448" s="2603"/>
      <c r="AA448" s="2603"/>
      <c r="AB448" s="2603"/>
      <c r="AC448" s="2603"/>
      <c r="AD448" s="2603"/>
      <c r="AE448" s="2367"/>
      <c r="AF448" s="2367"/>
      <c r="AG448" s="2368"/>
      <c r="AH448" s="2368"/>
    </row>
    <row r="449" spans="1:34" s="1412" customFormat="1">
      <c r="A449" s="1443" t="s">
        <v>1967</v>
      </c>
      <c r="B449" s="1425">
        <v>0</v>
      </c>
      <c r="C449" s="1425">
        <v>0</v>
      </c>
      <c r="D449" s="1425">
        <v>0</v>
      </c>
      <c r="E449" s="1476">
        <v>0</v>
      </c>
      <c r="F449" s="2384"/>
      <c r="G449" s="2385"/>
      <c r="H449" s="2385"/>
      <c r="I449" s="2386"/>
      <c r="J449" s="2386"/>
      <c r="K449" s="2385"/>
      <c r="L449" s="2385"/>
      <c r="M449" s="2385"/>
      <c r="N449" s="2384"/>
      <c r="O449" s="2384"/>
      <c r="P449" s="2384"/>
      <c r="Q449" s="2384"/>
      <c r="R449" s="2322"/>
      <c r="S449" s="2593"/>
      <c r="T449" s="2593"/>
      <c r="U449" s="2603"/>
      <c r="V449" s="2603"/>
      <c r="W449" s="2603"/>
      <c r="X449" s="2603"/>
      <c r="Y449" s="2603"/>
      <c r="Z449" s="2603"/>
      <c r="AA449" s="2603"/>
      <c r="AB449" s="2603"/>
      <c r="AC449" s="2603"/>
      <c r="AD449" s="2603"/>
      <c r="AE449" s="2367"/>
      <c r="AF449" s="2367"/>
      <c r="AG449" s="2368"/>
      <c r="AH449" s="2368"/>
    </row>
    <row r="450" spans="1:34" s="1412" customFormat="1">
      <c r="A450" s="1606" t="s">
        <v>1971</v>
      </c>
      <c r="B450" s="1425"/>
      <c r="C450" s="1425"/>
      <c r="D450" s="1425"/>
      <c r="E450" s="1476"/>
      <c r="F450" s="2384"/>
      <c r="G450" s="2385"/>
      <c r="H450" s="2385"/>
      <c r="I450" s="2386"/>
      <c r="J450" s="2386"/>
      <c r="K450" s="2385"/>
      <c r="L450" s="2385"/>
      <c r="M450" s="2385"/>
      <c r="N450" s="2384"/>
      <c r="O450" s="2384"/>
      <c r="P450" s="2384"/>
      <c r="Q450" s="2384"/>
      <c r="R450" s="2322"/>
      <c r="S450" s="2593"/>
      <c r="T450" s="2593"/>
      <c r="U450" s="2603"/>
      <c r="V450" s="2603"/>
      <c r="W450" s="2603"/>
      <c r="X450" s="2603"/>
      <c r="Y450" s="2603"/>
      <c r="Z450" s="2603"/>
      <c r="AA450" s="2603"/>
      <c r="AB450" s="2603"/>
      <c r="AC450" s="2603"/>
      <c r="AD450" s="2603"/>
      <c r="AE450" s="2367"/>
      <c r="AF450" s="2367"/>
      <c r="AG450" s="2368"/>
      <c r="AH450" s="2368"/>
    </row>
    <row r="451" spans="1:34" s="1412" customFormat="1">
      <c r="A451" s="1443" t="s">
        <v>1966</v>
      </c>
      <c r="B451" s="1425">
        <v>0</v>
      </c>
      <c r="C451" s="1425">
        <v>0</v>
      </c>
      <c r="D451" s="1425">
        <v>0</v>
      </c>
      <c r="E451" s="1476">
        <v>0</v>
      </c>
      <c r="F451" s="2384"/>
      <c r="G451" s="2385"/>
      <c r="H451" s="2385"/>
      <c r="I451" s="2386"/>
      <c r="J451" s="2386"/>
      <c r="K451" s="2385"/>
      <c r="L451" s="2385"/>
      <c r="M451" s="2385"/>
      <c r="N451" s="2384"/>
      <c r="O451" s="2384"/>
      <c r="P451" s="2384"/>
      <c r="Q451" s="2384"/>
      <c r="R451" s="2322"/>
      <c r="S451" s="2593"/>
      <c r="T451" s="2593"/>
      <c r="U451" s="2603"/>
      <c r="V451" s="2603"/>
      <c r="W451" s="2603"/>
      <c r="X451" s="2603"/>
      <c r="Y451" s="2603"/>
      <c r="Z451" s="2603"/>
      <c r="AA451" s="2603"/>
      <c r="AB451" s="2603"/>
      <c r="AC451" s="2603"/>
      <c r="AD451" s="2603"/>
      <c r="AE451" s="2367"/>
      <c r="AF451" s="2367"/>
      <c r="AG451" s="2368"/>
      <c r="AH451" s="2368"/>
    </row>
    <row r="452" spans="1:34" s="1412" customFormat="1">
      <c r="A452" s="1443" t="s">
        <v>1967</v>
      </c>
      <c r="B452" s="1425">
        <v>0</v>
      </c>
      <c r="C452" s="1425">
        <v>0</v>
      </c>
      <c r="D452" s="1425">
        <v>600</v>
      </c>
      <c r="E452" s="1476">
        <v>600</v>
      </c>
      <c r="F452" s="2384"/>
      <c r="G452" s="2385"/>
      <c r="H452" s="2385"/>
      <c r="I452" s="2386"/>
      <c r="J452" s="2386"/>
      <c r="K452" s="2385"/>
      <c r="L452" s="2385"/>
      <c r="M452" s="2385"/>
      <c r="N452" s="2384"/>
      <c r="O452" s="2384"/>
      <c r="P452" s="2384"/>
      <c r="Q452" s="2384"/>
      <c r="R452" s="2322"/>
      <c r="S452" s="2593"/>
      <c r="T452" s="2593"/>
      <c r="U452" s="2603"/>
      <c r="V452" s="2603"/>
      <c r="W452" s="2603"/>
      <c r="X452" s="2603"/>
      <c r="Y452" s="2603"/>
      <c r="Z452" s="2603"/>
      <c r="AA452" s="2603"/>
      <c r="AB452" s="2603"/>
      <c r="AC452" s="2603"/>
      <c r="AD452" s="2603"/>
      <c r="AE452" s="2367"/>
      <c r="AF452" s="2367"/>
      <c r="AG452" s="2368"/>
      <c r="AH452" s="2368"/>
    </row>
    <row r="453" spans="1:34" s="1412" customFormat="1">
      <c r="A453" s="1606" t="s">
        <v>1972</v>
      </c>
      <c r="B453" s="1425"/>
      <c r="C453" s="1425"/>
      <c r="D453" s="1425"/>
      <c r="E453" s="1476"/>
      <c r="F453" s="2384"/>
      <c r="G453" s="2385"/>
      <c r="H453" s="2385"/>
      <c r="I453" s="2386"/>
      <c r="J453" s="2386"/>
      <c r="K453" s="2385"/>
      <c r="L453" s="2385"/>
      <c r="M453" s="2385"/>
      <c r="N453" s="2384"/>
      <c r="O453" s="2384"/>
      <c r="P453" s="2384"/>
      <c r="Q453" s="2384"/>
      <c r="R453" s="2322"/>
      <c r="S453" s="2593"/>
      <c r="T453" s="2593"/>
      <c r="U453" s="2603"/>
      <c r="V453" s="2603"/>
      <c r="W453" s="2603"/>
      <c r="X453" s="2603"/>
      <c r="Y453" s="2603"/>
      <c r="Z453" s="2603"/>
      <c r="AA453" s="2603"/>
      <c r="AB453" s="2603"/>
      <c r="AC453" s="2603"/>
      <c r="AD453" s="2603"/>
      <c r="AE453" s="2367"/>
      <c r="AF453" s="2367"/>
      <c r="AG453" s="2368"/>
      <c r="AH453" s="2368"/>
    </row>
    <row r="454" spans="1:34" s="1412" customFormat="1">
      <c r="A454" s="1443" t="s">
        <v>1966</v>
      </c>
      <c r="B454" s="1425">
        <v>48</v>
      </c>
      <c r="C454" s="1425">
        <v>1510</v>
      </c>
      <c r="D454" s="1425">
        <v>424</v>
      </c>
      <c r="E454" s="1476">
        <v>1982</v>
      </c>
      <c r="F454" s="2384"/>
      <c r="G454" s="2385"/>
      <c r="H454" s="2385"/>
      <c r="I454" s="2386"/>
      <c r="J454" s="2386"/>
      <c r="K454" s="2385"/>
      <c r="L454" s="2385"/>
      <c r="M454" s="2385"/>
      <c r="N454" s="2384"/>
      <c r="O454" s="2384"/>
      <c r="P454" s="2384"/>
      <c r="Q454" s="2384"/>
      <c r="R454" s="2322"/>
      <c r="S454" s="2593"/>
      <c r="T454" s="2593"/>
      <c r="U454" s="2603"/>
      <c r="V454" s="2603"/>
      <c r="W454" s="2603"/>
      <c r="X454" s="2603"/>
      <c r="Y454" s="2603"/>
      <c r="Z454" s="2603"/>
      <c r="AA454" s="2603"/>
      <c r="AB454" s="2603"/>
      <c r="AC454" s="2603"/>
      <c r="AD454" s="2603"/>
      <c r="AE454" s="2367"/>
      <c r="AF454" s="2367"/>
      <c r="AG454" s="2368"/>
      <c r="AH454" s="2368"/>
    </row>
    <row r="455" spans="1:34" s="1412" customFormat="1">
      <c r="A455" s="1443" t="s">
        <v>1967</v>
      </c>
      <c r="B455" s="1425">
        <v>0</v>
      </c>
      <c r="C455" s="1425">
        <v>0</v>
      </c>
      <c r="D455" s="1425">
        <v>0</v>
      </c>
      <c r="E455" s="1476">
        <v>0</v>
      </c>
      <c r="F455" s="2384"/>
      <c r="G455" s="2385"/>
      <c r="H455" s="2385"/>
      <c r="I455" s="2386"/>
      <c r="J455" s="2386"/>
      <c r="K455" s="2385"/>
      <c r="L455" s="2385"/>
      <c r="M455" s="2385"/>
      <c r="N455" s="2384"/>
      <c r="O455" s="2384"/>
      <c r="P455" s="2384"/>
      <c r="Q455" s="2384"/>
      <c r="R455" s="2322"/>
      <c r="S455" s="2593"/>
      <c r="T455" s="2593"/>
      <c r="U455" s="2603"/>
      <c r="V455" s="2603"/>
      <c r="W455" s="2603"/>
      <c r="X455" s="2603"/>
      <c r="Y455" s="2603"/>
      <c r="Z455" s="2603"/>
      <c r="AA455" s="2603"/>
      <c r="AB455" s="2603"/>
      <c r="AC455" s="2603"/>
      <c r="AD455" s="2603"/>
      <c r="AE455" s="2367"/>
      <c r="AF455" s="2367"/>
      <c r="AG455" s="2368"/>
      <c r="AH455" s="2368"/>
    </row>
    <row r="456" spans="1:34" s="1412" customFormat="1">
      <c r="A456" s="1606" t="s">
        <v>1973</v>
      </c>
      <c r="B456" s="1425"/>
      <c r="C456" s="1425"/>
      <c r="D456" s="1425"/>
      <c r="E456" s="1476"/>
      <c r="F456" s="2384"/>
      <c r="G456" s="2385"/>
      <c r="H456" s="2385"/>
      <c r="I456" s="2386"/>
      <c r="J456" s="2386"/>
      <c r="K456" s="2385"/>
      <c r="L456" s="2385"/>
      <c r="M456" s="2385"/>
      <c r="N456" s="2384"/>
      <c r="O456" s="2384"/>
      <c r="P456" s="2384"/>
      <c r="Q456" s="2384"/>
      <c r="R456" s="2322"/>
      <c r="S456" s="2593"/>
      <c r="T456" s="2593"/>
      <c r="U456" s="2603"/>
      <c r="V456" s="2603"/>
      <c r="W456" s="2603"/>
      <c r="X456" s="2603"/>
      <c r="Y456" s="2603"/>
      <c r="Z456" s="2603"/>
      <c r="AA456" s="2603"/>
      <c r="AB456" s="2603"/>
      <c r="AC456" s="2603"/>
      <c r="AD456" s="2603"/>
      <c r="AE456" s="2367"/>
      <c r="AF456" s="2367"/>
      <c r="AG456" s="2368"/>
      <c r="AH456" s="2368"/>
    </row>
    <row r="457" spans="1:34" s="1412" customFormat="1">
      <c r="A457" s="1443" t="s">
        <v>1966</v>
      </c>
      <c r="B457" s="1425">
        <v>0</v>
      </c>
      <c r="C457" s="1425">
        <v>0</v>
      </c>
      <c r="D457" s="1425">
        <v>0</v>
      </c>
      <c r="E457" s="1476">
        <v>0</v>
      </c>
      <c r="F457" s="2384"/>
      <c r="G457" s="2385"/>
      <c r="H457" s="2385"/>
      <c r="I457" s="2386"/>
      <c r="J457" s="2386"/>
      <c r="K457" s="2385"/>
      <c r="L457" s="2385"/>
      <c r="M457" s="2385"/>
      <c r="N457" s="2384"/>
      <c r="O457" s="2384"/>
      <c r="P457" s="2384"/>
      <c r="Q457" s="2384"/>
      <c r="R457" s="2322"/>
      <c r="S457" s="2593"/>
      <c r="T457" s="2593"/>
      <c r="U457" s="2603"/>
      <c r="V457" s="2603"/>
      <c r="W457" s="2603"/>
      <c r="X457" s="2603"/>
      <c r="Y457" s="2603"/>
      <c r="Z457" s="2603"/>
      <c r="AA457" s="2603"/>
      <c r="AB457" s="2603"/>
      <c r="AC457" s="2603"/>
      <c r="AD457" s="2603"/>
      <c r="AE457" s="2367"/>
      <c r="AF457" s="2367"/>
      <c r="AG457" s="2368"/>
      <c r="AH457" s="2368"/>
    </row>
    <row r="458" spans="1:34" s="1412" customFormat="1">
      <c r="A458" s="1443" t="s">
        <v>1967</v>
      </c>
      <c r="B458" s="1425">
        <v>0</v>
      </c>
      <c r="C458" s="1425">
        <v>0</v>
      </c>
      <c r="D458" s="1425">
        <v>60</v>
      </c>
      <c r="E458" s="1476">
        <v>60</v>
      </c>
      <c r="F458" s="2384"/>
      <c r="G458" s="2385"/>
      <c r="H458" s="2385"/>
      <c r="I458" s="2386"/>
      <c r="J458" s="2386"/>
      <c r="K458" s="2385"/>
      <c r="L458" s="2385"/>
      <c r="M458" s="2385"/>
      <c r="N458" s="2384"/>
      <c r="O458" s="2384"/>
      <c r="P458" s="2384"/>
      <c r="Q458" s="2384"/>
      <c r="R458" s="2322"/>
      <c r="S458" s="2593"/>
      <c r="T458" s="2593"/>
      <c r="U458" s="2603"/>
      <c r="V458" s="2603"/>
      <c r="W458" s="2603"/>
      <c r="X458" s="2603"/>
      <c r="Y458" s="2603"/>
      <c r="Z458" s="2603"/>
      <c r="AA458" s="2603"/>
      <c r="AB458" s="2603"/>
      <c r="AC458" s="2603"/>
      <c r="AD458" s="2603"/>
      <c r="AE458" s="2367"/>
      <c r="AF458" s="2367"/>
      <c r="AG458" s="2368"/>
      <c r="AH458" s="2368"/>
    </row>
    <row r="459" spans="1:34" s="1412" customFormat="1">
      <c r="A459" s="1606" t="s">
        <v>1974</v>
      </c>
      <c r="B459" s="1425"/>
      <c r="C459" s="1425"/>
      <c r="D459" s="1425"/>
      <c r="E459" s="1476"/>
      <c r="F459" s="2384"/>
      <c r="G459" s="2385"/>
      <c r="H459" s="2385"/>
      <c r="I459" s="2386"/>
      <c r="J459" s="2386"/>
      <c r="K459" s="2385"/>
      <c r="L459" s="2385"/>
      <c r="M459" s="2385"/>
      <c r="N459" s="2384"/>
      <c r="O459" s="2384"/>
      <c r="P459" s="2384"/>
      <c r="Q459" s="2384"/>
      <c r="R459" s="2322"/>
      <c r="S459" s="2593"/>
      <c r="T459" s="2593"/>
      <c r="U459" s="2603"/>
      <c r="V459" s="2603"/>
      <c r="W459" s="2603"/>
      <c r="X459" s="2603"/>
      <c r="Y459" s="2603"/>
      <c r="Z459" s="2603"/>
      <c r="AA459" s="2603"/>
      <c r="AB459" s="2603"/>
      <c r="AC459" s="2603"/>
      <c r="AD459" s="2603"/>
      <c r="AE459" s="2367"/>
      <c r="AF459" s="2367"/>
      <c r="AG459" s="2368"/>
      <c r="AH459" s="2368"/>
    </row>
    <row r="460" spans="1:34" s="1412" customFormat="1">
      <c r="A460" s="1443" t="s">
        <v>1966</v>
      </c>
      <c r="B460" s="1425">
        <v>0</v>
      </c>
      <c r="C460" s="1425">
        <v>0</v>
      </c>
      <c r="D460" s="1425">
        <v>223</v>
      </c>
      <c r="E460" s="1476">
        <v>223</v>
      </c>
      <c r="F460" s="2384"/>
      <c r="G460" s="2385"/>
      <c r="H460" s="2385"/>
      <c r="I460" s="2386"/>
      <c r="J460" s="2386"/>
      <c r="K460" s="2385"/>
      <c r="L460" s="2385"/>
      <c r="M460" s="2385"/>
      <c r="N460" s="2384"/>
      <c r="O460" s="2384"/>
      <c r="P460" s="2384"/>
      <c r="Q460" s="2384"/>
      <c r="R460" s="2322"/>
      <c r="S460" s="2593"/>
      <c r="T460" s="2593"/>
      <c r="U460" s="2603"/>
      <c r="V460" s="2603"/>
      <c r="W460" s="2603"/>
      <c r="X460" s="2603"/>
      <c r="Y460" s="2603"/>
      <c r="Z460" s="2603"/>
      <c r="AA460" s="2603"/>
      <c r="AB460" s="2603"/>
      <c r="AC460" s="2603"/>
      <c r="AD460" s="2603"/>
      <c r="AE460" s="2367"/>
      <c r="AF460" s="2367"/>
      <c r="AG460" s="2368"/>
      <c r="AH460" s="2368"/>
    </row>
    <row r="461" spans="1:34" s="1412" customFormat="1">
      <c r="A461" s="1443" t="s">
        <v>1967</v>
      </c>
      <c r="B461" s="1425">
        <v>0</v>
      </c>
      <c r="C461" s="1425">
        <v>0</v>
      </c>
      <c r="D461" s="1425">
        <v>0</v>
      </c>
      <c r="E461" s="1476">
        <v>0</v>
      </c>
      <c r="F461" s="2384"/>
      <c r="G461" s="2385"/>
      <c r="H461" s="2385"/>
      <c r="I461" s="2386"/>
      <c r="J461" s="2386"/>
      <c r="K461" s="2385"/>
      <c r="L461" s="2385"/>
      <c r="M461" s="2385"/>
      <c r="N461" s="2384"/>
      <c r="O461" s="2384"/>
      <c r="P461" s="2384"/>
      <c r="Q461" s="2384"/>
      <c r="R461" s="2322"/>
      <c r="S461" s="2593"/>
      <c r="T461" s="2593"/>
      <c r="U461" s="2603"/>
      <c r="V461" s="2603"/>
      <c r="W461" s="2603"/>
      <c r="X461" s="2603"/>
      <c r="Y461" s="2603"/>
      <c r="Z461" s="2603"/>
      <c r="AA461" s="2603"/>
      <c r="AB461" s="2603"/>
      <c r="AC461" s="2603"/>
      <c r="AD461" s="2603"/>
      <c r="AE461" s="2367"/>
      <c r="AF461" s="2367"/>
      <c r="AG461" s="2368"/>
      <c r="AH461" s="2368"/>
    </row>
    <row r="462" spans="1:34" s="1412" customFormat="1">
      <c r="A462" s="1455" t="s">
        <v>1866</v>
      </c>
      <c r="B462" s="1456"/>
      <c r="C462" s="1456"/>
      <c r="D462" s="1457"/>
      <c r="E462" s="1456"/>
      <c r="F462" s="2384"/>
      <c r="G462" s="2385"/>
      <c r="H462" s="2385"/>
      <c r="I462" s="2386"/>
      <c r="J462" s="2386"/>
      <c r="K462" s="2385"/>
      <c r="L462" s="2385"/>
      <c r="M462" s="2385"/>
      <c r="N462" s="2384"/>
      <c r="O462" s="2384"/>
      <c r="P462" s="2384"/>
      <c r="Q462" s="2384"/>
      <c r="R462" s="2322"/>
      <c r="S462" s="2593"/>
      <c r="T462" s="2593"/>
      <c r="U462" s="2603"/>
      <c r="V462" s="2603"/>
      <c r="W462" s="2603"/>
      <c r="X462" s="2603"/>
      <c r="Y462" s="2603"/>
      <c r="Z462" s="2603"/>
      <c r="AA462" s="2603"/>
      <c r="AB462" s="2603"/>
      <c r="AC462" s="2603"/>
      <c r="AD462" s="2603"/>
      <c r="AE462" s="2367"/>
      <c r="AF462" s="2367"/>
      <c r="AG462" s="2368"/>
      <c r="AH462" s="2368"/>
    </row>
    <row r="463" spans="1:34" s="1412" customFormat="1">
      <c r="A463" s="1607"/>
      <c r="B463" s="1607"/>
      <c r="C463" s="1607"/>
      <c r="D463" s="1607"/>
      <c r="E463" s="1447"/>
      <c r="F463" s="2384"/>
      <c r="G463" s="2385"/>
      <c r="H463" s="2385"/>
      <c r="I463" s="2386"/>
      <c r="J463" s="2386"/>
      <c r="K463" s="2385"/>
      <c r="L463" s="2385"/>
      <c r="M463" s="2385"/>
      <c r="N463" s="2384"/>
      <c r="O463" s="2384"/>
      <c r="P463" s="2384"/>
      <c r="Q463" s="2384"/>
      <c r="R463" s="2322"/>
      <c r="S463" s="2593"/>
      <c r="T463" s="2593"/>
      <c r="U463" s="2603"/>
      <c r="V463" s="2603"/>
      <c r="W463" s="2603"/>
      <c r="X463" s="2603"/>
      <c r="Y463" s="2603"/>
      <c r="Z463" s="2603"/>
      <c r="AA463" s="2603"/>
      <c r="AB463" s="2603"/>
      <c r="AC463" s="2603"/>
      <c r="AD463" s="2603"/>
      <c r="AE463" s="2367"/>
      <c r="AF463" s="2367"/>
      <c r="AG463" s="2368"/>
      <c r="AH463" s="2368"/>
    </row>
    <row r="464" spans="1:34" s="1412" customFormat="1">
      <c r="A464" s="1447" t="s">
        <v>1975</v>
      </c>
      <c r="B464" s="1436"/>
      <c r="C464" s="1436"/>
      <c r="D464" s="1437"/>
      <c r="E464" s="1436"/>
      <c r="F464" s="2384"/>
      <c r="G464" s="2385"/>
      <c r="H464" s="2385"/>
      <c r="I464" s="2386"/>
      <c r="J464" s="2386"/>
      <c r="K464" s="2385"/>
      <c r="L464" s="2385"/>
      <c r="M464" s="2385"/>
      <c r="N464" s="2384"/>
      <c r="O464" s="2384"/>
      <c r="P464" s="2384"/>
      <c r="Q464" s="2384"/>
      <c r="R464" s="2322"/>
      <c r="S464" s="2593"/>
      <c r="T464" s="2593"/>
      <c r="U464" s="2603"/>
      <c r="V464" s="2603"/>
      <c r="W464" s="2603"/>
      <c r="X464" s="2603"/>
      <c r="Y464" s="2603"/>
      <c r="Z464" s="2603"/>
      <c r="AA464" s="2603"/>
      <c r="AB464" s="2603"/>
      <c r="AC464" s="2603"/>
      <c r="AD464" s="2603"/>
      <c r="AE464" s="2367"/>
      <c r="AF464" s="2367"/>
      <c r="AG464" s="2368"/>
      <c r="AH464" s="2368"/>
    </row>
    <row r="465" spans="1:34" s="1412" customFormat="1">
      <c r="A465" s="1438" t="s">
        <v>1820</v>
      </c>
      <c r="B465" s="1439"/>
      <c r="C465" s="1439"/>
      <c r="D465" s="1440"/>
      <c r="E465" s="1439"/>
      <c r="F465" s="2384"/>
      <c r="G465" s="2385"/>
      <c r="H465" s="2385"/>
      <c r="I465" s="2386"/>
      <c r="J465" s="2386"/>
      <c r="K465" s="2385"/>
      <c r="L465" s="2385"/>
      <c r="M465" s="2385"/>
      <c r="N465" s="2384"/>
      <c r="O465" s="2384"/>
      <c r="P465" s="2384"/>
      <c r="Q465" s="2384"/>
      <c r="R465" s="2322"/>
      <c r="S465" s="2593"/>
      <c r="T465" s="2593"/>
      <c r="U465" s="2603"/>
      <c r="V465" s="2603"/>
      <c r="W465" s="2603"/>
      <c r="X465" s="2603"/>
      <c r="Y465" s="2603"/>
      <c r="Z465" s="2603"/>
      <c r="AA465" s="2603"/>
      <c r="AB465" s="2603"/>
      <c r="AC465" s="2603"/>
      <c r="AD465" s="2603"/>
      <c r="AE465" s="2367"/>
      <c r="AF465" s="2367"/>
      <c r="AG465" s="2368"/>
      <c r="AH465" s="2368"/>
    </row>
    <row r="466" spans="1:34" s="1412" customFormat="1">
      <c r="A466" s="1531" t="s">
        <v>2</v>
      </c>
      <c r="B466" s="1503">
        <v>2005</v>
      </c>
      <c r="C466" s="1442">
        <v>2010</v>
      </c>
      <c r="D466" s="1442">
        <v>2011</v>
      </c>
      <c r="E466" s="1442">
        <v>2012</v>
      </c>
      <c r="F466" s="2384"/>
      <c r="G466" s="2385"/>
      <c r="H466" s="2385"/>
      <c r="I466" s="2386"/>
      <c r="J466" s="2386"/>
      <c r="K466" s="2385"/>
      <c r="L466" s="2385"/>
      <c r="M466" s="2385"/>
      <c r="N466" s="2384"/>
      <c r="O466" s="2384"/>
      <c r="P466" s="2384"/>
      <c r="Q466" s="2322"/>
      <c r="R466" s="2322"/>
      <c r="S466" s="2593"/>
      <c r="T466" s="2603"/>
      <c r="U466" s="2603"/>
      <c r="V466" s="2603"/>
      <c r="W466" s="2603"/>
      <c r="X466" s="2603"/>
      <c r="Y466" s="2603"/>
      <c r="Z466" s="2603"/>
      <c r="AA466" s="2603"/>
      <c r="AB466" s="2603"/>
      <c r="AC466" s="2603"/>
      <c r="AD466" s="2603"/>
      <c r="AE466" s="2367"/>
      <c r="AF466" s="2367"/>
      <c r="AG466" s="2368"/>
      <c r="AH466" s="2368"/>
    </row>
    <row r="467" spans="1:34" s="1412" customFormat="1">
      <c r="A467" s="1608" t="s">
        <v>1976</v>
      </c>
      <c r="B467" s="1609">
        <v>46509.01</v>
      </c>
      <c r="C467" s="1609">
        <v>26718.800000000003</v>
      </c>
      <c r="D467" s="1609">
        <v>18487.899999999998</v>
      </c>
      <c r="E467" s="1610">
        <v>36878.549500000001</v>
      </c>
      <c r="F467" s="2384"/>
      <c r="G467" s="2385"/>
      <c r="H467" s="2385"/>
      <c r="I467" s="2386"/>
      <c r="J467" s="2386"/>
      <c r="K467" s="2385"/>
      <c r="L467" s="2385"/>
      <c r="M467" s="2385"/>
      <c r="N467" s="2384"/>
      <c r="O467" s="2384"/>
      <c r="P467" s="2384"/>
      <c r="Q467" s="2322"/>
      <c r="R467" s="2322"/>
      <c r="S467" s="2593"/>
      <c r="T467" s="2603"/>
      <c r="U467" s="2603"/>
      <c r="V467" s="2603"/>
      <c r="W467" s="2603"/>
      <c r="X467" s="2603"/>
      <c r="Y467" s="2603"/>
      <c r="Z467" s="2603"/>
      <c r="AA467" s="2603"/>
      <c r="AB467" s="2603"/>
      <c r="AC467" s="2603"/>
      <c r="AD467" s="2603"/>
      <c r="AE467" s="2367"/>
      <c r="AF467" s="2367"/>
      <c r="AG467" s="2368"/>
      <c r="AH467" s="2368"/>
    </row>
    <row r="468" spans="1:34" s="1412" customFormat="1">
      <c r="A468" s="1488" t="s">
        <v>1977</v>
      </c>
      <c r="B468" s="1611">
        <v>5688.71</v>
      </c>
      <c r="C468" s="1612">
        <v>4966.8999999999996</v>
      </c>
      <c r="D468" s="1612">
        <v>51.8</v>
      </c>
      <c r="E468" s="1613">
        <v>24988.412886857419</v>
      </c>
      <c r="F468" s="2384"/>
      <c r="G468" s="2385"/>
      <c r="H468" s="2385"/>
      <c r="I468" s="2386"/>
      <c r="J468" s="2386"/>
      <c r="K468" s="2385"/>
      <c r="L468" s="2385"/>
      <c r="M468" s="2385"/>
      <c r="N468" s="2384"/>
      <c r="O468" s="2384"/>
      <c r="P468" s="2384"/>
      <c r="Q468" s="2322"/>
      <c r="R468" s="2322"/>
      <c r="S468" s="2593"/>
      <c r="T468" s="2603"/>
      <c r="U468" s="2603"/>
      <c r="V468" s="2603"/>
      <c r="W468" s="2603"/>
      <c r="X468" s="2603"/>
      <c r="Y468" s="2603"/>
      <c r="Z468" s="2603"/>
      <c r="AA468" s="2603"/>
      <c r="AB468" s="2603"/>
      <c r="AC468" s="2603"/>
      <c r="AD468" s="2603"/>
      <c r="AE468" s="2367"/>
      <c r="AF468" s="2367"/>
      <c r="AG468" s="2368"/>
      <c r="AH468" s="2368"/>
    </row>
    <row r="469" spans="1:34" s="1412" customFormat="1">
      <c r="A469" s="1506" t="s">
        <v>1514</v>
      </c>
      <c r="B469" s="1611">
        <v>40820.300000000003</v>
      </c>
      <c r="C469" s="1614">
        <v>21751.9</v>
      </c>
      <c r="D469" s="1614">
        <v>18436.099999999999</v>
      </c>
      <c r="E469" s="1615">
        <v>11890.136613142577</v>
      </c>
      <c r="F469" s="2384"/>
      <c r="G469" s="2385"/>
      <c r="H469" s="2385"/>
      <c r="I469" s="2386"/>
      <c r="J469" s="2386"/>
      <c r="K469" s="2385"/>
      <c r="L469" s="2385"/>
      <c r="M469" s="2385"/>
      <c r="N469" s="2384"/>
      <c r="O469" s="2384"/>
      <c r="P469" s="2384"/>
      <c r="Q469" s="2322"/>
      <c r="R469" s="2322"/>
      <c r="S469" s="2593"/>
      <c r="T469" s="2603"/>
      <c r="U469" s="2603"/>
      <c r="V469" s="2603"/>
      <c r="W469" s="2603"/>
      <c r="X469" s="2603"/>
      <c r="Y469" s="2603"/>
      <c r="Z469" s="2603"/>
      <c r="AA469" s="2603"/>
      <c r="AB469" s="2603"/>
      <c r="AC469" s="2603"/>
      <c r="AD469" s="2603"/>
      <c r="AE469" s="2367"/>
      <c r="AF469" s="2367"/>
      <c r="AG469" s="2368"/>
      <c r="AH469" s="2368"/>
    </row>
    <row r="470" spans="1:34" s="1412" customFormat="1">
      <c r="A470" s="1455" t="s">
        <v>1866</v>
      </c>
      <c r="B470" s="1616"/>
      <c r="C470" s="1616"/>
      <c r="D470" s="1616"/>
      <c r="E470" s="1616"/>
      <c r="F470" s="2384"/>
      <c r="G470" s="2385"/>
      <c r="H470" s="2385"/>
      <c r="I470" s="2386"/>
      <c r="J470" s="2386"/>
      <c r="K470" s="2385"/>
      <c r="L470" s="2385"/>
      <c r="M470" s="2385"/>
      <c r="N470" s="2384"/>
      <c r="O470" s="2384"/>
      <c r="P470" s="2384"/>
      <c r="Q470" s="2384"/>
      <c r="R470" s="2322"/>
      <c r="S470" s="2593"/>
      <c r="T470" s="2593"/>
      <c r="U470" s="2603"/>
      <c r="V470" s="2603"/>
      <c r="W470" s="2603"/>
      <c r="X470" s="2603"/>
      <c r="Y470" s="2603"/>
      <c r="Z470" s="2603"/>
      <c r="AA470" s="2603"/>
      <c r="AB470" s="2603"/>
      <c r="AC470" s="2603"/>
      <c r="AD470" s="2603"/>
      <c r="AE470" s="2367"/>
      <c r="AF470" s="2367"/>
      <c r="AG470" s="2368"/>
      <c r="AH470" s="2368"/>
    </row>
    <row r="471" spans="1:34" s="1412" customFormat="1">
      <c r="A471" s="1497" t="s">
        <v>1978</v>
      </c>
      <c r="B471" s="1495"/>
      <c r="C471" s="1495"/>
      <c r="D471" s="1496"/>
      <c r="E471" s="1495"/>
      <c r="F471" s="2384"/>
      <c r="G471" s="2385"/>
      <c r="H471" s="2385"/>
      <c r="I471" s="2386"/>
      <c r="J471" s="2386"/>
      <c r="K471" s="2385"/>
      <c r="L471" s="2385"/>
      <c r="M471" s="2385"/>
      <c r="N471" s="2384"/>
      <c r="O471" s="2384"/>
      <c r="P471" s="2384"/>
      <c r="Q471" s="2384"/>
      <c r="R471" s="2322"/>
      <c r="S471" s="2593"/>
      <c r="T471" s="2593"/>
      <c r="U471" s="2603"/>
      <c r="V471" s="2603"/>
      <c r="W471" s="2603"/>
      <c r="X471" s="2603"/>
      <c r="Y471" s="2603"/>
      <c r="Z471" s="2603"/>
      <c r="AA471" s="2603"/>
      <c r="AB471" s="2603"/>
      <c r="AC471" s="2603"/>
      <c r="AD471" s="2603"/>
      <c r="AE471" s="2367"/>
      <c r="AF471" s="2367"/>
      <c r="AG471" s="2368"/>
      <c r="AH471" s="2368"/>
    </row>
    <row r="472" spans="1:34" s="1412" customFormat="1">
      <c r="A472" s="1497"/>
      <c r="B472" s="1495"/>
      <c r="C472" s="1495"/>
      <c r="D472" s="1496"/>
      <c r="E472" s="1495"/>
      <c r="F472" s="2384"/>
      <c r="G472" s="2385"/>
      <c r="H472" s="2385"/>
      <c r="I472" s="2386"/>
      <c r="J472" s="2386"/>
      <c r="K472" s="2385"/>
      <c r="L472" s="2385"/>
      <c r="M472" s="2385"/>
      <c r="N472" s="2384"/>
      <c r="O472" s="2384"/>
      <c r="P472" s="2384"/>
      <c r="Q472" s="2384"/>
      <c r="R472" s="2322"/>
      <c r="S472" s="2593"/>
      <c r="T472" s="2593"/>
      <c r="U472" s="2603"/>
      <c r="V472" s="2603"/>
      <c r="W472" s="2603"/>
      <c r="X472" s="2603"/>
      <c r="Y472" s="2603"/>
      <c r="Z472" s="2603"/>
      <c r="AA472" s="2603"/>
      <c r="AB472" s="2603"/>
      <c r="AC472" s="2603"/>
      <c r="AD472" s="2603"/>
      <c r="AE472" s="2367"/>
      <c r="AF472" s="2367"/>
      <c r="AG472" s="2368"/>
      <c r="AH472" s="2368"/>
    </row>
    <row r="473" spans="1:34">
      <c r="A473" s="1458" t="s">
        <v>1979</v>
      </c>
      <c r="F473" s="2247"/>
      <c r="N473" s="2247"/>
      <c r="O473" s="2247"/>
      <c r="P473" s="2247"/>
      <c r="Q473" s="2247"/>
      <c r="R473" s="2322"/>
      <c r="S473" s="2593"/>
    </row>
    <row r="474" spans="1:34" ht="167.25" customHeight="1">
      <c r="A474" s="2163" t="s">
        <v>1980</v>
      </c>
      <c r="B474" s="2164"/>
      <c r="C474" s="2164"/>
      <c r="D474" s="2164"/>
      <c r="E474" s="2164"/>
      <c r="F474" s="2475"/>
      <c r="G474" s="2476"/>
      <c r="H474" s="2476"/>
      <c r="I474" s="2477"/>
      <c r="J474" s="2477"/>
      <c r="K474" s="2476"/>
      <c r="L474" s="2476"/>
      <c r="M474" s="2476"/>
      <c r="N474" s="2475"/>
      <c r="O474" s="2475"/>
      <c r="P474" s="2475"/>
      <c r="Q474" s="2475"/>
      <c r="R474" s="2322"/>
      <c r="S474" s="2593"/>
    </row>
    <row r="475" spans="1:34">
      <c r="A475" s="1617" t="s">
        <v>1981</v>
      </c>
      <c r="B475" s="1439"/>
      <c r="C475" s="1439"/>
      <c r="D475" s="1440"/>
      <c r="F475" s="2247"/>
      <c r="N475" s="2247"/>
      <c r="O475" s="2247"/>
      <c r="P475" s="2247"/>
      <c r="Q475" s="2247"/>
      <c r="R475" s="2322"/>
      <c r="S475" s="2593"/>
    </row>
    <row r="476" spans="1:34">
      <c r="A476" s="1531" t="s">
        <v>297</v>
      </c>
      <c r="B476" s="1618">
        <v>2005</v>
      </c>
      <c r="C476" s="1531">
        <v>2010</v>
      </c>
      <c r="D476" s="1618">
        <v>2011</v>
      </c>
      <c r="E476" s="1618">
        <v>2012</v>
      </c>
      <c r="F476" s="2400"/>
      <c r="G476" s="2425"/>
      <c r="H476" s="2425"/>
      <c r="I476" s="2478"/>
      <c r="J476" s="2478"/>
      <c r="K476" s="2425"/>
      <c r="L476" s="2425"/>
      <c r="M476" s="2425"/>
      <c r="N476" s="2400"/>
      <c r="O476" s="2400"/>
      <c r="P476" s="2248"/>
      <c r="Q476" s="2248"/>
      <c r="T476" s="2606"/>
    </row>
    <row r="477" spans="1:34">
      <c r="A477" s="1619" t="s">
        <v>0</v>
      </c>
      <c r="B477" s="1620">
        <f>B478+B479+B480</f>
        <v>2068597</v>
      </c>
      <c r="C477" s="1620">
        <f>C478+C479+C480</f>
        <v>2340505</v>
      </c>
      <c r="D477" s="1620">
        <f t="shared" ref="D477:E477" si="0">D478+D479+D480</f>
        <v>2380417</v>
      </c>
      <c r="E477" s="1620">
        <f t="shared" si="0"/>
        <v>2902791</v>
      </c>
      <c r="F477" s="2479"/>
      <c r="G477" s="2480"/>
      <c r="H477" s="2480"/>
      <c r="I477" s="2481"/>
      <c r="J477" s="2481"/>
      <c r="K477" s="2480"/>
      <c r="L477" s="2480"/>
      <c r="M477" s="2480"/>
      <c r="N477" s="2479"/>
      <c r="O477" s="2479"/>
      <c r="P477" s="2248"/>
      <c r="Q477" s="2248"/>
      <c r="T477" s="2606"/>
    </row>
    <row r="478" spans="1:34">
      <c r="A478" s="1505" t="s">
        <v>1982</v>
      </c>
      <c r="B478" s="1621">
        <v>1761713</v>
      </c>
      <c r="C478" s="1621">
        <v>2041902</v>
      </c>
      <c r="D478" s="1621">
        <v>2080623</v>
      </c>
      <c r="E478" s="1621">
        <v>2551432</v>
      </c>
      <c r="F478" s="2482"/>
      <c r="G478" s="2483"/>
      <c r="H478" s="2483"/>
      <c r="I478" s="2484"/>
      <c r="J478" s="2484"/>
      <c r="K478" s="2483"/>
      <c r="L478" s="2483"/>
      <c r="M478" s="2483"/>
      <c r="N478" s="2482"/>
      <c r="O478" s="2482"/>
      <c r="P478" s="2248"/>
      <c r="Q478" s="2248"/>
      <c r="T478" s="2606"/>
    </row>
    <row r="479" spans="1:34">
      <c r="A479" s="1488" t="s">
        <v>1983</v>
      </c>
      <c r="B479" s="1621">
        <v>20619</v>
      </c>
      <c r="C479" s="1621">
        <v>23218</v>
      </c>
      <c r="D479" s="1621">
        <v>22217</v>
      </c>
      <c r="E479" s="1621">
        <v>21139</v>
      </c>
      <c r="F479" s="2482"/>
      <c r="G479" s="2483"/>
      <c r="H479" s="2483"/>
      <c r="I479" s="2484"/>
      <c r="J479" s="2484"/>
      <c r="K479" s="2483"/>
      <c r="L479" s="2483"/>
      <c r="M479" s="2483"/>
      <c r="N479" s="2482"/>
      <c r="O479" s="2482"/>
      <c r="P479" s="2248"/>
      <c r="Q479" s="2248"/>
      <c r="T479" s="2606"/>
    </row>
    <row r="480" spans="1:34">
      <c r="A480" s="1506" t="s">
        <v>1984</v>
      </c>
      <c r="B480" s="1622">
        <v>286265</v>
      </c>
      <c r="C480" s="1622">
        <v>275385</v>
      </c>
      <c r="D480" s="1622">
        <v>277577</v>
      </c>
      <c r="E480" s="1622">
        <v>330220</v>
      </c>
      <c r="F480" s="2482"/>
      <c r="G480" s="2483"/>
      <c r="H480" s="2483"/>
      <c r="I480" s="2484"/>
      <c r="J480" s="2484"/>
      <c r="K480" s="2483"/>
      <c r="L480" s="2483"/>
      <c r="M480" s="2483"/>
      <c r="N480" s="2482"/>
      <c r="O480" s="2482"/>
      <c r="P480" s="2248"/>
      <c r="Q480" s="2248"/>
      <c r="T480" s="2606"/>
    </row>
    <row r="481" spans="1:32">
      <c r="A481" s="1497" t="s">
        <v>1866</v>
      </c>
      <c r="B481" s="1558"/>
      <c r="C481" s="1623"/>
      <c r="D481" s="1447"/>
      <c r="E481" s="1623"/>
      <c r="F481" s="2320"/>
      <c r="G481" s="2485"/>
      <c r="H481" s="2485"/>
      <c r="I481" s="2486"/>
      <c r="J481" s="2486"/>
      <c r="K481" s="2485"/>
      <c r="L481" s="2485"/>
      <c r="M481" s="2485"/>
      <c r="N481" s="2320"/>
      <c r="O481" s="2320"/>
      <c r="P481" s="2320"/>
      <c r="Q481" s="2366"/>
      <c r="V481" s="2605"/>
      <c r="W481" s="2605"/>
      <c r="X481" s="2605"/>
      <c r="Y481" s="2605"/>
      <c r="Z481" s="2605"/>
      <c r="AA481" s="2605"/>
      <c r="AB481" s="2605"/>
      <c r="AC481" s="2605"/>
      <c r="AD481" s="2605"/>
      <c r="AE481" s="2352"/>
      <c r="AF481" s="2352"/>
    </row>
    <row r="482" spans="1:32">
      <c r="A482" s="1624" t="s">
        <v>1985</v>
      </c>
      <c r="B482" s="1558"/>
      <c r="C482" s="1623"/>
      <c r="D482" s="1447"/>
      <c r="E482" s="1623"/>
      <c r="F482" s="2320"/>
      <c r="G482" s="2485"/>
      <c r="H482" s="2485"/>
      <c r="I482" s="2486"/>
      <c r="J482" s="2486"/>
      <c r="K482" s="2485"/>
      <c r="L482" s="2485"/>
      <c r="M482" s="2485"/>
      <c r="N482" s="2320"/>
      <c r="O482" s="2320"/>
      <c r="P482" s="2320"/>
      <c r="Q482" s="2366"/>
      <c r="V482" s="2605"/>
      <c r="W482" s="2605"/>
      <c r="X482" s="2605"/>
      <c r="Y482" s="2605"/>
      <c r="Z482" s="2605"/>
      <c r="AA482" s="2605"/>
      <c r="AB482" s="2605"/>
      <c r="AC482" s="2605"/>
      <c r="AD482" s="2605"/>
      <c r="AE482" s="2352"/>
      <c r="AF482" s="2352"/>
    </row>
    <row r="483" spans="1:32">
      <c r="B483" s="1623"/>
      <c r="C483" s="1623"/>
      <c r="D483" s="1625"/>
      <c r="E483" s="1623"/>
      <c r="F483" s="2487"/>
      <c r="G483" s="2485"/>
      <c r="H483" s="2485"/>
      <c r="I483" s="2485"/>
      <c r="J483" s="2485"/>
      <c r="K483" s="2485"/>
      <c r="L483" s="2485"/>
      <c r="M483" s="2485"/>
      <c r="N483" s="2487"/>
      <c r="O483" s="2487"/>
      <c r="P483" s="2487"/>
      <c r="Q483" s="2488"/>
      <c r="V483" s="2605"/>
      <c r="W483" s="2605"/>
      <c r="X483" s="2605"/>
      <c r="Y483" s="2605"/>
      <c r="Z483" s="2605"/>
      <c r="AA483" s="2605"/>
      <c r="AB483" s="2605"/>
      <c r="AC483" s="2605"/>
      <c r="AD483" s="2605"/>
      <c r="AE483" s="2352"/>
      <c r="AF483" s="2352"/>
    </row>
    <row r="484" spans="1:32">
      <c r="A484" s="1617" t="s">
        <v>1986</v>
      </c>
      <c r="B484" s="1617"/>
      <c r="C484" s="1623"/>
      <c r="D484" s="1605"/>
      <c r="E484" s="1623"/>
      <c r="F484" s="2487"/>
      <c r="G484" s="2485"/>
      <c r="H484" s="2485"/>
      <c r="I484" s="2485"/>
      <c r="J484" s="2485"/>
      <c r="K484" s="2485"/>
      <c r="L484" s="2485"/>
      <c r="M484" s="2485"/>
      <c r="N484" s="2487"/>
      <c r="O484" s="2487"/>
      <c r="P484" s="2487"/>
      <c r="Q484" s="2366"/>
      <c r="V484" s="2605"/>
      <c r="W484" s="2605"/>
      <c r="X484" s="2605"/>
      <c r="Y484" s="2605"/>
      <c r="Z484" s="2605"/>
      <c r="AA484" s="2605"/>
      <c r="AB484" s="2605"/>
      <c r="AC484" s="2605"/>
      <c r="AD484" s="2605"/>
      <c r="AE484" s="2352"/>
      <c r="AF484" s="2352"/>
    </row>
    <row r="485" spans="1:32">
      <c r="A485" s="1531" t="s">
        <v>297</v>
      </c>
      <c r="B485" s="1618">
        <v>2005</v>
      </c>
      <c r="C485" s="1618">
        <v>2010</v>
      </c>
      <c r="D485" s="1618">
        <v>2011</v>
      </c>
      <c r="E485" s="1618">
        <v>2012</v>
      </c>
      <c r="H485" s="2425"/>
      <c r="I485" s="2425"/>
      <c r="J485" s="2425"/>
      <c r="K485" s="2425"/>
      <c r="L485" s="2425"/>
      <c r="M485" s="2425"/>
      <c r="N485" s="2400"/>
      <c r="O485" s="2400"/>
      <c r="P485" s="2400"/>
      <c r="Q485" s="2400"/>
      <c r="U485" s="2619"/>
      <c r="V485" s="2605"/>
      <c r="W485" s="2605"/>
      <c r="X485" s="2605"/>
      <c r="Y485" s="2605"/>
      <c r="Z485" s="2605"/>
      <c r="AA485" s="2605"/>
      <c r="AB485" s="2605"/>
      <c r="AC485" s="2605"/>
      <c r="AD485" s="2605"/>
      <c r="AE485" s="2352"/>
      <c r="AF485" s="2352"/>
    </row>
    <row r="486" spans="1:32">
      <c r="A486" s="1619" t="s">
        <v>0</v>
      </c>
      <c r="B486" s="1620">
        <f>B487+B488+B489</f>
        <v>306141</v>
      </c>
      <c r="C486" s="1620">
        <f>SUM(C487:C489)</f>
        <v>387379</v>
      </c>
      <c r="D486" s="1620">
        <f>SUM(D487:D489)</f>
        <v>429110</v>
      </c>
      <c r="E486" s="1620">
        <f>E487+E488+E489</f>
        <v>593634</v>
      </c>
      <c r="H486" s="2489" t="s">
        <v>1513</v>
      </c>
      <c r="I486" s="2490"/>
      <c r="J486" s="2489"/>
      <c r="K486" s="2385">
        <v>2005</v>
      </c>
      <c r="L486" s="2385">
        <v>2006</v>
      </c>
      <c r="M486" s="2426">
        <v>2007</v>
      </c>
      <c r="N486" s="2442">
        <v>2008</v>
      </c>
      <c r="O486" s="2384">
        <v>2009</v>
      </c>
      <c r="P486" s="2366">
        <v>2010</v>
      </c>
      <c r="Q486" s="2400">
        <v>2011</v>
      </c>
      <c r="R486" s="2400">
        <v>2012</v>
      </c>
      <c r="U486" s="2619"/>
      <c r="V486" s="2605"/>
      <c r="W486" s="2605"/>
      <c r="X486" s="2605"/>
      <c r="Y486" s="2605"/>
      <c r="Z486" s="2605"/>
      <c r="AA486" s="2605"/>
      <c r="AB486" s="2605"/>
      <c r="AC486" s="2605"/>
      <c r="AD486" s="2605"/>
      <c r="AE486" s="2352"/>
      <c r="AF486" s="2352"/>
    </row>
    <row r="487" spans="1:32">
      <c r="A487" s="1505" t="s">
        <v>1982</v>
      </c>
      <c r="B487" s="1621">
        <v>253145</v>
      </c>
      <c r="C487" s="1621">
        <v>340699</v>
      </c>
      <c r="D487" s="1621">
        <v>379883</v>
      </c>
      <c r="E487" s="1621">
        <v>525720</v>
      </c>
      <c r="H487" s="2489"/>
      <c r="I487" s="2490"/>
      <c r="J487" s="2489" t="s">
        <v>0</v>
      </c>
      <c r="K487" s="2489">
        <f>K488+K489+L490</f>
        <v>2068597</v>
      </c>
      <c r="L487" s="2489">
        <v>2217352</v>
      </c>
      <c r="M487" s="2489">
        <f>M488+M489+N490</f>
        <v>2519841</v>
      </c>
      <c r="N487" s="2490">
        <f>N488+N489+O490</f>
        <v>2377777</v>
      </c>
      <c r="O487" s="2491">
        <f>O488+O489+P490</f>
        <v>2726671</v>
      </c>
      <c r="P487" s="2492">
        <f>P488+P489+Q490</f>
        <v>2357065</v>
      </c>
      <c r="Q487" s="2479">
        <v>2397892</v>
      </c>
      <c r="R487" s="2479">
        <f>R488+R489+S490</f>
        <v>2921698</v>
      </c>
      <c r="U487" s="2619"/>
      <c r="V487" s="2605"/>
      <c r="W487" s="2605"/>
      <c r="X487" s="2605"/>
      <c r="Y487" s="2605"/>
      <c r="Z487" s="2605"/>
      <c r="AA487" s="2605"/>
      <c r="AB487" s="2605"/>
      <c r="AC487" s="2605"/>
      <c r="AD487" s="2605"/>
      <c r="AE487" s="2352"/>
      <c r="AF487" s="2352"/>
    </row>
    <row r="488" spans="1:32">
      <c r="A488" s="1505" t="s">
        <v>1983</v>
      </c>
      <c r="B488" s="1621">
        <v>5125</v>
      </c>
      <c r="C488" s="1621">
        <v>3764</v>
      </c>
      <c r="D488" s="1621">
        <v>3948</v>
      </c>
      <c r="E488" s="1621">
        <v>4457</v>
      </c>
      <c r="H488" s="2489"/>
      <c r="I488" s="2490"/>
      <c r="J488" s="2489" t="s">
        <v>1982</v>
      </c>
      <c r="K488" s="2450">
        <v>1761713</v>
      </c>
      <c r="L488" s="2450">
        <v>1876054</v>
      </c>
      <c r="M488" s="2450">
        <v>2127604</v>
      </c>
      <c r="N488" s="2462">
        <v>1998280</v>
      </c>
      <c r="O488" s="2449">
        <v>2305603</v>
      </c>
      <c r="P488" s="2493">
        <v>2041902</v>
      </c>
      <c r="Q488" s="2482">
        <v>2080623</v>
      </c>
      <c r="R488" s="2482">
        <v>2551432</v>
      </c>
      <c r="U488" s="2619"/>
      <c r="V488" s="2605"/>
      <c r="W488" s="2605"/>
      <c r="X488" s="2605"/>
      <c r="Y488" s="2605"/>
      <c r="Z488" s="2605"/>
      <c r="AA488" s="2605"/>
      <c r="AB488" s="2605"/>
      <c r="AC488" s="2605"/>
      <c r="AD488" s="2605"/>
      <c r="AE488" s="2352"/>
      <c r="AF488" s="2352"/>
    </row>
    <row r="489" spans="1:32">
      <c r="A489" s="1505" t="s">
        <v>1984</v>
      </c>
      <c r="B489" s="1622">
        <v>47871</v>
      </c>
      <c r="C489" s="1622">
        <v>42916</v>
      </c>
      <c r="D489" s="1622">
        <v>45279</v>
      </c>
      <c r="E489" s="1622">
        <v>63457</v>
      </c>
      <c r="H489" s="2489"/>
      <c r="I489" s="2490"/>
      <c r="J489" s="2489" t="s">
        <v>1987</v>
      </c>
      <c r="K489" s="2450">
        <v>20619</v>
      </c>
      <c r="L489" s="2450">
        <v>33430</v>
      </c>
      <c r="M489" s="2450">
        <v>38900</v>
      </c>
      <c r="N489" s="2462">
        <v>42596</v>
      </c>
      <c r="O489" s="2449">
        <v>42992</v>
      </c>
      <c r="P489" s="2493">
        <v>39778</v>
      </c>
      <c r="Q489" s="2482">
        <v>39692</v>
      </c>
      <c r="R489" s="2482">
        <v>40046</v>
      </c>
      <c r="U489" s="2619"/>
      <c r="V489" s="2605"/>
      <c r="W489" s="2605"/>
      <c r="X489" s="2605"/>
      <c r="Y489" s="2605"/>
      <c r="Z489" s="2605"/>
      <c r="AA489" s="2605"/>
      <c r="AB489" s="2605"/>
      <c r="AC489" s="2605"/>
      <c r="AD489" s="2605"/>
      <c r="AE489" s="2352"/>
      <c r="AF489" s="2352"/>
    </row>
    <row r="490" spans="1:32">
      <c r="A490" s="1455" t="s">
        <v>1866</v>
      </c>
      <c r="B490" s="1626"/>
      <c r="C490" s="1623"/>
      <c r="D490" s="1447"/>
      <c r="E490" s="1623"/>
      <c r="F490" s="2487"/>
      <c r="G490" s="2485"/>
      <c r="H490" s="2489"/>
      <c r="I490" s="2490"/>
      <c r="J490" s="2489"/>
      <c r="K490" s="2409" t="s">
        <v>1984</v>
      </c>
      <c r="L490" s="2450">
        <v>286265</v>
      </c>
      <c r="M490" s="2450">
        <v>306068</v>
      </c>
      <c r="N490" s="2449">
        <v>353337</v>
      </c>
      <c r="O490" s="2462">
        <v>336901</v>
      </c>
      <c r="P490" s="2449">
        <v>378076</v>
      </c>
      <c r="Q490" s="2493">
        <v>275385</v>
      </c>
      <c r="R490" s="2482">
        <v>277577</v>
      </c>
      <c r="S490" s="2601">
        <v>330220</v>
      </c>
      <c r="U490" s="2619"/>
      <c r="V490" s="2605"/>
      <c r="W490" s="2605"/>
      <c r="X490" s="2605"/>
      <c r="Y490" s="2605"/>
      <c r="Z490" s="2605"/>
      <c r="AA490" s="2605"/>
      <c r="AB490" s="2605"/>
      <c r="AC490" s="2605"/>
      <c r="AD490" s="2605"/>
      <c r="AE490" s="2352"/>
      <c r="AF490" s="2352"/>
    </row>
    <row r="491" spans="1:32">
      <c r="A491" s="1624" t="s">
        <v>1985</v>
      </c>
      <c r="B491" s="1558"/>
      <c r="C491" s="1623"/>
      <c r="D491" s="1447"/>
      <c r="E491" s="1623"/>
      <c r="F491" s="2487"/>
      <c r="G491" s="2485"/>
      <c r="H491" s="2489"/>
      <c r="I491" s="2490"/>
      <c r="J491" s="2489"/>
      <c r="K491" s="2450"/>
      <c r="L491" s="2463"/>
      <c r="M491" s="2450"/>
      <c r="N491" s="2493"/>
      <c r="O491" s="2482"/>
      <c r="P491" s="2487"/>
      <c r="Q491" s="2248"/>
      <c r="U491" s="2619"/>
      <c r="V491" s="2605"/>
      <c r="W491" s="2605"/>
      <c r="X491" s="2605"/>
      <c r="Y491" s="2605"/>
      <c r="Z491" s="2605"/>
      <c r="AA491" s="2605"/>
      <c r="AB491" s="2605"/>
      <c r="AC491" s="2605"/>
      <c r="AD491" s="2605"/>
      <c r="AE491" s="2352"/>
      <c r="AF491" s="2352"/>
    </row>
    <row r="492" spans="1:32">
      <c r="B492" s="1623"/>
      <c r="C492" s="1623"/>
      <c r="D492" s="1625"/>
      <c r="E492" s="1623"/>
      <c r="F492" s="2487"/>
      <c r="G492" s="2485"/>
      <c r="H492" s="2489"/>
      <c r="I492" s="2490"/>
      <c r="J492" s="2489"/>
      <c r="K492" s="2387"/>
      <c r="L492" s="2387"/>
      <c r="M492" s="2387"/>
      <c r="N492" s="2248"/>
      <c r="O492" s="2248"/>
      <c r="P492" s="2487"/>
      <c r="Q492" s="2248"/>
      <c r="V492" s="2605"/>
      <c r="W492" s="2605"/>
      <c r="X492" s="2605"/>
      <c r="Y492" s="2605"/>
      <c r="Z492" s="2605"/>
      <c r="AA492" s="2605"/>
      <c r="AB492" s="2605"/>
      <c r="AC492" s="2605"/>
      <c r="AD492" s="2605"/>
      <c r="AE492" s="2352"/>
      <c r="AF492" s="2352"/>
    </row>
    <row r="493" spans="1:32">
      <c r="A493" s="1617" t="s">
        <v>1988</v>
      </c>
      <c r="B493" s="1617"/>
      <c r="C493" s="1623"/>
      <c r="D493" s="1605"/>
      <c r="E493" s="1623"/>
      <c r="F493" s="2487"/>
      <c r="G493" s="2485"/>
      <c r="H493" s="2489"/>
      <c r="I493" s="2490"/>
      <c r="J493" s="2489"/>
      <c r="K493" s="2387"/>
      <c r="L493" s="2387"/>
      <c r="M493" s="2387"/>
      <c r="N493" s="2248"/>
      <c r="O493" s="2248"/>
      <c r="P493" s="2487"/>
      <c r="Q493" s="2248"/>
      <c r="V493" s="2605"/>
      <c r="W493" s="2605"/>
      <c r="X493" s="2605"/>
      <c r="Y493" s="2605"/>
      <c r="Z493" s="2605"/>
      <c r="AA493" s="2605"/>
      <c r="AB493" s="2605"/>
      <c r="AC493" s="2605"/>
      <c r="AD493" s="2605"/>
      <c r="AE493" s="2352"/>
      <c r="AF493" s="2352"/>
    </row>
    <row r="494" spans="1:32">
      <c r="A494" s="1531" t="s">
        <v>297</v>
      </c>
      <c r="B494" s="1618">
        <v>2005</v>
      </c>
      <c r="C494" s="1618">
        <v>2010</v>
      </c>
      <c r="D494" s="1618">
        <v>2011</v>
      </c>
      <c r="E494" s="1618">
        <v>2012</v>
      </c>
      <c r="F494" s="2400"/>
      <c r="G494" s="2485"/>
      <c r="H494" s="2489"/>
      <c r="I494" s="2490"/>
      <c r="J494" s="2489"/>
      <c r="K494" s="2387"/>
      <c r="L494" s="2387"/>
      <c r="M494" s="2387"/>
      <c r="N494" s="2248"/>
      <c r="O494" s="2400"/>
      <c r="P494" s="2248"/>
      <c r="Q494" s="2248"/>
      <c r="T494" s="2606"/>
      <c r="V494" s="2605"/>
      <c r="W494" s="2605"/>
      <c r="X494" s="2605"/>
      <c r="Y494" s="2605"/>
      <c r="Z494" s="2605"/>
      <c r="AA494" s="2605"/>
      <c r="AB494" s="2605"/>
      <c r="AC494" s="2605"/>
      <c r="AD494" s="2605"/>
      <c r="AE494" s="2352"/>
      <c r="AF494" s="2352"/>
    </row>
    <row r="495" spans="1:32">
      <c r="A495" s="1619" t="s">
        <v>0</v>
      </c>
      <c r="B495" s="1620">
        <f>B496+B497+B498</f>
        <v>1419316</v>
      </c>
      <c r="C495" s="1620">
        <f>C496+C497+C498</f>
        <v>1500097</v>
      </c>
      <c r="D495" s="1620">
        <f>SUM(D496:D498)</f>
        <v>1490148</v>
      </c>
      <c r="E495" s="1620">
        <f>E496+E497+E498</f>
        <v>1778543</v>
      </c>
      <c r="F495" s="2494"/>
      <c r="G495" s="2387"/>
      <c r="H495" s="2489"/>
      <c r="I495" s="2490"/>
      <c r="J495" s="2489"/>
      <c r="K495" s="2387"/>
      <c r="L495" s="2387"/>
      <c r="M495" s="2387"/>
      <c r="N495" s="2248"/>
      <c r="O495" s="2494"/>
      <c r="P495" s="2248"/>
      <c r="Q495" s="2248"/>
      <c r="T495" s="2606"/>
      <c r="V495" s="2605"/>
      <c r="W495" s="2605"/>
      <c r="X495" s="2605"/>
      <c r="Y495" s="2605"/>
      <c r="Z495" s="2605"/>
      <c r="AA495" s="2605"/>
      <c r="AB495" s="2605"/>
      <c r="AC495" s="2605"/>
      <c r="AD495" s="2605"/>
      <c r="AE495" s="2352"/>
      <c r="AF495" s="2352"/>
    </row>
    <row r="496" spans="1:32">
      <c r="A496" s="1505" t="s">
        <v>1982</v>
      </c>
      <c r="B496" s="1627">
        <v>1255408</v>
      </c>
      <c r="C496" s="1621">
        <v>1316938</v>
      </c>
      <c r="D496" s="1621">
        <v>1308974</v>
      </c>
      <c r="E496" s="1621">
        <v>1577767</v>
      </c>
      <c r="F496" s="2495"/>
      <c r="G496" s="2387"/>
      <c r="H496" s="2489"/>
      <c r="I496" s="2490"/>
      <c r="J496" s="2489"/>
      <c r="K496" s="2387"/>
      <c r="L496" s="2387"/>
      <c r="M496" s="2387"/>
      <c r="N496" s="2248"/>
      <c r="O496" s="2495"/>
      <c r="P496" s="2248"/>
      <c r="Q496" s="2248"/>
      <c r="T496" s="2606"/>
      <c r="V496" s="2605"/>
      <c r="W496" s="2605"/>
      <c r="X496" s="2605"/>
      <c r="Y496" s="2605"/>
      <c r="Z496" s="2605"/>
      <c r="AA496" s="2605"/>
      <c r="AB496" s="2605"/>
      <c r="AC496" s="2605"/>
      <c r="AD496" s="2605"/>
      <c r="AE496" s="2352"/>
      <c r="AF496" s="2352"/>
    </row>
    <row r="497" spans="1:38">
      <c r="A497" s="1505" t="s">
        <v>1983</v>
      </c>
      <c r="B497" s="1627">
        <v>5789</v>
      </c>
      <c r="C497" s="1621">
        <v>18351</v>
      </c>
      <c r="D497" s="1621">
        <v>17165</v>
      </c>
      <c r="E497" s="1621">
        <v>15534</v>
      </c>
      <c r="F497" s="2496"/>
      <c r="G497" s="2387"/>
      <c r="H497" s="2489"/>
      <c r="I497" s="2490"/>
      <c r="J497" s="2489"/>
      <c r="K497" s="2387"/>
      <c r="L497" s="2387"/>
      <c r="M497" s="2387"/>
      <c r="N497" s="2248"/>
      <c r="O497" s="2496"/>
      <c r="P497" s="2248"/>
      <c r="Q497" s="2248"/>
      <c r="T497" s="2606"/>
    </row>
    <row r="498" spans="1:38">
      <c r="A498" s="1505" t="s">
        <v>1984</v>
      </c>
      <c r="B498" s="1627">
        <v>158119</v>
      </c>
      <c r="C498" s="1622">
        <v>164808</v>
      </c>
      <c r="D498" s="1622">
        <v>164009</v>
      </c>
      <c r="E498" s="1622">
        <v>185242</v>
      </c>
      <c r="F498" s="2495"/>
      <c r="G498" s="2387"/>
      <c r="H498" s="2489"/>
      <c r="I498" s="2490"/>
      <c r="J498" s="2489"/>
      <c r="K498" s="2387"/>
      <c r="L498" s="2387"/>
      <c r="M498" s="2387"/>
      <c r="N498" s="2248"/>
      <c r="O498" s="2495"/>
      <c r="P498" s="2248"/>
      <c r="Q498" s="2248"/>
      <c r="T498" s="2606"/>
    </row>
    <row r="499" spans="1:38">
      <c r="A499" s="1455" t="s">
        <v>1866</v>
      </c>
      <c r="B499" s="1626"/>
      <c r="C499" s="1623"/>
      <c r="D499" s="1391"/>
      <c r="E499" s="1412"/>
      <c r="F499" s="2248"/>
      <c r="G499" s="2387"/>
      <c r="H499" s="2489"/>
      <c r="I499" s="2490"/>
      <c r="J499" s="2489"/>
      <c r="K499" s="2387"/>
      <c r="L499" s="2387"/>
      <c r="M499" s="2387"/>
      <c r="N499" s="2248"/>
      <c r="O499" s="2248"/>
      <c r="P499" s="2248"/>
      <c r="Q499" s="2322"/>
    </row>
    <row r="500" spans="1:38">
      <c r="A500" s="1624" t="s">
        <v>1985</v>
      </c>
      <c r="B500" s="1558"/>
      <c r="C500" s="1623"/>
      <c r="D500" s="1391"/>
      <c r="E500" s="1412"/>
      <c r="F500" s="2248"/>
      <c r="G500" s="2387"/>
      <c r="H500" s="2489"/>
      <c r="I500" s="2490"/>
      <c r="J500" s="2489"/>
      <c r="K500" s="2387"/>
      <c r="L500" s="2387"/>
      <c r="M500" s="2387"/>
      <c r="N500" s="2248"/>
      <c r="O500" s="2248"/>
      <c r="P500" s="2248"/>
      <c r="Q500" s="2322"/>
    </row>
    <row r="501" spans="1:38">
      <c r="A501" s="1497"/>
      <c r="B501" s="1558"/>
      <c r="C501" s="1623"/>
      <c r="D501" s="1391"/>
      <c r="E501" s="1412"/>
      <c r="F501" s="2248"/>
      <c r="G501" s="2387"/>
      <c r="H501" s="2489"/>
      <c r="I501" s="2490"/>
      <c r="J501" s="2489"/>
      <c r="K501" s="2387"/>
      <c r="L501" s="2387"/>
      <c r="M501" s="2387"/>
      <c r="N501" s="2248"/>
      <c r="O501" s="2248"/>
      <c r="P501" s="2248"/>
      <c r="Q501" s="2322"/>
    </row>
    <row r="502" spans="1:38">
      <c r="A502" s="1617" t="s">
        <v>1989</v>
      </c>
      <c r="B502" s="1617"/>
      <c r="C502" s="1623"/>
      <c r="D502" s="1391"/>
      <c r="E502" s="1412"/>
      <c r="F502" s="2248"/>
      <c r="G502" s="2387"/>
      <c r="H502" s="2489"/>
      <c r="I502" s="2490"/>
      <c r="J502" s="2489"/>
      <c r="K502" s="2387"/>
      <c r="L502" s="2387"/>
      <c r="M502" s="2387"/>
      <c r="N502" s="2248"/>
      <c r="O502" s="2248"/>
      <c r="P502" s="2248"/>
      <c r="Q502" s="2322"/>
    </row>
    <row r="503" spans="1:38">
      <c r="A503" s="1531" t="s">
        <v>297</v>
      </c>
      <c r="B503" s="1618">
        <v>2005</v>
      </c>
      <c r="C503" s="1618">
        <v>2010</v>
      </c>
      <c r="D503" s="1618">
        <v>2011</v>
      </c>
      <c r="E503" s="1618">
        <v>2012</v>
      </c>
      <c r="G503" s="2485"/>
      <c r="H503" s="2489"/>
      <c r="I503" s="2490"/>
      <c r="J503" s="2489"/>
      <c r="K503" s="2387"/>
      <c r="L503" s="2387"/>
      <c r="M503" s="2387"/>
      <c r="N503" s="2248"/>
      <c r="O503" s="2400"/>
      <c r="P503" s="2248"/>
      <c r="Q503" s="2248"/>
      <c r="T503" s="2606"/>
    </row>
    <row r="504" spans="1:38">
      <c r="A504" s="1619" t="s">
        <v>0</v>
      </c>
      <c r="B504" s="1628">
        <f>B505+B507+B506</f>
        <v>343140</v>
      </c>
      <c r="C504" s="1620">
        <f>C505+C507+C506</f>
        <v>453029</v>
      </c>
      <c r="D504" s="1620">
        <f>SUM(D505:D507)</f>
        <v>461159</v>
      </c>
      <c r="E504" s="1620">
        <f>E505+E506+E507</f>
        <v>530614</v>
      </c>
      <c r="G504" s="2483"/>
      <c r="H504" s="2489"/>
      <c r="I504" s="2490" t="s">
        <v>1513</v>
      </c>
      <c r="J504" s="2489">
        <v>593634</v>
      </c>
      <c r="K504" s="2387"/>
      <c r="L504" s="2387"/>
      <c r="M504" s="2387"/>
      <c r="N504" s="2248"/>
      <c r="O504" s="2494"/>
      <c r="P504" s="2248"/>
      <c r="Q504" s="2248"/>
      <c r="T504" s="2606"/>
    </row>
    <row r="505" spans="1:38">
      <c r="A505" s="1505" t="s">
        <v>1982</v>
      </c>
      <c r="B505" s="1629">
        <v>253160</v>
      </c>
      <c r="C505" s="1621">
        <v>384265</v>
      </c>
      <c r="D505" s="1621">
        <v>391766</v>
      </c>
      <c r="E505" s="1621">
        <v>447945</v>
      </c>
      <c r="G505" s="2483"/>
      <c r="H505" s="2489"/>
      <c r="I505" s="2490" t="s">
        <v>1514</v>
      </c>
      <c r="J505" s="2489">
        <v>1778543</v>
      </c>
      <c r="K505" s="2387"/>
      <c r="L505" s="2387"/>
      <c r="M505" s="2387"/>
      <c r="N505" s="2248"/>
      <c r="O505" s="2495"/>
      <c r="P505" s="2248"/>
      <c r="Q505" s="2248"/>
      <c r="T505" s="2606"/>
    </row>
    <row r="506" spans="1:38">
      <c r="A506" s="1505" t="s">
        <v>1983</v>
      </c>
      <c r="B506" s="1629">
        <v>9705</v>
      </c>
      <c r="C506" s="1621">
        <v>1103</v>
      </c>
      <c r="D506" s="1621">
        <v>1104</v>
      </c>
      <c r="E506" s="1621">
        <v>1148</v>
      </c>
      <c r="G506" s="2497"/>
      <c r="H506" s="2489"/>
      <c r="I506" s="2490" t="s">
        <v>18</v>
      </c>
      <c r="J506" s="2489">
        <v>530614</v>
      </c>
      <c r="K506" s="2387"/>
      <c r="L506" s="2387"/>
      <c r="M506" s="2387"/>
      <c r="N506" s="2248"/>
      <c r="O506" s="2496"/>
      <c r="P506" s="2248"/>
      <c r="Q506" s="2248"/>
      <c r="T506" s="2606"/>
    </row>
    <row r="507" spans="1:38">
      <c r="A507" s="1506" t="s">
        <v>1984</v>
      </c>
      <c r="B507" s="1630">
        <v>80275</v>
      </c>
      <c r="C507" s="1622">
        <v>67661</v>
      </c>
      <c r="D507" s="1622">
        <v>68289</v>
      </c>
      <c r="E507" s="1622">
        <v>81521</v>
      </c>
      <c r="G507" s="2483"/>
      <c r="H507" s="2489"/>
      <c r="I507" s="2490"/>
      <c r="J507" s="2489">
        <f>SUM(J504:J506)</f>
        <v>2902791</v>
      </c>
      <c r="K507" s="2387"/>
      <c r="L507" s="2387"/>
      <c r="M507" s="2387"/>
      <c r="N507" s="2248"/>
      <c r="O507" s="2495"/>
      <c r="P507" s="2248"/>
      <c r="Q507" s="2248"/>
      <c r="T507" s="2606"/>
    </row>
    <row r="508" spans="1:38" s="1526" customFormat="1">
      <c r="A508" s="1497" t="s">
        <v>1866</v>
      </c>
      <c r="B508" s="1495"/>
      <c r="C508" s="1495"/>
      <c r="D508" s="1496"/>
      <c r="E508" s="1391"/>
      <c r="F508" s="2367"/>
      <c r="G508" s="2498"/>
      <c r="H508" s="2489"/>
      <c r="I508" s="2490"/>
      <c r="J508" s="2489"/>
      <c r="K508" s="2350"/>
      <c r="L508" s="2350"/>
      <c r="M508" s="2350"/>
      <c r="N508" s="2247"/>
      <c r="O508" s="2247"/>
      <c r="P508" s="2247"/>
      <c r="Q508" s="2247"/>
      <c r="R508" s="2322"/>
      <c r="S508" s="2593"/>
      <c r="T508" s="2593"/>
      <c r="U508" s="2603"/>
      <c r="V508" s="2603"/>
      <c r="W508" s="2612"/>
      <c r="X508" s="2612"/>
      <c r="Y508" s="2612"/>
      <c r="Z508" s="2612"/>
      <c r="AA508" s="2612"/>
      <c r="AB508" s="2612"/>
      <c r="AC508" s="2612"/>
      <c r="AD508" s="2612"/>
      <c r="AE508" s="2422"/>
      <c r="AF508" s="2422"/>
      <c r="AG508" s="2424"/>
      <c r="AH508" s="2424"/>
    </row>
    <row r="509" spans="1:38" s="1526" customFormat="1">
      <c r="A509" s="1624" t="s">
        <v>1985</v>
      </c>
      <c r="B509" s="1495"/>
      <c r="C509" s="1495"/>
      <c r="D509" s="1496"/>
      <c r="E509" s="1391"/>
      <c r="F509" s="2247"/>
      <c r="G509" s="2350"/>
      <c r="H509" s="2489"/>
      <c r="I509" s="2490"/>
      <c r="J509" s="2489"/>
      <c r="K509" s="2350"/>
      <c r="L509" s="2350"/>
      <c r="M509" s="2350"/>
      <c r="N509" s="2247"/>
      <c r="O509" s="2247"/>
      <c r="P509" s="2247"/>
      <c r="Q509" s="2247"/>
      <c r="R509" s="2322"/>
      <c r="S509" s="2593"/>
      <c r="T509" s="2593"/>
      <c r="U509" s="2603"/>
      <c r="V509" s="2603"/>
      <c r="W509" s="2612"/>
      <c r="X509" s="2612"/>
      <c r="Y509" s="2612"/>
      <c r="Z509" s="2612"/>
      <c r="AA509" s="2612"/>
      <c r="AB509" s="2612"/>
      <c r="AC509" s="2612"/>
      <c r="AD509" s="2612"/>
      <c r="AE509" s="2422"/>
      <c r="AF509" s="2422"/>
      <c r="AG509" s="2424"/>
      <c r="AH509" s="2424"/>
    </row>
    <row r="510" spans="1:38">
      <c r="A510" s="1497"/>
      <c r="B510" s="1495"/>
      <c r="C510" s="1495"/>
      <c r="D510" s="1496"/>
      <c r="S510" s="2593"/>
    </row>
    <row r="511" spans="1:38" ht="15">
      <c r="A511" s="1479" t="s">
        <v>1990</v>
      </c>
      <c r="B511" s="1495"/>
      <c r="C511" s="1495"/>
      <c r="D511" s="1496"/>
      <c r="S511" s="2593"/>
      <c r="AG511" s="2465"/>
      <c r="AH511" s="2465"/>
      <c r="AI511" s="1589"/>
      <c r="AJ511" s="1589"/>
      <c r="AK511" s="1589"/>
      <c r="AL511" s="1589"/>
    </row>
    <row r="512" spans="1:38">
      <c r="A512" s="1631"/>
      <c r="B512" s="1495"/>
      <c r="C512" s="1495"/>
      <c r="D512" s="1496"/>
      <c r="S512" s="2593"/>
      <c r="AG512" s="2465"/>
      <c r="AH512" s="2465"/>
      <c r="AI512" s="1589"/>
      <c r="AJ512" s="1589"/>
      <c r="AK512" s="1589"/>
      <c r="AL512" s="1589"/>
    </row>
    <row r="513" spans="1:38">
      <c r="A513" s="1497"/>
      <c r="B513" s="1495"/>
      <c r="C513" s="1495"/>
      <c r="D513" s="1496"/>
      <c r="S513" s="2593"/>
      <c r="AG513" s="2465"/>
      <c r="AH513" s="2465"/>
      <c r="AI513" s="1589"/>
      <c r="AJ513" s="1589"/>
      <c r="AK513" s="1589"/>
      <c r="AL513" s="1589"/>
    </row>
    <row r="514" spans="1:38">
      <c r="A514" s="1497"/>
      <c r="B514" s="1495"/>
      <c r="C514" s="1495"/>
      <c r="D514" s="1496"/>
      <c r="S514" s="2593"/>
      <c r="AG514" s="2465"/>
      <c r="AH514" s="2465"/>
      <c r="AI514" s="1589"/>
      <c r="AJ514" s="1589"/>
      <c r="AK514" s="1589"/>
      <c r="AL514" s="1589"/>
    </row>
    <row r="515" spans="1:38">
      <c r="A515" s="1497"/>
      <c r="B515" s="1495"/>
      <c r="C515" s="1495"/>
      <c r="D515" s="1496"/>
      <c r="S515" s="2593"/>
      <c r="AG515" s="2465"/>
      <c r="AH515" s="2465"/>
      <c r="AI515" s="1589"/>
      <c r="AJ515" s="1589"/>
      <c r="AK515" s="1589"/>
      <c r="AL515" s="1589"/>
    </row>
    <row r="516" spans="1:38">
      <c r="A516" s="1497"/>
      <c r="B516" s="1495"/>
      <c r="C516" s="1495"/>
      <c r="D516" s="1496"/>
      <c r="S516" s="2593"/>
      <c r="AG516" s="2465"/>
      <c r="AH516" s="2465"/>
      <c r="AI516" s="1589"/>
      <c r="AJ516" s="1589"/>
      <c r="AK516" s="1589"/>
      <c r="AL516" s="1589"/>
    </row>
    <row r="517" spans="1:38">
      <c r="A517" s="1497"/>
      <c r="B517" s="1495"/>
      <c r="C517" s="1495"/>
      <c r="D517" s="1496"/>
      <c r="S517" s="2593"/>
      <c r="AG517" s="2465"/>
      <c r="AH517" s="2465"/>
      <c r="AI517" s="1589"/>
      <c r="AJ517" s="1589"/>
      <c r="AK517" s="1589"/>
      <c r="AL517" s="1589"/>
    </row>
    <row r="518" spans="1:38">
      <c r="A518" s="1497"/>
      <c r="B518" s="1495"/>
      <c r="C518" s="1495"/>
      <c r="D518" s="1496"/>
      <c r="S518" s="2593"/>
      <c r="AG518" s="2465"/>
      <c r="AH518" s="2465"/>
      <c r="AI518" s="1589"/>
      <c r="AJ518" s="1589"/>
      <c r="AK518" s="1589"/>
      <c r="AL518" s="1589"/>
    </row>
    <row r="519" spans="1:38">
      <c r="A519" s="1497"/>
      <c r="B519" s="1495"/>
      <c r="C519" s="1495"/>
      <c r="D519" s="1496"/>
      <c r="S519" s="2593"/>
      <c r="AG519" s="2465"/>
      <c r="AH519" s="2465"/>
      <c r="AI519" s="1589"/>
      <c r="AJ519" s="1589"/>
      <c r="AK519" s="1589"/>
      <c r="AL519" s="1589"/>
    </row>
    <row r="520" spans="1:38">
      <c r="A520" s="1497"/>
      <c r="B520" s="1495"/>
      <c r="C520" s="1495"/>
      <c r="D520" s="1496"/>
      <c r="S520" s="2593"/>
      <c r="AG520" s="2465"/>
      <c r="AH520" s="2465"/>
      <c r="AI520" s="1589"/>
      <c r="AJ520" s="1589"/>
      <c r="AK520" s="1589"/>
      <c r="AL520" s="1589"/>
    </row>
    <row r="521" spans="1:38">
      <c r="A521" s="1497"/>
      <c r="B521" s="1495"/>
      <c r="C521" s="1495"/>
      <c r="D521" s="1496"/>
      <c r="S521" s="2593"/>
      <c r="AG521" s="2465"/>
      <c r="AH521" s="2465"/>
      <c r="AI521" s="1589"/>
      <c r="AJ521" s="1589"/>
      <c r="AK521" s="1589"/>
      <c r="AL521" s="1589"/>
    </row>
    <row r="522" spans="1:38">
      <c r="A522" s="1497"/>
      <c r="B522" s="1495"/>
      <c r="C522" s="1495"/>
      <c r="D522" s="1496"/>
      <c r="S522" s="2593"/>
      <c r="AG522" s="2465"/>
      <c r="AH522" s="2465"/>
      <c r="AI522" s="1589"/>
      <c r="AJ522" s="1589"/>
      <c r="AK522" s="1589"/>
      <c r="AL522" s="1589"/>
    </row>
    <row r="523" spans="1:38">
      <c r="A523" s="1497"/>
      <c r="B523" s="1495"/>
      <c r="C523" s="1495"/>
      <c r="D523" s="1496"/>
      <c r="S523" s="2593"/>
      <c r="AG523" s="2465"/>
      <c r="AH523" s="2465"/>
      <c r="AI523" s="1589"/>
      <c r="AJ523" s="1589"/>
      <c r="AK523" s="1589"/>
      <c r="AL523" s="1589"/>
    </row>
    <row r="524" spans="1:38">
      <c r="A524" s="1497"/>
      <c r="B524" s="1495"/>
      <c r="C524" s="1495"/>
      <c r="D524" s="1496"/>
      <c r="S524" s="2593"/>
      <c r="AG524" s="2465"/>
      <c r="AH524" s="2465"/>
      <c r="AI524" s="1589"/>
      <c r="AJ524" s="1589"/>
      <c r="AK524" s="1589"/>
      <c r="AL524" s="1589"/>
    </row>
    <row r="525" spans="1:38">
      <c r="A525" s="1497"/>
      <c r="B525" s="1495"/>
      <c r="C525" s="1495"/>
      <c r="D525" s="1496"/>
      <c r="S525" s="2593"/>
      <c r="AG525" s="2465"/>
      <c r="AH525" s="2465"/>
      <c r="AI525" s="1589"/>
      <c r="AJ525" s="1589"/>
      <c r="AK525" s="1589"/>
      <c r="AL525" s="1589"/>
    </row>
    <row r="526" spans="1:38">
      <c r="A526" s="1497"/>
      <c r="B526" s="1495"/>
      <c r="C526" s="1495"/>
      <c r="D526" s="1496"/>
      <c r="S526" s="2593"/>
      <c r="AG526" s="2465"/>
      <c r="AH526" s="2465"/>
      <c r="AI526" s="1589"/>
      <c r="AJ526" s="1589"/>
      <c r="AK526" s="1589"/>
      <c r="AL526" s="1589"/>
    </row>
    <row r="527" spans="1:38">
      <c r="A527" s="1497" t="s">
        <v>929</v>
      </c>
      <c r="B527" s="1495"/>
      <c r="C527" s="1495"/>
      <c r="D527" s="1496"/>
      <c r="S527" s="2593"/>
      <c r="AG527" s="2465"/>
      <c r="AH527" s="2465"/>
      <c r="AI527" s="1589"/>
      <c r="AJ527" s="1589"/>
      <c r="AK527" s="1589"/>
      <c r="AL527" s="1589"/>
    </row>
    <row r="528" spans="1:38">
      <c r="A528" s="1497"/>
      <c r="B528" s="1495"/>
      <c r="C528" s="1495"/>
      <c r="D528" s="1496"/>
      <c r="S528" s="2593"/>
      <c r="AG528" s="2465"/>
      <c r="AH528" s="2465"/>
      <c r="AI528" s="1589"/>
      <c r="AJ528" s="1589"/>
      <c r="AK528" s="1589"/>
      <c r="AL528" s="1589"/>
    </row>
    <row r="529" spans="1:32" ht="15">
      <c r="A529" s="1479" t="s">
        <v>1991</v>
      </c>
      <c r="B529" s="1436"/>
      <c r="C529" s="1436"/>
      <c r="D529" s="1437"/>
      <c r="E529" s="1436"/>
      <c r="F529" s="2384"/>
      <c r="G529" s="2385"/>
      <c r="H529" s="2385"/>
      <c r="I529" s="2386"/>
      <c r="J529" s="2386"/>
      <c r="K529" s="2385"/>
      <c r="L529" s="2385"/>
      <c r="M529" s="2385"/>
      <c r="N529" s="2384"/>
      <c r="O529" s="2384"/>
      <c r="P529" s="2384"/>
      <c r="Q529" s="2384"/>
      <c r="R529" s="2322"/>
      <c r="S529" s="2593"/>
    </row>
    <row r="530" spans="1:32">
      <c r="A530" s="1394"/>
      <c r="B530" s="1436"/>
      <c r="C530" s="1436"/>
      <c r="D530" s="1437"/>
      <c r="E530" s="1436"/>
      <c r="F530" s="2384"/>
      <c r="G530" s="2385"/>
      <c r="H530" s="2385"/>
      <c r="I530" s="2386"/>
      <c r="J530" s="2386"/>
      <c r="K530" s="2385"/>
      <c r="L530" s="2385"/>
      <c r="M530" s="2385"/>
      <c r="N530" s="2384"/>
      <c r="O530" s="2384"/>
      <c r="P530" s="2384"/>
      <c r="Q530" s="2384"/>
      <c r="R530" s="2322"/>
      <c r="S530" s="2593"/>
      <c r="T530" s="2605"/>
      <c r="U530" s="2605"/>
      <c r="V530" s="2605"/>
      <c r="W530" s="2605"/>
      <c r="X530" s="2605"/>
      <c r="Y530" s="2605"/>
      <c r="Z530" s="2605"/>
      <c r="AA530" s="2605"/>
      <c r="AB530" s="2605"/>
      <c r="AC530" s="2605"/>
      <c r="AD530" s="2605"/>
      <c r="AE530" s="2352"/>
      <c r="AF530" s="2352"/>
    </row>
    <row r="531" spans="1:32">
      <c r="F531" s="2247"/>
      <c r="N531" s="2247"/>
      <c r="O531" s="2247"/>
      <c r="P531" s="2247"/>
      <c r="Q531" s="2247"/>
      <c r="R531" s="2322"/>
      <c r="S531" s="2593"/>
      <c r="T531" s="2605"/>
      <c r="U531" s="2605"/>
      <c r="V531" s="2605"/>
      <c r="W531" s="2605"/>
      <c r="X531" s="2605"/>
      <c r="Y531" s="2605"/>
      <c r="Z531" s="2605"/>
      <c r="AA531" s="2605"/>
      <c r="AB531" s="2605"/>
      <c r="AC531" s="2605"/>
      <c r="AD531" s="2605"/>
      <c r="AE531" s="2352"/>
      <c r="AF531" s="2352"/>
    </row>
    <row r="532" spans="1:32">
      <c r="F532" s="2247"/>
      <c r="N532" s="2247"/>
      <c r="O532" s="2247"/>
      <c r="P532" s="2247"/>
      <c r="Q532" s="2247"/>
      <c r="R532" s="2322"/>
      <c r="S532" s="2593"/>
      <c r="T532" s="2605"/>
      <c r="U532" s="2605"/>
      <c r="V532" s="2605"/>
      <c r="W532" s="2605"/>
      <c r="X532" s="2605"/>
      <c r="Y532" s="2605"/>
      <c r="Z532" s="2605"/>
      <c r="AA532" s="2605"/>
      <c r="AB532" s="2605"/>
      <c r="AC532" s="2605"/>
      <c r="AD532" s="2605"/>
      <c r="AE532" s="2352"/>
      <c r="AF532" s="2352"/>
    </row>
    <row r="533" spans="1:32">
      <c r="F533" s="2247"/>
      <c r="N533" s="2247"/>
      <c r="O533" s="2247"/>
      <c r="P533" s="2247"/>
      <c r="Q533" s="2247"/>
      <c r="R533" s="2322"/>
      <c r="S533" s="2593"/>
      <c r="T533" s="2605"/>
      <c r="U533" s="2605"/>
      <c r="V533" s="2605"/>
      <c r="W533" s="2605"/>
      <c r="X533" s="2605"/>
      <c r="Y533" s="2605"/>
      <c r="Z533" s="2605"/>
      <c r="AA533" s="2605"/>
      <c r="AB533" s="2605"/>
      <c r="AC533" s="2605"/>
      <c r="AD533" s="2605"/>
      <c r="AE533" s="2352"/>
      <c r="AF533" s="2352"/>
    </row>
    <row r="534" spans="1:32">
      <c r="F534" s="2247"/>
      <c r="N534" s="2247"/>
      <c r="O534" s="2247"/>
      <c r="P534" s="2247"/>
      <c r="Q534" s="2247"/>
      <c r="R534" s="2322"/>
      <c r="S534" s="2593"/>
      <c r="T534" s="2605"/>
      <c r="U534" s="2605"/>
      <c r="V534" s="2605"/>
      <c r="W534" s="2605"/>
      <c r="X534" s="2605"/>
      <c r="Y534" s="2605"/>
      <c r="Z534" s="2605"/>
      <c r="AA534" s="2605"/>
      <c r="AB534" s="2605"/>
      <c r="AC534" s="2605"/>
      <c r="AD534" s="2605"/>
      <c r="AE534" s="2352"/>
      <c r="AF534" s="2352"/>
    </row>
    <row r="535" spans="1:32">
      <c r="F535" s="2247"/>
      <c r="N535" s="2247"/>
      <c r="O535" s="2247"/>
      <c r="P535" s="2247"/>
      <c r="Q535" s="2247"/>
      <c r="R535" s="2322"/>
      <c r="S535" s="2593"/>
      <c r="T535" s="2605"/>
      <c r="U535" s="2605"/>
      <c r="V535" s="2605"/>
      <c r="W535" s="2605"/>
      <c r="X535" s="2605"/>
      <c r="Y535" s="2605"/>
      <c r="Z535" s="2605"/>
      <c r="AA535" s="2605"/>
      <c r="AB535" s="2605"/>
      <c r="AC535" s="2605"/>
      <c r="AD535" s="2605"/>
      <c r="AE535" s="2352"/>
      <c r="AF535" s="2352"/>
    </row>
    <row r="536" spans="1:32">
      <c r="F536" s="2247"/>
      <c r="N536" s="2247"/>
      <c r="O536" s="2247"/>
      <c r="P536" s="2247"/>
      <c r="Q536" s="2247"/>
      <c r="R536" s="2322"/>
      <c r="S536" s="2593"/>
      <c r="T536" s="2605"/>
      <c r="U536" s="2605"/>
      <c r="V536" s="2605"/>
      <c r="W536" s="2605"/>
      <c r="X536" s="2605"/>
      <c r="Y536" s="2605"/>
      <c r="Z536" s="2605"/>
      <c r="AA536" s="2605"/>
      <c r="AB536" s="2605"/>
      <c r="AC536" s="2605"/>
      <c r="AD536" s="2605"/>
      <c r="AE536" s="2352"/>
      <c r="AF536" s="2352"/>
    </row>
    <row r="537" spans="1:32">
      <c r="F537" s="2247"/>
      <c r="N537" s="2247"/>
      <c r="O537" s="2247"/>
      <c r="P537" s="2247"/>
      <c r="Q537" s="2247"/>
      <c r="R537" s="2322"/>
      <c r="S537" s="2593"/>
      <c r="T537" s="2605"/>
      <c r="U537" s="2605"/>
      <c r="V537" s="2605"/>
      <c r="W537" s="2605"/>
      <c r="X537" s="2605"/>
      <c r="Y537" s="2605"/>
      <c r="Z537" s="2605"/>
      <c r="AA537" s="2605"/>
      <c r="AB537" s="2605"/>
      <c r="AC537" s="2605"/>
      <c r="AD537" s="2605"/>
      <c r="AE537" s="2352"/>
      <c r="AF537" s="2352"/>
    </row>
    <row r="538" spans="1:32">
      <c r="F538" s="2247"/>
      <c r="N538" s="2247"/>
      <c r="O538" s="2247"/>
      <c r="P538" s="2247"/>
      <c r="Q538" s="2247"/>
      <c r="R538" s="2322"/>
      <c r="S538" s="2593"/>
      <c r="T538" s="2605"/>
      <c r="U538" s="2605"/>
      <c r="V538" s="2605"/>
      <c r="W538" s="2605"/>
      <c r="X538" s="2605"/>
      <c r="Y538" s="2605"/>
      <c r="Z538" s="2605"/>
      <c r="AA538" s="2605"/>
      <c r="AB538" s="2605"/>
      <c r="AC538" s="2605"/>
      <c r="AD538" s="2605"/>
      <c r="AE538" s="2352"/>
      <c r="AF538" s="2352"/>
    </row>
    <row r="539" spans="1:32">
      <c r="F539" s="2247"/>
      <c r="N539" s="2247"/>
      <c r="O539" s="2247"/>
      <c r="P539" s="2247"/>
      <c r="Q539" s="2247"/>
      <c r="R539" s="2322"/>
      <c r="S539" s="2593"/>
      <c r="T539" s="2605"/>
      <c r="U539" s="2605"/>
      <c r="V539" s="2605"/>
      <c r="W539" s="2605"/>
      <c r="X539" s="2605"/>
      <c r="Y539" s="2605"/>
      <c r="Z539" s="2605"/>
      <c r="AA539" s="2605"/>
      <c r="AB539" s="2605"/>
      <c r="AC539" s="2605"/>
      <c r="AD539" s="2605"/>
      <c r="AE539" s="2352"/>
      <c r="AF539" s="2352"/>
    </row>
    <row r="540" spans="1:32">
      <c r="F540" s="2247"/>
      <c r="N540" s="2247"/>
      <c r="O540" s="2247"/>
      <c r="P540" s="2247"/>
      <c r="Q540" s="2247"/>
      <c r="R540" s="2322"/>
      <c r="S540" s="2593"/>
      <c r="T540" s="2605"/>
      <c r="U540" s="2605"/>
      <c r="V540" s="2605"/>
      <c r="W540" s="2605"/>
      <c r="X540" s="2605"/>
      <c r="Y540" s="2605"/>
      <c r="Z540" s="2605"/>
      <c r="AA540" s="2605"/>
      <c r="AB540" s="2605"/>
      <c r="AC540" s="2605"/>
      <c r="AD540" s="2605"/>
      <c r="AE540" s="2352"/>
      <c r="AF540" s="2352"/>
    </row>
    <row r="541" spans="1:32">
      <c r="F541" s="2247"/>
      <c r="N541" s="2247"/>
      <c r="O541" s="2247"/>
      <c r="P541" s="2247"/>
      <c r="Q541" s="2247"/>
      <c r="R541" s="2322"/>
      <c r="S541" s="2593"/>
      <c r="T541" s="2605"/>
      <c r="U541" s="2605"/>
      <c r="V541" s="2605"/>
      <c r="W541" s="2605"/>
      <c r="X541" s="2605"/>
      <c r="Y541" s="2605"/>
      <c r="Z541" s="2605"/>
      <c r="AA541" s="2605"/>
      <c r="AB541" s="2605"/>
      <c r="AC541" s="2605"/>
      <c r="AD541" s="2605"/>
      <c r="AE541" s="2352"/>
      <c r="AF541" s="2352"/>
    </row>
    <row r="542" spans="1:32">
      <c r="F542" s="2247"/>
      <c r="N542" s="2247"/>
      <c r="O542" s="2247"/>
      <c r="P542" s="2247"/>
      <c r="Q542" s="2247"/>
      <c r="R542" s="2322"/>
      <c r="S542" s="2593"/>
      <c r="T542" s="2605"/>
      <c r="U542" s="2605"/>
      <c r="V542" s="2605"/>
      <c r="W542" s="2605"/>
      <c r="X542" s="2605"/>
      <c r="Y542" s="2605"/>
      <c r="Z542" s="2605"/>
      <c r="AA542" s="2605"/>
      <c r="AB542" s="2605"/>
      <c r="AC542" s="2605"/>
      <c r="AD542" s="2605"/>
      <c r="AE542" s="2352"/>
      <c r="AF542" s="2352"/>
    </row>
    <row r="543" spans="1:32">
      <c r="R543" s="2322"/>
      <c r="S543" s="2593"/>
      <c r="T543" s="2605"/>
      <c r="U543" s="2605"/>
      <c r="V543" s="2605"/>
      <c r="W543" s="2605"/>
      <c r="X543" s="2605"/>
      <c r="Y543" s="2605"/>
      <c r="Z543" s="2605"/>
      <c r="AA543" s="2605"/>
      <c r="AB543" s="2605"/>
      <c r="AC543" s="2605"/>
      <c r="AD543" s="2605"/>
      <c r="AE543" s="2352"/>
      <c r="AF543" s="2352"/>
    </row>
    <row r="544" spans="1:32">
      <c r="R544" s="2322"/>
      <c r="S544" s="2593"/>
      <c r="T544" s="2605"/>
      <c r="U544" s="2605"/>
      <c r="V544" s="2605"/>
      <c r="W544" s="2605"/>
      <c r="X544" s="2605"/>
      <c r="Y544" s="2605"/>
      <c r="Z544" s="2605"/>
      <c r="AA544" s="2605"/>
      <c r="AB544" s="2605"/>
      <c r="AC544" s="2605"/>
      <c r="AD544" s="2605"/>
      <c r="AE544" s="2352"/>
      <c r="AF544" s="2352"/>
    </row>
    <row r="545" spans="1:34">
      <c r="A545" s="1412" t="s">
        <v>1866</v>
      </c>
      <c r="R545" s="2322"/>
      <c r="S545" s="2593"/>
      <c r="T545" s="2605"/>
      <c r="U545" s="2605"/>
      <c r="V545" s="2605"/>
      <c r="W545" s="2605"/>
      <c r="X545" s="2605"/>
      <c r="Y545" s="2605"/>
      <c r="Z545" s="2605"/>
      <c r="AA545" s="2605"/>
      <c r="AB545" s="2605"/>
      <c r="AC545" s="2605"/>
      <c r="AD545" s="2605"/>
      <c r="AE545" s="2352"/>
      <c r="AF545" s="2352"/>
    </row>
    <row r="546" spans="1:34">
      <c r="A546" s="1624" t="s">
        <v>1985</v>
      </c>
      <c r="R546" s="2322"/>
      <c r="S546" s="2593"/>
    </row>
    <row r="547" spans="1:34">
      <c r="R547" s="2322"/>
      <c r="S547" s="2593"/>
    </row>
    <row r="548" spans="1:34">
      <c r="A548" s="1461" t="s">
        <v>1992</v>
      </c>
      <c r="B548" s="1459"/>
      <c r="C548" s="1460"/>
      <c r="D548" s="1632"/>
      <c r="E548" s="1633"/>
      <c r="R548" s="2322"/>
      <c r="S548" s="2593"/>
    </row>
    <row r="549" spans="1:34">
      <c r="A549" s="1462" t="s">
        <v>2</v>
      </c>
      <c r="B549" s="1463">
        <v>2010</v>
      </c>
      <c r="C549" s="1463">
        <v>2011</v>
      </c>
      <c r="D549" s="1484">
        <v>2012</v>
      </c>
      <c r="E549" s="1634"/>
      <c r="R549" s="2322"/>
      <c r="S549" s="2593"/>
    </row>
    <row r="550" spans="1:34">
      <c r="A550" s="1545" t="s">
        <v>0</v>
      </c>
      <c r="B550" s="1587">
        <f>SUM(B551:B553)</f>
        <v>17963</v>
      </c>
      <c r="C550" s="1587">
        <v>19030</v>
      </c>
      <c r="D550" s="1476">
        <v>23475</v>
      </c>
      <c r="E550" s="1635"/>
      <c r="R550" s="2322"/>
      <c r="S550" s="2593"/>
    </row>
    <row r="551" spans="1:34">
      <c r="A551" s="1466" t="s">
        <v>1513</v>
      </c>
      <c r="B551" s="1547">
        <v>3659</v>
      </c>
      <c r="C551" s="1547">
        <v>3971</v>
      </c>
      <c r="D551" s="1425">
        <v>5186</v>
      </c>
      <c r="E551" s="1636"/>
      <c r="R551" s="2322"/>
      <c r="S551" s="2593"/>
    </row>
    <row r="552" spans="1:34">
      <c r="A552" s="1466" t="s">
        <v>1514</v>
      </c>
      <c r="B552" s="1547">
        <v>10692</v>
      </c>
      <c r="C552" s="1547">
        <v>11381</v>
      </c>
      <c r="D552" s="1425">
        <v>13855</v>
      </c>
      <c r="E552" s="1636"/>
      <c r="R552" s="2322"/>
      <c r="S552" s="2593"/>
    </row>
    <row r="553" spans="1:34">
      <c r="A553" s="1549" t="s">
        <v>18</v>
      </c>
      <c r="B553" s="1550">
        <v>3612</v>
      </c>
      <c r="C553" s="1550">
        <v>3678</v>
      </c>
      <c r="D553" s="1468">
        <v>4434</v>
      </c>
      <c r="E553" s="1636"/>
      <c r="R553" s="2322"/>
      <c r="S553" s="2593"/>
    </row>
    <row r="554" spans="1:34">
      <c r="A554" s="1470" t="s">
        <v>1866</v>
      </c>
      <c r="B554" s="1300"/>
      <c r="C554" s="1300"/>
      <c r="D554" s="1637"/>
      <c r="E554" s="1638"/>
      <c r="R554" s="2322"/>
      <c r="S554" s="2593"/>
    </row>
    <row r="555" spans="1:34" s="1526" customFormat="1">
      <c r="A555" s="1553"/>
      <c r="B555" s="1542"/>
      <c r="C555" s="1542"/>
      <c r="D555" s="1639"/>
      <c r="E555" s="1532"/>
      <c r="F555" s="2247"/>
      <c r="G555" s="2350"/>
      <c r="H555" s="2350"/>
      <c r="I555" s="2351"/>
      <c r="J555" s="2351"/>
      <c r="K555" s="2350"/>
      <c r="L555" s="2350"/>
      <c r="M555" s="2350"/>
      <c r="N555" s="2499"/>
      <c r="O555" s="2499"/>
      <c r="P555" s="2499"/>
      <c r="Q555" s="2499"/>
      <c r="R555" s="2421"/>
      <c r="S555" s="2611"/>
      <c r="T555" s="2611"/>
      <c r="U555" s="2612"/>
      <c r="V555" s="2612"/>
      <c r="W555" s="2612"/>
      <c r="X555" s="2612"/>
      <c r="Y555" s="2612"/>
      <c r="Z555" s="2612"/>
      <c r="AA555" s="2612"/>
      <c r="AB555" s="2612"/>
      <c r="AC555" s="2612"/>
      <c r="AD555" s="2612"/>
      <c r="AE555" s="2422"/>
      <c r="AF555" s="2422"/>
      <c r="AG555" s="2424"/>
      <c r="AH555" s="2424"/>
    </row>
    <row r="556" spans="1:34">
      <c r="A556" s="1461" t="s">
        <v>1993</v>
      </c>
      <c r="B556" s="1459"/>
      <c r="C556" s="1460"/>
      <c r="D556" s="1461"/>
      <c r="E556" s="1640"/>
      <c r="R556" s="2322"/>
      <c r="S556" s="2593"/>
    </row>
    <row r="557" spans="1:34">
      <c r="A557" s="1641" t="s">
        <v>297</v>
      </c>
      <c r="B557" s="1463">
        <v>2009</v>
      </c>
      <c r="C557" s="1463">
        <v>2010</v>
      </c>
      <c r="D557" s="1463">
        <v>2011</v>
      </c>
      <c r="E557" s="1484">
        <v>2012</v>
      </c>
      <c r="Q557" s="2322"/>
      <c r="R557" s="2322"/>
    </row>
    <row r="558" spans="1:34">
      <c r="A558" s="1545" t="s">
        <v>0</v>
      </c>
      <c r="B558" s="1587">
        <f>SUM(B559:B561)</f>
        <v>788976</v>
      </c>
      <c r="C558" s="1587">
        <f>SUM(C559:C561)</f>
        <v>706266</v>
      </c>
      <c r="D558" s="1587">
        <v>716982</v>
      </c>
      <c r="E558" s="1642">
        <f>E559+E560+E561</f>
        <v>770944</v>
      </c>
      <c r="Q558" s="2322"/>
      <c r="R558" s="2322"/>
    </row>
    <row r="559" spans="1:34">
      <c r="A559" s="1466" t="s">
        <v>1982</v>
      </c>
      <c r="B559" s="1547">
        <v>763809</v>
      </c>
      <c r="C559" s="1547">
        <v>671783</v>
      </c>
      <c r="D559" s="1547">
        <v>679128</v>
      </c>
      <c r="E559" s="1490">
        <v>730851</v>
      </c>
      <c r="Q559" s="2322"/>
      <c r="R559" s="2322"/>
    </row>
    <row r="560" spans="1:34">
      <c r="A560" s="1466" t="s">
        <v>1994</v>
      </c>
      <c r="B560" s="1547">
        <v>9175</v>
      </c>
      <c r="C560" s="1547">
        <v>13942</v>
      </c>
      <c r="D560" s="1547">
        <v>13788</v>
      </c>
      <c r="E560" s="1490">
        <v>14317</v>
      </c>
      <c r="Q560" s="2322"/>
      <c r="R560" s="2322"/>
    </row>
    <row r="561" spans="1:32">
      <c r="A561" s="1549" t="s">
        <v>1984</v>
      </c>
      <c r="B561" s="1550">
        <v>15992</v>
      </c>
      <c r="C561" s="1550">
        <v>20541</v>
      </c>
      <c r="D561" s="1550">
        <v>24066</v>
      </c>
      <c r="E561" s="1643">
        <v>25776</v>
      </c>
      <c r="Q561" s="2322"/>
      <c r="R561" s="2322"/>
    </row>
    <row r="562" spans="1:32">
      <c r="A562" s="1470" t="s">
        <v>1995</v>
      </c>
      <c r="B562" s="1300"/>
      <c r="C562" s="1300"/>
      <c r="D562" s="1644"/>
      <c r="E562" s="1532"/>
      <c r="Q562" s="2322"/>
      <c r="R562" s="2322"/>
      <c r="S562" s="2605"/>
      <c r="T562" s="2605"/>
      <c r="U562" s="2605"/>
      <c r="V562" s="2605"/>
      <c r="W562" s="2605"/>
      <c r="X562" s="2605"/>
      <c r="Y562" s="2605"/>
      <c r="Z562" s="2605"/>
      <c r="AA562" s="2605"/>
      <c r="AB562" s="2605"/>
      <c r="AC562" s="2605"/>
      <c r="AD562" s="2605"/>
      <c r="AE562" s="2352"/>
      <c r="AF562" s="2352"/>
    </row>
    <row r="563" spans="1:32">
      <c r="A563" s="1300"/>
      <c r="B563" s="1645"/>
      <c r="C563" s="1645"/>
      <c r="D563" s="1300"/>
      <c r="E563" s="1532"/>
      <c r="Q563" s="2322"/>
      <c r="R563" s="2322"/>
      <c r="S563" s="2605"/>
      <c r="T563" s="2605"/>
      <c r="U563" s="2605"/>
      <c r="V563" s="2605"/>
      <c r="W563" s="2605"/>
      <c r="X563" s="2605"/>
      <c r="Y563" s="2605"/>
      <c r="Z563" s="2605"/>
      <c r="AA563" s="2605"/>
      <c r="AB563" s="2605"/>
      <c r="AC563" s="2605"/>
      <c r="AD563" s="2605"/>
      <c r="AE563" s="2352"/>
      <c r="AF563" s="2352"/>
    </row>
    <row r="564" spans="1:32">
      <c r="A564" s="1461" t="s">
        <v>1996</v>
      </c>
      <c r="B564" s="1459"/>
      <c r="C564" s="1459"/>
      <c r="D564" s="1461"/>
      <c r="E564" s="1532"/>
      <c r="Q564" s="2322"/>
      <c r="R564" s="2322"/>
      <c r="S564" s="2605"/>
      <c r="T564" s="2605"/>
      <c r="U564" s="2605"/>
      <c r="V564" s="2605"/>
      <c r="W564" s="2605"/>
      <c r="X564" s="2605"/>
      <c r="Y564" s="2605"/>
      <c r="Z564" s="2605"/>
      <c r="AA564" s="2605"/>
      <c r="AB564" s="2605"/>
      <c r="AC564" s="2605"/>
      <c r="AD564" s="2605"/>
      <c r="AE564" s="2352"/>
      <c r="AF564" s="2352"/>
    </row>
    <row r="565" spans="1:32">
      <c r="A565" s="1646" t="s">
        <v>1891</v>
      </c>
      <c r="B565" s="1459"/>
      <c r="C565" s="1459"/>
      <c r="D565" s="1461"/>
      <c r="E565" s="1532"/>
      <c r="Q565" s="2322"/>
      <c r="R565" s="2322"/>
      <c r="S565" s="2605"/>
      <c r="T565" s="2605"/>
      <c r="U565" s="2605"/>
      <c r="V565" s="2605"/>
      <c r="W565" s="2605"/>
      <c r="X565" s="2605"/>
      <c r="Y565" s="2605"/>
      <c r="Z565" s="2605"/>
      <c r="AA565" s="2605"/>
      <c r="AB565" s="2605"/>
      <c r="AC565" s="2605"/>
      <c r="AD565" s="2605"/>
      <c r="AE565" s="2352"/>
      <c r="AF565" s="2352"/>
    </row>
    <row r="566" spans="1:32">
      <c r="A566" s="1641" t="s">
        <v>297</v>
      </c>
      <c r="B566" s="1463">
        <v>2009</v>
      </c>
      <c r="C566" s="1544">
        <v>2010</v>
      </c>
      <c r="D566" s="1463">
        <v>2011</v>
      </c>
      <c r="E566" s="1484">
        <v>2012</v>
      </c>
      <c r="Q566" s="2322"/>
      <c r="R566" s="2322"/>
      <c r="S566" s="2605"/>
      <c r="T566" s="2605"/>
      <c r="U566" s="2605"/>
      <c r="V566" s="2605"/>
      <c r="W566" s="2605"/>
      <c r="X566" s="2605"/>
      <c r="Y566" s="2605"/>
      <c r="Z566" s="2605"/>
      <c r="AA566" s="2605"/>
      <c r="AB566" s="2605"/>
      <c r="AC566" s="2605"/>
      <c r="AD566" s="2605"/>
      <c r="AE566" s="2352"/>
      <c r="AF566" s="2352"/>
    </row>
    <row r="567" spans="1:32">
      <c r="A567" s="1545" t="s">
        <v>0</v>
      </c>
      <c r="B567" s="1587">
        <f>SUM(B568:B570)</f>
        <v>12440</v>
      </c>
      <c r="C567" s="1587">
        <f>SUM(C568:C570)</f>
        <v>14669</v>
      </c>
      <c r="D567" s="1587">
        <v>12982</v>
      </c>
      <c r="E567" s="1476">
        <f>E568+E569+E570</f>
        <v>15549.043999999998</v>
      </c>
      <c r="Q567" s="2322"/>
      <c r="R567" s="2322"/>
      <c r="S567" s="2605"/>
      <c r="T567" s="2605"/>
      <c r="U567" s="2605"/>
      <c r="V567" s="2605"/>
      <c r="W567" s="2605"/>
      <c r="X567" s="2605"/>
      <c r="Y567" s="2605"/>
      <c r="Z567" s="2605"/>
      <c r="AA567" s="2605"/>
      <c r="AB567" s="2605"/>
      <c r="AC567" s="2605"/>
      <c r="AD567" s="2605"/>
      <c r="AE567" s="2352"/>
      <c r="AF567" s="2352"/>
    </row>
    <row r="568" spans="1:32">
      <c r="A568" s="1466" t="s">
        <v>1982</v>
      </c>
      <c r="B568" s="1547">
        <v>7866</v>
      </c>
      <c r="C568" s="1547">
        <v>9937</v>
      </c>
      <c r="D568" s="1547">
        <v>6879</v>
      </c>
      <c r="E568" s="1425">
        <v>8423.3439999999991</v>
      </c>
      <c r="Q568" s="2322"/>
      <c r="R568" s="2322"/>
      <c r="S568" s="2605"/>
      <c r="T568" s="2605"/>
      <c r="U568" s="2605"/>
      <c r="V568" s="2605"/>
      <c r="W568" s="2605"/>
      <c r="X568" s="2605"/>
      <c r="Y568" s="2605"/>
      <c r="Z568" s="2605"/>
      <c r="AA568" s="2605"/>
      <c r="AB568" s="2605"/>
      <c r="AC568" s="2605"/>
      <c r="AD568" s="2605"/>
      <c r="AE568" s="2352"/>
      <c r="AF568" s="2352"/>
    </row>
    <row r="569" spans="1:32">
      <c r="A569" s="1466" t="s">
        <v>1994</v>
      </c>
      <c r="B569" s="1547">
        <v>1376</v>
      </c>
      <c r="C569" s="1547">
        <v>2465</v>
      </c>
      <c r="D569" s="1547">
        <v>2853</v>
      </c>
      <c r="E569" s="1490">
        <v>3180.14</v>
      </c>
      <c r="Q569" s="2322"/>
      <c r="R569" s="2322"/>
      <c r="S569" s="2605"/>
      <c r="T569" s="2605"/>
      <c r="U569" s="2605"/>
      <c r="V569" s="2605"/>
      <c r="W569" s="2605"/>
      <c r="X569" s="2605"/>
      <c r="Y569" s="2605"/>
      <c r="Z569" s="2605"/>
      <c r="AA569" s="2605"/>
      <c r="AB569" s="2605"/>
      <c r="AC569" s="2605"/>
      <c r="AD569" s="2605"/>
      <c r="AE569" s="2352"/>
      <c r="AF569" s="2352"/>
    </row>
    <row r="570" spans="1:32">
      <c r="A570" s="1549" t="s">
        <v>1984</v>
      </c>
      <c r="B570" s="1550">
        <v>3198</v>
      </c>
      <c r="C570" s="1550">
        <v>2267</v>
      </c>
      <c r="D570" s="1550">
        <v>3250</v>
      </c>
      <c r="E570" s="1643">
        <v>3945.56</v>
      </c>
      <c r="Q570" s="2322"/>
      <c r="R570" s="2322"/>
      <c r="S570" s="2605"/>
      <c r="T570" s="2605"/>
      <c r="U570" s="2605"/>
      <c r="V570" s="2605"/>
      <c r="W570" s="2605"/>
      <c r="X570" s="2605"/>
      <c r="Y570" s="2605"/>
      <c r="Z570" s="2605"/>
      <c r="AA570" s="2605"/>
      <c r="AB570" s="2605"/>
      <c r="AC570" s="2605"/>
      <c r="AD570" s="2605"/>
      <c r="AE570" s="2352"/>
      <c r="AF570" s="2352"/>
    </row>
    <row r="571" spans="1:32">
      <c r="A571" s="1455" t="s">
        <v>1995</v>
      </c>
      <c r="B571" s="1588"/>
      <c r="C571" s="1588"/>
      <c r="D571" s="1644"/>
      <c r="E571" s="1532"/>
      <c r="Q571" s="2322"/>
      <c r="R571" s="2322"/>
      <c r="S571" s="2605"/>
      <c r="T571" s="2605"/>
      <c r="U571" s="2605"/>
      <c r="V571" s="2605"/>
      <c r="W571" s="2605"/>
      <c r="X571" s="2605"/>
      <c r="Y571" s="2605"/>
      <c r="Z571" s="2605"/>
      <c r="AA571" s="2605"/>
      <c r="AB571" s="2605"/>
      <c r="AC571" s="2605"/>
      <c r="AD571" s="2605"/>
      <c r="AE571" s="2352"/>
      <c r="AF571" s="2352"/>
    </row>
    <row r="572" spans="1:32">
      <c r="A572" s="1300"/>
      <c r="B572" s="1645"/>
      <c r="C572" s="1645"/>
      <c r="D572" s="1300"/>
      <c r="E572" s="1532"/>
      <c r="Q572" s="2322"/>
      <c r="R572" s="2322"/>
      <c r="S572" s="2605"/>
      <c r="T572" s="2605"/>
      <c r="U572" s="2605"/>
      <c r="V572" s="2605"/>
      <c r="W572" s="2605"/>
      <c r="X572" s="2605"/>
      <c r="Y572" s="2605"/>
      <c r="Z572" s="2605"/>
      <c r="AA572" s="2605"/>
      <c r="AB572" s="2605"/>
      <c r="AC572" s="2605"/>
      <c r="AD572" s="2605"/>
      <c r="AE572" s="2352"/>
      <c r="AF572" s="2352"/>
    </row>
    <row r="573" spans="1:32">
      <c r="A573" s="1461" t="s">
        <v>1997</v>
      </c>
      <c r="B573" s="1459"/>
      <c r="C573" s="1460"/>
      <c r="D573" s="1461"/>
      <c r="E573" s="1532"/>
      <c r="Q573" s="2322"/>
      <c r="R573" s="2322"/>
      <c r="S573" s="2605"/>
      <c r="T573" s="2605"/>
      <c r="U573" s="2605"/>
      <c r="V573" s="2605"/>
      <c r="W573" s="2605"/>
      <c r="X573" s="2605"/>
      <c r="Y573" s="2605"/>
      <c r="Z573" s="2605"/>
      <c r="AA573" s="2605"/>
      <c r="AB573" s="2605"/>
      <c r="AC573" s="2605"/>
      <c r="AD573" s="2605"/>
      <c r="AE573" s="2352"/>
      <c r="AF573" s="2352"/>
    </row>
    <row r="574" spans="1:32">
      <c r="A574" s="1438" t="s">
        <v>1820</v>
      </c>
      <c r="B574" s="1459"/>
      <c r="C574" s="1460"/>
      <c r="D574" s="1461"/>
      <c r="E574" s="1532"/>
      <c r="Q574" s="2322"/>
      <c r="R574" s="2322"/>
      <c r="S574" s="2605"/>
      <c r="T574" s="2605"/>
      <c r="U574" s="2605"/>
      <c r="V574" s="2605"/>
      <c r="W574" s="2605"/>
      <c r="X574" s="2605"/>
      <c r="Y574" s="2605"/>
      <c r="Z574" s="2605"/>
      <c r="AA574" s="2605"/>
      <c r="AB574" s="2605"/>
      <c r="AC574" s="2605"/>
      <c r="AD574" s="2605"/>
      <c r="AE574" s="2352"/>
      <c r="AF574" s="2352"/>
    </row>
    <row r="575" spans="1:32">
      <c r="A575" s="1641" t="s">
        <v>297</v>
      </c>
      <c r="B575" s="1463">
        <v>2009</v>
      </c>
      <c r="C575" s="1463">
        <v>2010</v>
      </c>
      <c r="D575" s="1463">
        <v>2011</v>
      </c>
      <c r="E575" s="1484">
        <v>2012</v>
      </c>
      <c r="Q575" s="2322"/>
      <c r="R575" s="2322"/>
      <c r="S575" s="2605"/>
      <c r="T575" s="2605"/>
      <c r="U575" s="2605"/>
      <c r="V575" s="2605"/>
      <c r="W575" s="2605"/>
      <c r="X575" s="2605"/>
      <c r="Y575" s="2605"/>
      <c r="Z575" s="2605"/>
      <c r="AA575" s="2605"/>
      <c r="AB575" s="2605"/>
      <c r="AC575" s="2605"/>
      <c r="AD575" s="2605"/>
      <c r="AE575" s="2352"/>
      <c r="AF575" s="2352"/>
    </row>
    <row r="576" spans="1:32">
      <c r="A576" s="1545" t="s">
        <v>0</v>
      </c>
      <c r="B576" s="1587">
        <f>SUM(B577:B579)</f>
        <v>511579.60000000003</v>
      </c>
      <c r="C576" s="1587">
        <f>SUM(C577:C579)</f>
        <v>473000</v>
      </c>
      <c r="D576" s="1587">
        <v>609758.45295753737</v>
      </c>
      <c r="E576" s="1476">
        <v>804969</v>
      </c>
      <c r="Q576" s="2322"/>
      <c r="R576" s="2322"/>
      <c r="S576" s="2605"/>
      <c r="T576" s="2605"/>
      <c r="U576" s="2605"/>
      <c r="V576" s="2605"/>
      <c r="W576" s="2605"/>
      <c r="X576" s="2605"/>
      <c r="Y576" s="2605"/>
      <c r="Z576" s="2605"/>
      <c r="AA576" s="2605"/>
      <c r="AB576" s="2605"/>
      <c r="AC576" s="2605"/>
      <c r="AD576" s="2605"/>
      <c r="AE576" s="2352"/>
      <c r="AF576" s="2352"/>
    </row>
    <row r="577" spans="1:34">
      <c r="A577" s="1466" t="s">
        <v>1982</v>
      </c>
      <c r="B577" s="1547">
        <v>335091.60000000003</v>
      </c>
      <c r="C577" s="1547">
        <v>331000</v>
      </c>
      <c r="D577" s="1547">
        <v>396828</v>
      </c>
      <c r="E577" s="1425">
        <v>495753</v>
      </c>
      <c r="Q577" s="2322"/>
      <c r="R577" s="2322"/>
      <c r="S577" s="2605"/>
      <c r="T577" s="2605"/>
      <c r="U577" s="2605"/>
      <c r="V577" s="2605"/>
      <c r="W577" s="2605"/>
      <c r="X577" s="2605"/>
      <c r="Y577" s="2605"/>
      <c r="Z577" s="2605"/>
      <c r="AA577" s="2605"/>
      <c r="AB577" s="2605"/>
      <c r="AC577" s="2605"/>
      <c r="AD577" s="2605"/>
      <c r="AE577" s="2352"/>
      <c r="AF577" s="2352"/>
    </row>
    <row r="578" spans="1:34">
      <c r="A578" s="1466" t="s">
        <v>1994</v>
      </c>
      <c r="B578" s="1547">
        <v>35776</v>
      </c>
      <c r="C578" s="1547">
        <v>74000</v>
      </c>
      <c r="D578" s="1547">
        <v>49345.597222222219</v>
      </c>
      <c r="E578" s="1490">
        <v>120573</v>
      </c>
      <c r="Q578" s="2322"/>
      <c r="R578" s="2322"/>
    </row>
    <row r="579" spans="1:34">
      <c r="A579" s="1549" t="s">
        <v>1984</v>
      </c>
      <c r="B579" s="1550">
        <v>140712</v>
      </c>
      <c r="C579" s="1550">
        <v>68000</v>
      </c>
      <c r="D579" s="1550">
        <v>163584.75</v>
      </c>
      <c r="E579" s="1643">
        <v>188643</v>
      </c>
      <c r="Q579" s="2322"/>
      <c r="R579" s="2322"/>
    </row>
    <row r="580" spans="1:34">
      <c r="A580" s="1470" t="s">
        <v>1995</v>
      </c>
      <c r="B580" s="1300"/>
      <c r="C580" s="1300"/>
      <c r="D580" s="1300"/>
      <c r="E580" s="1644"/>
      <c r="R580" s="2322"/>
      <c r="S580" s="2593"/>
    </row>
    <row r="581" spans="1:34" s="1526" customFormat="1">
      <c r="A581" s="1412"/>
      <c r="B581" s="1391"/>
      <c r="C581" s="1391"/>
      <c r="D581" s="1392"/>
      <c r="E581" s="1391"/>
      <c r="F581" s="2247"/>
      <c r="G581" s="2350"/>
      <c r="H581" s="2350"/>
      <c r="I581" s="2351"/>
      <c r="J581" s="2351"/>
      <c r="K581" s="2350"/>
      <c r="L581" s="2350"/>
      <c r="M581" s="2350"/>
      <c r="N581" s="2499"/>
      <c r="O581" s="2499"/>
      <c r="P581" s="2499"/>
      <c r="Q581" s="2499"/>
      <c r="R581" s="2421"/>
      <c r="S581" s="2611"/>
      <c r="T581" s="2611"/>
      <c r="U581" s="2612"/>
      <c r="V581" s="2612"/>
      <c r="W581" s="2612"/>
      <c r="X581" s="2612"/>
      <c r="Y581" s="2612"/>
      <c r="Z581" s="2612"/>
      <c r="AA581" s="2612"/>
      <c r="AB581" s="2612"/>
      <c r="AC581" s="2612"/>
      <c r="AD581" s="2612"/>
      <c r="AE581" s="2422"/>
      <c r="AF581" s="2422"/>
      <c r="AG581" s="2424"/>
      <c r="AH581" s="2424"/>
    </row>
    <row r="582" spans="1:34">
      <c r="A582" s="1461" t="s">
        <v>1998</v>
      </c>
      <c r="B582" s="1471"/>
      <c r="C582" s="1543"/>
      <c r="D582" s="1542"/>
      <c r="E582" s="1542"/>
      <c r="Q582" s="2322"/>
      <c r="R582" s="2322"/>
    </row>
    <row r="583" spans="1:34">
      <c r="A583" s="1641" t="s">
        <v>297</v>
      </c>
      <c r="B583" s="1463">
        <v>2009</v>
      </c>
      <c r="C583" s="1463">
        <v>2010</v>
      </c>
      <c r="D583" s="1463">
        <v>2011</v>
      </c>
      <c r="E583" s="1484">
        <v>2012</v>
      </c>
      <c r="P583" s="2322"/>
      <c r="Q583" s="2322"/>
      <c r="T583" s="2606"/>
    </row>
    <row r="584" spans="1:34">
      <c r="A584" s="1545" t="s">
        <v>0</v>
      </c>
      <c r="B584" s="1587">
        <f>SUM(B585:B588)</f>
        <v>25</v>
      </c>
      <c r="C584" s="1587">
        <f>SUM(C585:C588)</f>
        <v>25</v>
      </c>
      <c r="D584" s="1587">
        <f>SUM(D585:D588)</f>
        <v>26</v>
      </c>
      <c r="E584" s="1587">
        <f>SUM(E585:E588)</f>
        <v>26</v>
      </c>
      <c r="P584" s="2322"/>
      <c r="Q584" s="2322"/>
      <c r="T584" s="2606"/>
    </row>
    <row r="585" spans="1:34">
      <c r="A585" s="1466" t="s">
        <v>1999</v>
      </c>
      <c r="B585" s="1647">
        <v>7</v>
      </c>
      <c r="C585" s="1647">
        <v>8</v>
      </c>
      <c r="D585" s="1647">
        <v>8</v>
      </c>
      <c r="E585" s="1403">
        <v>7</v>
      </c>
      <c r="P585" s="2322"/>
      <c r="Q585" s="2322"/>
      <c r="T585" s="2606"/>
    </row>
    <row r="586" spans="1:34">
      <c r="A586" s="1466" t="s">
        <v>2000</v>
      </c>
      <c r="B586" s="1647">
        <v>3</v>
      </c>
      <c r="C586" s="1647">
        <v>4</v>
      </c>
      <c r="D586" s="1647">
        <v>4</v>
      </c>
      <c r="E586" s="1403">
        <v>5</v>
      </c>
      <c r="P586" s="2322"/>
      <c r="Q586" s="2322"/>
      <c r="T586" s="2606"/>
    </row>
    <row r="587" spans="1:34">
      <c r="A587" s="1466" t="s">
        <v>2001</v>
      </c>
      <c r="B587" s="1647">
        <v>0</v>
      </c>
      <c r="C587" s="1647">
        <v>0</v>
      </c>
      <c r="D587" s="1647">
        <v>1</v>
      </c>
      <c r="E587" s="1403">
        <v>1</v>
      </c>
      <c r="P587" s="2322"/>
      <c r="Q587" s="2322"/>
      <c r="T587" s="2606"/>
    </row>
    <row r="588" spans="1:34">
      <c r="A588" s="1549" t="s">
        <v>2002</v>
      </c>
      <c r="B588" s="1648">
        <v>15</v>
      </c>
      <c r="C588" s="1648">
        <v>13</v>
      </c>
      <c r="D588" s="1648">
        <v>13</v>
      </c>
      <c r="E588" s="1649">
        <v>13</v>
      </c>
      <c r="P588" s="2322"/>
      <c r="Q588" s="2322"/>
      <c r="T588" s="2606"/>
    </row>
    <row r="589" spans="1:34">
      <c r="A589" s="1478" t="s">
        <v>1866</v>
      </c>
      <c r="B589" s="1300"/>
      <c r="C589" s="1300"/>
      <c r="D589" s="1300"/>
      <c r="E589" s="1300"/>
      <c r="Q589" s="2322"/>
      <c r="R589" s="2322"/>
    </row>
    <row r="590" spans="1:34">
      <c r="A590" s="1300"/>
      <c r="B590" s="1588"/>
      <c r="C590" s="1588"/>
      <c r="D590" s="1588"/>
      <c r="E590" s="1588"/>
      <c r="Q590" s="2322"/>
      <c r="R590" s="2322"/>
    </row>
    <row r="591" spans="1:34">
      <c r="A591" s="1461" t="s">
        <v>2003</v>
      </c>
      <c r="B591" s="1461"/>
      <c r="C591" s="1460"/>
      <c r="D591" s="1459"/>
      <c r="E591" s="1459"/>
      <c r="Q591" s="2322"/>
      <c r="R591" s="2322"/>
    </row>
    <row r="592" spans="1:34">
      <c r="A592" s="1641" t="s">
        <v>297</v>
      </c>
      <c r="B592" s="1463">
        <v>2009</v>
      </c>
      <c r="C592" s="1463">
        <v>2010</v>
      </c>
      <c r="D592" s="1463">
        <v>2011</v>
      </c>
      <c r="E592" s="1484">
        <v>2012</v>
      </c>
      <c r="P592" s="2322"/>
      <c r="Q592" s="2322"/>
      <c r="T592" s="2606"/>
    </row>
    <row r="593" spans="1:32">
      <c r="A593" s="1466" t="s">
        <v>2004</v>
      </c>
      <c r="B593" s="1647">
        <v>13228</v>
      </c>
      <c r="C593" s="1647">
        <v>15225</v>
      </c>
      <c r="D593" s="1647">
        <v>17350</v>
      </c>
      <c r="E593" s="1650">
        <v>17101</v>
      </c>
      <c r="P593" s="2322"/>
      <c r="Q593" s="2322"/>
      <c r="T593" s="2606"/>
    </row>
    <row r="594" spans="1:32">
      <c r="A594" s="1466" t="s">
        <v>2005</v>
      </c>
      <c r="B594" s="1647">
        <v>155648</v>
      </c>
      <c r="C594" s="1647">
        <v>127013</v>
      </c>
      <c r="D594" s="1647">
        <v>150541</v>
      </c>
      <c r="E594" s="1650">
        <v>203058</v>
      </c>
      <c r="P594" s="2322"/>
      <c r="Q594" s="2322"/>
      <c r="T594" s="2606"/>
      <c r="U594" s="2605"/>
      <c r="V594" s="2605"/>
      <c r="W594" s="2605"/>
      <c r="X594" s="2605"/>
      <c r="Y594" s="2605"/>
      <c r="Z594" s="2605"/>
      <c r="AA594" s="2605"/>
      <c r="AB594" s="2605"/>
      <c r="AC594" s="2605"/>
      <c r="AD594" s="2605"/>
      <c r="AE594" s="2352"/>
      <c r="AF594" s="2352"/>
    </row>
    <row r="595" spans="1:32">
      <c r="A595" s="1549" t="s">
        <v>2006</v>
      </c>
      <c r="B595" s="1648">
        <v>75807</v>
      </c>
      <c r="C595" s="1648">
        <v>66086</v>
      </c>
      <c r="D595" s="1648">
        <v>70975</v>
      </c>
      <c r="E595" s="1649">
        <v>80540</v>
      </c>
      <c r="P595" s="2322"/>
      <c r="Q595" s="2322"/>
      <c r="T595" s="2606"/>
      <c r="U595" s="2605"/>
      <c r="V595" s="2605"/>
      <c r="W595" s="2605"/>
      <c r="X595" s="2605"/>
      <c r="Y595" s="2605"/>
      <c r="Z595" s="2605"/>
      <c r="AA595" s="2605"/>
      <c r="AB595" s="2605"/>
      <c r="AC595" s="2605"/>
      <c r="AD595" s="2605"/>
      <c r="AE595" s="2352"/>
      <c r="AF595" s="2352"/>
    </row>
    <row r="596" spans="1:32">
      <c r="A596" s="1478" t="s">
        <v>1866</v>
      </c>
      <c r="B596" s="1471"/>
      <c r="C596" s="1543"/>
      <c r="D596" s="1542"/>
      <c r="E596" s="1542"/>
      <c r="Q596" s="2322"/>
      <c r="R596" s="2322"/>
      <c r="U596" s="2605"/>
      <c r="V596" s="2605"/>
      <c r="W596" s="2605"/>
      <c r="X596" s="2605"/>
      <c r="Y596" s="2605"/>
      <c r="Z596" s="2605"/>
      <c r="AA596" s="2605"/>
      <c r="AB596" s="2605"/>
      <c r="AC596" s="2605"/>
      <c r="AD596" s="2605"/>
      <c r="AE596" s="2352"/>
      <c r="AF596" s="2352"/>
    </row>
    <row r="597" spans="1:32">
      <c r="A597" s="1497"/>
      <c r="B597" s="1495"/>
      <c r="C597" s="1392"/>
      <c r="D597" s="1391"/>
      <c r="Q597" s="2322"/>
      <c r="R597" s="2322"/>
      <c r="U597" s="2605"/>
      <c r="V597" s="2605"/>
      <c r="W597" s="2605"/>
      <c r="X597" s="2605"/>
      <c r="Y597" s="2605"/>
      <c r="Z597" s="2605"/>
      <c r="AA597" s="2605"/>
      <c r="AB597" s="2605"/>
      <c r="AC597" s="2605"/>
      <c r="AD597" s="2605"/>
      <c r="AE597" s="2352"/>
      <c r="AF597" s="2352"/>
    </row>
    <row r="598" spans="1:32">
      <c r="A598" s="1435" t="s">
        <v>2007</v>
      </c>
      <c r="B598" s="1436"/>
      <c r="C598" s="1436"/>
      <c r="D598" s="1437"/>
      <c r="R598" s="2322"/>
      <c r="S598" s="2593"/>
      <c r="U598" s="2605"/>
      <c r="V598" s="2605"/>
      <c r="W598" s="2605"/>
      <c r="X598" s="2605"/>
      <c r="Y598" s="2605"/>
      <c r="Z598" s="2605"/>
      <c r="AA598" s="2605"/>
      <c r="AB598" s="2605"/>
      <c r="AC598" s="2605"/>
      <c r="AD598" s="2605"/>
      <c r="AE598" s="2352"/>
      <c r="AF598" s="2352"/>
    </row>
    <row r="599" spans="1:32">
      <c r="A599" s="1438" t="s">
        <v>2008</v>
      </c>
      <c r="B599" s="1439"/>
      <c r="C599" s="1439"/>
      <c r="R599" s="2322"/>
      <c r="S599" s="2593"/>
      <c r="U599" s="2605"/>
      <c r="V599" s="2605"/>
      <c r="W599" s="2605"/>
      <c r="X599" s="2605"/>
      <c r="Y599" s="2605"/>
      <c r="Z599" s="2605"/>
      <c r="AA599" s="2605"/>
      <c r="AB599" s="2605"/>
      <c r="AC599" s="2605"/>
      <c r="AD599" s="2605"/>
      <c r="AE599" s="2352"/>
      <c r="AF599" s="2352"/>
    </row>
    <row r="600" spans="1:32">
      <c r="A600" s="2165" t="s">
        <v>2009</v>
      </c>
      <c r="B600" s="2167">
        <v>2011</v>
      </c>
      <c r="C600" s="2167"/>
      <c r="D600" s="2167">
        <v>2012</v>
      </c>
      <c r="E600" s="2167"/>
      <c r="F600" s="2443"/>
      <c r="G600" s="2444"/>
      <c r="H600" s="2444"/>
      <c r="I600" s="2445"/>
      <c r="J600" s="2445"/>
      <c r="K600" s="2444"/>
      <c r="L600" s="2444"/>
      <c r="M600" s="2444"/>
      <c r="N600" s="2443"/>
      <c r="O600" s="2248"/>
      <c r="P600" s="2248"/>
      <c r="Q600" s="2248"/>
      <c r="S600" s="2606"/>
      <c r="T600" s="2606"/>
      <c r="U600" s="2605"/>
      <c r="V600" s="2605"/>
      <c r="W600" s="2605"/>
      <c r="X600" s="2605"/>
      <c r="Y600" s="2605"/>
      <c r="Z600" s="2605"/>
      <c r="AA600" s="2605"/>
      <c r="AB600" s="2605"/>
      <c r="AC600" s="2605"/>
      <c r="AD600" s="2605"/>
      <c r="AE600" s="2352"/>
      <c r="AF600" s="2352"/>
    </row>
    <row r="601" spans="1:32">
      <c r="A601" s="2166"/>
      <c r="B601" s="1503" t="s">
        <v>1458</v>
      </c>
      <c r="C601" s="1442" t="s">
        <v>1044</v>
      </c>
      <c r="D601" s="1503" t="s">
        <v>1458</v>
      </c>
      <c r="E601" s="1442" t="s">
        <v>1044</v>
      </c>
      <c r="F601" s="2384"/>
      <c r="G601" s="2385"/>
      <c r="H601" s="2385"/>
      <c r="I601" s="2386"/>
      <c r="J601" s="2386"/>
      <c r="K601" s="2385"/>
      <c r="L601" s="2385"/>
      <c r="M601" s="2385"/>
      <c r="N601" s="2384"/>
      <c r="O601" s="2248"/>
      <c r="P601" s="2248"/>
      <c r="Q601" s="2248"/>
      <c r="S601" s="2606"/>
      <c r="T601" s="2606"/>
      <c r="U601" s="2605"/>
      <c r="V601" s="2605"/>
      <c r="W601" s="2605"/>
      <c r="X601" s="2605"/>
      <c r="Y601" s="2605"/>
      <c r="Z601" s="2605"/>
      <c r="AA601" s="2605"/>
      <c r="AB601" s="2605"/>
      <c r="AC601" s="2605"/>
      <c r="AD601" s="2605"/>
      <c r="AE601" s="2352"/>
      <c r="AF601" s="2352"/>
    </row>
    <row r="602" spans="1:32">
      <c r="A602" s="1619" t="s">
        <v>0</v>
      </c>
      <c r="B602" s="1651">
        <v>3922</v>
      </c>
      <c r="C602" s="1652">
        <v>69.400000000000006</v>
      </c>
      <c r="D602" s="1522">
        <v>4399.2</v>
      </c>
      <c r="E602" s="1653">
        <v>80.778800000000018</v>
      </c>
      <c r="F602" s="2408"/>
      <c r="G602" s="2385"/>
      <c r="H602" s="2385"/>
      <c r="I602" s="2386"/>
      <c r="J602" s="2386"/>
      <c r="K602" s="2385"/>
      <c r="L602" s="2385"/>
      <c r="M602" s="2385"/>
      <c r="N602" s="2408"/>
      <c r="O602" s="2248"/>
      <c r="P602" s="2248"/>
      <c r="Q602" s="2248"/>
      <c r="S602" s="2606"/>
      <c r="T602" s="2606"/>
      <c r="U602" s="2605"/>
      <c r="V602" s="2605"/>
      <c r="W602" s="2605"/>
      <c r="X602" s="2605"/>
      <c r="Y602" s="2605"/>
      <c r="Z602" s="2605"/>
      <c r="AA602" s="2605"/>
      <c r="AB602" s="2605"/>
      <c r="AC602" s="2605"/>
      <c r="AD602" s="2605"/>
      <c r="AE602" s="2352"/>
      <c r="AF602" s="2352"/>
    </row>
    <row r="603" spans="1:32">
      <c r="A603" s="1505" t="s">
        <v>2010</v>
      </c>
      <c r="B603" s="1654">
        <v>557</v>
      </c>
      <c r="C603" s="1655">
        <v>8.1</v>
      </c>
      <c r="D603" s="1656">
        <v>982.1</v>
      </c>
      <c r="E603" s="1657">
        <v>9.4804999999999993</v>
      </c>
      <c r="O603" s="2248"/>
      <c r="P603" s="2248"/>
      <c r="Q603" s="2248"/>
      <c r="S603" s="2606"/>
      <c r="T603" s="2606"/>
      <c r="U603" s="2605"/>
      <c r="V603" s="2605"/>
      <c r="W603" s="2605"/>
      <c r="X603" s="2605"/>
      <c r="Y603" s="2605"/>
      <c r="Z603" s="2605"/>
      <c r="AA603" s="2605"/>
      <c r="AB603" s="2605"/>
      <c r="AC603" s="2605"/>
      <c r="AD603" s="2605"/>
      <c r="AE603" s="2352"/>
      <c r="AF603" s="2352"/>
    </row>
    <row r="604" spans="1:32">
      <c r="A604" s="1505" t="s">
        <v>2011</v>
      </c>
      <c r="B604" s="1654">
        <v>379</v>
      </c>
      <c r="C604" s="1655">
        <v>2.6</v>
      </c>
      <c r="D604" s="1656">
        <v>298.2</v>
      </c>
      <c r="E604" s="1657">
        <v>2.5381999999999998</v>
      </c>
      <c r="O604" s="2248"/>
      <c r="P604" s="2248"/>
      <c r="Q604" s="2248"/>
      <c r="S604" s="2606"/>
      <c r="T604" s="2606"/>
      <c r="U604" s="2605"/>
      <c r="V604" s="2605"/>
      <c r="W604" s="2605"/>
      <c r="X604" s="2605"/>
      <c r="Y604" s="2605"/>
      <c r="Z604" s="2605"/>
      <c r="AA604" s="2605"/>
      <c r="AB604" s="2605"/>
      <c r="AC604" s="2605"/>
      <c r="AD604" s="2605"/>
      <c r="AE604" s="2352"/>
      <c r="AF604" s="2352"/>
    </row>
    <row r="605" spans="1:32">
      <c r="A605" s="1505" t="s">
        <v>2012</v>
      </c>
      <c r="B605" s="1654">
        <v>839.4</v>
      </c>
      <c r="C605" s="1655">
        <v>12.8</v>
      </c>
      <c r="D605" s="1656">
        <v>733.9</v>
      </c>
      <c r="E605" s="1657">
        <v>11.4976</v>
      </c>
      <c r="O605" s="2248"/>
      <c r="P605" s="2248"/>
      <c r="Q605" s="2248"/>
      <c r="S605" s="2606"/>
      <c r="T605" s="2606"/>
      <c r="U605" s="2605"/>
      <c r="V605" s="2605"/>
      <c r="W605" s="2605"/>
      <c r="X605" s="2605"/>
      <c r="Y605" s="2605"/>
      <c r="Z605" s="2605"/>
      <c r="AA605" s="2605"/>
      <c r="AB605" s="2605"/>
      <c r="AC605" s="2605"/>
      <c r="AD605" s="2605"/>
      <c r="AE605" s="2352"/>
      <c r="AF605" s="2352"/>
    </row>
    <row r="606" spans="1:32">
      <c r="A606" s="1505" t="s">
        <v>2013</v>
      </c>
      <c r="B606" s="1654">
        <v>35.5</v>
      </c>
      <c r="C606" s="1655">
        <v>0.2</v>
      </c>
      <c r="D606" s="1656">
        <v>45.4</v>
      </c>
      <c r="E606" s="1657">
        <v>0.38569999999999999</v>
      </c>
      <c r="O606" s="2248"/>
      <c r="P606" s="2248"/>
      <c r="Q606" s="2248"/>
      <c r="S606" s="2606"/>
      <c r="T606" s="2606"/>
      <c r="U606" s="2605"/>
      <c r="V606" s="2605"/>
      <c r="W606" s="2605"/>
      <c r="X606" s="2605"/>
      <c r="Y606" s="2605"/>
      <c r="Z606" s="2605"/>
      <c r="AA606" s="2605"/>
      <c r="AB606" s="2605"/>
      <c r="AC606" s="2605"/>
      <c r="AD606" s="2605"/>
      <c r="AE606" s="2352"/>
      <c r="AF606" s="2352"/>
    </row>
    <row r="607" spans="1:32">
      <c r="A607" s="1505" t="s">
        <v>2014</v>
      </c>
      <c r="B607" s="1654">
        <v>84.9</v>
      </c>
      <c r="C607" s="1655">
        <v>1.6</v>
      </c>
      <c r="D607" s="1656">
        <v>112</v>
      </c>
      <c r="E607" s="1657">
        <v>1.4955000000000001</v>
      </c>
      <c r="O607" s="2248"/>
      <c r="P607" s="2248"/>
      <c r="Q607" s="2248"/>
      <c r="S607" s="2606"/>
      <c r="T607" s="2606"/>
      <c r="U607" s="2605"/>
      <c r="V607" s="2605"/>
      <c r="W607" s="2605"/>
      <c r="X607" s="2605"/>
      <c r="Y607" s="2605"/>
      <c r="Z607" s="2605"/>
      <c r="AA607" s="2605"/>
      <c r="AB607" s="2605"/>
      <c r="AC607" s="2605"/>
      <c r="AD607" s="2605"/>
      <c r="AE607" s="2352"/>
      <c r="AF607" s="2352"/>
    </row>
    <row r="608" spans="1:32">
      <c r="A608" s="1505" t="s">
        <v>2015</v>
      </c>
      <c r="B608" s="1654">
        <v>780</v>
      </c>
      <c r="C608" s="1655">
        <v>13.1</v>
      </c>
      <c r="D608" s="1656">
        <v>1149.9000000000001</v>
      </c>
      <c r="E608" s="1657">
        <v>26.983400000000003</v>
      </c>
      <c r="O608" s="2248"/>
      <c r="P608" s="2248"/>
      <c r="Q608" s="2248"/>
      <c r="S608" s="2606"/>
      <c r="T608" s="2606"/>
      <c r="U608" s="2605"/>
      <c r="V608" s="2605"/>
      <c r="W608" s="2605"/>
      <c r="X608" s="2605"/>
      <c r="Y608" s="2605"/>
      <c r="Z608" s="2605"/>
      <c r="AA608" s="2605"/>
      <c r="AB608" s="2605"/>
      <c r="AC608" s="2605"/>
      <c r="AD608" s="2605"/>
      <c r="AE608" s="2352"/>
      <c r="AF608" s="2352"/>
    </row>
    <row r="609" spans="1:32">
      <c r="A609" s="1505" t="s">
        <v>2016</v>
      </c>
      <c r="B609" s="1654">
        <v>824.8</v>
      </c>
      <c r="C609" s="1655">
        <v>26.4</v>
      </c>
      <c r="D609" s="1656">
        <v>788.5</v>
      </c>
      <c r="E609" s="1657">
        <v>25.3522</v>
      </c>
      <c r="O609" s="2248"/>
      <c r="P609" s="2248"/>
      <c r="Q609" s="2248"/>
      <c r="S609" s="2606"/>
      <c r="T609" s="2606"/>
      <c r="U609" s="2605"/>
      <c r="V609" s="2605"/>
      <c r="W609" s="2605"/>
      <c r="X609" s="2605"/>
      <c r="Y609" s="2605"/>
      <c r="Z609" s="2605"/>
      <c r="AA609" s="2605"/>
      <c r="AB609" s="2605"/>
      <c r="AC609" s="2605"/>
      <c r="AD609" s="2605"/>
      <c r="AE609" s="2352"/>
      <c r="AF609" s="2352"/>
    </row>
    <row r="610" spans="1:32">
      <c r="A610" s="1505" t="s">
        <v>2017</v>
      </c>
      <c r="B610" s="1654">
        <v>80.2</v>
      </c>
      <c r="C610" s="1655">
        <v>0.8</v>
      </c>
      <c r="D610" s="1656">
        <v>73.400000000000006</v>
      </c>
      <c r="E610" s="1657">
        <v>0.80010000000000003</v>
      </c>
      <c r="O610" s="2248"/>
      <c r="P610" s="2248"/>
      <c r="Q610" s="2248"/>
      <c r="S610" s="2606"/>
      <c r="T610" s="2606"/>
      <c r="U610" s="2605"/>
      <c r="V610" s="2605"/>
      <c r="W610" s="2605"/>
      <c r="X610" s="2605"/>
      <c r="Y610" s="2605"/>
      <c r="Z610" s="2605"/>
      <c r="AA610" s="2605"/>
      <c r="AB610" s="2605"/>
      <c r="AC610" s="2605"/>
      <c r="AD610" s="2605"/>
      <c r="AE610" s="2352"/>
      <c r="AF610" s="2352"/>
    </row>
    <row r="611" spans="1:32">
      <c r="A611" s="1658" t="s">
        <v>1</v>
      </c>
      <c r="B611" s="1659">
        <v>340.6</v>
      </c>
      <c r="C611" s="1660">
        <v>3.9</v>
      </c>
      <c r="D611" s="1661">
        <v>215.8</v>
      </c>
      <c r="E611" s="1662">
        <v>2.2456</v>
      </c>
      <c r="O611" s="2248"/>
      <c r="P611" s="2248"/>
      <c r="Q611" s="2248"/>
      <c r="S611" s="2606"/>
      <c r="T611" s="2606"/>
      <c r="U611" s="2605"/>
      <c r="V611" s="2605"/>
      <c r="W611" s="2605"/>
      <c r="X611" s="2605"/>
      <c r="Y611" s="2605"/>
      <c r="Z611" s="2605"/>
      <c r="AA611" s="2605"/>
      <c r="AB611" s="2605"/>
      <c r="AC611" s="2605"/>
      <c r="AD611" s="2605"/>
      <c r="AE611" s="2352"/>
      <c r="AF611" s="2352"/>
    </row>
    <row r="612" spans="1:32">
      <c r="A612" s="1455" t="s">
        <v>2018</v>
      </c>
      <c r="B612" s="1597"/>
      <c r="C612" s="1597"/>
      <c r="D612" s="1597"/>
      <c r="E612" s="1597"/>
      <c r="F612" s="2384"/>
      <c r="G612" s="2385"/>
      <c r="H612" s="2385"/>
      <c r="I612" s="2386"/>
      <c r="J612" s="2386"/>
      <c r="K612" s="2385"/>
      <c r="L612" s="2385"/>
      <c r="M612" s="2385"/>
      <c r="N612" s="2384"/>
      <c r="O612" s="2384"/>
      <c r="P612" s="2384"/>
      <c r="Q612" s="2384"/>
      <c r="R612" s="2322"/>
      <c r="S612" s="2593"/>
      <c r="U612" s="2605"/>
      <c r="V612" s="2605"/>
      <c r="W612" s="2605"/>
      <c r="X612" s="2605"/>
      <c r="Y612" s="2605"/>
      <c r="Z612" s="2605"/>
      <c r="AA612" s="2605"/>
      <c r="AB612" s="2605"/>
      <c r="AC612" s="2605"/>
      <c r="AD612" s="2605"/>
      <c r="AE612" s="2352"/>
      <c r="AF612" s="2352"/>
    </row>
    <row r="613" spans="1:32">
      <c r="A613" s="1497"/>
      <c r="B613" s="1663"/>
      <c r="C613" s="1663"/>
      <c r="D613" s="1663"/>
      <c r="E613" s="1663"/>
      <c r="F613" s="2384"/>
      <c r="G613" s="2385"/>
      <c r="H613" s="2385"/>
      <c r="I613" s="2386"/>
      <c r="J613" s="2386"/>
      <c r="K613" s="2385"/>
      <c r="L613" s="2385"/>
      <c r="M613" s="2385"/>
      <c r="N613" s="2384"/>
      <c r="O613" s="2384"/>
      <c r="P613" s="2384"/>
      <c r="Q613" s="2384"/>
      <c r="R613" s="2322"/>
      <c r="S613" s="2593"/>
      <c r="U613" s="2605"/>
      <c r="V613" s="2605"/>
      <c r="W613" s="2605"/>
      <c r="X613" s="2605"/>
      <c r="Y613" s="2605"/>
      <c r="Z613" s="2605"/>
      <c r="AA613" s="2605"/>
      <c r="AB613" s="2605"/>
      <c r="AC613" s="2605"/>
      <c r="AD613" s="2605"/>
      <c r="AE613" s="2352"/>
      <c r="AF613" s="2352"/>
    </row>
    <row r="614" spans="1:32">
      <c r="A614" s="1461" t="s">
        <v>2019</v>
      </c>
      <c r="B614" s="1461"/>
      <c r="C614" s="1461"/>
      <c r="D614" s="1461"/>
      <c r="E614" s="1461"/>
      <c r="F614" s="2384"/>
      <c r="G614" s="2385"/>
      <c r="H614" s="2385"/>
      <c r="I614" s="2386"/>
      <c r="J614" s="2386"/>
      <c r="K614" s="2385"/>
      <c r="L614" s="2385"/>
      <c r="M614" s="2385"/>
      <c r="N614" s="2384"/>
      <c r="O614" s="2384"/>
      <c r="P614" s="2384"/>
      <c r="Q614" s="2384"/>
      <c r="R614" s="2322"/>
      <c r="S614" s="2593"/>
      <c r="U614" s="2605"/>
      <c r="V614" s="2605"/>
      <c r="W614" s="2605"/>
      <c r="X614" s="2605"/>
      <c r="Y614" s="2605"/>
      <c r="Z614" s="2605"/>
      <c r="AA614" s="2605"/>
      <c r="AB614" s="2605"/>
      <c r="AC614" s="2605"/>
      <c r="AD614" s="2605"/>
      <c r="AE614" s="2352"/>
      <c r="AF614" s="2352"/>
    </row>
    <row r="615" spans="1:32">
      <c r="A615" s="1473" t="s">
        <v>1891</v>
      </c>
      <c r="B615" s="1644"/>
      <c r="C615" s="1644"/>
      <c r="D615" s="1473"/>
      <c r="E615" s="1473"/>
      <c r="F615" s="2384"/>
      <c r="G615" s="2385"/>
      <c r="H615" s="2385"/>
      <c r="I615" s="2386"/>
      <c r="J615" s="2386"/>
      <c r="K615" s="2385"/>
      <c r="L615" s="2385"/>
      <c r="M615" s="2385"/>
      <c r="N615" s="2384"/>
      <c r="O615" s="2384"/>
      <c r="P615" s="2384"/>
      <c r="Q615" s="2384"/>
      <c r="R615" s="2322"/>
      <c r="S615" s="2593"/>
      <c r="U615" s="2605"/>
      <c r="V615" s="2605"/>
      <c r="W615" s="2605"/>
      <c r="X615" s="2605"/>
      <c r="Y615" s="2605"/>
      <c r="Z615" s="2605"/>
      <c r="AA615" s="2605"/>
      <c r="AB615" s="2605"/>
      <c r="AC615" s="2605"/>
      <c r="AD615" s="2605"/>
      <c r="AE615" s="2352"/>
      <c r="AF615" s="2352"/>
    </row>
    <row r="616" spans="1:32">
      <c r="A616" s="1664" t="s">
        <v>605</v>
      </c>
      <c r="B616" s="1665">
        <v>2009</v>
      </c>
      <c r="C616" s="1665">
        <v>2010</v>
      </c>
      <c r="D616" s="1665">
        <v>2011</v>
      </c>
      <c r="E616" s="1442">
        <v>2012</v>
      </c>
      <c r="F616" s="2384"/>
      <c r="G616" s="2385"/>
      <c r="H616" s="2385"/>
      <c r="I616" s="2386"/>
      <c r="J616" s="2386"/>
      <c r="K616" s="2387"/>
      <c r="L616" s="2387"/>
      <c r="M616" s="2387"/>
      <c r="N616" s="2322"/>
      <c r="O616" s="2248"/>
      <c r="P616" s="2248"/>
      <c r="Q616" s="2248"/>
      <c r="T616" s="2606"/>
      <c r="U616" s="2605"/>
      <c r="V616" s="2605"/>
      <c r="W616" s="2605"/>
      <c r="X616" s="2605"/>
      <c r="Y616" s="2605"/>
      <c r="Z616" s="2605"/>
      <c r="AA616" s="2605"/>
      <c r="AB616" s="2605"/>
      <c r="AC616" s="2605"/>
      <c r="AD616" s="2605"/>
      <c r="AE616" s="2352"/>
      <c r="AF616" s="2352"/>
    </row>
    <row r="617" spans="1:32">
      <c r="A617" s="1666" t="s">
        <v>0</v>
      </c>
      <c r="B617" s="1667">
        <f>B618+B619+B620+B621+B622+B623+B624+B625+B626+B627+B628+B629</f>
        <v>5979</v>
      </c>
      <c r="C617" s="1667">
        <v>6556.0999999999995</v>
      </c>
      <c r="D617" s="1667">
        <f>SUM(D618:D629)</f>
        <v>3921.8000000000006</v>
      </c>
      <c r="E617" s="1590">
        <v>4399.1999999999989</v>
      </c>
      <c r="F617" s="2384"/>
      <c r="G617" s="2385"/>
      <c r="H617" s="2385"/>
      <c r="I617" s="2386"/>
      <c r="J617" s="2386"/>
      <c r="K617" s="2387"/>
      <c r="L617" s="2387"/>
      <c r="M617" s="2387"/>
      <c r="N617" s="2322"/>
      <c r="O617" s="2248"/>
      <c r="P617" s="2248"/>
      <c r="Q617" s="2248"/>
      <c r="T617" s="2606"/>
      <c r="U617" s="2605"/>
      <c r="V617" s="2605"/>
      <c r="W617" s="2605"/>
      <c r="X617" s="2605"/>
      <c r="Y617" s="2605"/>
      <c r="Z617" s="2605"/>
      <c r="AA617" s="2605"/>
      <c r="AB617" s="2605"/>
      <c r="AC617" s="2605"/>
      <c r="AD617" s="2605"/>
      <c r="AE617" s="2352"/>
      <c r="AF617" s="2352"/>
    </row>
    <row r="618" spans="1:32">
      <c r="A618" s="1668" t="s">
        <v>1178</v>
      </c>
      <c r="B618" s="1669">
        <v>681</v>
      </c>
      <c r="C618" s="1669">
        <v>1386.5</v>
      </c>
      <c r="D618" s="1669">
        <v>379.5</v>
      </c>
      <c r="E618" s="1650">
        <v>494.6</v>
      </c>
      <c r="F618" s="2384"/>
      <c r="G618" s="2385"/>
      <c r="H618" s="2385"/>
      <c r="I618" s="2386"/>
      <c r="J618" s="2386"/>
      <c r="K618" s="2387"/>
      <c r="L618" s="2387"/>
      <c r="M618" s="2387"/>
      <c r="N618" s="2322"/>
      <c r="O618" s="2248"/>
      <c r="P618" s="2248"/>
      <c r="Q618" s="2248"/>
      <c r="T618" s="2606"/>
      <c r="U618" s="2605"/>
      <c r="V618" s="2605"/>
      <c r="W618" s="2605"/>
      <c r="X618" s="2605"/>
      <c r="Y618" s="2605"/>
      <c r="Z618" s="2605"/>
      <c r="AA618" s="2605"/>
      <c r="AB618" s="2605"/>
      <c r="AC618" s="2605"/>
      <c r="AD618" s="2605"/>
      <c r="AE618" s="2352"/>
      <c r="AF618" s="2352"/>
    </row>
    <row r="619" spans="1:32">
      <c r="A619" s="1668" t="s">
        <v>1179</v>
      </c>
      <c r="B619" s="1669">
        <v>543</v>
      </c>
      <c r="C619" s="1669">
        <v>691</v>
      </c>
      <c r="D619" s="1669">
        <v>408.1</v>
      </c>
      <c r="E619" s="1650">
        <v>514.6</v>
      </c>
      <c r="F619" s="2384"/>
      <c r="G619" s="2385"/>
      <c r="H619" s="2385"/>
      <c r="I619" s="2386"/>
      <c r="J619" s="2386"/>
      <c r="K619" s="2387"/>
      <c r="L619" s="2387"/>
      <c r="M619" s="2387"/>
      <c r="N619" s="2322"/>
      <c r="O619" s="2248"/>
      <c r="P619" s="2248"/>
      <c r="Q619" s="2248"/>
      <c r="T619" s="2606"/>
      <c r="U619" s="2605"/>
      <c r="V619" s="2605"/>
      <c r="W619" s="2605"/>
      <c r="X619" s="2605"/>
      <c r="Y619" s="2605"/>
      <c r="Z619" s="2605"/>
      <c r="AA619" s="2605"/>
      <c r="AB619" s="2605"/>
      <c r="AC619" s="2605"/>
      <c r="AD619" s="2605"/>
      <c r="AE619" s="2352"/>
      <c r="AF619" s="2352"/>
    </row>
    <row r="620" spans="1:32">
      <c r="A620" s="1668" t="s">
        <v>1180</v>
      </c>
      <c r="B620" s="1669">
        <v>524</v>
      </c>
      <c r="C620" s="1669">
        <v>471.2</v>
      </c>
      <c r="D620" s="1669">
        <v>301.89999999999998</v>
      </c>
      <c r="E620" s="1650">
        <v>436.8</v>
      </c>
      <c r="F620" s="2384"/>
      <c r="G620" s="2385"/>
      <c r="H620" s="2385"/>
      <c r="I620" s="2386"/>
      <c r="J620" s="2386"/>
      <c r="K620" s="2387"/>
      <c r="L620" s="2387"/>
      <c r="M620" s="2387"/>
      <c r="N620" s="2322"/>
      <c r="O620" s="2248"/>
      <c r="P620" s="2248"/>
      <c r="Q620" s="2248"/>
      <c r="T620" s="2606"/>
      <c r="U620" s="2605"/>
      <c r="V620" s="2605"/>
      <c r="W620" s="2605"/>
      <c r="X620" s="2605"/>
      <c r="Y620" s="2605"/>
      <c r="Z620" s="2605"/>
      <c r="AA620" s="2605"/>
      <c r="AB620" s="2605"/>
      <c r="AC620" s="2605"/>
      <c r="AD620" s="2605"/>
      <c r="AE620" s="2352"/>
      <c r="AF620" s="2352"/>
    </row>
    <row r="621" spans="1:32">
      <c r="A621" s="1668" t="s">
        <v>1181</v>
      </c>
      <c r="B621" s="1669">
        <v>444</v>
      </c>
      <c r="C621" s="1669">
        <v>603.79999999999995</v>
      </c>
      <c r="D621" s="1669">
        <v>435.7</v>
      </c>
      <c r="E621" s="1650">
        <v>354.2</v>
      </c>
      <c r="F621" s="2384"/>
      <c r="G621" s="2385"/>
      <c r="H621" s="2385"/>
      <c r="I621" s="2386"/>
      <c r="J621" s="2386"/>
      <c r="K621" s="2387"/>
      <c r="L621" s="2387"/>
      <c r="M621" s="2387"/>
      <c r="N621" s="2322"/>
      <c r="O621" s="2248"/>
      <c r="P621" s="2248"/>
      <c r="Q621" s="2248"/>
      <c r="T621" s="2606"/>
      <c r="U621" s="2605"/>
      <c r="V621" s="2605"/>
      <c r="W621" s="2605"/>
      <c r="X621" s="2605"/>
      <c r="Y621" s="2605"/>
      <c r="Z621" s="2605"/>
      <c r="AA621" s="2605"/>
      <c r="AB621" s="2605"/>
      <c r="AC621" s="2605"/>
      <c r="AD621" s="2605"/>
      <c r="AE621" s="2352"/>
      <c r="AF621" s="2352"/>
    </row>
    <row r="622" spans="1:32">
      <c r="A622" s="1668" t="s">
        <v>611</v>
      </c>
      <c r="B622" s="1669">
        <v>532</v>
      </c>
      <c r="C622" s="1669">
        <v>514.4</v>
      </c>
      <c r="D622" s="1669">
        <v>380.1</v>
      </c>
      <c r="E622" s="1650">
        <v>298.89999999999998</v>
      </c>
      <c r="F622" s="2384"/>
      <c r="G622" s="2385"/>
      <c r="H622" s="2385"/>
      <c r="I622" s="2386"/>
      <c r="J622" s="2386"/>
      <c r="K622" s="2387"/>
      <c r="L622" s="2387"/>
      <c r="M622" s="2387"/>
      <c r="N622" s="2322"/>
      <c r="O622" s="2248"/>
      <c r="P622" s="2248"/>
      <c r="Q622" s="2248"/>
      <c r="T622" s="2606"/>
      <c r="U622" s="2605"/>
      <c r="V622" s="2605"/>
      <c r="W622" s="2605"/>
      <c r="X622" s="2605"/>
      <c r="Y622" s="2605"/>
      <c r="Z622" s="2605"/>
      <c r="AA622" s="2605"/>
      <c r="AB622" s="2605"/>
      <c r="AC622" s="2605"/>
      <c r="AD622" s="2605"/>
      <c r="AE622" s="2352"/>
      <c r="AF622" s="2352"/>
    </row>
    <row r="623" spans="1:32">
      <c r="A623" s="1668" t="s">
        <v>1182</v>
      </c>
      <c r="B623" s="1669">
        <v>395</v>
      </c>
      <c r="C623" s="1669">
        <v>251.3</v>
      </c>
      <c r="D623" s="1669">
        <v>302.8</v>
      </c>
      <c r="E623" s="1650">
        <v>329.29999999999995</v>
      </c>
      <c r="F623" s="2384"/>
      <c r="G623" s="2385"/>
      <c r="H623" s="2385"/>
      <c r="I623" s="2386"/>
      <c r="J623" s="2386"/>
      <c r="K623" s="2387"/>
      <c r="L623" s="2387"/>
      <c r="M623" s="2387"/>
      <c r="N623" s="2322"/>
      <c r="O623" s="2248"/>
      <c r="P623" s="2248"/>
      <c r="Q623" s="2248"/>
      <c r="T623" s="2606"/>
      <c r="U623" s="2605"/>
      <c r="V623" s="2605"/>
      <c r="W623" s="2605"/>
      <c r="X623" s="2605"/>
      <c r="Y623" s="2605"/>
      <c r="Z623" s="2605"/>
      <c r="AA623" s="2605"/>
      <c r="AB623" s="2605"/>
      <c r="AC623" s="2605"/>
      <c r="AD623" s="2605"/>
      <c r="AE623" s="2352"/>
      <c r="AF623" s="2352"/>
    </row>
    <row r="624" spans="1:32">
      <c r="A624" s="1668" t="s">
        <v>1183</v>
      </c>
      <c r="B624" s="1669">
        <v>196</v>
      </c>
      <c r="C624" s="1669">
        <v>212.2</v>
      </c>
      <c r="D624" s="1669">
        <v>237.5</v>
      </c>
      <c r="E624" s="1650">
        <v>193.6</v>
      </c>
      <c r="F624" s="2384"/>
      <c r="G624" s="2385"/>
      <c r="H624" s="2385"/>
      <c r="I624" s="2386"/>
      <c r="J624" s="2386"/>
      <c r="K624" s="2387"/>
      <c r="L624" s="2387"/>
      <c r="M624" s="2387"/>
      <c r="N624" s="2322"/>
      <c r="O624" s="2248"/>
      <c r="P624" s="2248"/>
      <c r="Q624" s="2248"/>
      <c r="T624" s="2606"/>
      <c r="U624" s="2605"/>
      <c r="V624" s="2605"/>
      <c r="W624" s="2605"/>
      <c r="X624" s="2605"/>
      <c r="Y624" s="2605"/>
      <c r="Z624" s="2605"/>
      <c r="AA624" s="2605"/>
      <c r="AB624" s="2605"/>
      <c r="AC624" s="2605"/>
      <c r="AD624" s="2605"/>
      <c r="AE624" s="2352"/>
      <c r="AF624" s="2352"/>
    </row>
    <row r="625" spans="1:34">
      <c r="A625" s="1668" t="s">
        <v>1184</v>
      </c>
      <c r="B625" s="1669">
        <v>250</v>
      </c>
      <c r="C625" s="1669">
        <v>173.2</v>
      </c>
      <c r="D625" s="1669">
        <v>127.6</v>
      </c>
      <c r="E625" s="1650">
        <v>129.69999999999999</v>
      </c>
      <c r="F625" s="2384"/>
      <c r="G625" s="2385"/>
      <c r="H625" s="2385"/>
      <c r="I625" s="2386"/>
      <c r="J625" s="2386"/>
      <c r="K625" s="2387"/>
      <c r="L625" s="2387"/>
      <c r="M625" s="2387"/>
      <c r="N625" s="2322"/>
      <c r="O625" s="2248"/>
      <c r="P625" s="2248"/>
      <c r="Q625" s="2248"/>
      <c r="T625" s="2606"/>
      <c r="U625" s="2605"/>
      <c r="V625" s="2605"/>
      <c r="W625" s="2605"/>
      <c r="X625" s="2605"/>
      <c r="Y625" s="2605"/>
      <c r="Z625" s="2605"/>
      <c r="AA625" s="2605"/>
      <c r="AB625" s="2605"/>
      <c r="AC625" s="2605"/>
      <c r="AD625" s="2605"/>
      <c r="AE625" s="2352"/>
      <c r="AF625" s="2352"/>
    </row>
    <row r="626" spans="1:34">
      <c r="A626" s="1668" t="s">
        <v>1185</v>
      </c>
      <c r="B626" s="1669">
        <v>194</v>
      </c>
      <c r="C626" s="1669">
        <v>199.4</v>
      </c>
      <c r="D626" s="1669">
        <v>174.8</v>
      </c>
      <c r="E626" s="1650">
        <v>207.1</v>
      </c>
      <c r="F626" s="2384"/>
      <c r="G626" s="2385"/>
      <c r="H626" s="2385"/>
      <c r="I626" s="2386"/>
      <c r="J626" s="2386"/>
      <c r="K626" s="2387"/>
      <c r="L626" s="2387"/>
      <c r="M626" s="2387"/>
      <c r="N626" s="2322"/>
      <c r="O626" s="2248"/>
      <c r="P626" s="2248"/>
      <c r="Q626" s="2248"/>
      <c r="T626" s="2606"/>
    </row>
    <row r="627" spans="1:34">
      <c r="A627" s="1668" t="s">
        <v>1186</v>
      </c>
      <c r="B627" s="1669">
        <v>431</v>
      </c>
      <c r="C627" s="1669">
        <v>418.4</v>
      </c>
      <c r="D627" s="1669">
        <v>297.7</v>
      </c>
      <c r="E627" s="1650">
        <v>256.5</v>
      </c>
      <c r="F627" s="2384"/>
      <c r="G627" s="2385"/>
      <c r="H627" s="2385"/>
      <c r="I627" s="2386"/>
      <c r="J627" s="2386"/>
      <c r="K627" s="2387"/>
      <c r="L627" s="2387"/>
      <c r="M627" s="2387"/>
      <c r="N627" s="2322"/>
      <c r="O627" s="2248"/>
      <c r="P627" s="2248"/>
      <c r="Q627" s="2248"/>
      <c r="T627" s="2606"/>
    </row>
    <row r="628" spans="1:34">
      <c r="A628" s="1668" t="s">
        <v>1187</v>
      </c>
      <c r="B628" s="1669">
        <v>540</v>
      </c>
      <c r="C628" s="1669">
        <v>758.7</v>
      </c>
      <c r="D628" s="1669">
        <v>394.8</v>
      </c>
      <c r="E628" s="1650">
        <v>531.70000000000005</v>
      </c>
      <c r="F628" s="2384"/>
      <c r="G628" s="2385"/>
      <c r="H628" s="2385"/>
      <c r="I628" s="2386"/>
      <c r="J628" s="2386"/>
      <c r="K628" s="2387"/>
      <c r="L628" s="2387"/>
      <c r="M628" s="2387"/>
      <c r="N628" s="2322"/>
      <c r="O628" s="2248"/>
      <c r="P628" s="2248"/>
      <c r="Q628" s="2248"/>
      <c r="T628" s="2606"/>
    </row>
    <row r="629" spans="1:34">
      <c r="A629" s="1670" t="s">
        <v>1188</v>
      </c>
      <c r="B629" s="1671">
        <v>1249</v>
      </c>
      <c r="C629" s="1671">
        <v>876</v>
      </c>
      <c r="D629" s="1671">
        <v>481.3</v>
      </c>
      <c r="E629" s="1649">
        <v>652.19999999999993</v>
      </c>
      <c r="F629" s="2384"/>
      <c r="G629" s="2385"/>
      <c r="H629" s="2385"/>
      <c r="I629" s="2386"/>
      <c r="J629" s="2386"/>
      <c r="K629" s="2387"/>
      <c r="L629" s="2387"/>
      <c r="M629" s="2387"/>
      <c r="N629" s="2322"/>
      <c r="O629" s="2248"/>
      <c r="P629" s="2248"/>
      <c r="Q629" s="2248"/>
      <c r="T629" s="2606"/>
    </row>
    <row r="630" spans="1:34">
      <c r="A630" s="2168" t="s">
        <v>2018</v>
      </c>
      <c r="B630" s="2168"/>
      <c r="C630" s="2168"/>
      <c r="D630" s="2168"/>
      <c r="E630" s="2168"/>
      <c r="F630" s="2384"/>
      <c r="G630" s="2385"/>
      <c r="H630" s="2385"/>
      <c r="I630" s="2386"/>
      <c r="J630" s="2386"/>
      <c r="K630" s="2385"/>
      <c r="L630" s="2385"/>
      <c r="M630" s="2385"/>
      <c r="N630" s="2384"/>
      <c r="O630" s="2384"/>
      <c r="P630" s="2384"/>
      <c r="Q630" s="2384"/>
      <c r="R630" s="2322"/>
      <c r="S630" s="2593"/>
    </row>
    <row r="631" spans="1:34" s="1526" customFormat="1">
      <c r="A631" s="1497"/>
      <c r="B631" s="1663"/>
      <c r="C631" s="1663"/>
      <c r="D631" s="1663"/>
      <c r="E631" s="1663"/>
      <c r="F631" s="2384"/>
      <c r="G631" s="2385"/>
      <c r="H631" s="2385"/>
      <c r="I631" s="2386"/>
      <c r="J631" s="2386"/>
      <c r="K631" s="2385"/>
      <c r="L631" s="2385"/>
      <c r="M631" s="2385"/>
      <c r="N631" s="2420"/>
      <c r="O631" s="2420"/>
      <c r="P631" s="2420"/>
      <c r="Q631" s="2420"/>
      <c r="R631" s="2421"/>
      <c r="S631" s="2611"/>
      <c r="T631" s="2611"/>
      <c r="U631" s="2612"/>
      <c r="V631" s="2612"/>
      <c r="W631" s="2612"/>
      <c r="X631" s="2612"/>
      <c r="Y631" s="2612"/>
      <c r="Z631" s="2612"/>
      <c r="AA631" s="2612"/>
      <c r="AB631" s="2612"/>
      <c r="AC631" s="2612"/>
      <c r="AD631" s="2612"/>
      <c r="AE631" s="2422"/>
      <c r="AF631" s="2422"/>
      <c r="AG631" s="2424"/>
      <c r="AH631" s="2424"/>
    </row>
    <row r="632" spans="1:34" ht="15" customHeight="1">
      <c r="A632" s="2169" t="s">
        <v>2020</v>
      </c>
      <c r="B632" s="2169"/>
      <c r="C632" s="2169"/>
      <c r="D632" s="2169"/>
      <c r="E632" s="2169"/>
      <c r="F632" s="2500"/>
      <c r="G632" s="2399"/>
      <c r="H632" s="2399"/>
      <c r="I632" s="2501"/>
      <c r="J632" s="2501"/>
      <c r="K632" s="2399"/>
      <c r="L632" s="2399"/>
      <c r="M632" s="2399"/>
      <c r="N632" s="2500"/>
      <c r="O632" s="2500"/>
      <c r="P632" s="2500"/>
      <c r="Q632" s="2500"/>
      <c r="R632" s="2322"/>
      <c r="S632" s="2593"/>
    </row>
    <row r="633" spans="1:34">
      <c r="A633" s="1502" t="s">
        <v>2</v>
      </c>
      <c r="B633" s="1442">
        <v>2009</v>
      </c>
      <c r="C633" s="1442">
        <v>2010</v>
      </c>
      <c r="D633" s="1442">
        <v>2011</v>
      </c>
      <c r="E633" s="1442">
        <v>2012</v>
      </c>
      <c r="F633" s="2384"/>
      <c r="G633" s="2385"/>
      <c r="H633" s="2385"/>
      <c r="I633" s="2386"/>
      <c r="J633" s="2386"/>
      <c r="K633" s="2385"/>
      <c r="L633" s="2385"/>
      <c r="M633" s="2385"/>
      <c r="N633" s="2384"/>
      <c r="O633" s="2384"/>
      <c r="P633" s="2322"/>
      <c r="Q633" s="2248"/>
      <c r="T633" s="2606"/>
    </row>
    <row r="634" spans="1:34">
      <c r="A634" s="1435" t="s">
        <v>0</v>
      </c>
      <c r="B634" s="1504">
        <f>B635+B636</f>
        <v>2714613</v>
      </c>
      <c r="C634" s="1504">
        <v>1127777</v>
      </c>
      <c r="D634" s="1504">
        <v>1133637</v>
      </c>
      <c r="E634" s="1509">
        <f>E635+E636</f>
        <v>1094820</v>
      </c>
      <c r="F634" s="2384"/>
      <c r="G634" s="2385"/>
      <c r="H634" s="2385"/>
      <c r="I634" s="2386"/>
      <c r="J634" s="2386"/>
      <c r="K634" s="2385"/>
      <c r="L634" s="2385"/>
      <c r="M634" s="2385"/>
      <c r="N634" s="2384"/>
      <c r="O634" s="2384"/>
      <c r="P634" s="2322"/>
      <c r="Q634" s="2248"/>
      <c r="T634" s="2606"/>
    </row>
    <row r="635" spans="1:34">
      <c r="A635" s="1505" t="s">
        <v>1977</v>
      </c>
      <c r="B635" s="1500">
        <v>1132559</v>
      </c>
      <c r="C635" s="1500">
        <v>530499</v>
      </c>
      <c r="D635" s="1500">
        <v>453172</v>
      </c>
      <c r="E635" s="1672">
        <v>523463</v>
      </c>
      <c r="F635" s="2247"/>
      <c r="N635" s="2247"/>
      <c r="O635" s="2247"/>
      <c r="P635" s="2322"/>
      <c r="Q635" s="2248"/>
      <c r="T635" s="2606"/>
    </row>
    <row r="636" spans="1:34">
      <c r="A636" s="1506" t="s">
        <v>1514</v>
      </c>
      <c r="B636" s="1468">
        <v>1582054</v>
      </c>
      <c r="C636" s="1468">
        <v>597278</v>
      </c>
      <c r="D636" s="1468">
        <v>680465</v>
      </c>
      <c r="E636" s="1469">
        <v>571357</v>
      </c>
      <c r="F636" s="2247"/>
      <c r="N636" s="2247"/>
      <c r="O636" s="2247"/>
      <c r="P636" s="2322"/>
      <c r="Q636" s="2248"/>
      <c r="T636" s="2606"/>
    </row>
    <row r="637" spans="1:34">
      <c r="A637" s="1497" t="s">
        <v>1866</v>
      </c>
      <c r="B637" s="1425"/>
      <c r="C637" s="1425"/>
      <c r="D637" s="1425"/>
      <c r="E637" s="1425"/>
      <c r="F637" s="2247"/>
      <c r="N637" s="2247"/>
      <c r="O637" s="2247"/>
      <c r="P637" s="2247"/>
      <c r="Q637" s="2247"/>
      <c r="R637" s="2322"/>
      <c r="S637" s="2593"/>
    </row>
    <row r="638" spans="1:34">
      <c r="A638" s="1497"/>
      <c r="B638" s="1495"/>
      <c r="C638" s="1495"/>
      <c r="D638" s="1496"/>
      <c r="E638" s="1495"/>
      <c r="F638" s="2384"/>
      <c r="G638" s="2385"/>
      <c r="H638" s="2385"/>
      <c r="I638" s="2386"/>
      <c r="J638" s="2386"/>
      <c r="K638" s="2385"/>
      <c r="L638" s="2385"/>
      <c r="M638" s="2385"/>
      <c r="N638" s="2384"/>
      <c r="O638" s="2384"/>
      <c r="P638" s="2384"/>
      <c r="Q638" s="2384"/>
      <c r="R638" s="2322"/>
      <c r="S638" s="2593"/>
    </row>
    <row r="639" spans="1:34" ht="15" customHeight="1">
      <c r="A639" s="1617" t="s">
        <v>2021</v>
      </c>
      <c r="B639" s="1617"/>
      <c r="C639" s="1617"/>
      <c r="D639" s="1617"/>
      <c r="E639" s="1617"/>
      <c r="F639" s="2466"/>
      <c r="G639" s="2467"/>
      <c r="H639" s="2467"/>
      <c r="I639" s="2468"/>
      <c r="J639" s="2468"/>
      <c r="K639" s="2467"/>
      <c r="L639" s="2467"/>
      <c r="M639" s="2467"/>
      <c r="N639" s="2466"/>
      <c r="O639" s="2466"/>
      <c r="P639" s="2466"/>
      <c r="Q639" s="2466"/>
      <c r="R639" s="2322"/>
      <c r="S639" s="2593"/>
      <c r="T639" s="2593"/>
      <c r="U639" s="2593"/>
      <c r="V639" s="2593"/>
    </row>
    <row r="640" spans="1:34">
      <c r="A640" s="1531" t="s">
        <v>2022</v>
      </c>
      <c r="B640" s="1484" t="s">
        <v>22</v>
      </c>
      <c r="C640" s="1503" t="s">
        <v>1513</v>
      </c>
      <c r="D640" s="1503" t="s">
        <v>1514</v>
      </c>
      <c r="E640" s="1484" t="s">
        <v>18</v>
      </c>
      <c r="F640" s="2329"/>
      <c r="G640" s="2401"/>
      <c r="H640" s="2401"/>
      <c r="I640" s="2402"/>
      <c r="J640" s="2402"/>
      <c r="K640" s="2401"/>
      <c r="L640" s="2401"/>
      <c r="M640" s="2401"/>
      <c r="N640" s="2329"/>
      <c r="O640" s="2329"/>
      <c r="P640" s="2329"/>
      <c r="Q640" s="2329"/>
      <c r="R640" s="2502"/>
      <c r="S640" s="2620"/>
      <c r="T640" s="2620"/>
      <c r="U640" s="2620"/>
      <c r="V640" s="2621"/>
    </row>
    <row r="641" spans="1:34">
      <c r="A641" s="1545" t="s">
        <v>0</v>
      </c>
      <c r="B641" s="1509">
        <v>3267375</v>
      </c>
      <c r="C641" s="1509">
        <v>715452</v>
      </c>
      <c r="D641" s="1509">
        <v>1876427</v>
      </c>
      <c r="E641" s="1509">
        <v>675496</v>
      </c>
      <c r="F641" s="2410"/>
      <c r="G641" s="2411"/>
      <c r="H641" s="2411"/>
      <c r="I641" s="2412"/>
      <c r="J641" s="2412"/>
      <c r="K641" s="2411"/>
      <c r="L641" s="2411"/>
      <c r="M641" s="2411"/>
      <c r="N641" s="2410"/>
      <c r="O641" s="2410"/>
      <c r="P641" s="2410"/>
      <c r="Q641" s="2384"/>
      <c r="R641" s="2503"/>
      <c r="S641" s="2609"/>
      <c r="T641" s="2622"/>
      <c r="U641" s="2622"/>
      <c r="V641" s="2609"/>
    </row>
    <row r="642" spans="1:34">
      <c r="A642" s="1466" t="s">
        <v>2023</v>
      </c>
      <c r="B642" s="1509">
        <v>1848951</v>
      </c>
      <c r="C642" s="1672">
        <v>406207</v>
      </c>
      <c r="D642" s="1672">
        <v>1048038</v>
      </c>
      <c r="E642" s="1672">
        <v>394706</v>
      </c>
      <c r="F642" s="2417"/>
      <c r="G642" s="2418"/>
      <c r="H642" s="2418"/>
      <c r="I642" s="2419"/>
      <c r="J642" s="2419"/>
      <c r="K642" s="2418"/>
      <c r="L642" s="2418"/>
      <c r="M642" s="2418"/>
      <c r="N642" s="2417"/>
      <c r="O642" s="2417"/>
      <c r="P642" s="2417"/>
      <c r="Q642" s="2247"/>
      <c r="R642" s="2504"/>
      <c r="S642" s="2595"/>
      <c r="T642" s="2595"/>
      <c r="U642" s="2595"/>
      <c r="V642" s="2595"/>
    </row>
    <row r="643" spans="1:34">
      <c r="A643" s="1466" t="s">
        <v>2024</v>
      </c>
      <c r="B643" s="1509">
        <v>1404160</v>
      </c>
      <c r="C643" s="1672">
        <v>307026</v>
      </c>
      <c r="D643" s="1672">
        <v>816841</v>
      </c>
      <c r="E643" s="1672">
        <v>280293</v>
      </c>
      <c r="F643" s="2417"/>
      <c r="G643" s="2418"/>
      <c r="H643" s="2418"/>
      <c r="I643" s="2419"/>
      <c r="J643" s="2419"/>
      <c r="K643" s="2418"/>
      <c r="L643" s="2418"/>
      <c r="M643" s="2418"/>
      <c r="N643" s="2417"/>
      <c r="O643" s="2417"/>
      <c r="P643" s="2417"/>
      <c r="Q643" s="2247"/>
      <c r="R643" s="2505"/>
      <c r="S643" s="2595"/>
      <c r="T643" s="2596"/>
      <c r="U643" s="2596"/>
      <c r="V643" s="2596"/>
    </row>
    <row r="644" spans="1:34">
      <c r="A644" s="1549" t="s">
        <v>1994</v>
      </c>
      <c r="B644" s="1509">
        <v>14264</v>
      </c>
      <c r="C644" s="1672">
        <v>2219</v>
      </c>
      <c r="D644" s="1672">
        <v>11548</v>
      </c>
      <c r="E644" s="1672">
        <v>497</v>
      </c>
      <c r="F644" s="2417"/>
      <c r="G644" s="2418"/>
      <c r="H644" s="2418"/>
      <c r="I644" s="2419"/>
      <c r="J644" s="2419"/>
      <c r="K644" s="2418"/>
      <c r="L644" s="2418"/>
      <c r="M644" s="2418"/>
      <c r="N644" s="2417"/>
      <c r="O644" s="2417"/>
      <c r="P644" s="2417"/>
      <c r="Q644" s="2247"/>
      <c r="R644" s="2505"/>
      <c r="S644" s="2595"/>
      <c r="T644" s="2596"/>
      <c r="U644" s="2596"/>
      <c r="V644" s="2596"/>
    </row>
    <row r="645" spans="1:34">
      <c r="A645" s="1497" t="s">
        <v>1866</v>
      </c>
      <c r="B645" s="1673"/>
      <c r="C645" s="1673"/>
      <c r="D645" s="1673"/>
      <c r="E645" s="1673"/>
      <c r="F645" s="2506"/>
      <c r="G645" s="2507"/>
      <c r="H645" s="2507"/>
      <c r="I645" s="2508"/>
      <c r="J645" s="2508"/>
      <c r="K645" s="2507"/>
      <c r="L645" s="2507"/>
      <c r="M645" s="2507"/>
      <c r="N645" s="2506"/>
      <c r="O645" s="2506"/>
      <c r="P645" s="2506"/>
      <c r="Q645" s="2506"/>
      <c r="R645" s="2322"/>
      <c r="S645" s="2593"/>
      <c r="T645" s="2593"/>
      <c r="U645" s="2593"/>
      <c r="V645" s="2593"/>
    </row>
    <row r="646" spans="1:34">
      <c r="A646" s="1674"/>
      <c r="B646" s="1675"/>
      <c r="C646" s="1675"/>
      <c r="D646" s="1676"/>
      <c r="E646" s="1675"/>
      <c r="F646" s="2509"/>
      <c r="G646" s="2510"/>
      <c r="H646" s="2510"/>
      <c r="I646" s="2511"/>
      <c r="J646" s="2511"/>
      <c r="K646" s="2510"/>
      <c r="L646" s="2510"/>
      <c r="M646" s="2510"/>
      <c r="N646" s="2509"/>
      <c r="O646" s="2509"/>
      <c r="P646" s="2509"/>
      <c r="Q646" s="2509"/>
      <c r="R646" s="2322"/>
      <c r="S646" s="2593"/>
      <c r="T646" s="2593"/>
      <c r="U646" s="2593"/>
      <c r="V646" s="2593"/>
    </row>
    <row r="647" spans="1:34">
      <c r="A647" s="1390" t="s">
        <v>2025</v>
      </c>
      <c r="B647" s="1495"/>
      <c r="C647" s="1495"/>
      <c r="D647" s="1496"/>
      <c r="E647" s="1476"/>
      <c r="F647" s="2384"/>
      <c r="G647" s="2385"/>
      <c r="H647" s="2385"/>
      <c r="I647" s="2386"/>
      <c r="J647" s="2386"/>
      <c r="K647" s="2385"/>
      <c r="L647" s="2385"/>
      <c r="M647" s="2385"/>
      <c r="N647" s="2384"/>
      <c r="O647" s="2384"/>
      <c r="P647" s="2384"/>
      <c r="Q647" s="2384"/>
      <c r="S647" s="2593"/>
    </row>
    <row r="648" spans="1:34">
      <c r="A648" s="1502" t="s">
        <v>2</v>
      </c>
      <c r="B648" s="1503">
        <v>2005</v>
      </c>
      <c r="C648" s="1442">
        <v>2010</v>
      </c>
      <c r="D648" s="1442">
        <v>2011</v>
      </c>
      <c r="E648" s="1442">
        <v>2012</v>
      </c>
      <c r="F648" s="2384"/>
      <c r="G648" s="2385"/>
      <c r="H648" s="2385"/>
      <c r="I648" s="2386"/>
      <c r="J648" s="2386"/>
      <c r="K648" s="2385"/>
      <c r="L648" s="2385"/>
      <c r="M648" s="2385"/>
      <c r="N648" s="2384"/>
      <c r="O648" s="2384"/>
      <c r="P648" s="2322"/>
      <c r="Q648" s="2248"/>
      <c r="T648" s="2606"/>
    </row>
    <row r="649" spans="1:34">
      <c r="A649" s="1435" t="s">
        <v>0</v>
      </c>
      <c r="B649" s="1476">
        <f>B650+B651</f>
        <v>201992</v>
      </c>
      <c r="C649" s="1476">
        <v>124613</v>
      </c>
      <c r="D649" s="1476">
        <f>+D650+D651</f>
        <v>98817</v>
      </c>
      <c r="E649" s="1677">
        <f>E650+E651</f>
        <v>68577</v>
      </c>
      <c r="F649" s="2384"/>
      <c r="G649" s="2385"/>
      <c r="H649" s="2385"/>
      <c r="I649" s="2386"/>
      <c r="J649" s="2386"/>
      <c r="K649" s="2385"/>
      <c r="L649" s="2385"/>
      <c r="M649" s="2385"/>
      <c r="N649" s="2384"/>
      <c r="O649" s="2384"/>
      <c r="P649" s="2322"/>
      <c r="Q649" s="2248"/>
      <c r="T649" s="2606"/>
    </row>
    <row r="650" spans="1:34">
      <c r="A650" s="1505" t="s">
        <v>1977</v>
      </c>
      <c r="B650" s="1678">
        <v>175365</v>
      </c>
      <c r="C650" s="1678">
        <v>74017</v>
      </c>
      <c r="D650" s="1678">
        <f>20750+33591</f>
        <v>54341</v>
      </c>
      <c r="E650" s="1679">
        <v>47100</v>
      </c>
      <c r="F650" s="2369"/>
      <c r="G650" s="2370"/>
      <c r="H650" s="2370"/>
      <c r="I650" s="2371"/>
      <c r="J650" s="2371"/>
      <c r="K650" s="2370"/>
      <c r="L650" s="2370"/>
      <c r="M650" s="2370"/>
      <c r="N650" s="2369"/>
      <c r="O650" s="2369"/>
      <c r="P650" s="2322"/>
      <c r="Q650" s="2248"/>
      <c r="T650" s="2606"/>
    </row>
    <row r="651" spans="1:34">
      <c r="A651" s="1506" t="s">
        <v>1514</v>
      </c>
      <c r="B651" s="1659">
        <v>26627</v>
      </c>
      <c r="C651" s="1659">
        <v>50596</v>
      </c>
      <c r="D651" s="1659">
        <v>44476</v>
      </c>
      <c r="E651" s="1680">
        <v>21477</v>
      </c>
      <c r="F651" s="2369"/>
      <c r="G651" s="2370"/>
      <c r="H651" s="2370"/>
      <c r="I651" s="2371"/>
      <c r="J651" s="2371"/>
      <c r="K651" s="2370"/>
      <c r="L651" s="2370"/>
      <c r="M651" s="2370"/>
      <c r="N651" s="2369"/>
      <c r="O651" s="2369"/>
      <c r="P651" s="2322"/>
      <c r="Q651" s="2248"/>
      <c r="T651" s="2606"/>
    </row>
    <row r="652" spans="1:34" s="1526" customFormat="1">
      <c r="A652" s="1497" t="s">
        <v>1866</v>
      </c>
      <c r="B652" s="1532"/>
      <c r="C652" s="1425"/>
      <c r="D652" s="1678"/>
      <c r="E652" s="1532"/>
      <c r="F652" s="2247"/>
      <c r="G652" s="2350"/>
      <c r="H652" s="2350"/>
      <c r="I652" s="2351"/>
      <c r="J652" s="2351"/>
      <c r="K652" s="2350"/>
      <c r="L652" s="2350"/>
      <c r="M652" s="2350"/>
      <c r="N652" s="2499"/>
      <c r="O652" s="2499"/>
      <c r="P652" s="2499"/>
      <c r="Q652" s="2499"/>
      <c r="R652" s="2421"/>
      <c r="S652" s="2611"/>
      <c r="T652" s="2611"/>
      <c r="U652" s="2612"/>
      <c r="V652" s="2612"/>
      <c r="W652" s="2612"/>
      <c r="X652" s="2612"/>
      <c r="Y652" s="2612"/>
      <c r="Z652" s="2612"/>
      <c r="AA652" s="2612"/>
      <c r="AB652" s="2612"/>
      <c r="AC652" s="2612"/>
      <c r="AD652" s="2612"/>
      <c r="AE652" s="2422"/>
      <c r="AF652" s="2422"/>
      <c r="AG652" s="2424"/>
      <c r="AH652" s="2424"/>
    </row>
    <row r="653" spans="1:34">
      <c r="B653" s="1495"/>
      <c r="C653" s="1495"/>
      <c r="D653" s="1496"/>
      <c r="E653" s="1495"/>
      <c r="F653" s="2384"/>
      <c r="G653" s="2385"/>
      <c r="H653" s="2385"/>
      <c r="I653" s="2386"/>
      <c r="J653" s="2386"/>
      <c r="K653" s="2385"/>
      <c r="L653" s="2385"/>
      <c r="M653" s="2385"/>
      <c r="N653" s="2384"/>
      <c r="O653" s="2384"/>
      <c r="P653" s="2384"/>
      <c r="Q653" s="2384"/>
      <c r="S653" s="2593"/>
    </row>
    <row r="654" spans="1:34">
      <c r="A654" s="1458" t="s">
        <v>2026</v>
      </c>
      <c r="B654" s="1495"/>
      <c r="C654" s="1495"/>
      <c r="D654" s="1496"/>
      <c r="E654" s="1495"/>
      <c r="F654" s="2384"/>
      <c r="G654" s="2385"/>
      <c r="H654" s="2385"/>
      <c r="I654" s="2386"/>
      <c r="J654" s="2386"/>
      <c r="K654" s="2385"/>
      <c r="L654" s="2385"/>
      <c r="M654" s="2385"/>
      <c r="N654" s="2384"/>
      <c r="O654" s="2384"/>
      <c r="P654" s="2384"/>
      <c r="Q654" s="2384"/>
      <c r="S654" s="2593"/>
    </row>
    <row r="655" spans="1:34" s="1412" customFormat="1">
      <c r="A655" s="1458"/>
      <c r="B655" s="1495"/>
      <c r="C655" s="1495"/>
      <c r="D655" s="1496"/>
      <c r="E655" s="1495"/>
      <c r="F655" s="2384"/>
      <c r="G655" s="2385"/>
      <c r="H655" s="2385"/>
      <c r="I655" s="2386"/>
      <c r="J655" s="2386"/>
      <c r="K655" s="2385"/>
      <c r="L655" s="2385"/>
      <c r="M655" s="2385"/>
      <c r="N655" s="2384"/>
      <c r="O655" s="2384"/>
      <c r="P655" s="2384"/>
      <c r="Q655" s="2384"/>
      <c r="R655" s="2322"/>
      <c r="S655" s="2593"/>
      <c r="T655" s="2593"/>
      <c r="U655" s="2603"/>
      <c r="V655" s="2603"/>
      <c r="W655" s="2603"/>
      <c r="X655" s="2603"/>
      <c r="Y655" s="2603"/>
      <c r="Z655" s="2603"/>
      <c r="AA655" s="2603"/>
      <c r="AB655" s="2603"/>
      <c r="AC655" s="2603"/>
      <c r="AD655" s="2603"/>
      <c r="AE655" s="2367"/>
      <c r="AF655" s="2367"/>
      <c r="AG655" s="2368"/>
      <c r="AH655" s="2368"/>
    </row>
    <row r="656" spans="1:34" ht="72.75" customHeight="1">
      <c r="A656" s="2161" t="s">
        <v>2027</v>
      </c>
      <c r="B656" s="2162"/>
      <c r="C656" s="2162"/>
      <c r="D656" s="2162"/>
      <c r="E656" s="2162"/>
      <c r="F656" s="2512"/>
      <c r="G656" s="2513"/>
      <c r="H656" s="2513"/>
      <c r="I656" s="2514"/>
      <c r="J656" s="2514"/>
      <c r="K656" s="2513"/>
      <c r="L656" s="2513"/>
      <c r="M656" s="2513"/>
      <c r="N656" s="2512"/>
      <c r="O656" s="2512"/>
      <c r="P656" s="2512"/>
      <c r="Q656" s="2512"/>
      <c r="S656" s="2593"/>
    </row>
    <row r="657" spans="1:32">
      <c r="A657" s="1390" t="s">
        <v>2028</v>
      </c>
      <c r="B657" s="1437"/>
      <c r="C657" s="1437"/>
      <c r="D657" s="1437"/>
      <c r="E657" s="1437"/>
      <c r="F657" s="2442"/>
      <c r="G657" s="2426"/>
      <c r="H657" s="2426"/>
      <c r="I657" s="2469"/>
      <c r="J657" s="2469"/>
      <c r="K657" s="2426"/>
      <c r="L657" s="2426"/>
      <c r="M657" s="2426"/>
      <c r="N657" s="2442"/>
      <c r="O657" s="2442"/>
      <c r="P657" s="2442"/>
      <c r="Q657" s="2442"/>
      <c r="S657" s="2599"/>
    </row>
    <row r="658" spans="1:32">
      <c r="A658" s="1438" t="s">
        <v>1820</v>
      </c>
      <c r="B658" s="1439"/>
      <c r="C658" s="1439"/>
      <c r="D658" s="1440"/>
      <c r="E658" s="1439"/>
      <c r="F658" s="2384"/>
      <c r="H658" s="2515" t="s">
        <v>2029</v>
      </c>
      <c r="I658" s="2385"/>
      <c r="J658" s="2385"/>
      <c r="K658" s="2385"/>
      <c r="L658" s="2385"/>
      <c r="M658" s="2385"/>
      <c r="N658" s="2384"/>
      <c r="O658" s="2384"/>
      <c r="P658" s="2384"/>
      <c r="Q658" s="2384"/>
      <c r="S658" s="2593"/>
      <c r="U658" s="2605"/>
      <c r="V658" s="2605"/>
      <c r="W658" s="2605"/>
      <c r="X658" s="2605"/>
      <c r="Y658" s="2605"/>
      <c r="Z658" s="2605"/>
      <c r="AA658" s="2605"/>
      <c r="AB658" s="2605"/>
      <c r="AC658" s="2605"/>
      <c r="AD658" s="2605"/>
      <c r="AE658" s="2352"/>
      <c r="AF658" s="2352"/>
    </row>
    <row r="659" spans="1:32">
      <c r="A659" s="1531" t="s">
        <v>306</v>
      </c>
      <c r="B659" s="1503">
        <v>2005</v>
      </c>
      <c r="C659" s="1442">
        <v>2010</v>
      </c>
      <c r="D659" s="1442">
        <v>2011</v>
      </c>
      <c r="E659" s="1442">
        <v>2012</v>
      </c>
      <c r="G659" s="2426">
        <v>2005</v>
      </c>
      <c r="H659" s="2426">
        <v>2006</v>
      </c>
      <c r="I659" s="2426">
        <v>2007</v>
      </c>
      <c r="J659" s="2426">
        <v>2008</v>
      </c>
      <c r="K659" s="2385">
        <v>2009</v>
      </c>
      <c r="L659" s="2385">
        <v>2010</v>
      </c>
      <c r="M659" s="2385">
        <v>2011</v>
      </c>
      <c r="N659" s="2384">
        <v>2012</v>
      </c>
      <c r="O659" s="2384"/>
      <c r="P659" s="2248"/>
      <c r="Q659" s="2248"/>
      <c r="T659" s="2606"/>
      <c r="U659" s="2605"/>
      <c r="V659" s="2605"/>
      <c r="W659" s="2605"/>
      <c r="X659" s="2605"/>
      <c r="Y659" s="2605"/>
      <c r="Z659" s="2605"/>
      <c r="AA659" s="2605"/>
      <c r="AB659" s="2605"/>
      <c r="AC659" s="2605"/>
      <c r="AD659" s="2605"/>
      <c r="AE659" s="2352"/>
      <c r="AF659" s="2352"/>
    </row>
    <row r="660" spans="1:32">
      <c r="A660" s="1608" t="s">
        <v>0</v>
      </c>
      <c r="B660" s="1465">
        <f>SUM(B661:B666)</f>
        <v>3317478.898</v>
      </c>
      <c r="C660" s="1465">
        <f>SUM(C661:C666)</f>
        <v>6705979.0100000007</v>
      </c>
      <c r="D660" s="1465">
        <f>SUM(D661:D666)</f>
        <v>8275498.2359999986</v>
      </c>
      <c r="E660" s="1681">
        <v>8424456.3300000001</v>
      </c>
      <c r="G660" s="2385">
        <f>SUM(G661:G666)</f>
        <v>3317478.898</v>
      </c>
      <c r="H660" s="2385">
        <v>3627429</v>
      </c>
      <c r="I660" s="2385">
        <v>4432513</v>
      </c>
      <c r="J660" s="2385">
        <f>SUM(J661:J666)</f>
        <v>5679424.5659999996</v>
      </c>
      <c r="K660" s="2385">
        <f>SUM(K661:K666)</f>
        <v>6395952.8669999996</v>
      </c>
      <c r="L660" s="2385">
        <f>SUM(L661:L666)</f>
        <v>6705979.0100000007</v>
      </c>
      <c r="M660" s="2385">
        <f>SUM(M661:M666)</f>
        <v>8275498.2359999986</v>
      </c>
      <c r="N660" s="2410">
        <v>8424456.3300000001</v>
      </c>
      <c r="O660" s="2384"/>
      <c r="P660" s="2248"/>
      <c r="Q660" s="2248"/>
      <c r="T660" s="2606"/>
      <c r="U660" s="2605"/>
      <c r="V660" s="2605"/>
      <c r="W660" s="2605"/>
      <c r="X660" s="2605"/>
      <c r="Y660" s="2605"/>
      <c r="Z660" s="2605"/>
      <c r="AA660" s="2605"/>
      <c r="AB660" s="2605"/>
      <c r="AC660" s="2605"/>
      <c r="AD660" s="2605"/>
      <c r="AE660" s="2352"/>
      <c r="AF660" s="2352"/>
    </row>
    <row r="661" spans="1:32" ht="15" customHeight="1">
      <c r="A661" s="1682" t="s">
        <v>2030</v>
      </c>
      <c r="B661" s="1425">
        <v>980135.86600000004</v>
      </c>
      <c r="C661" s="1425">
        <v>1891752.6410000001</v>
      </c>
      <c r="D661" s="1425">
        <v>2186142.301</v>
      </c>
      <c r="E661" s="1683">
        <v>2381700.0619999999</v>
      </c>
      <c r="G661" s="2350">
        <v>980135.86600000004</v>
      </c>
      <c r="H661" s="2350">
        <v>1131258</v>
      </c>
      <c r="I661" s="2350">
        <v>1376242</v>
      </c>
      <c r="J661" s="2350">
        <v>1812450.922</v>
      </c>
      <c r="K661" s="2350">
        <v>1784291</v>
      </c>
      <c r="L661" s="2350">
        <v>1891752.6410000001</v>
      </c>
      <c r="M661" s="2350">
        <v>2186142.301</v>
      </c>
      <c r="N661" s="2423">
        <v>2381700.0619999999</v>
      </c>
      <c r="O661" s="2247"/>
      <c r="P661" s="2248"/>
      <c r="Q661" s="2248"/>
      <c r="T661" s="2606"/>
      <c r="U661" s="2605"/>
      <c r="V661" s="2605"/>
      <c r="W661" s="2605"/>
      <c r="X661" s="2605"/>
      <c r="Y661" s="2605"/>
      <c r="Z661" s="2605"/>
      <c r="AA661" s="2605"/>
      <c r="AB661" s="2605"/>
      <c r="AC661" s="2605"/>
      <c r="AD661" s="2605"/>
      <c r="AE661" s="2352"/>
      <c r="AF661" s="2352"/>
    </row>
    <row r="662" spans="1:32">
      <c r="A662" s="1682" t="s">
        <v>1014</v>
      </c>
      <c r="B662" s="1425">
        <v>1257529.023</v>
      </c>
      <c r="C662" s="1425">
        <v>2816472.6830000002</v>
      </c>
      <c r="D662" s="1425">
        <v>3635564.1039999998</v>
      </c>
      <c r="E662" s="1683">
        <v>3390702.338</v>
      </c>
      <c r="G662" s="2350">
        <v>1257529.023</v>
      </c>
      <c r="H662" s="2350">
        <v>1292094</v>
      </c>
      <c r="I662" s="2350">
        <v>1745738</v>
      </c>
      <c r="J662" s="2370">
        <v>2043673.6640000001</v>
      </c>
      <c r="K662" s="2370">
        <v>2869275.6910000001</v>
      </c>
      <c r="L662" s="2350">
        <v>2816472.6830000002</v>
      </c>
      <c r="M662" s="2350">
        <v>3635564.1039999998</v>
      </c>
      <c r="N662" s="2423">
        <v>3390702.338</v>
      </c>
      <c r="O662" s="2247"/>
      <c r="P662" s="2248"/>
      <c r="Q662" s="2248"/>
      <c r="T662" s="2606"/>
      <c r="U662" s="2605"/>
      <c r="V662" s="2605"/>
      <c r="W662" s="2605"/>
      <c r="X662" s="2605"/>
      <c r="Y662" s="2605"/>
      <c r="Z662" s="2605"/>
      <c r="AA662" s="2605"/>
      <c r="AB662" s="2605"/>
      <c r="AC662" s="2605"/>
      <c r="AD662" s="2605"/>
      <c r="AE662" s="2352"/>
      <c r="AF662" s="2352"/>
    </row>
    <row r="663" spans="1:32">
      <c r="A663" s="1682" t="s">
        <v>2031</v>
      </c>
      <c r="B663" s="1425">
        <v>182638.47</v>
      </c>
      <c r="C663" s="1425">
        <v>328253.20500000002</v>
      </c>
      <c r="D663" s="1425">
        <v>509402.06300000002</v>
      </c>
      <c r="E663" s="1683">
        <v>474722.04399999999</v>
      </c>
      <c r="G663" s="2350">
        <v>182638.47</v>
      </c>
      <c r="H663" s="2350">
        <v>236937</v>
      </c>
      <c r="I663" s="2350">
        <v>210909</v>
      </c>
      <c r="J663" s="2350">
        <v>480983.41399999999</v>
      </c>
      <c r="K663" s="2350">
        <v>268107.875</v>
      </c>
      <c r="L663" s="2350">
        <v>328253.20500000002</v>
      </c>
      <c r="M663" s="2350">
        <v>509402.06300000002</v>
      </c>
      <c r="N663" s="2423">
        <v>474722.04399999999</v>
      </c>
      <c r="O663" s="2247"/>
      <c r="P663" s="2248"/>
      <c r="Q663" s="2248"/>
      <c r="T663" s="2606"/>
      <c r="U663" s="2605"/>
      <c r="V663" s="2605"/>
      <c r="W663" s="2605"/>
      <c r="X663" s="2605"/>
      <c r="Y663" s="2605"/>
      <c r="Z663" s="2605"/>
      <c r="AA663" s="2605"/>
      <c r="AB663" s="2605"/>
      <c r="AC663" s="2605"/>
      <c r="AD663" s="2605"/>
      <c r="AE663" s="2352"/>
      <c r="AF663" s="2352"/>
    </row>
    <row r="664" spans="1:32">
      <c r="A664" s="1682" t="s">
        <v>1016</v>
      </c>
      <c r="B664" s="1425">
        <v>812331.84400000004</v>
      </c>
      <c r="C664" s="1425">
        <v>1581915.9750000001</v>
      </c>
      <c r="D664" s="1425">
        <v>1859381.7209999999</v>
      </c>
      <c r="E664" s="1683">
        <v>2077840.987</v>
      </c>
      <c r="G664" s="2350">
        <v>812331.84400000004</v>
      </c>
      <c r="H664" s="2350">
        <v>909293</v>
      </c>
      <c r="I664" s="2350">
        <v>1041872</v>
      </c>
      <c r="J664" s="2350">
        <v>1260677.281</v>
      </c>
      <c r="K664" s="2350">
        <v>1408732.8770000001</v>
      </c>
      <c r="L664" s="2350">
        <v>1581915.9750000001</v>
      </c>
      <c r="M664" s="2350">
        <v>1859381.7209999999</v>
      </c>
      <c r="N664" s="2423">
        <v>2077840.987</v>
      </c>
      <c r="O664" s="2247"/>
      <c r="P664" s="2248"/>
      <c r="Q664" s="2248"/>
      <c r="T664" s="2606"/>
      <c r="U664" s="2605"/>
      <c r="V664" s="2605"/>
      <c r="W664" s="2605"/>
      <c r="X664" s="2605"/>
      <c r="Y664" s="2605"/>
      <c r="Z664" s="2605"/>
      <c r="AA664" s="2605"/>
      <c r="AB664" s="2605"/>
      <c r="AC664" s="2605"/>
      <c r="AD664" s="2605"/>
      <c r="AE664" s="2352"/>
      <c r="AF664" s="2352"/>
    </row>
    <row r="665" spans="1:32">
      <c r="A665" s="1682" t="s">
        <v>2032</v>
      </c>
      <c r="B665" s="1425">
        <v>61319.928</v>
      </c>
      <c r="C665" s="1425">
        <v>52727.815000000002</v>
      </c>
      <c r="D665" s="1425">
        <v>55943.565999999999</v>
      </c>
      <c r="E665" s="1683">
        <v>74646.774999999994</v>
      </c>
      <c r="G665" s="2350">
        <v>61319.928</v>
      </c>
      <c r="H665" s="2350">
        <v>34600</v>
      </c>
      <c r="I665" s="2350">
        <v>33595</v>
      </c>
      <c r="J665" s="2350">
        <v>54407.947999999997</v>
      </c>
      <c r="K665" s="2350">
        <v>38647.900999999998</v>
      </c>
      <c r="L665" s="2350">
        <v>52727.815000000002</v>
      </c>
      <c r="M665" s="2350">
        <v>55943.565999999999</v>
      </c>
      <c r="N665" s="2423">
        <v>74646.774999999994</v>
      </c>
      <c r="O665" s="2247"/>
      <c r="P665" s="2248"/>
      <c r="Q665" s="2248"/>
      <c r="T665" s="2606"/>
      <c r="U665" s="2605"/>
      <c r="V665" s="2605"/>
      <c r="W665" s="2605"/>
      <c r="X665" s="2605"/>
      <c r="Y665" s="2605"/>
      <c r="Z665" s="2605"/>
      <c r="AA665" s="2605"/>
      <c r="AB665" s="2605"/>
      <c r="AC665" s="2605"/>
      <c r="AD665" s="2605"/>
      <c r="AE665" s="2352"/>
      <c r="AF665" s="2352"/>
    </row>
    <row r="666" spans="1:32">
      <c r="A666" s="1684" t="s">
        <v>2033</v>
      </c>
      <c r="B666" s="1468">
        <v>23523.767</v>
      </c>
      <c r="C666" s="1425">
        <v>34856.690999999999</v>
      </c>
      <c r="D666" s="1425">
        <v>29064.481</v>
      </c>
      <c r="E666" s="1425">
        <v>24844.124</v>
      </c>
      <c r="G666" s="2350">
        <v>23523.767</v>
      </c>
      <c r="H666" s="2370">
        <v>23247</v>
      </c>
      <c r="I666" s="2370">
        <v>24157</v>
      </c>
      <c r="J666" s="2350">
        <v>27231.337</v>
      </c>
      <c r="K666" s="2350">
        <v>26897.523000000001</v>
      </c>
      <c r="L666" s="2350">
        <v>34856.690999999999</v>
      </c>
      <c r="M666" s="2350">
        <v>29064.481</v>
      </c>
      <c r="N666" s="2423">
        <v>24844.124</v>
      </c>
      <c r="O666" s="2247"/>
      <c r="P666" s="2248"/>
      <c r="Q666" s="2248"/>
      <c r="T666" s="2606"/>
      <c r="U666" s="2605"/>
      <c r="V666" s="2605"/>
      <c r="W666" s="2605"/>
      <c r="X666" s="2605"/>
      <c r="Y666" s="2605"/>
      <c r="Z666" s="2605"/>
      <c r="AA666" s="2605"/>
      <c r="AB666" s="2605"/>
      <c r="AC666" s="2605"/>
      <c r="AD666" s="2605"/>
      <c r="AE666" s="2352"/>
      <c r="AF666" s="2352"/>
    </row>
    <row r="667" spans="1:32">
      <c r="A667" s="1455" t="s">
        <v>929</v>
      </c>
      <c r="B667" s="1465"/>
      <c r="C667" s="1465"/>
      <c r="D667" s="1465"/>
      <c r="E667" s="1465"/>
      <c r="F667" s="2384"/>
      <c r="G667" s="2385"/>
      <c r="H667" s="2385"/>
      <c r="I667" s="2385"/>
      <c r="J667" s="2385"/>
      <c r="K667" s="2385"/>
      <c r="L667" s="2387"/>
      <c r="M667" s="2387"/>
      <c r="N667" s="2384"/>
      <c r="O667" s="2384"/>
      <c r="P667" s="2384"/>
      <c r="Q667" s="2384"/>
      <c r="U667" s="2605"/>
      <c r="V667" s="2605"/>
      <c r="W667" s="2605"/>
      <c r="X667" s="2605"/>
      <c r="Y667" s="2605"/>
      <c r="Z667" s="2605"/>
      <c r="AA667" s="2605"/>
      <c r="AB667" s="2605"/>
      <c r="AC667" s="2605"/>
      <c r="AD667" s="2605"/>
      <c r="AE667" s="2352"/>
      <c r="AF667" s="2352"/>
    </row>
    <row r="668" spans="1:32">
      <c r="C668" s="1392"/>
      <c r="D668" s="1391"/>
      <c r="F668" s="2247"/>
      <c r="I668" s="2350"/>
      <c r="J668" s="2370"/>
      <c r="L668" s="2387"/>
      <c r="M668" s="2387"/>
      <c r="N668" s="2247"/>
      <c r="O668" s="2247"/>
      <c r="P668" s="2247"/>
      <c r="Q668" s="2247"/>
      <c r="U668" s="2605"/>
      <c r="V668" s="2605"/>
      <c r="W668" s="2605"/>
      <c r="X668" s="2605"/>
      <c r="Y668" s="2605"/>
      <c r="Z668" s="2605"/>
      <c r="AA668" s="2605"/>
      <c r="AB668" s="2605"/>
      <c r="AC668" s="2605"/>
      <c r="AD668" s="2605"/>
      <c r="AE668" s="2352"/>
      <c r="AF668" s="2352"/>
    </row>
    <row r="669" spans="1:32">
      <c r="A669" s="1390" t="s">
        <v>2034</v>
      </c>
      <c r="B669" s="1437"/>
      <c r="C669" s="1437"/>
      <c r="D669" s="1437"/>
      <c r="E669" s="1437"/>
      <c r="F669" s="2442"/>
      <c r="G669" s="2426"/>
      <c r="H669" s="2426"/>
      <c r="I669" s="2426"/>
      <c r="J669" s="2426"/>
      <c r="K669" s="2426"/>
      <c r="L669" s="2387"/>
      <c r="M669" s="2387"/>
      <c r="N669" s="2442"/>
      <c r="O669" s="2442"/>
      <c r="P669" s="2442"/>
      <c r="Q669" s="2442"/>
      <c r="U669" s="2605"/>
      <c r="V669" s="2605"/>
      <c r="W669" s="2605"/>
      <c r="X669" s="2605"/>
      <c r="Y669" s="2605"/>
      <c r="Z669" s="2605"/>
      <c r="AA669" s="2605"/>
      <c r="AB669" s="2605"/>
      <c r="AC669" s="2605"/>
      <c r="AD669" s="2605"/>
      <c r="AE669" s="2352"/>
      <c r="AF669" s="2352"/>
    </row>
    <row r="670" spans="1:32">
      <c r="A670" s="1438" t="s">
        <v>1820</v>
      </c>
      <c r="B670" s="1439"/>
      <c r="C670" s="1440"/>
      <c r="D670" s="1439"/>
      <c r="E670" s="1495"/>
      <c r="F670" s="2384"/>
      <c r="H670" s="2515" t="s">
        <v>2035</v>
      </c>
      <c r="I670" s="2385"/>
      <c r="J670" s="2385"/>
      <c r="K670" s="2426"/>
      <c r="L670" s="2385"/>
      <c r="M670" s="2387"/>
      <c r="N670" s="2248"/>
      <c r="O670" s="2384"/>
      <c r="P670" s="2384"/>
      <c r="Q670" s="2384"/>
      <c r="U670" s="2605"/>
      <c r="V670" s="2605"/>
      <c r="W670" s="2605"/>
      <c r="X670" s="2605"/>
      <c r="Y670" s="2605"/>
      <c r="Z670" s="2605"/>
      <c r="AA670" s="2605"/>
      <c r="AB670" s="2605"/>
      <c r="AC670" s="2605"/>
      <c r="AD670" s="2605"/>
      <c r="AE670" s="2352"/>
      <c r="AF670" s="2352"/>
    </row>
    <row r="671" spans="1:32">
      <c r="A671" s="1531" t="s">
        <v>306</v>
      </c>
      <c r="B671" s="1503">
        <v>2005</v>
      </c>
      <c r="C671" s="1442">
        <v>2010</v>
      </c>
      <c r="D671" s="1442">
        <v>2011</v>
      </c>
      <c r="E671" s="1442">
        <v>2012</v>
      </c>
      <c r="G671" s="2426">
        <v>2005</v>
      </c>
      <c r="H671" s="2426">
        <v>2006</v>
      </c>
      <c r="I671" s="2426">
        <v>2007</v>
      </c>
      <c r="J671" s="2426">
        <v>2008</v>
      </c>
      <c r="K671" s="2385">
        <v>2009</v>
      </c>
      <c r="L671" s="2385">
        <v>2010</v>
      </c>
      <c r="M671" s="2385">
        <v>2011</v>
      </c>
      <c r="N671" s="2384">
        <v>2012</v>
      </c>
      <c r="O671" s="2384"/>
      <c r="P671" s="2248"/>
      <c r="Q671" s="2248"/>
      <c r="T671" s="2606"/>
      <c r="U671" s="2605"/>
      <c r="V671" s="2605"/>
      <c r="W671" s="2605"/>
      <c r="X671" s="2605"/>
      <c r="Y671" s="2605"/>
      <c r="Z671" s="2605"/>
      <c r="AA671" s="2605"/>
      <c r="AB671" s="2605"/>
      <c r="AC671" s="2605"/>
      <c r="AD671" s="2605"/>
      <c r="AE671" s="2352"/>
      <c r="AF671" s="2352"/>
    </row>
    <row r="672" spans="1:32">
      <c r="A672" s="1608" t="s">
        <v>0</v>
      </c>
      <c r="B672" s="1465">
        <f>SUM(B673:B678)</f>
        <v>293298.484</v>
      </c>
      <c r="C672" s="1465">
        <f>SUM(C673:C678)</f>
        <v>561997.4709999999</v>
      </c>
      <c r="D672" s="1465">
        <f>SUM(D673:D678)</f>
        <v>584834.62800000003</v>
      </c>
      <c r="E672" s="1681">
        <v>617929.80200000003</v>
      </c>
      <c r="G672" s="2385">
        <f>SUM(G673:G678)</f>
        <v>293298.484</v>
      </c>
      <c r="H672" s="2385">
        <v>343956</v>
      </c>
      <c r="I672" s="2385">
        <v>448798</v>
      </c>
      <c r="J672" s="2385">
        <f>SUM(J673:J678)</f>
        <v>614155.62600000005</v>
      </c>
      <c r="K672" s="2385">
        <f>SUM(K673:K678)</f>
        <v>447496.52899999998</v>
      </c>
      <c r="L672" s="2385">
        <f>SUM(L673:L678)</f>
        <v>561997.4709999999</v>
      </c>
      <c r="M672" s="2385">
        <f>SUM(M673:M678)</f>
        <v>584834.62800000003</v>
      </c>
      <c r="N672" s="2410">
        <v>617929.80200000003</v>
      </c>
      <c r="O672" s="2384"/>
      <c r="P672" s="2248"/>
      <c r="Q672" s="2248"/>
      <c r="T672" s="2606"/>
      <c r="U672" s="2605"/>
      <c r="V672" s="2605"/>
      <c r="W672" s="2605"/>
      <c r="X672" s="2605"/>
      <c r="Y672" s="2605"/>
      <c r="Z672" s="2605"/>
      <c r="AA672" s="2605"/>
      <c r="AB672" s="2605"/>
      <c r="AC672" s="2605"/>
      <c r="AD672" s="2605"/>
      <c r="AE672" s="2352"/>
      <c r="AF672" s="2352"/>
    </row>
    <row r="673" spans="1:32" ht="15" customHeight="1">
      <c r="A673" s="1682" t="s">
        <v>2030</v>
      </c>
      <c r="B673" s="1425">
        <v>48646.966999999997</v>
      </c>
      <c r="C673" s="1425">
        <v>112270.416</v>
      </c>
      <c r="D673" s="1425">
        <v>94625.51</v>
      </c>
      <c r="E673" s="1683">
        <v>98305.623000000007</v>
      </c>
      <c r="G673" s="2350">
        <v>48646.966999999997</v>
      </c>
      <c r="H673" s="2350">
        <v>84374</v>
      </c>
      <c r="I673" s="2350">
        <v>73651</v>
      </c>
      <c r="J673" s="2350">
        <v>97841.495999999999</v>
      </c>
      <c r="K673" s="2350">
        <v>107913.068</v>
      </c>
      <c r="L673" s="2350">
        <v>112270.416</v>
      </c>
      <c r="M673" s="2350">
        <v>94625.51</v>
      </c>
      <c r="N673" s="2423">
        <v>98305.623000000007</v>
      </c>
      <c r="O673" s="2247"/>
      <c r="P673" s="2248"/>
      <c r="Q673" s="2248"/>
      <c r="T673" s="2606"/>
      <c r="U673" s="2605"/>
      <c r="V673" s="2605"/>
      <c r="W673" s="2605"/>
      <c r="X673" s="2605"/>
      <c r="Y673" s="2605"/>
      <c r="Z673" s="2605"/>
      <c r="AA673" s="2605"/>
      <c r="AB673" s="2605"/>
      <c r="AC673" s="2605"/>
      <c r="AD673" s="2605"/>
      <c r="AE673" s="2352"/>
      <c r="AF673" s="2352"/>
    </row>
    <row r="674" spans="1:32">
      <c r="A674" s="1682" t="s">
        <v>1014</v>
      </c>
      <c r="B674" s="1425">
        <v>34120.258999999998</v>
      </c>
      <c r="C674" s="1425">
        <v>60009.156999999999</v>
      </c>
      <c r="D674" s="1425">
        <v>64564.832999999999</v>
      </c>
      <c r="E674" s="1683">
        <v>77712.491999999998</v>
      </c>
      <c r="G674" s="2350">
        <v>34120.258999999998</v>
      </c>
      <c r="H674" s="2350">
        <v>31124</v>
      </c>
      <c r="I674" s="2350">
        <v>58020</v>
      </c>
      <c r="J674" s="2350">
        <v>61300.152999999998</v>
      </c>
      <c r="K674" s="2350">
        <v>37666.777999999998</v>
      </c>
      <c r="L674" s="2350">
        <v>60009.156999999999</v>
      </c>
      <c r="M674" s="2350">
        <v>64564.832999999999</v>
      </c>
      <c r="N674" s="2423">
        <v>77712.491999999998</v>
      </c>
      <c r="O674" s="2247"/>
      <c r="P674" s="2248"/>
      <c r="Q674" s="2248"/>
      <c r="T674" s="2606"/>
      <c r="U674" s="2605"/>
      <c r="V674" s="2605"/>
      <c r="W674" s="2605"/>
      <c r="X674" s="2605"/>
      <c r="Y674" s="2605"/>
      <c r="Z674" s="2605"/>
      <c r="AA674" s="2605"/>
      <c r="AB674" s="2605"/>
      <c r="AC674" s="2605"/>
      <c r="AD674" s="2605"/>
      <c r="AE674" s="2352"/>
      <c r="AF674" s="2352"/>
    </row>
    <row r="675" spans="1:32">
      <c r="A675" s="1682" t="s">
        <v>2031</v>
      </c>
      <c r="B675" s="1425">
        <v>125750.758</v>
      </c>
      <c r="C675" s="1425">
        <v>154475.179</v>
      </c>
      <c r="D675" s="1425">
        <v>175403.53099999999</v>
      </c>
      <c r="E675" s="1683">
        <v>168714.06400000001</v>
      </c>
      <c r="G675" s="2350">
        <v>125750.758</v>
      </c>
      <c r="H675" s="2350">
        <v>129731</v>
      </c>
      <c r="I675" s="2350">
        <v>158001</v>
      </c>
      <c r="J675" s="2350">
        <v>242928.228</v>
      </c>
      <c r="K675" s="2350">
        <v>107554.21400000001</v>
      </c>
      <c r="L675" s="2350">
        <v>154475.179</v>
      </c>
      <c r="M675" s="2350">
        <v>175403.53099999999</v>
      </c>
      <c r="N675" s="2423">
        <v>168714.06400000001</v>
      </c>
      <c r="O675" s="2247"/>
      <c r="P675" s="2248"/>
      <c r="Q675" s="2248"/>
      <c r="T675" s="2606"/>
      <c r="U675" s="2605"/>
      <c r="V675" s="2605"/>
      <c r="W675" s="2605"/>
      <c r="X675" s="2605"/>
      <c r="Y675" s="2605"/>
      <c r="Z675" s="2605"/>
      <c r="AA675" s="2605"/>
      <c r="AB675" s="2605"/>
      <c r="AC675" s="2605"/>
      <c r="AD675" s="2605"/>
      <c r="AE675" s="2352"/>
      <c r="AF675" s="2352"/>
    </row>
    <row r="676" spans="1:32">
      <c r="A676" s="1682" t="s">
        <v>1016</v>
      </c>
      <c r="B676" s="1425">
        <v>47760.586000000003</v>
      </c>
      <c r="C676" s="1425">
        <v>181108.196</v>
      </c>
      <c r="D676" s="1425">
        <v>188734.655</v>
      </c>
      <c r="E676" s="1683">
        <v>195163.25700000001</v>
      </c>
      <c r="G676" s="2350">
        <v>47760.586000000003</v>
      </c>
      <c r="H676" s="2350">
        <v>59702</v>
      </c>
      <c r="I676" s="2350">
        <v>110866</v>
      </c>
      <c r="J676" s="2350">
        <v>132306.834</v>
      </c>
      <c r="K676" s="2350">
        <v>143326.217</v>
      </c>
      <c r="L676" s="2350">
        <v>181108.196</v>
      </c>
      <c r="M676" s="2350">
        <v>188734.655</v>
      </c>
      <c r="N676" s="2423">
        <v>195163.25700000001</v>
      </c>
      <c r="O676" s="2247"/>
      <c r="P676" s="2248"/>
      <c r="Q676" s="2248"/>
      <c r="T676" s="2606"/>
      <c r="U676" s="2605"/>
      <c r="V676" s="2605"/>
      <c r="W676" s="2605"/>
      <c r="X676" s="2605"/>
      <c r="Y676" s="2605"/>
      <c r="Z676" s="2605"/>
      <c r="AA676" s="2605"/>
      <c r="AB676" s="2605"/>
      <c r="AC676" s="2605"/>
      <c r="AD676" s="2605"/>
      <c r="AE676" s="2352"/>
      <c r="AF676" s="2352"/>
    </row>
    <row r="677" spans="1:32">
      <c r="A677" s="1682" t="s">
        <v>2032</v>
      </c>
      <c r="B677" s="1425">
        <v>37019.913999999997</v>
      </c>
      <c r="C677" s="1425">
        <v>53929.347000000002</v>
      </c>
      <c r="D677" s="1425">
        <v>61425.510999999999</v>
      </c>
      <c r="E677" s="1683">
        <v>75709.035000000003</v>
      </c>
      <c r="G677" s="2350">
        <v>37019.913999999997</v>
      </c>
      <c r="H677" s="2350">
        <v>38832</v>
      </c>
      <c r="I677" s="2350">
        <v>47346</v>
      </c>
      <c r="J677" s="2350">
        <v>79691.914999999994</v>
      </c>
      <c r="K677" s="2350">
        <v>51036.252</v>
      </c>
      <c r="L677" s="2350">
        <v>53929.347000000002</v>
      </c>
      <c r="M677" s="2350">
        <v>61425.510999999999</v>
      </c>
      <c r="N677" s="2423">
        <v>75709.035000000003</v>
      </c>
      <c r="O677" s="2247"/>
      <c r="P677" s="2248"/>
      <c r="Q677" s="2248"/>
      <c r="T677" s="2606"/>
      <c r="U677" s="2605"/>
      <c r="V677" s="2605"/>
      <c r="W677" s="2605"/>
      <c r="X677" s="2605"/>
      <c r="Y677" s="2605"/>
      <c r="Z677" s="2605"/>
      <c r="AA677" s="2605"/>
      <c r="AB677" s="2605"/>
      <c r="AC677" s="2605"/>
      <c r="AD677" s="2605"/>
      <c r="AE677" s="2352"/>
      <c r="AF677" s="2352"/>
    </row>
    <row r="678" spans="1:32">
      <c r="A678" s="1684" t="s">
        <v>2033</v>
      </c>
      <c r="B678" s="1425">
        <v>0</v>
      </c>
      <c r="C678" s="1468">
        <v>205.17599999999999</v>
      </c>
      <c r="D678" s="1425">
        <v>80.587999999999994</v>
      </c>
      <c r="E678" s="1468">
        <v>2325.3310000000001</v>
      </c>
      <c r="G678" s="2350">
        <v>0</v>
      </c>
      <c r="H678" s="2370">
        <v>193</v>
      </c>
      <c r="I678" s="2370">
        <v>914</v>
      </c>
      <c r="J678" s="2350">
        <v>87</v>
      </c>
      <c r="K678" s="2350">
        <v>0</v>
      </c>
      <c r="L678" s="2350">
        <v>205.17599999999999</v>
      </c>
      <c r="M678" s="2350">
        <v>80.587999999999994</v>
      </c>
      <c r="N678" s="2423">
        <v>2325.3310000000001</v>
      </c>
      <c r="O678" s="2247"/>
      <c r="P678" s="2248"/>
      <c r="Q678" s="2248"/>
      <c r="T678" s="2606"/>
      <c r="U678" s="2605"/>
      <c r="V678" s="2605"/>
      <c r="W678" s="2605"/>
      <c r="X678" s="2605"/>
      <c r="Y678" s="2605"/>
      <c r="Z678" s="2605"/>
      <c r="AA678" s="2605"/>
      <c r="AB678" s="2605"/>
      <c r="AC678" s="2605"/>
      <c r="AD678" s="2605"/>
      <c r="AE678" s="2352"/>
      <c r="AF678" s="2352"/>
    </row>
    <row r="679" spans="1:32">
      <c r="A679" s="1455" t="s">
        <v>929</v>
      </c>
      <c r="B679" s="1465"/>
      <c r="C679" s="1465"/>
      <c r="D679" s="1465"/>
      <c r="E679" s="1465"/>
      <c r="F679" s="2384"/>
      <c r="G679" s="2385"/>
      <c r="H679" s="2385"/>
      <c r="I679" s="2385"/>
      <c r="J679" s="2385"/>
      <c r="K679" s="2385"/>
      <c r="L679" s="2385"/>
      <c r="M679" s="2385"/>
      <c r="N679" s="2384"/>
      <c r="O679" s="2384"/>
      <c r="P679" s="2384"/>
      <c r="Q679" s="2248"/>
      <c r="U679" s="2605"/>
      <c r="V679" s="2605"/>
      <c r="W679" s="2605"/>
      <c r="X679" s="2605"/>
      <c r="Y679" s="2605"/>
      <c r="Z679" s="2605"/>
      <c r="AA679" s="2605"/>
      <c r="AB679" s="2605"/>
      <c r="AC679" s="2605"/>
      <c r="AD679" s="2605"/>
      <c r="AE679" s="2352"/>
      <c r="AF679" s="2352"/>
    </row>
    <row r="680" spans="1:32">
      <c r="C680" s="1392"/>
      <c r="D680" s="1391"/>
      <c r="F680" s="2247"/>
      <c r="H680" s="2370"/>
      <c r="I680" s="2350"/>
      <c r="J680" s="2350"/>
      <c r="K680" s="2370"/>
      <c r="N680" s="2247"/>
      <c r="O680" s="2247"/>
      <c r="P680" s="2247"/>
      <c r="Q680" s="2248"/>
      <c r="U680" s="2605"/>
      <c r="V680" s="2605"/>
      <c r="W680" s="2605"/>
      <c r="X680" s="2605"/>
      <c r="Y680" s="2605"/>
      <c r="Z680" s="2605"/>
      <c r="AA680" s="2605"/>
      <c r="AB680" s="2605"/>
      <c r="AC680" s="2605"/>
      <c r="AD680" s="2605"/>
      <c r="AE680" s="2352"/>
      <c r="AF680" s="2352"/>
    </row>
    <row r="681" spans="1:32" ht="15" customHeight="1">
      <c r="A681" s="1435" t="s">
        <v>2036</v>
      </c>
      <c r="B681" s="1436"/>
      <c r="C681" s="1437"/>
      <c r="D681" s="1436"/>
      <c r="E681" s="1436"/>
      <c r="F681" s="2384"/>
      <c r="H681" s="2385"/>
      <c r="I681" s="2426"/>
      <c r="J681" s="2385"/>
      <c r="K681" s="2385"/>
      <c r="L681" s="2426"/>
      <c r="M681" s="2385"/>
      <c r="N681" s="2384"/>
      <c r="O681" s="2384"/>
      <c r="P681" s="2384"/>
      <c r="Q681" s="2248"/>
      <c r="U681" s="2605"/>
      <c r="V681" s="2605"/>
      <c r="W681" s="2605"/>
      <c r="X681" s="2605"/>
      <c r="Y681" s="2605"/>
      <c r="Z681" s="2605"/>
      <c r="AA681" s="2605"/>
      <c r="AB681" s="2605"/>
      <c r="AC681" s="2605"/>
      <c r="AD681" s="2605"/>
      <c r="AE681" s="2352"/>
      <c r="AF681" s="2352"/>
    </row>
    <row r="682" spans="1:32">
      <c r="A682" s="1438" t="s">
        <v>1820</v>
      </c>
      <c r="B682" s="1439"/>
      <c r="C682" s="1440"/>
      <c r="D682" s="1439"/>
      <c r="E682" s="1439"/>
      <c r="F682" s="2384"/>
      <c r="H682" s="2515" t="s">
        <v>2037</v>
      </c>
      <c r="I682" s="2426"/>
      <c r="J682" s="2385"/>
      <c r="K682" s="2385"/>
      <c r="L682" s="2426"/>
      <c r="M682" s="2385"/>
      <c r="N682" s="2384"/>
      <c r="O682" s="2384"/>
      <c r="P682" s="2384"/>
      <c r="Q682" s="2248"/>
      <c r="U682" s="2605"/>
      <c r="V682" s="2605"/>
      <c r="W682" s="2605"/>
      <c r="X682" s="2605"/>
      <c r="Y682" s="2605"/>
      <c r="Z682" s="2605"/>
      <c r="AA682" s="2605"/>
      <c r="AB682" s="2605"/>
      <c r="AC682" s="2605"/>
      <c r="AD682" s="2605"/>
      <c r="AE682" s="2352"/>
      <c r="AF682" s="2352"/>
    </row>
    <row r="683" spans="1:32">
      <c r="A683" s="1531" t="s">
        <v>306</v>
      </c>
      <c r="B683" s="1503">
        <v>2005</v>
      </c>
      <c r="C683" s="1442">
        <v>2010</v>
      </c>
      <c r="D683" s="1442">
        <v>2011</v>
      </c>
      <c r="E683" s="1442">
        <v>2012</v>
      </c>
      <c r="G683" s="2426">
        <v>2005</v>
      </c>
      <c r="H683" s="2426">
        <v>2006</v>
      </c>
      <c r="I683" s="2426">
        <v>2007</v>
      </c>
      <c r="J683" s="2426">
        <v>2008</v>
      </c>
      <c r="K683" s="2385">
        <v>2009</v>
      </c>
      <c r="L683" s="2385">
        <v>2010</v>
      </c>
      <c r="M683" s="2385">
        <v>2011</v>
      </c>
      <c r="N683" s="2384">
        <v>2012</v>
      </c>
      <c r="O683" s="2384"/>
      <c r="P683" s="2248"/>
      <c r="Q683" s="2248"/>
      <c r="T683" s="2606"/>
      <c r="U683" s="2605"/>
      <c r="V683" s="2605"/>
      <c r="W683" s="2605"/>
      <c r="X683" s="2605"/>
      <c r="Y683" s="2605"/>
      <c r="Z683" s="2605"/>
      <c r="AA683" s="2605"/>
      <c r="AB683" s="2605"/>
      <c r="AC683" s="2605"/>
      <c r="AD683" s="2605"/>
      <c r="AE683" s="2352"/>
      <c r="AF683" s="2352"/>
    </row>
    <row r="684" spans="1:32">
      <c r="A684" s="1608" t="s">
        <v>0</v>
      </c>
      <c r="B684" s="1465">
        <v>163206.21599999999</v>
      </c>
      <c r="C684" s="1465">
        <f>SUM(C685:C690)</f>
        <v>115901.53400000001</v>
      </c>
      <c r="D684" s="1465">
        <f>SUM(D685:D690)</f>
        <v>116381.95499999999</v>
      </c>
      <c r="E684" s="1681">
        <v>84966.758000000002</v>
      </c>
      <c r="G684" s="2385">
        <v>163206.21599999999</v>
      </c>
      <c r="H684" s="2385">
        <v>94308</v>
      </c>
      <c r="I684" s="2385">
        <v>130883</v>
      </c>
      <c r="J684" s="2385">
        <v>131842.302</v>
      </c>
      <c r="K684" s="2385">
        <v>91690.708000000013</v>
      </c>
      <c r="L684" s="2385">
        <f>SUM(L685:L690)</f>
        <v>115901.53400000001</v>
      </c>
      <c r="M684" s="2385">
        <f>SUM(M685:M690)</f>
        <v>116381.95499999999</v>
      </c>
      <c r="N684" s="2410">
        <v>84966.758000000002</v>
      </c>
      <c r="O684" s="2384"/>
      <c r="P684" s="2248"/>
      <c r="Q684" s="2248"/>
      <c r="T684" s="2606"/>
      <c r="U684" s="2605"/>
      <c r="V684" s="2605"/>
      <c r="W684" s="2605"/>
      <c r="X684" s="2605"/>
      <c r="Y684" s="2605"/>
      <c r="Z684" s="2605"/>
      <c r="AA684" s="2605"/>
      <c r="AB684" s="2605"/>
      <c r="AC684" s="2605"/>
      <c r="AD684" s="2605"/>
      <c r="AE684" s="2352"/>
      <c r="AF684" s="2352"/>
    </row>
    <row r="685" spans="1:32" ht="15" customHeight="1">
      <c r="A685" s="1682" t="s">
        <v>2030</v>
      </c>
      <c r="B685" s="1425">
        <v>37678.553</v>
      </c>
      <c r="C685" s="1425">
        <v>20673.280999999999</v>
      </c>
      <c r="D685" s="1425">
        <v>24552.026999999998</v>
      </c>
      <c r="E685" s="1683">
        <v>22304.312000000002</v>
      </c>
      <c r="G685" s="2350">
        <v>37678.553</v>
      </c>
      <c r="H685" s="2350">
        <v>43388</v>
      </c>
      <c r="I685" s="2350">
        <v>47134</v>
      </c>
      <c r="J685" s="2350">
        <v>40854.525999999998</v>
      </c>
      <c r="K685" s="2350">
        <v>32854.101000000002</v>
      </c>
      <c r="L685" s="2350">
        <v>20673.280999999999</v>
      </c>
      <c r="M685" s="2350">
        <v>24552.026999999998</v>
      </c>
      <c r="N685" s="2423">
        <v>22304.312000000002</v>
      </c>
      <c r="O685" s="2247"/>
      <c r="P685" s="2248"/>
      <c r="Q685" s="2248"/>
      <c r="T685" s="2606"/>
      <c r="U685" s="2605"/>
      <c r="V685" s="2605"/>
      <c r="W685" s="2605"/>
      <c r="X685" s="2605"/>
      <c r="Y685" s="2605"/>
      <c r="Z685" s="2605"/>
      <c r="AA685" s="2605"/>
      <c r="AB685" s="2605"/>
      <c r="AC685" s="2605"/>
      <c r="AD685" s="2605"/>
      <c r="AE685" s="2352"/>
      <c r="AF685" s="2352"/>
    </row>
    <row r="686" spans="1:32">
      <c r="A686" s="1682" t="s">
        <v>1014</v>
      </c>
      <c r="B686" s="1425">
        <v>45011.561000000002</v>
      </c>
      <c r="C686" s="1425">
        <v>64977.762000000002</v>
      </c>
      <c r="D686" s="1425">
        <v>59341.707999999999</v>
      </c>
      <c r="E686" s="1683">
        <v>37055.345999999998</v>
      </c>
      <c r="G686" s="2350">
        <v>45011.561000000002</v>
      </c>
      <c r="H686" s="2350">
        <v>29816</v>
      </c>
      <c r="I686" s="2350">
        <v>55903</v>
      </c>
      <c r="J686" s="2350">
        <v>55238.173000000003</v>
      </c>
      <c r="K686" s="2350">
        <v>18964.870999999999</v>
      </c>
      <c r="L686" s="2350">
        <v>64977.762000000002</v>
      </c>
      <c r="M686" s="2350">
        <v>59341.707999999999</v>
      </c>
      <c r="N686" s="2423">
        <v>37055.345999999998</v>
      </c>
      <c r="O686" s="2247"/>
      <c r="P686" s="2248"/>
      <c r="Q686" s="2248"/>
      <c r="T686" s="2606"/>
      <c r="U686" s="2605"/>
      <c r="V686" s="2605"/>
      <c r="W686" s="2605"/>
      <c r="X686" s="2605"/>
      <c r="Y686" s="2605"/>
      <c r="Z686" s="2605"/>
      <c r="AA686" s="2605"/>
      <c r="AB686" s="2605"/>
      <c r="AC686" s="2605"/>
      <c r="AD686" s="2605"/>
      <c r="AE686" s="2352"/>
      <c r="AF686" s="2352"/>
    </row>
    <row r="687" spans="1:32">
      <c r="A687" s="1682" t="s">
        <v>2031</v>
      </c>
      <c r="B687" s="1425">
        <v>27766.47</v>
      </c>
      <c r="C687" s="1425">
        <v>1106.066</v>
      </c>
      <c r="D687" s="1425">
        <v>1580.855</v>
      </c>
      <c r="E687" s="1683">
        <v>938.16</v>
      </c>
      <c r="G687" s="2350">
        <v>27766.47</v>
      </c>
      <c r="H687" s="2350">
        <v>755</v>
      </c>
      <c r="I687" s="2350">
        <v>4288</v>
      </c>
      <c r="J687" s="2350">
        <v>3521.31</v>
      </c>
      <c r="K687" s="2350">
        <v>9655.2260000000006</v>
      </c>
      <c r="L687" s="2350">
        <v>1106.066</v>
      </c>
      <c r="M687" s="2350">
        <v>1580.855</v>
      </c>
      <c r="N687" s="2423">
        <v>938.16</v>
      </c>
      <c r="O687" s="2247"/>
      <c r="P687" s="2248"/>
      <c r="Q687" s="2248"/>
      <c r="T687" s="2606"/>
      <c r="U687" s="2605"/>
      <c r="V687" s="2605"/>
      <c r="W687" s="2605"/>
      <c r="X687" s="2605"/>
      <c r="Y687" s="2605"/>
      <c r="Z687" s="2605"/>
      <c r="AA687" s="2605"/>
      <c r="AB687" s="2605"/>
      <c r="AC687" s="2605"/>
      <c r="AD687" s="2605"/>
      <c r="AE687" s="2352"/>
      <c r="AF687" s="2352"/>
    </row>
    <row r="688" spans="1:32">
      <c r="A688" s="1682" t="s">
        <v>1016</v>
      </c>
      <c r="B688" s="1425">
        <v>50854.677000000003</v>
      </c>
      <c r="C688" s="1425">
        <v>28415.857</v>
      </c>
      <c r="D688" s="1425">
        <v>29383.460999999999</v>
      </c>
      <c r="E688" s="1683">
        <v>24047.851999999999</v>
      </c>
      <c r="G688" s="2350">
        <v>50854.677000000003</v>
      </c>
      <c r="H688" s="2350">
        <v>18000</v>
      </c>
      <c r="I688" s="2350">
        <v>22710</v>
      </c>
      <c r="J688" s="2350">
        <v>31853.105</v>
      </c>
      <c r="K688" s="2350">
        <v>29003.865000000002</v>
      </c>
      <c r="L688" s="2350">
        <v>28415.857</v>
      </c>
      <c r="M688" s="2350">
        <v>29383.460999999999</v>
      </c>
      <c r="N688" s="2423">
        <v>24047.851999999999</v>
      </c>
      <c r="O688" s="2247"/>
      <c r="P688" s="2248"/>
      <c r="Q688" s="2248"/>
      <c r="T688" s="2606"/>
      <c r="U688" s="2605"/>
      <c r="V688" s="2605"/>
      <c r="W688" s="2605"/>
      <c r="X688" s="2605"/>
      <c r="Y688" s="2605"/>
      <c r="Z688" s="2605"/>
      <c r="AA688" s="2605"/>
      <c r="AB688" s="2605"/>
      <c r="AC688" s="2605"/>
      <c r="AD688" s="2605"/>
      <c r="AE688" s="2352"/>
      <c r="AF688" s="2352"/>
    </row>
    <row r="689" spans="1:34">
      <c r="A689" s="1682" t="s">
        <v>2032</v>
      </c>
      <c r="B689" s="1425">
        <v>682</v>
      </c>
      <c r="C689" s="1425">
        <v>630.31700000000001</v>
      </c>
      <c r="D689" s="1425">
        <v>1333.701</v>
      </c>
      <c r="E689" s="1683">
        <v>206.50899999999999</v>
      </c>
      <c r="G689" s="2350">
        <v>682</v>
      </c>
      <c r="H689" s="2516">
        <v>1335</v>
      </c>
      <c r="I689" s="2350">
        <v>474</v>
      </c>
      <c r="J689" s="2350">
        <v>202.405</v>
      </c>
      <c r="K689" s="2350">
        <v>948.39800000000002</v>
      </c>
      <c r="L689" s="2350">
        <v>630.31700000000001</v>
      </c>
      <c r="M689" s="2350">
        <v>1333.701</v>
      </c>
      <c r="N689" s="2423">
        <v>206.50899999999999</v>
      </c>
      <c r="O689" s="2247"/>
      <c r="P689" s="2248"/>
      <c r="Q689" s="2248"/>
      <c r="T689" s="2606"/>
      <c r="U689" s="2605"/>
      <c r="V689" s="2605"/>
      <c r="W689" s="2605"/>
      <c r="X689" s="2605"/>
      <c r="Y689" s="2605"/>
      <c r="Z689" s="2605"/>
      <c r="AA689" s="2605"/>
      <c r="AB689" s="2605"/>
      <c r="AC689" s="2605"/>
      <c r="AD689" s="2605"/>
      <c r="AE689" s="2352"/>
      <c r="AF689" s="2352"/>
    </row>
    <row r="690" spans="1:34">
      <c r="A690" s="1684" t="s">
        <v>2033</v>
      </c>
      <c r="B690" s="1425">
        <v>1212.9549999999999</v>
      </c>
      <c r="C690" s="1425">
        <v>98.251000000000005</v>
      </c>
      <c r="D690" s="1468">
        <v>190.203</v>
      </c>
      <c r="E690" s="1468">
        <v>414.57900000000001</v>
      </c>
      <c r="G690" s="2350">
        <v>1212.9549999999999</v>
      </c>
      <c r="H690" s="2516">
        <v>1014</v>
      </c>
      <c r="I690" s="2516">
        <v>374</v>
      </c>
      <c r="J690" s="2350">
        <v>172.78299999999999</v>
      </c>
      <c r="K690" s="2350">
        <v>264.24700000000001</v>
      </c>
      <c r="L690" s="2350">
        <v>98.251000000000005</v>
      </c>
      <c r="M690" s="2350">
        <v>190.203</v>
      </c>
      <c r="N690" s="2423">
        <v>414.57900000000001</v>
      </c>
      <c r="O690" s="2247"/>
      <c r="P690" s="2248"/>
      <c r="Q690" s="2248"/>
      <c r="T690" s="2606"/>
    </row>
    <row r="691" spans="1:34">
      <c r="A691" s="1455" t="s">
        <v>929</v>
      </c>
      <c r="B691" s="1456"/>
      <c r="C691" s="1456"/>
      <c r="D691" s="1457"/>
      <c r="E691" s="1456"/>
      <c r="F691" s="2384"/>
      <c r="H691" s="2387"/>
      <c r="I691" s="2387"/>
      <c r="J691" s="2387"/>
      <c r="K691" s="2387"/>
      <c r="L691" s="2387"/>
      <c r="M691" s="2387"/>
      <c r="N691" s="2248"/>
      <c r="O691" s="2384"/>
      <c r="P691" s="2384"/>
      <c r="Q691" s="2384"/>
    </row>
    <row r="692" spans="1:34" s="1412" customFormat="1">
      <c r="B692" s="1391"/>
      <c r="C692" s="1391"/>
      <c r="D692" s="1392"/>
      <c r="E692" s="1391"/>
      <c r="F692" s="2247"/>
      <c r="G692" s="2387"/>
      <c r="H692" s="2387"/>
      <c r="I692" s="2387"/>
      <c r="J692" s="2387"/>
      <c r="K692" s="2387"/>
      <c r="L692" s="2387"/>
      <c r="M692" s="2387"/>
      <c r="N692" s="2247"/>
      <c r="O692" s="2247"/>
      <c r="P692" s="2247"/>
      <c r="Q692" s="2247"/>
      <c r="R692" s="2322"/>
      <c r="S692" s="2593"/>
      <c r="T692" s="2593"/>
      <c r="U692" s="2603"/>
      <c r="V692" s="2603"/>
      <c r="W692" s="2603"/>
      <c r="X692" s="2603"/>
      <c r="Y692" s="2603"/>
      <c r="Z692" s="2603"/>
      <c r="AA692" s="2603"/>
      <c r="AB692" s="2603"/>
      <c r="AC692" s="2603"/>
      <c r="AD692" s="2603"/>
      <c r="AE692" s="2367"/>
      <c r="AF692" s="2367"/>
      <c r="AG692" s="2368"/>
      <c r="AH692" s="2368"/>
    </row>
    <row r="693" spans="1:34" s="1412" customFormat="1">
      <c r="A693" s="1435" t="s">
        <v>2038</v>
      </c>
      <c r="B693" s="1391"/>
      <c r="C693" s="1391"/>
      <c r="D693" s="1392"/>
      <c r="E693" s="1391"/>
      <c r="F693" s="2247"/>
      <c r="G693" s="2387"/>
      <c r="H693" s="2387"/>
      <c r="I693" s="2388"/>
      <c r="J693" s="2388"/>
      <c r="K693" s="2387"/>
      <c r="L693" s="2387"/>
      <c r="M693" s="2387"/>
      <c r="N693" s="2247"/>
      <c r="O693" s="2247"/>
      <c r="P693" s="2247"/>
      <c r="Q693" s="2247"/>
      <c r="R693" s="2322"/>
      <c r="S693" s="2593"/>
      <c r="T693" s="2593"/>
      <c r="U693" s="2603"/>
      <c r="V693" s="2603"/>
      <c r="W693" s="2603"/>
      <c r="X693" s="2603"/>
      <c r="Y693" s="2603"/>
      <c r="Z693" s="2603"/>
      <c r="AA693" s="2603"/>
      <c r="AB693" s="2603"/>
      <c r="AC693" s="2603"/>
      <c r="AD693" s="2603"/>
      <c r="AE693" s="2367"/>
      <c r="AF693" s="2367"/>
      <c r="AG693" s="2368"/>
      <c r="AH693" s="2368"/>
    </row>
    <row r="694" spans="1:34" s="1412" customFormat="1">
      <c r="A694" s="1435"/>
      <c r="B694" s="1391"/>
      <c r="C694" s="1391"/>
      <c r="D694" s="1392"/>
      <c r="E694" s="1391"/>
      <c r="F694" s="2247"/>
      <c r="G694" s="2387"/>
      <c r="H694" s="2387"/>
      <c r="I694" s="2388"/>
      <c r="J694" s="2388"/>
      <c r="K694" s="2387"/>
      <c r="L694" s="2387"/>
      <c r="M694" s="2387"/>
      <c r="N694" s="2247"/>
      <c r="O694" s="2247"/>
      <c r="P694" s="2247"/>
      <c r="Q694" s="2247"/>
      <c r="R694" s="2322"/>
      <c r="S694" s="2593"/>
      <c r="T694" s="2593"/>
      <c r="U694" s="2603"/>
      <c r="V694" s="2603"/>
      <c r="W694" s="2603"/>
      <c r="X694" s="2603"/>
      <c r="Y694" s="2603"/>
      <c r="Z694" s="2603"/>
      <c r="AA694" s="2603"/>
      <c r="AB694" s="2603"/>
      <c r="AC694" s="2603"/>
      <c r="AD694" s="2603"/>
      <c r="AE694" s="2367"/>
      <c r="AF694" s="2367"/>
      <c r="AG694" s="2368"/>
      <c r="AH694" s="2368"/>
    </row>
    <row r="695" spans="1:34" s="1412" customFormat="1">
      <c r="B695" s="1391"/>
      <c r="C695" s="1391"/>
      <c r="D695" s="1392"/>
      <c r="E695" s="1391"/>
      <c r="F695" s="2247"/>
      <c r="G695" s="2387"/>
      <c r="H695" s="2387"/>
      <c r="I695" s="2388"/>
      <c r="J695" s="2388"/>
      <c r="K695" s="2387"/>
      <c r="L695" s="2387"/>
      <c r="M695" s="2387"/>
      <c r="N695" s="2247"/>
      <c r="O695" s="2247"/>
      <c r="P695" s="2247"/>
      <c r="Q695" s="2247"/>
      <c r="R695" s="2322"/>
      <c r="S695" s="2593"/>
      <c r="T695" s="2593"/>
      <c r="U695" s="2603"/>
      <c r="V695" s="2603"/>
      <c r="W695" s="2603"/>
      <c r="X695" s="2603"/>
      <c r="Y695" s="2603"/>
      <c r="Z695" s="2603"/>
      <c r="AA695" s="2603"/>
      <c r="AB695" s="2603"/>
      <c r="AC695" s="2603"/>
      <c r="AD695" s="2603"/>
      <c r="AE695" s="2367"/>
      <c r="AF695" s="2367"/>
      <c r="AG695" s="2368"/>
      <c r="AH695" s="2368"/>
    </row>
    <row r="696" spans="1:34" s="1412" customFormat="1">
      <c r="B696" s="1391"/>
      <c r="C696" s="1391"/>
      <c r="D696" s="1392"/>
      <c r="E696" s="1391"/>
      <c r="F696" s="2247"/>
      <c r="G696" s="2387"/>
      <c r="H696" s="2387"/>
      <c r="I696" s="2388"/>
      <c r="J696" s="2388"/>
      <c r="K696" s="2387"/>
      <c r="L696" s="2387"/>
      <c r="M696" s="2387"/>
      <c r="N696" s="2247"/>
      <c r="O696" s="2247"/>
      <c r="P696" s="2247"/>
      <c r="Q696" s="2247"/>
      <c r="R696" s="2322"/>
      <c r="S696" s="2593"/>
      <c r="T696" s="2593"/>
      <c r="U696" s="2603"/>
      <c r="V696" s="2603"/>
      <c r="W696" s="2603"/>
      <c r="X696" s="2603"/>
      <c r="Y696" s="2603"/>
      <c r="Z696" s="2603"/>
      <c r="AA696" s="2603"/>
      <c r="AB696" s="2603"/>
      <c r="AC696" s="2603"/>
      <c r="AD696" s="2603"/>
      <c r="AE696" s="2367"/>
      <c r="AF696" s="2367"/>
      <c r="AG696" s="2368"/>
      <c r="AH696" s="2368"/>
    </row>
    <row r="697" spans="1:34" s="1412" customFormat="1">
      <c r="B697" s="1391"/>
      <c r="C697" s="1391"/>
      <c r="D697" s="1392"/>
      <c r="E697" s="1391"/>
      <c r="F697" s="2247"/>
      <c r="G697" s="2387" t="s">
        <v>968</v>
      </c>
      <c r="H697" s="2387"/>
      <c r="I697" s="2388"/>
      <c r="J697" s="2388"/>
      <c r="K697" s="2387"/>
      <c r="L697" s="2387"/>
      <c r="M697" s="2387"/>
      <c r="N697" s="2247"/>
      <c r="O697" s="2247"/>
      <c r="P697" s="2247"/>
      <c r="Q697" s="2247"/>
      <c r="R697" s="2322"/>
      <c r="S697" s="2593"/>
      <c r="T697" s="2593"/>
      <c r="U697" s="2603"/>
      <c r="V697" s="2603"/>
      <c r="W697" s="2603"/>
      <c r="X697" s="2603"/>
      <c r="Y697" s="2603"/>
      <c r="Z697" s="2603"/>
      <c r="AA697" s="2603"/>
      <c r="AB697" s="2603"/>
      <c r="AC697" s="2603"/>
      <c r="AD697" s="2603"/>
      <c r="AE697" s="2367"/>
      <c r="AF697" s="2367"/>
      <c r="AG697" s="2368"/>
      <c r="AH697" s="2368"/>
    </row>
    <row r="698" spans="1:34" s="1412" customFormat="1">
      <c r="B698" s="1391"/>
      <c r="C698" s="1391"/>
      <c r="D698" s="1392"/>
      <c r="E698" s="1391"/>
      <c r="F698" s="2247"/>
      <c r="G698" s="2387" t="s">
        <v>1010</v>
      </c>
      <c r="H698" s="2387"/>
      <c r="I698" s="2388"/>
      <c r="J698" s="2388"/>
      <c r="K698" s="2387"/>
      <c r="L698" s="2387"/>
      <c r="M698" s="2387"/>
      <c r="N698" s="2247"/>
      <c r="O698" s="2247"/>
      <c r="P698" s="2247"/>
      <c r="Q698" s="2247"/>
      <c r="R698" s="2322"/>
      <c r="S698" s="2593"/>
      <c r="T698" s="2593"/>
      <c r="U698" s="2603"/>
      <c r="V698" s="2603"/>
      <c r="W698" s="2603"/>
      <c r="X698" s="2603"/>
      <c r="Y698" s="2603"/>
      <c r="Z698" s="2603"/>
      <c r="AA698" s="2603"/>
      <c r="AB698" s="2603"/>
      <c r="AC698" s="2603"/>
      <c r="AD698" s="2603"/>
      <c r="AE698" s="2367"/>
      <c r="AF698" s="2367"/>
      <c r="AG698" s="2368"/>
      <c r="AH698" s="2368"/>
    </row>
    <row r="699" spans="1:34" s="1412" customFormat="1">
      <c r="B699" s="1391"/>
      <c r="C699" s="1391"/>
      <c r="D699" s="1392"/>
      <c r="E699" s="1391"/>
      <c r="F699" s="2247"/>
      <c r="G699" s="2387" t="s">
        <v>2039</v>
      </c>
      <c r="H699" s="2387"/>
      <c r="I699" s="2388"/>
      <c r="J699" s="2388"/>
      <c r="K699" s="2387"/>
      <c r="L699" s="2387"/>
      <c r="M699" s="2387"/>
      <c r="N699" s="2247"/>
      <c r="O699" s="2247"/>
      <c r="P699" s="2247"/>
      <c r="Q699" s="2247"/>
      <c r="R699" s="2322"/>
      <c r="S699" s="2593"/>
      <c r="T699" s="2593"/>
      <c r="U699" s="2603"/>
      <c r="V699" s="2603"/>
      <c r="W699" s="2603"/>
      <c r="X699" s="2603"/>
      <c r="Y699" s="2603"/>
      <c r="Z699" s="2603"/>
      <c r="AA699" s="2603"/>
      <c r="AB699" s="2603"/>
      <c r="AC699" s="2603"/>
      <c r="AD699" s="2603"/>
      <c r="AE699" s="2367"/>
      <c r="AF699" s="2367"/>
      <c r="AG699" s="2368"/>
      <c r="AH699" s="2368"/>
    </row>
    <row r="700" spans="1:34" s="1412" customFormat="1">
      <c r="B700" s="1391"/>
      <c r="C700" s="1391"/>
      <c r="D700" s="1392"/>
      <c r="E700" s="1391"/>
      <c r="F700" s="2247"/>
      <c r="G700" s="2350"/>
      <c r="H700" s="2350"/>
      <c r="I700" s="2351"/>
      <c r="J700" s="2351"/>
      <c r="K700" s="2350"/>
      <c r="L700" s="2350"/>
      <c r="M700" s="2350"/>
      <c r="N700" s="2247"/>
      <c r="O700" s="2247"/>
      <c r="P700" s="2247"/>
      <c r="Q700" s="2247"/>
      <c r="R700" s="2322"/>
      <c r="S700" s="2593"/>
      <c r="T700" s="2593"/>
      <c r="U700" s="2603"/>
      <c r="V700" s="2603"/>
      <c r="W700" s="2603"/>
      <c r="X700" s="2603"/>
      <c r="Y700" s="2603"/>
      <c r="Z700" s="2603"/>
      <c r="AA700" s="2603"/>
      <c r="AB700" s="2603"/>
      <c r="AC700" s="2603"/>
      <c r="AD700" s="2603"/>
      <c r="AE700" s="2367"/>
      <c r="AF700" s="2367"/>
      <c r="AG700" s="2368"/>
      <c r="AH700" s="2368"/>
    </row>
    <row r="701" spans="1:34" s="1412" customFormat="1">
      <c r="B701" s="1391"/>
      <c r="C701" s="1391"/>
      <c r="D701" s="1392"/>
      <c r="E701" s="1391"/>
      <c r="F701" s="2247"/>
      <c r="G701" s="2350"/>
      <c r="H701" s="2350"/>
      <c r="I701" s="2351"/>
      <c r="J701" s="2351"/>
      <c r="K701" s="2350"/>
      <c r="L701" s="2350"/>
      <c r="M701" s="2350"/>
      <c r="N701" s="2247"/>
      <c r="O701" s="2247"/>
      <c r="P701" s="2247"/>
      <c r="Q701" s="2247"/>
      <c r="R701" s="2322"/>
      <c r="S701" s="2593"/>
      <c r="T701" s="2593"/>
      <c r="U701" s="2603"/>
      <c r="V701" s="2603"/>
      <c r="W701" s="2603"/>
      <c r="X701" s="2603"/>
      <c r="Y701" s="2603"/>
      <c r="Z701" s="2603"/>
      <c r="AA701" s="2603"/>
      <c r="AB701" s="2603"/>
      <c r="AC701" s="2603"/>
      <c r="AD701" s="2603"/>
      <c r="AE701" s="2367"/>
      <c r="AF701" s="2367"/>
      <c r="AG701" s="2368"/>
      <c r="AH701" s="2368"/>
    </row>
    <row r="702" spans="1:34" s="1412" customFormat="1">
      <c r="B702" s="1391"/>
      <c r="C702" s="1391"/>
      <c r="D702" s="1392"/>
      <c r="E702" s="1391"/>
      <c r="F702" s="2247"/>
      <c r="G702" s="2350"/>
      <c r="H702" s="2350"/>
      <c r="I702" s="2351"/>
      <c r="J702" s="2351"/>
      <c r="K702" s="2350"/>
      <c r="L702" s="2350"/>
      <c r="M702" s="2350"/>
      <c r="N702" s="2247"/>
      <c r="O702" s="2247"/>
      <c r="P702" s="2247"/>
      <c r="Q702" s="2247"/>
      <c r="R702" s="2322"/>
      <c r="S702" s="2593"/>
      <c r="T702" s="2593"/>
      <c r="U702" s="2603"/>
      <c r="V702" s="2603"/>
      <c r="W702" s="2603"/>
      <c r="X702" s="2603"/>
      <c r="Y702" s="2603"/>
      <c r="Z702" s="2603"/>
      <c r="AA702" s="2603"/>
      <c r="AB702" s="2603"/>
      <c r="AC702" s="2603"/>
      <c r="AD702" s="2603"/>
      <c r="AE702" s="2367"/>
      <c r="AF702" s="2367"/>
      <c r="AG702" s="2368"/>
      <c r="AH702" s="2368"/>
    </row>
    <row r="703" spans="1:34" s="1412" customFormat="1">
      <c r="B703" s="1391"/>
      <c r="C703" s="1391"/>
      <c r="D703" s="1392"/>
      <c r="E703" s="1391"/>
      <c r="F703" s="2247"/>
      <c r="G703" s="2350"/>
      <c r="H703" s="2350"/>
      <c r="I703" s="2351"/>
      <c r="J703" s="2351"/>
      <c r="K703" s="2350"/>
      <c r="L703" s="2350"/>
      <c r="M703" s="2350"/>
      <c r="N703" s="2247"/>
      <c r="O703" s="2247"/>
      <c r="P703" s="2247"/>
      <c r="Q703" s="2247"/>
      <c r="R703" s="2322"/>
      <c r="S703" s="2593"/>
      <c r="T703" s="2593"/>
      <c r="U703" s="2603"/>
      <c r="V703" s="2603"/>
      <c r="W703" s="2603"/>
      <c r="X703" s="2603"/>
      <c r="Y703" s="2603"/>
      <c r="Z703" s="2603"/>
      <c r="AA703" s="2603"/>
      <c r="AB703" s="2603"/>
      <c r="AC703" s="2603"/>
      <c r="AD703" s="2603"/>
      <c r="AE703" s="2367"/>
      <c r="AF703" s="2367"/>
      <c r="AG703" s="2368"/>
      <c r="AH703" s="2368"/>
    </row>
    <row r="704" spans="1:34" s="1412" customFormat="1">
      <c r="B704" s="1391"/>
      <c r="C704" s="1391"/>
      <c r="D704" s="1392"/>
      <c r="E704" s="1391"/>
      <c r="F704" s="2247"/>
      <c r="G704" s="2350"/>
      <c r="H704" s="2350"/>
      <c r="I704" s="2351"/>
      <c r="J704" s="2351"/>
      <c r="K704" s="2350"/>
      <c r="L704" s="2350"/>
      <c r="M704" s="2350"/>
      <c r="N704" s="2247"/>
      <c r="O704" s="2247"/>
      <c r="P704" s="2247"/>
      <c r="Q704" s="2247"/>
      <c r="R704" s="2322"/>
      <c r="S704" s="2593"/>
      <c r="T704" s="2593"/>
      <c r="U704" s="2603"/>
      <c r="V704" s="2603"/>
      <c r="W704" s="2603"/>
      <c r="X704" s="2603"/>
      <c r="Y704" s="2603"/>
      <c r="Z704" s="2603"/>
      <c r="AA704" s="2603"/>
      <c r="AB704" s="2603"/>
      <c r="AC704" s="2603"/>
      <c r="AD704" s="2603"/>
      <c r="AE704" s="2367"/>
      <c r="AF704" s="2367"/>
      <c r="AG704" s="2368"/>
      <c r="AH704" s="2368"/>
    </row>
    <row r="705" spans="1:34" s="1412" customFormat="1">
      <c r="B705" s="1391"/>
      <c r="C705" s="1391"/>
      <c r="D705" s="1392"/>
      <c r="E705" s="1391"/>
      <c r="F705" s="2247"/>
      <c r="G705" s="2350"/>
      <c r="H705" s="2350"/>
      <c r="I705" s="2351"/>
      <c r="J705" s="2351"/>
      <c r="K705" s="2350"/>
      <c r="L705" s="2350"/>
      <c r="M705" s="2350"/>
      <c r="N705" s="2247"/>
      <c r="O705" s="2247"/>
      <c r="P705" s="2247"/>
      <c r="Q705" s="2247"/>
      <c r="R705" s="2322"/>
      <c r="S705" s="2600"/>
      <c r="T705" s="2593"/>
      <c r="U705" s="2603"/>
      <c r="V705" s="2603"/>
      <c r="W705" s="2603"/>
      <c r="X705" s="2603"/>
      <c r="Y705" s="2603"/>
      <c r="Z705" s="2603"/>
      <c r="AA705" s="2603"/>
      <c r="AB705" s="2603"/>
      <c r="AC705" s="2603"/>
      <c r="AD705" s="2603"/>
      <c r="AE705" s="2367"/>
      <c r="AF705" s="2367"/>
      <c r="AG705" s="2368"/>
      <c r="AH705" s="2368"/>
    </row>
    <row r="706" spans="1:34" s="1412" customFormat="1">
      <c r="B706" s="1391"/>
      <c r="C706" s="1391"/>
      <c r="D706" s="1392"/>
      <c r="E706" s="1391"/>
      <c r="F706" s="2247"/>
      <c r="G706" s="2350"/>
      <c r="H706" s="2350"/>
      <c r="I706" s="2351"/>
      <c r="J706" s="2351"/>
      <c r="K706" s="2350"/>
      <c r="L706" s="2350"/>
      <c r="M706" s="2350"/>
      <c r="N706" s="2247"/>
      <c r="O706" s="2247"/>
      <c r="P706" s="2247"/>
      <c r="Q706" s="2247"/>
      <c r="R706" s="2322"/>
      <c r="S706" s="2600"/>
      <c r="T706" s="2593"/>
      <c r="U706" s="2603"/>
      <c r="V706" s="2603"/>
      <c r="W706" s="2603"/>
      <c r="X706" s="2603"/>
      <c r="Y706" s="2603"/>
      <c r="Z706" s="2603"/>
      <c r="AA706" s="2603"/>
      <c r="AB706" s="2603"/>
      <c r="AC706" s="2603"/>
      <c r="AD706" s="2603"/>
      <c r="AE706" s="2367"/>
      <c r="AF706" s="2367"/>
      <c r="AG706" s="2368"/>
      <c r="AH706" s="2368"/>
    </row>
    <row r="707" spans="1:34" s="1412" customFormat="1">
      <c r="B707" s="1391"/>
      <c r="C707" s="1391"/>
      <c r="D707" s="1392"/>
      <c r="E707" s="1391"/>
      <c r="F707" s="2247"/>
      <c r="G707" s="2350"/>
      <c r="H707" s="2350"/>
      <c r="I707" s="2351"/>
      <c r="J707" s="2351"/>
      <c r="K707" s="2350"/>
      <c r="L707" s="2350"/>
      <c r="M707" s="2350"/>
      <c r="N707" s="2247"/>
      <c r="O707" s="2247"/>
      <c r="P707" s="2247"/>
      <c r="Q707" s="2247"/>
      <c r="R707" s="2322"/>
      <c r="S707" s="2600"/>
      <c r="T707" s="2593"/>
      <c r="U707" s="2603"/>
      <c r="V707" s="2603"/>
      <c r="W707" s="2603"/>
      <c r="X707" s="2603"/>
      <c r="Y707" s="2603"/>
      <c r="Z707" s="2603"/>
      <c r="AA707" s="2603"/>
      <c r="AB707" s="2603"/>
      <c r="AC707" s="2603"/>
      <c r="AD707" s="2603"/>
      <c r="AE707" s="2367"/>
      <c r="AF707" s="2367"/>
      <c r="AG707" s="2368"/>
      <c r="AH707" s="2368"/>
    </row>
    <row r="708" spans="1:34" s="1412" customFormat="1">
      <c r="A708" s="1412" t="s">
        <v>929</v>
      </c>
      <c r="B708" s="1391"/>
      <c r="C708" s="1391"/>
      <c r="D708" s="1392"/>
      <c r="E708" s="1391"/>
      <c r="F708" s="2247"/>
      <c r="G708" s="2350"/>
      <c r="H708" s="2350"/>
      <c r="I708" s="2351"/>
      <c r="J708" s="2351"/>
      <c r="K708" s="2350"/>
      <c r="L708" s="2350"/>
      <c r="M708" s="2350"/>
      <c r="N708" s="2247"/>
      <c r="O708" s="2247"/>
      <c r="P708" s="2247"/>
      <c r="Q708" s="2247"/>
      <c r="R708" s="2322"/>
      <c r="S708" s="2600"/>
      <c r="T708" s="2593"/>
      <c r="U708" s="2603"/>
      <c r="V708" s="2603"/>
      <c r="W708" s="2603"/>
      <c r="X708" s="2603"/>
      <c r="Y708" s="2603"/>
      <c r="Z708" s="2603"/>
      <c r="AA708" s="2603"/>
      <c r="AB708" s="2603"/>
      <c r="AC708" s="2603"/>
      <c r="AD708" s="2603"/>
      <c r="AE708" s="2367"/>
      <c r="AF708" s="2367"/>
      <c r="AG708" s="2368"/>
      <c r="AH708" s="2368"/>
    </row>
    <row r="709" spans="1:34" s="1412" customFormat="1">
      <c r="B709" s="1391"/>
      <c r="C709" s="1391"/>
      <c r="D709" s="1392"/>
      <c r="E709" s="1391"/>
      <c r="F709" s="2247"/>
      <c r="G709" s="2350"/>
      <c r="H709" s="2350"/>
      <c r="I709" s="2351"/>
      <c r="J709" s="2351"/>
      <c r="K709" s="2350"/>
      <c r="L709" s="2350"/>
      <c r="M709" s="2350"/>
      <c r="N709" s="2247"/>
      <c r="O709" s="2247"/>
      <c r="P709" s="2247"/>
      <c r="Q709" s="2247"/>
      <c r="R709" s="2322"/>
      <c r="S709" s="2600"/>
      <c r="T709" s="2593"/>
      <c r="U709" s="2603"/>
      <c r="V709" s="2603"/>
      <c r="W709" s="2603"/>
      <c r="X709" s="2603"/>
      <c r="Y709" s="2603"/>
      <c r="Z709" s="2603"/>
      <c r="AA709" s="2603"/>
      <c r="AB709" s="2603"/>
      <c r="AC709" s="2603"/>
      <c r="AD709" s="2603"/>
      <c r="AE709" s="2367"/>
      <c r="AF709" s="2367"/>
      <c r="AG709" s="2368"/>
      <c r="AH709" s="2368"/>
    </row>
    <row r="710" spans="1:34">
      <c r="A710" s="1435" t="s">
        <v>2040</v>
      </c>
      <c r="B710" s="1436"/>
      <c r="C710" s="1436"/>
      <c r="D710" s="1437"/>
      <c r="E710" s="1436"/>
      <c r="F710" s="2384"/>
      <c r="G710" s="2385"/>
      <c r="H710" s="2385"/>
      <c r="I710" s="2386"/>
      <c r="J710" s="2386"/>
      <c r="K710" s="2385"/>
      <c r="L710" s="2385"/>
      <c r="M710" s="2385"/>
      <c r="N710" s="2384"/>
      <c r="O710" s="2384"/>
      <c r="P710" s="2384"/>
      <c r="Q710" s="2384"/>
    </row>
    <row r="711" spans="1:34">
      <c r="A711" s="1438" t="s">
        <v>2041</v>
      </c>
      <c r="B711" s="1439"/>
      <c r="C711" s="1439"/>
      <c r="D711" s="1440"/>
      <c r="E711" s="1439"/>
      <c r="F711" s="2384"/>
      <c r="G711" s="2385"/>
      <c r="H711" s="2385"/>
      <c r="I711" s="2386"/>
      <c r="J711" s="2386"/>
      <c r="K711" s="2385"/>
      <c r="L711" s="2385"/>
      <c r="M711" s="2385"/>
      <c r="N711" s="2384"/>
      <c r="O711" s="2384"/>
      <c r="P711" s="2384"/>
      <c r="Q711" s="2384"/>
    </row>
    <row r="712" spans="1:34">
      <c r="A712" s="1531" t="s">
        <v>1009</v>
      </c>
      <c r="B712" s="1442">
        <v>2005</v>
      </c>
      <c r="C712" s="1442">
        <v>2010</v>
      </c>
      <c r="D712" s="1442">
        <v>2011</v>
      </c>
      <c r="E712" s="1442">
        <v>2012</v>
      </c>
      <c r="F712" s="2384"/>
      <c r="G712" s="2385"/>
      <c r="H712" s="2385"/>
      <c r="I712" s="2386"/>
      <c r="J712" s="2386"/>
      <c r="K712" s="2385"/>
      <c r="L712" s="2385"/>
      <c r="M712" s="2385"/>
      <c r="N712" s="2384"/>
      <c r="O712" s="2384"/>
      <c r="P712" s="2248"/>
      <c r="Q712" s="2248"/>
      <c r="T712" s="2606"/>
    </row>
    <row r="713" spans="1:34">
      <c r="A713" s="1458" t="s">
        <v>968</v>
      </c>
      <c r="C713" s="1412"/>
      <c r="D713" s="1412"/>
      <c r="E713" s="1533"/>
      <c r="F713" s="2248"/>
      <c r="G713" s="2387"/>
      <c r="H713" s="2387"/>
      <c r="I713" s="2388"/>
      <c r="J713" s="2388"/>
      <c r="K713" s="2387"/>
      <c r="L713" s="2387"/>
      <c r="M713" s="2387"/>
      <c r="N713" s="2248"/>
      <c r="O713" s="2248"/>
      <c r="P713" s="2248"/>
      <c r="Q713" s="2248"/>
      <c r="T713" s="2606"/>
    </row>
    <row r="714" spans="1:34">
      <c r="A714" s="1401" t="s">
        <v>1458</v>
      </c>
      <c r="B714" s="1425">
        <v>85896.501000000004</v>
      </c>
      <c r="C714" s="1425">
        <v>24707.22</v>
      </c>
      <c r="D714" s="1425">
        <v>24472</v>
      </c>
      <c r="E714" s="1467">
        <v>27329</v>
      </c>
      <c r="F714" s="2247"/>
      <c r="N714" s="2247"/>
      <c r="O714" s="2247"/>
      <c r="P714" s="2248"/>
      <c r="Q714" s="2248"/>
      <c r="T714" s="2606"/>
    </row>
    <row r="715" spans="1:34">
      <c r="A715" s="1401" t="s">
        <v>1044</v>
      </c>
      <c r="B715" s="1425">
        <v>61319.928</v>
      </c>
      <c r="C715" s="1425">
        <v>52727.815000000002</v>
      </c>
      <c r="D715" s="1425">
        <v>55944</v>
      </c>
      <c r="E715" s="1467">
        <v>74646.774999999994</v>
      </c>
      <c r="F715" s="2247"/>
      <c r="N715" s="2247"/>
      <c r="O715" s="2247"/>
      <c r="P715" s="2248"/>
      <c r="Q715" s="2248"/>
      <c r="T715" s="2606"/>
    </row>
    <row r="716" spans="1:34">
      <c r="A716" s="1458" t="s">
        <v>1010</v>
      </c>
      <c r="B716" s="1425"/>
      <c r="C716" s="1425"/>
      <c r="D716" s="1425"/>
      <c r="E716" s="1467"/>
      <c r="F716" s="2247"/>
      <c r="N716" s="2247"/>
      <c r="O716" s="2247"/>
      <c r="P716" s="2248"/>
      <c r="Q716" s="2248"/>
      <c r="T716" s="2606"/>
    </row>
    <row r="717" spans="1:34">
      <c r="A717" s="1401" t="s">
        <v>1458</v>
      </c>
      <c r="B717" s="1425">
        <v>18804.679</v>
      </c>
      <c r="C717" s="1425">
        <v>18934.870999999999</v>
      </c>
      <c r="D717" s="1425">
        <v>18692</v>
      </c>
      <c r="E717" s="1467">
        <v>19866</v>
      </c>
      <c r="F717" s="2247"/>
      <c r="N717" s="2247"/>
      <c r="O717" s="2247"/>
      <c r="P717" s="2248"/>
      <c r="Q717" s="2248"/>
      <c r="T717" s="2606"/>
    </row>
    <row r="718" spans="1:34">
      <c r="A718" s="1401" t="s">
        <v>1044</v>
      </c>
      <c r="B718" s="1425">
        <v>37019.913999999997</v>
      </c>
      <c r="C718" s="1425">
        <v>53929.347000000002</v>
      </c>
      <c r="D718" s="1425">
        <v>61425</v>
      </c>
      <c r="E718" s="1467">
        <v>75709.035000000003</v>
      </c>
      <c r="F718" s="2247"/>
      <c r="N718" s="2247"/>
      <c r="O718" s="2247"/>
      <c r="P718" s="2322"/>
      <c r="Q718" s="2248"/>
      <c r="T718" s="2606"/>
    </row>
    <row r="719" spans="1:34">
      <c r="A719" s="1458" t="s">
        <v>2039</v>
      </c>
      <c r="B719" s="1425"/>
      <c r="C719" s="1425"/>
      <c r="D719" s="1425"/>
      <c r="E719" s="1467"/>
      <c r="F719" s="2247"/>
      <c r="N719" s="2247"/>
      <c r="O719" s="2247"/>
      <c r="P719" s="2322"/>
      <c r="Q719" s="2248"/>
      <c r="T719" s="2606"/>
    </row>
    <row r="720" spans="1:34">
      <c r="A720" s="1401" t="s">
        <v>1458</v>
      </c>
      <c r="B720" s="1425">
        <v>310.38</v>
      </c>
      <c r="C720" s="1425">
        <v>300.24700000000001</v>
      </c>
      <c r="D720" s="1425">
        <v>403</v>
      </c>
      <c r="E720" s="1467">
        <v>207</v>
      </c>
      <c r="F720" s="2247"/>
      <c r="N720" s="2247"/>
      <c r="O720" s="2247"/>
      <c r="P720" s="2322"/>
      <c r="Q720" s="2248"/>
      <c r="T720" s="2606"/>
    </row>
    <row r="721" spans="1:32">
      <c r="A721" s="1401" t="s">
        <v>1044</v>
      </c>
      <c r="B721" s="1468">
        <v>682</v>
      </c>
      <c r="C721" s="1468">
        <v>630.31700000000001</v>
      </c>
      <c r="D721" s="1468">
        <v>1334</v>
      </c>
      <c r="E721" s="1469">
        <v>206.50899999999999</v>
      </c>
      <c r="F721" s="2247"/>
      <c r="N721" s="2247"/>
      <c r="O721" s="2247"/>
      <c r="P721" s="2322"/>
      <c r="Q721" s="2248"/>
      <c r="T721" s="2606"/>
    </row>
    <row r="722" spans="1:32">
      <c r="A722" s="1455" t="s">
        <v>929</v>
      </c>
      <c r="B722" s="1456"/>
      <c r="C722" s="1456"/>
      <c r="D722" s="1457"/>
      <c r="S722" s="2593"/>
      <c r="T722" s="2605"/>
      <c r="U722" s="2605"/>
      <c r="V722" s="2605"/>
      <c r="W722" s="2605"/>
      <c r="X722" s="2605"/>
      <c r="Y722" s="2605"/>
      <c r="Z722" s="2605"/>
      <c r="AA722" s="2605"/>
      <c r="AB722" s="2605"/>
      <c r="AC722" s="2605"/>
      <c r="AD722" s="2605"/>
      <c r="AE722" s="2352"/>
      <c r="AF722" s="2352"/>
    </row>
    <row r="723" spans="1:32">
      <c r="B723" s="1412"/>
      <c r="C723" s="1412"/>
      <c r="D723" s="1412"/>
      <c r="E723" s="1412"/>
      <c r="F723" s="2248"/>
      <c r="G723" s="2387"/>
      <c r="H723" s="2387"/>
      <c r="I723" s="2388"/>
      <c r="J723" s="2388"/>
      <c r="K723" s="2387"/>
      <c r="L723" s="2387"/>
      <c r="M723" s="2387"/>
      <c r="N723" s="2248"/>
      <c r="O723" s="2248"/>
      <c r="P723" s="2248"/>
      <c r="Q723" s="2248"/>
      <c r="S723" s="2593"/>
      <c r="T723" s="2605"/>
      <c r="U723" s="2605"/>
      <c r="V723" s="2605"/>
      <c r="W723" s="2605"/>
      <c r="X723" s="2605"/>
      <c r="Y723" s="2605"/>
      <c r="Z723" s="2605"/>
      <c r="AA723" s="2605"/>
      <c r="AB723" s="2605"/>
      <c r="AC723" s="2605"/>
      <c r="AD723" s="2605"/>
      <c r="AE723" s="2352"/>
      <c r="AF723" s="2352"/>
    </row>
  </sheetData>
  <protectedRanges>
    <protectedRange sqref="A89:A98 A78:A86 E98:E99 E37:Q42 E86:P89 F78:F85 H78:P85 F98:P98 F90:G97 I90:P97 B90 E77:P77 D22:Q22 F99:Q99 E59:Q76 G18:Q21 G5:Q10 G13:Q16 B78" name="All_6"/>
    <protectedRange sqref="S104:S108 S110:S111 B56:B57 B50:B51 B53:B54" name="All_1_1"/>
    <protectedRange sqref="B645:Q645 Q642:Q644" name="all_1_3_1_5"/>
    <protectedRange sqref="Q110:Q111 Q104:Q108" name="All_1_3_8_1"/>
    <protectedRange sqref="C138:C140" name="All_1_3_9_1"/>
    <protectedRange sqref="B661:B666" name="all_6_1_7_2"/>
    <protectedRange sqref="C661:C666 L661:L666" name="all_6_1_11_1"/>
    <protectedRange sqref="B673:B678" name="all_6_2_4_2"/>
    <protectedRange sqref="C685:D690 L685:M690 O685:O690" name="all_6_3_8_2"/>
    <protectedRange sqref="K214:K215 K220:K221 K217:K218 W223" name="All_2_1_1"/>
    <protectedRange sqref="K488:N489 I491:L491 L490:O490" name="all_4_3_1"/>
    <protectedRange sqref="G661:G666" name="all_6_1_7_1_1"/>
    <protectedRange sqref="J661:J666" name="all_6_1_9_1_1"/>
    <protectedRange sqref="K661:K666" name="all_6_1_10_1_1"/>
    <protectedRange sqref="G673:G678" name="all_6_2_4_1_1"/>
    <protectedRange sqref="J673:J678" name="all_6_2_6_1_1"/>
    <protectedRange sqref="K672:K676 K678" name="all_6_2_7_1_1"/>
    <protectedRange sqref="G685:G690" name="all_6_3_4_1_1"/>
    <protectedRange sqref="J685:J690" name="all_6_3_6_1_1"/>
    <protectedRange sqref="K685:K690" name="all_6_3_7_1_1"/>
    <protectedRange sqref="D138:D140 F138:I140 L138:O140" name="All_1_3_4_1"/>
    <protectedRange sqref="S643:S644" name="all_1_3_1_6_1"/>
    <protectedRange sqref="T643:T644" name="all_1_3_1_2_2_1"/>
    <protectedRange sqref="U643:U644" name="all_1_3_1_3_2_1"/>
    <protectedRange sqref="F642:P644 V643:V644" name="all_1_3_1_4_2_1"/>
    <protectedRange sqref="A77" name="All_2_2"/>
    <protectedRange sqref="A88" name="All_3_1"/>
    <protectedRange sqref="E79:E85" name="All_4_1"/>
    <protectedRange sqref="E91:E97" name="All_5_1"/>
    <protectedRange sqref="B642:B644" name="all_1_3_1_1_1"/>
    <protectedRange sqref="C642:C644" name="all_1_3_1_2_1"/>
    <protectedRange sqref="D642:D644" name="all_1_3_1_3_1"/>
    <protectedRange sqref="E642:E644" name="all_1_3_1_4_1"/>
    <protectedRange sqref="E662:E666 N662:N666" name="all_6_1_12_2"/>
    <protectedRange sqref="E674:E678 N674:N678" name="all_6_1_12_1_1"/>
    <protectedRange sqref="E686:E690 N686:N690" name="all_6_3_8_1_1"/>
    <protectedRange sqref="B456" name="All1_1_1_1"/>
    <protectedRange sqref="B453" name="all_4_2_3_1"/>
    <protectedRange sqref="C453 C456" name="all_4_2_4_1"/>
    <protectedRange sqref="D453 D456" name="all_4_2_5_1"/>
    <protectedRange sqref="E453 E459 E456" name="all_4_2_6_1"/>
    <protectedRange sqref="C487:C489" name="all_4_4_1_1"/>
    <protectedRange sqref="C496:C498" name="all_4_1_1_1_1"/>
  </protectedRanges>
  <mergeCells count="26">
    <mergeCell ref="A2:E2"/>
    <mergeCell ref="A38:E38"/>
    <mergeCell ref="A41:E41"/>
    <mergeCell ref="R267:S267"/>
    <mergeCell ref="A268:A269"/>
    <mergeCell ref="B268:C268"/>
    <mergeCell ref="D268:E268"/>
    <mergeCell ref="A288:A289"/>
    <mergeCell ref="B288:C288"/>
    <mergeCell ref="D288:E288"/>
    <mergeCell ref="A308:A309"/>
    <mergeCell ref="B308:C308"/>
    <mergeCell ref="D308:E308"/>
    <mergeCell ref="A328:A329"/>
    <mergeCell ref="B328:C328"/>
    <mergeCell ref="D328:E328"/>
    <mergeCell ref="A373:E373"/>
    <mergeCell ref="A375:A376"/>
    <mergeCell ref="B375:C375"/>
    <mergeCell ref="A656:E656"/>
    <mergeCell ref="A474:E474"/>
    <mergeCell ref="A600:A601"/>
    <mergeCell ref="B600:C600"/>
    <mergeCell ref="D600:E600"/>
    <mergeCell ref="A630:E630"/>
    <mergeCell ref="A632:E632"/>
  </mergeCells>
  <pageMargins left="0.7" right="0.7" top="0.75" bottom="0.56999999999999995" header="0.3" footer="0.3"/>
  <pageSetup paperSize="9" scale="10" orientation="portrait" r:id="rId1"/>
  <headerFooter>
    <oddFooter>&amp;C&amp;P</oddFooter>
  </headerFooter>
  <rowBreaks count="1" manualBreakCount="1">
    <brk id="547" max="4" man="1"/>
  </rowBreaks>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U536"/>
  <sheetViews>
    <sheetView view="pageBreakPreview" topLeftCell="A478" zoomScale="90" zoomScaleSheetLayoutView="90" workbookViewId="0">
      <selection activeCell="N13" sqref="M13:N13"/>
    </sheetView>
  </sheetViews>
  <sheetFormatPr defaultColWidth="9.140625" defaultRowHeight="15"/>
  <cols>
    <col min="1" max="1" width="28.140625" style="1688" customWidth="1"/>
    <col min="2" max="2" width="15.7109375" style="1690" customWidth="1"/>
    <col min="3" max="3" width="15.7109375" style="1691" customWidth="1"/>
    <col min="4" max="5" width="15.7109375" style="1690" customWidth="1"/>
    <col min="6" max="6" width="10" style="2225" customWidth="1"/>
    <col min="7" max="7" width="7.42578125" style="2225" customWidth="1"/>
    <col min="8" max="8" width="6.140625" style="2225" customWidth="1"/>
    <col min="9" max="9" width="11.7109375" style="2225" bestFit="1" customWidth="1"/>
    <col min="10" max="10" width="8.85546875" style="2225" customWidth="1"/>
    <col min="11" max="11" width="7.7109375" style="2225" customWidth="1"/>
    <col min="12" max="12" width="8.140625" style="2225" customWidth="1"/>
    <col min="13" max="13" width="11.140625" style="2225" customWidth="1"/>
    <col min="14" max="14" width="12.28515625" style="2225" customWidth="1"/>
    <col min="15" max="15" width="10" style="2225" customWidth="1"/>
    <col min="16" max="16" width="10.42578125" style="2225" customWidth="1"/>
    <col min="17" max="28" width="9.140625" style="2225"/>
    <col min="29" max="47" width="9.140625" style="2193"/>
    <col min="48" max="16384" width="9.140625" style="1688"/>
  </cols>
  <sheetData>
    <row r="1" spans="1:6" ht="24.75" customHeight="1">
      <c r="A1" s="1685" t="s">
        <v>2042</v>
      </c>
      <c r="B1" s="1686"/>
      <c r="C1" s="1687"/>
      <c r="D1" s="1686"/>
      <c r="E1" s="1686"/>
      <c r="F1" s="2313"/>
    </row>
    <row r="2" spans="1:6" ht="409.5" customHeight="1">
      <c r="A2" s="2180" t="s">
        <v>2043</v>
      </c>
      <c r="B2" s="2180"/>
      <c r="C2" s="2180"/>
      <c r="D2" s="2180"/>
      <c r="E2" s="2180"/>
      <c r="F2" s="2314"/>
    </row>
    <row r="3" spans="1:6">
      <c r="A3" s="2180"/>
      <c r="B3" s="2180"/>
      <c r="C3" s="2180"/>
      <c r="D3" s="2180"/>
      <c r="E3" s="2180"/>
      <c r="F3" s="2314"/>
    </row>
    <row r="4" spans="1:6" ht="29.25" customHeight="1">
      <c r="A4" s="1689" t="s">
        <v>2044</v>
      </c>
    </row>
    <row r="5" spans="1:6" ht="171" customHeight="1">
      <c r="A5" s="2181" t="s">
        <v>2045</v>
      </c>
      <c r="B5" s="2182"/>
      <c r="C5" s="2182"/>
      <c r="D5" s="2182"/>
      <c r="E5" s="2182"/>
    </row>
    <row r="6" spans="1:6">
      <c r="B6" s="1472"/>
      <c r="C6" s="1692"/>
      <c r="D6" s="1472"/>
      <c r="E6" s="1472"/>
      <c r="F6" s="2284"/>
    </row>
    <row r="7" spans="1:6">
      <c r="A7" s="1693" t="s">
        <v>2046</v>
      </c>
      <c r="B7" s="1694"/>
      <c r="C7" s="1695"/>
      <c r="D7" s="1694"/>
      <c r="E7" s="1694"/>
    </row>
    <row r="8" spans="1:6">
      <c r="A8" s="1696" t="s">
        <v>2047</v>
      </c>
      <c r="B8" s="1697" t="s">
        <v>2048</v>
      </c>
      <c r="C8" s="1698" t="s">
        <v>2049</v>
      </c>
      <c r="D8" s="1697" t="s">
        <v>378</v>
      </c>
    </row>
    <row r="9" spans="1:6">
      <c r="A9" s="1699" t="s">
        <v>0</v>
      </c>
      <c r="B9" s="1700">
        <v>30000.137754300002</v>
      </c>
      <c r="C9" s="1701">
        <v>77700</v>
      </c>
      <c r="D9" s="1702">
        <v>100</v>
      </c>
    </row>
    <row r="10" spans="1:6">
      <c r="A10" s="1703" t="s">
        <v>1513</v>
      </c>
      <c r="B10" s="1704">
        <v>26000.11938706</v>
      </c>
      <c r="C10" s="1705">
        <v>67340</v>
      </c>
      <c r="D10" s="1706">
        <v>86.67</v>
      </c>
    </row>
    <row r="11" spans="1:6">
      <c r="A11" s="1703" t="s">
        <v>2050</v>
      </c>
      <c r="B11" s="1704">
        <v>1500.0068877149999</v>
      </c>
      <c r="C11" s="1705">
        <v>3885</v>
      </c>
      <c r="D11" s="1706">
        <v>5</v>
      </c>
    </row>
    <row r="12" spans="1:6">
      <c r="A12" s="1703" t="s">
        <v>2051</v>
      </c>
      <c r="B12" s="1704">
        <v>1000.00459181</v>
      </c>
      <c r="C12" s="1705">
        <v>2590</v>
      </c>
      <c r="D12" s="1706">
        <v>3.33</v>
      </c>
    </row>
    <row r="13" spans="1:6">
      <c r="A13" s="1703" t="s">
        <v>2052</v>
      </c>
      <c r="B13" s="1704">
        <v>650.19603575600001</v>
      </c>
      <c r="C13" s="1705">
        <v>1684</v>
      </c>
      <c r="D13" s="1706">
        <v>2.17</v>
      </c>
    </row>
    <row r="14" spans="1:6">
      <c r="A14" s="1707" t="s">
        <v>2053</v>
      </c>
      <c r="B14" s="1708">
        <v>449.809015235</v>
      </c>
      <c r="C14" s="1709">
        <v>1165</v>
      </c>
      <c r="D14" s="1710">
        <v>1.5</v>
      </c>
    </row>
    <row r="15" spans="1:6">
      <c r="A15" s="1703" t="s">
        <v>2054</v>
      </c>
      <c r="B15" s="1704">
        <v>300.00137754299999</v>
      </c>
      <c r="C15" s="1705">
        <v>777</v>
      </c>
      <c r="D15" s="1706">
        <v>1</v>
      </c>
    </row>
    <row r="16" spans="1:6">
      <c r="A16" s="1711" t="s">
        <v>2055</v>
      </c>
      <c r="B16" s="1712">
        <v>100.000459181</v>
      </c>
      <c r="C16" s="1713">
        <v>259</v>
      </c>
      <c r="D16" s="1714">
        <v>0.33</v>
      </c>
    </row>
    <row r="17" spans="1:5">
      <c r="A17" s="1715" t="s">
        <v>2056</v>
      </c>
      <c r="B17" s="1704"/>
      <c r="C17" s="1705"/>
      <c r="D17" s="1706"/>
      <c r="E17" s="1688"/>
    </row>
    <row r="18" spans="1:5">
      <c r="A18" s="1716" t="s">
        <v>2057</v>
      </c>
      <c r="B18" s="1704"/>
      <c r="C18" s="1705"/>
      <c r="D18" s="1706"/>
      <c r="E18" s="1688"/>
    </row>
    <row r="20" spans="1:5">
      <c r="A20" s="1717" t="s">
        <v>2058</v>
      </c>
      <c r="E20" s="1688"/>
    </row>
    <row r="21" spans="1:5">
      <c r="A21" s="1717"/>
      <c r="C21" s="1690"/>
      <c r="E21" s="1688"/>
    </row>
    <row r="38" spans="1:16" ht="87.75" customHeight="1">
      <c r="A38" s="1718" t="s">
        <v>2059</v>
      </c>
      <c r="C38" s="1690"/>
    </row>
    <row r="39" spans="1:16" ht="18.75">
      <c r="A39" s="1719" t="s">
        <v>882</v>
      </c>
    </row>
    <row r="40" spans="1:16" ht="237" customHeight="1">
      <c r="A40" s="2183" t="s">
        <v>2060</v>
      </c>
      <c r="B40" s="2184"/>
      <c r="C40" s="2184"/>
      <c r="D40" s="2184"/>
      <c r="E40" s="2184"/>
      <c r="I40" s="2315"/>
    </row>
    <row r="41" spans="1:16">
      <c r="A41" s="1555" t="s">
        <v>2061</v>
      </c>
      <c r="B41" s="1720"/>
      <c r="C41" s="1721"/>
      <c r="D41" s="1720"/>
      <c r="E41" s="1722"/>
    </row>
    <row r="42" spans="1:16">
      <c r="A42" s="2179" t="s">
        <v>2062</v>
      </c>
      <c r="B42" s="2185"/>
      <c r="C42" s="2185"/>
      <c r="D42" s="2185"/>
      <c r="G42" s="2316"/>
      <c r="H42" s="2317">
        <v>2012</v>
      </c>
      <c r="I42" s="2316"/>
      <c r="J42" s="2316"/>
      <c r="K42" s="2316"/>
      <c r="L42" s="2316"/>
      <c r="M42" s="2316"/>
      <c r="N42" s="2316"/>
      <c r="O42" s="2316"/>
      <c r="P42" s="2316"/>
    </row>
    <row r="43" spans="1:16" ht="15" customHeight="1">
      <c r="G43" s="2316"/>
      <c r="H43" s="2318" t="s">
        <v>2063</v>
      </c>
      <c r="I43" s="2319" t="s">
        <v>2064</v>
      </c>
      <c r="J43" s="2319" t="s">
        <v>2065</v>
      </c>
      <c r="K43" s="2319" t="s">
        <v>2066</v>
      </c>
      <c r="L43" s="2319" t="s">
        <v>2067</v>
      </c>
      <c r="M43" s="2319" t="s">
        <v>2068</v>
      </c>
      <c r="N43" s="2319" t="s">
        <v>2069</v>
      </c>
      <c r="O43" s="2319" t="s">
        <v>2070</v>
      </c>
      <c r="P43" s="2319" t="s">
        <v>2071</v>
      </c>
    </row>
    <row r="44" spans="1:16" ht="15" customHeight="1">
      <c r="G44" s="2316"/>
      <c r="H44" s="2318"/>
      <c r="I44" s="2319"/>
      <c r="J44" s="2319"/>
      <c r="K44" s="2319"/>
      <c r="L44" s="2319"/>
      <c r="M44" s="2319"/>
      <c r="N44" s="2319"/>
      <c r="O44" s="2319"/>
      <c r="P44" s="2319"/>
    </row>
    <row r="45" spans="1:16">
      <c r="G45" s="2316"/>
      <c r="H45" s="2318"/>
      <c r="I45" s="2319"/>
      <c r="J45" s="2319"/>
      <c r="K45" s="2319"/>
      <c r="L45" s="2319"/>
      <c r="M45" s="2319"/>
      <c r="N45" s="2319"/>
      <c r="O45" s="2319"/>
      <c r="P45" s="2319"/>
    </row>
    <row r="46" spans="1:16">
      <c r="G46" s="2316"/>
      <c r="H46" s="2320" t="s">
        <v>1178</v>
      </c>
      <c r="I46" s="2316">
        <v>13.7820967741935</v>
      </c>
      <c r="J46" s="2316">
        <v>23.954516129032264</v>
      </c>
      <c r="K46" s="2321">
        <v>11.508633512544804</v>
      </c>
      <c r="L46" s="2316">
        <v>23.768396057347672</v>
      </c>
      <c r="M46" s="2316">
        <v>10.663924731182799</v>
      </c>
      <c r="N46" s="2316">
        <v>24.131720430107524</v>
      </c>
      <c r="O46" s="2316">
        <v>15.449354838709679</v>
      </c>
      <c r="P46" s="2316">
        <v>21.905725806451617</v>
      </c>
    </row>
    <row r="47" spans="1:16">
      <c r="G47" s="2316"/>
      <c r="H47" s="2320" t="s">
        <v>1179</v>
      </c>
      <c r="I47" s="2316">
        <v>14.874224137931037</v>
      </c>
      <c r="J47" s="2316">
        <v>25.116034482758621</v>
      </c>
      <c r="K47" s="2321">
        <v>12.957356321839081</v>
      </c>
      <c r="L47" s="2316">
        <v>25.258352490421455</v>
      </c>
      <c r="M47" s="2316">
        <v>12.300402298850576</v>
      </c>
      <c r="N47" s="2316">
        <v>25.407528735632187</v>
      </c>
      <c r="O47" s="2316">
        <v>15.737327586206895</v>
      </c>
      <c r="P47" s="2316">
        <v>22.715862068965521</v>
      </c>
    </row>
    <row r="48" spans="1:16">
      <c r="G48" s="2316"/>
      <c r="H48" s="2320" t="s">
        <v>1180</v>
      </c>
      <c r="I48" s="2316">
        <v>17.659375000000004</v>
      </c>
      <c r="J48" s="2316">
        <v>28.515241935483871</v>
      </c>
      <c r="K48" s="2321">
        <v>16.500955794504179</v>
      </c>
      <c r="L48" s="2316">
        <v>30.198960573476704</v>
      </c>
      <c r="M48" s="2316">
        <v>15.543682795698926</v>
      </c>
      <c r="N48" s="2316">
        <v>29.857903225806449</v>
      </c>
      <c r="O48" s="2316">
        <v>17.853830645161292</v>
      </c>
      <c r="P48" s="2316">
        <v>25.151451612903227</v>
      </c>
    </row>
    <row r="49" spans="1:16">
      <c r="G49" s="2316"/>
      <c r="H49" s="2320" t="s">
        <v>1181</v>
      </c>
      <c r="I49" s="2316">
        <v>20.94</v>
      </c>
      <c r="J49" s="2316">
        <v>33.096749999999993</v>
      </c>
      <c r="K49" s="2321">
        <v>20.951253086419751</v>
      </c>
      <c r="L49" s="2316">
        <v>35.058555555555557</v>
      </c>
      <c r="M49" s="2316">
        <v>20.825055555555558</v>
      </c>
      <c r="N49" s="2316">
        <v>34.855555555555561</v>
      </c>
      <c r="O49" s="2316">
        <v>21.692333333333337</v>
      </c>
      <c r="P49" s="2316">
        <v>30.829250000000002</v>
      </c>
    </row>
    <row r="50" spans="1:16">
      <c r="G50" s="2316"/>
      <c r="H50" s="2320" t="s">
        <v>611</v>
      </c>
      <c r="I50" s="2316">
        <v>26.136290322580646</v>
      </c>
      <c r="J50" s="2316">
        <v>40.005967741935478</v>
      </c>
      <c r="K50" s="2321">
        <v>26.795448028673839</v>
      </c>
      <c r="L50" s="2316">
        <v>42.105412186379937</v>
      </c>
      <c r="M50" s="2316">
        <v>26.653387096774196</v>
      </c>
      <c r="N50" s="2316">
        <v>42.467688172043012</v>
      </c>
      <c r="O50" s="2316">
        <v>27.288951612903226</v>
      </c>
      <c r="P50" s="2316">
        <v>38.45225806451613</v>
      </c>
    </row>
    <row r="51" spans="1:16">
      <c r="G51" s="2316"/>
      <c r="H51" s="2320" t="s">
        <v>1182</v>
      </c>
      <c r="I51" s="2321">
        <v>26.574666666666666</v>
      </c>
      <c r="J51" s="2321">
        <v>39.845625000000005</v>
      </c>
      <c r="K51" s="2321">
        <v>27.403987654320986</v>
      </c>
      <c r="L51" s="2321">
        <v>43.551703703703694</v>
      </c>
      <c r="M51" s="2321">
        <v>26.605277777777776</v>
      </c>
      <c r="N51" s="2321">
        <v>43.684444444444445</v>
      </c>
      <c r="O51" s="2321">
        <v>28.101500000000005</v>
      </c>
      <c r="P51" s="2316">
        <v>38.944937500000002</v>
      </c>
    </row>
    <row r="52" spans="1:16">
      <c r="G52" s="2316"/>
      <c r="H52" s="2320" t="s">
        <v>1183</v>
      </c>
      <c r="I52" s="2321">
        <v>30.471693548387101</v>
      </c>
      <c r="J52" s="2321">
        <v>42.784112903225804</v>
      </c>
      <c r="K52" s="2321">
        <v>31.152043010752688</v>
      </c>
      <c r="L52" s="2321">
        <v>45.047275985663077</v>
      </c>
      <c r="M52" s="2321">
        <v>30.631648605510751</v>
      </c>
      <c r="N52" s="2321">
        <v>45.019623655913982</v>
      </c>
      <c r="O52" s="2321">
        <v>30.818306451612898</v>
      </c>
      <c r="P52" s="2316">
        <v>40.269435483870971</v>
      </c>
    </row>
    <row r="53" spans="1:16">
      <c r="G53" s="2316"/>
      <c r="H53" s="2320" t="s">
        <v>1184</v>
      </c>
      <c r="I53" s="2321">
        <v>30.81671875</v>
      </c>
      <c r="J53" s="2321">
        <v>42.76448784722222</v>
      </c>
      <c r="K53" s="2321">
        <v>30.616792114695343</v>
      </c>
      <c r="L53" s="2321">
        <v>44.310179211469539</v>
      </c>
      <c r="M53" s="2321">
        <v>29.879909274193547</v>
      </c>
      <c r="N53" s="2321">
        <v>44.242103494623656</v>
      </c>
      <c r="O53" s="2321">
        <v>31.307580645161295</v>
      </c>
      <c r="P53" s="2316">
        <v>39.942096774193544</v>
      </c>
    </row>
    <row r="54" spans="1:16">
      <c r="G54" s="2316"/>
      <c r="H54" s="2320" t="s">
        <v>1185</v>
      </c>
      <c r="I54" s="2321">
        <v>28.396666666666668</v>
      </c>
      <c r="J54" s="2321">
        <v>40.302750000000003</v>
      </c>
      <c r="K54" s="2321">
        <v>28.374018518518522</v>
      </c>
      <c r="L54" s="2321">
        <v>41.600666666666669</v>
      </c>
      <c r="M54" s="2321">
        <v>27.119416666666666</v>
      </c>
      <c r="N54" s="2321">
        <v>41.890907407407411</v>
      </c>
      <c r="O54" s="2321">
        <v>29.944749999999999</v>
      </c>
      <c r="P54" s="2316">
        <v>38.220416666666665</v>
      </c>
    </row>
    <row r="55" spans="1:16">
      <c r="G55" s="2316"/>
      <c r="H55" s="2320" t="s">
        <v>1186</v>
      </c>
      <c r="I55" s="2321">
        <v>23.277580165130566</v>
      </c>
      <c r="J55" s="2321">
        <v>35.722566724270351</v>
      </c>
      <c r="K55" s="2321">
        <v>22.403709677419354</v>
      </c>
      <c r="L55" s="2321">
        <v>36.340089605734768</v>
      </c>
      <c r="M55" s="2321">
        <v>22.037401433691755</v>
      </c>
      <c r="N55" s="2321">
        <v>37.164516129032265</v>
      </c>
      <c r="O55" s="2321">
        <v>26.775141129032257</v>
      </c>
      <c r="P55" s="2316">
        <v>34.814556451612901</v>
      </c>
    </row>
    <row r="56" spans="1:16">
      <c r="G56" s="2316"/>
      <c r="H56" s="2320" t="s">
        <v>1187</v>
      </c>
      <c r="I56" s="2316">
        <v>20.119</v>
      </c>
      <c r="J56" s="2316">
        <v>30.520250000000001</v>
      </c>
      <c r="K56" s="2321">
        <v>18.774833333333333</v>
      </c>
      <c r="L56" s="2316">
        <v>30.501481481481488</v>
      </c>
      <c r="M56" s="2316">
        <v>18.709444444444447</v>
      </c>
      <c r="N56" s="2316">
        <v>31.206722222222222</v>
      </c>
      <c r="O56" s="2316">
        <v>23.460166666666666</v>
      </c>
      <c r="P56" s="2316">
        <v>29.46725</v>
      </c>
    </row>
    <row r="57" spans="1:16">
      <c r="G57" s="2316"/>
      <c r="H57" s="2320" t="s">
        <v>1188</v>
      </c>
      <c r="I57" s="2247">
        <v>16.854354838709675</v>
      </c>
      <c r="J57" s="2316">
        <v>26.499650537634409</v>
      </c>
      <c r="K57" s="2321">
        <v>15.15810035842294</v>
      </c>
      <c r="L57" s="2316">
        <v>26.038279569892474</v>
      </c>
      <c r="M57" s="2316">
        <v>15.169247311827958</v>
      </c>
      <c r="N57" s="2316">
        <v>26.74462365591398</v>
      </c>
      <c r="O57" s="2316">
        <v>19.137338709677419</v>
      </c>
      <c r="P57" s="2316">
        <v>25.005403225806461</v>
      </c>
    </row>
    <row r="58" spans="1:16">
      <c r="G58" s="2316"/>
      <c r="H58" s="2322"/>
      <c r="I58" s="2316">
        <f t="shared" ref="I58:P58" si="0">AVERAGE(I46:I57)</f>
        <v>22.49188890585549</v>
      </c>
      <c r="J58" s="2316">
        <f t="shared" si="0"/>
        <v>34.093996108463578</v>
      </c>
      <c r="K58" s="2316">
        <f t="shared" si="0"/>
        <v>21.883094284287068</v>
      </c>
      <c r="L58" s="2316">
        <f t="shared" si="0"/>
        <v>35.314946090649421</v>
      </c>
      <c r="M58" s="2316">
        <f t="shared" si="0"/>
        <v>21.34489983268125</v>
      </c>
      <c r="N58" s="2316">
        <f t="shared" si="0"/>
        <v>35.55611142739189</v>
      </c>
      <c r="O58" s="2322">
        <f t="shared" si="0"/>
        <v>23.963881801538747</v>
      </c>
      <c r="P58" s="2322">
        <f t="shared" si="0"/>
        <v>32.14322030458225</v>
      </c>
    </row>
    <row r="59" spans="1:16">
      <c r="G59" s="2316"/>
      <c r="H59" s="2316"/>
      <c r="I59" s="2316"/>
      <c r="J59" s="2316"/>
      <c r="K59" s="2316"/>
      <c r="L59" s="2316"/>
      <c r="M59" s="2316"/>
      <c r="N59" s="2316"/>
      <c r="O59" s="2316"/>
      <c r="P59" s="2316"/>
    </row>
    <row r="60" spans="1:16">
      <c r="G60" s="2316"/>
      <c r="H60" s="2316"/>
      <c r="I60" s="2316"/>
      <c r="J60" s="2316"/>
      <c r="K60" s="2316"/>
      <c r="L60" s="2316"/>
      <c r="M60" s="2316"/>
      <c r="N60" s="2316"/>
      <c r="O60" s="2316"/>
      <c r="P60" s="2316"/>
    </row>
    <row r="61" spans="1:16">
      <c r="G61" s="2316"/>
      <c r="H61" s="2316"/>
      <c r="I61" s="2316"/>
      <c r="J61" s="2316"/>
      <c r="K61" s="2316"/>
      <c r="L61" s="2316"/>
      <c r="M61" s="2316">
        <f>AVERAGE(J58,L58,N58,P58)</f>
        <v>34.277068482771789</v>
      </c>
      <c r="N61" s="2316"/>
      <c r="O61" s="2316"/>
      <c r="P61" s="2316"/>
    </row>
    <row r="62" spans="1:16">
      <c r="A62" s="1727" t="s">
        <v>2072</v>
      </c>
      <c r="G62" s="2316"/>
      <c r="H62" s="2316"/>
      <c r="I62" s="2316"/>
      <c r="J62" s="2316"/>
      <c r="K62" s="2316"/>
      <c r="L62" s="2316"/>
      <c r="M62" s="2316"/>
      <c r="N62" s="2316"/>
      <c r="O62" s="2316"/>
      <c r="P62" s="2316"/>
    </row>
    <row r="63" spans="1:16">
      <c r="G63" s="2316"/>
      <c r="H63" s="2316"/>
      <c r="I63" s="2316"/>
      <c r="J63" s="2316">
        <f>AVERAGE(I46:I57,K46:K57,M46:M57,O46:O57)</f>
        <v>22.420941206090642</v>
      </c>
      <c r="K63" s="2316">
        <f>AVERAGE(J46:J57,L46:L57,N46:N57,P46:P57)</f>
        <v>34.277068482771782</v>
      </c>
      <c r="L63" s="2316"/>
      <c r="M63" s="2316"/>
      <c r="N63" s="2316"/>
      <c r="O63" s="2316"/>
      <c r="P63" s="2316"/>
    </row>
    <row r="64" spans="1:16">
      <c r="A64" s="1555" t="s">
        <v>2073</v>
      </c>
      <c r="B64" s="1728"/>
      <c r="C64" s="1729"/>
      <c r="D64" s="1728"/>
      <c r="E64" s="1728"/>
      <c r="F64" s="2323"/>
      <c r="G64" s="2324"/>
      <c r="H64" s="2316"/>
      <c r="I64" s="2316"/>
      <c r="J64" s="2316"/>
      <c r="K64" s="2316"/>
      <c r="L64" s="2316"/>
      <c r="M64" s="2316"/>
      <c r="N64" s="2316"/>
      <c r="O64" s="2316"/>
      <c r="P64" s="2316"/>
    </row>
    <row r="65" spans="1:20" ht="15" customHeight="1">
      <c r="A65" s="1730" t="s">
        <v>2074</v>
      </c>
      <c r="B65" s="1731"/>
      <c r="C65" s="1732"/>
      <c r="D65" s="1731"/>
      <c r="E65" s="1731"/>
      <c r="F65" s="2325"/>
      <c r="G65" s="2316"/>
      <c r="H65" s="2316"/>
      <c r="I65" s="2316"/>
      <c r="J65" s="2316"/>
      <c r="K65" s="2316"/>
      <c r="L65" s="2316"/>
      <c r="M65" s="2316"/>
      <c r="N65" s="2316"/>
      <c r="O65" s="2316"/>
      <c r="P65" s="2316"/>
    </row>
    <row r="66" spans="1:20" ht="26.25" customHeight="1">
      <c r="A66" s="1733" t="s">
        <v>2063</v>
      </c>
      <c r="B66" s="1734" t="s">
        <v>2075</v>
      </c>
      <c r="C66" s="1734" t="s">
        <v>2076</v>
      </c>
      <c r="D66" s="1734" t="s">
        <v>2077</v>
      </c>
      <c r="E66" s="1734" t="s">
        <v>2078</v>
      </c>
      <c r="F66" s="2315"/>
      <c r="G66" s="2324"/>
      <c r="H66" s="2324"/>
      <c r="I66" s="2324"/>
      <c r="J66" s="2324"/>
      <c r="K66" s="2324"/>
      <c r="L66" s="2324"/>
      <c r="M66" s="2324"/>
      <c r="N66" s="2324"/>
      <c r="O66" s="2324"/>
      <c r="P66" s="2324"/>
      <c r="Q66" s="2323"/>
      <c r="R66" s="2323"/>
      <c r="S66" s="2323"/>
      <c r="T66" s="2323"/>
    </row>
    <row r="67" spans="1:20">
      <c r="A67" s="1466" t="s">
        <v>607</v>
      </c>
      <c r="B67" s="1726">
        <v>5.94</v>
      </c>
      <c r="C67" s="1726">
        <v>13.782096774193549</v>
      </c>
      <c r="D67" s="1726">
        <v>30.92</v>
      </c>
      <c r="E67" s="1726">
        <v>23.954516129032264</v>
      </c>
      <c r="G67" s="2316"/>
      <c r="H67" s="2316"/>
      <c r="I67" s="2316"/>
      <c r="J67" s="2316"/>
      <c r="K67" s="2316"/>
      <c r="L67" s="2316"/>
      <c r="M67" s="2316"/>
      <c r="N67" s="2316"/>
      <c r="O67" s="2316"/>
      <c r="P67" s="2316"/>
    </row>
    <row r="68" spans="1:20">
      <c r="A68" s="1466" t="s">
        <v>608</v>
      </c>
      <c r="B68" s="1726">
        <v>7.9</v>
      </c>
      <c r="C68" s="1726">
        <v>14.874224137931037</v>
      </c>
      <c r="D68" s="1726">
        <v>32.299999999999997</v>
      </c>
      <c r="E68" s="1726">
        <v>25.116034482758621</v>
      </c>
      <c r="G68" s="2316"/>
      <c r="H68" s="2316"/>
      <c r="I68" s="2316"/>
      <c r="J68" s="2316"/>
      <c r="K68" s="2316"/>
      <c r="L68" s="2316"/>
      <c r="M68" s="2316"/>
      <c r="N68" s="2316"/>
      <c r="O68" s="2316"/>
      <c r="P68" s="2316"/>
    </row>
    <row r="69" spans="1:20">
      <c r="A69" s="1466" t="s">
        <v>609</v>
      </c>
      <c r="B69" s="1726">
        <v>7.7</v>
      </c>
      <c r="C69" s="1726">
        <v>17.659375000000004</v>
      </c>
      <c r="D69" s="1726">
        <v>40</v>
      </c>
      <c r="E69" s="1726">
        <v>28.515241935483871</v>
      </c>
      <c r="G69" s="2316"/>
      <c r="H69" s="2316"/>
      <c r="I69" s="2316"/>
      <c r="J69" s="2316"/>
      <c r="K69" s="2316"/>
      <c r="L69" s="2316"/>
      <c r="M69" s="2316"/>
      <c r="N69" s="2316"/>
      <c r="O69" s="2316"/>
      <c r="P69" s="2316"/>
    </row>
    <row r="70" spans="1:20">
      <c r="A70" s="1466" t="s">
        <v>610</v>
      </c>
      <c r="B70" s="1726">
        <v>14.18</v>
      </c>
      <c r="C70" s="1726">
        <v>20.94</v>
      </c>
      <c r="D70" s="1726">
        <v>43.85</v>
      </c>
      <c r="E70" s="1726">
        <v>33.096749999999993</v>
      </c>
      <c r="G70" s="2316"/>
      <c r="H70" s="2316"/>
      <c r="I70" s="2316"/>
      <c r="J70" s="2316"/>
      <c r="K70" s="2316"/>
      <c r="L70" s="2316"/>
      <c r="M70" s="2316"/>
      <c r="N70" s="2316"/>
      <c r="O70" s="2316"/>
      <c r="P70" s="2316"/>
    </row>
    <row r="71" spans="1:20">
      <c r="A71" s="1466" t="s">
        <v>611</v>
      </c>
      <c r="B71" s="1726">
        <v>20.150000000000002</v>
      </c>
      <c r="C71" s="1726">
        <v>26.136290322580646</v>
      </c>
      <c r="D71" s="1726">
        <v>46.08</v>
      </c>
      <c r="E71" s="1726">
        <v>40.005967741935478</v>
      </c>
      <c r="G71" s="2316"/>
      <c r="H71" s="2316"/>
      <c r="I71" s="2316"/>
      <c r="J71" s="2316"/>
      <c r="K71" s="2316"/>
      <c r="L71" s="2316"/>
      <c r="M71" s="2316"/>
      <c r="N71" s="2316"/>
      <c r="O71" s="2316"/>
      <c r="P71" s="2316"/>
    </row>
    <row r="72" spans="1:20">
      <c r="A72" s="1466" t="s">
        <v>612</v>
      </c>
      <c r="B72" s="1726">
        <v>19.510000000000002</v>
      </c>
      <c r="C72" s="1726">
        <v>26.574666666666666</v>
      </c>
      <c r="D72" s="1726">
        <v>47.62</v>
      </c>
      <c r="E72" s="1726">
        <v>39.845625000000005</v>
      </c>
      <c r="G72" s="2316"/>
      <c r="H72" s="2316"/>
      <c r="I72" s="2316"/>
      <c r="J72" s="2316"/>
      <c r="K72" s="2316"/>
      <c r="L72" s="2316"/>
      <c r="M72" s="2316"/>
      <c r="N72" s="2316"/>
      <c r="O72" s="2316"/>
      <c r="P72" s="2316"/>
    </row>
    <row r="73" spans="1:20">
      <c r="A73" s="1466" t="s">
        <v>613</v>
      </c>
      <c r="B73" s="1726">
        <v>24.8</v>
      </c>
      <c r="C73" s="1726">
        <v>30.471693548387101</v>
      </c>
      <c r="D73" s="1726">
        <v>48.92</v>
      </c>
      <c r="E73" s="1726">
        <v>42.784112903225804</v>
      </c>
      <c r="G73" s="2316"/>
      <c r="H73" s="2316"/>
      <c r="I73" s="2316"/>
      <c r="J73" s="2316"/>
      <c r="K73" s="2316"/>
      <c r="L73" s="2316"/>
      <c r="M73" s="2316"/>
      <c r="N73" s="2316"/>
      <c r="O73" s="2316"/>
      <c r="P73" s="2316"/>
    </row>
    <row r="74" spans="1:20">
      <c r="A74" s="1466" t="s">
        <v>614</v>
      </c>
      <c r="B74" s="1726">
        <v>25.400000000000002</v>
      </c>
      <c r="C74" s="1726">
        <v>30.81671875</v>
      </c>
      <c r="D74" s="1726">
        <v>48.300000000000004</v>
      </c>
      <c r="E74" s="1726">
        <v>42.76448784722222</v>
      </c>
      <c r="G74" s="2316"/>
      <c r="H74" s="2316"/>
      <c r="I74" s="2316"/>
      <c r="J74" s="2316"/>
      <c r="K74" s="2316"/>
      <c r="L74" s="2316"/>
      <c r="M74" s="2316"/>
      <c r="N74" s="2316"/>
      <c r="O74" s="2316"/>
      <c r="P74" s="2316"/>
    </row>
    <row r="75" spans="1:20">
      <c r="A75" s="1466" t="s">
        <v>615</v>
      </c>
      <c r="B75" s="1726">
        <v>21.12</v>
      </c>
      <c r="C75" s="1726">
        <v>28.396666666666668</v>
      </c>
      <c r="D75" s="1726">
        <v>46.4</v>
      </c>
      <c r="E75" s="1726">
        <v>40.302750000000003</v>
      </c>
      <c r="G75" s="2316"/>
      <c r="H75" s="2316"/>
      <c r="I75" s="2316"/>
      <c r="J75" s="2316"/>
      <c r="K75" s="2316"/>
      <c r="L75" s="2316"/>
      <c r="M75" s="2316"/>
      <c r="N75" s="2316"/>
      <c r="O75" s="2316"/>
      <c r="P75" s="2316"/>
    </row>
    <row r="76" spans="1:20">
      <c r="A76" s="1466" t="s">
        <v>616</v>
      </c>
      <c r="B76" s="1726">
        <v>15.700000000000001</v>
      </c>
      <c r="C76" s="1726">
        <v>23.277580165130566</v>
      </c>
      <c r="D76" s="1726">
        <v>42.41</v>
      </c>
      <c r="E76" s="1726">
        <v>35.722566724270351</v>
      </c>
      <c r="G76" s="2316"/>
      <c r="H76" s="2316"/>
      <c r="I76" s="2316"/>
      <c r="J76" s="2316"/>
      <c r="K76" s="2316"/>
      <c r="L76" s="2316"/>
      <c r="M76" s="2316"/>
      <c r="N76" s="2316"/>
      <c r="O76" s="2316"/>
      <c r="P76" s="2316"/>
    </row>
    <row r="77" spans="1:20">
      <c r="A77" s="1466" t="s">
        <v>617</v>
      </c>
      <c r="B77" s="1726">
        <v>12.450000000000001</v>
      </c>
      <c r="C77" s="1726">
        <v>20.119</v>
      </c>
      <c r="D77" s="1726">
        <v>36</v>
      </c>
      <c r="E77" s="1726">
        <v>30.520250000000001</v>
      </c>
      <c r="G77" s="2316"/>
      <c r="H77" s="2316"/>
      <c r="I77" s="2316"/>
      <c r="J77" s="2316"/>
      <c r="K77" s="2316"/>
      <c r="L77" s="2316"/>
      <c r="M77" s="2316"/>
      <c r="N77" s="2316"/>
      <c r="O77" s="2316"/>
      <c r="P77" s="2316"/>
    </row>
    <row r="78" spans="1:20">
      <c r="A78" s="1466" t="s">
        <v>618</v>
      </c>
      <c r="B78" s="1735">
        <v>8.09</v>
      </c>
      <c r="C78" s="1735">
        <v>16.854354838709675</v>
      </c>
      <c r="D78" s="1735">
        <v>32.700000000000003</v>
      </c>
      <c r="E78" s="1735">
        <v>26.499650537634409</v>
      </c>
      <c r="G78" s="2316"/>
      <c r="H78" s="2316"/>
      <c r="I78" s="2316"/>
      <c r="J78" s="2316"/>
      <c r="K78" s="2316"/>
      <c r="L78" s="2316"/>
      <c r="M78" s="2316"/>
      <c r="N78" s="2316"/>
      <c r="O78" s="2316"/>
      <c r="P78" s="2316"/>
    </row>
    <row r="79" spans="1:20">
      <c r="A79" s="1736" t="s">
        <v>2079</v>
      </c>
      <c r="B79" s="1731"/>
      <c r="C79" s="1732"/>
      <c r="D79" s="1731"/>
      <c r="E79" s="1731"/>
      <c r="G79" s="2316"/>
      <c r="H79" s="2316"/>
      <c r="I79" s="2326"/>
      <c r="J79" s="2316"/>
      <c r="K79" s="2316"/>
      <c r="L79" s="2316"/>
      <c r="M79" s="2316"/>
      <c r="N79" s="2316"/>
      <c r="O79" s="2316"/>
      <c r="P79" s="2316"/>
    </row>
    <row r="80" spans="1:20" ht="15.75">
      <c r="A80" s="1737"/>
      <c r="B80" s="1738"/>
      <c r="C80" s="1739"/>
      <c r="D80" s="1738"/>
      <c r="E80" s="1738"/>
      <c r="F80" s="2325"/>
      <c r="G80" s="2316"/>
      <c r="H80" s="2316"/>
      <c r="I80" s="2326"/>
      <c r="J80" s="2316"/>
      <c r="K80" s="2316"/>
      <c r="L80" s="2316"/>
      <c r="M80" s="2316"/>
      <c r="N80" s="2316"/>
      <c r="O80" s="2316"/>
      <c r="P80" s="2316"/>
    </row>
    <row r="81" spans="1:16">
      <c r="A81" s="1479" t="s">
        <v>2080</v>
      </c>
      <c r="B81" s="1731"/>
      <c r="C81" s="1732"/>
      <c r="D81" s="1731"/>
      <c r="E81" s="1731"/>
      <c r="F81" s="2325"/>
      <c r="G81" s="2316"/>
      <c r="H81" s="2316"/>
      <c r="I81" s="2316"/>
      <c r="J81" s="2316"/>
      <c r="K81" s="2316"/>
      <c r="L81" s="2316"/>
      <c r="M81" s="2316"/>
      <c r="N81" s="2316"/>
      <c r="O81" s="2316"/>
      <c r="P81" s="2316"/>
    </row>
    <row r="82" spans="1:16">
      <c r="A82" s="1730" t="s">
        <v>2074</v>
      </c>
      <c r="B82" s="1740"/>
      <c r="C82" s="1741"/>
      <c r="D82" s="1740"/>
      <c r="E82" s="1740"/>
      <c r="F82" s="2323"/>
      <c r="G82" s="2316"/>
      <c r="H82" s="2316"/>
      <c r="I82" s="2316"/>
      <c r="J82" s="2316"/>
      <c r="K82" s="2316"/>
      <c r="L82" s="2316"/>
      <c r="M82" s="2316"/>
      <c r="N82" s="2316"/>
      <c r="O82" s="2316"/>
      <c r="P82" s="2316"/>
    </row>
    <row r="83" spans="1:16" ht="26.25" customHeight="1">
      <c r="A83" s="1733" t="s">
        <v>2063</v>
      </c>
      <c r="B83" s="1734" t="s">
        <v>2075</v>
      </c>
      <c r="C83" s="1734" t="s">
        <v>2076</v>
      </c>
      <c r="D83" s="1734" t="s">
        <v>2077</v>
      </c>
      <c r="E83" s="1734" t="s">
        <v>2078</v>
      </c>
      <c r="F83" s="2325"/>
      <c r="G83" s="2316"/>
      <c r="H83" s="2316"/>
      <c r="I83" s="2316"/>
      <c r="J83" s="2316"/>
      <c r="K83" s="2316"/>
      <c r="L83" s="2316"/>
      <c r="M83" s="2316"/>
      <c r="N83" s="2316"/>
      <c r="O83" s="2316"/>
      <c r="P83" s="2316"/>
    </row>
    <row r="84" spans="1:16">
      <c r="A84" s="1466" t="s">
        <v>607</v>
      </c>
      <c r="B84" s="1726">
        <v>4.1100000000000003</v>
      </c>
      <c r="C84" s="1726">
        <v>11.508633512544804</v>
      </c>
      <c r="D84" s="1726">
        <v>30.2</v>
      </c>
      <c r="E84" s="1726">
        <v>23.768396057347672</v>
      </c>
      <c r="G84" s="2316"/>
      <c r="H84" s="2316"/>
      <c r="I84" s="2316"/>
      <c r="J84" s="2316"/>
      <c r="K84" s="2316"/>
      <c r="L84" s="2316"/>
      <c r="M84" s="2316"/>
      <c r="N84" s="2316"/>
      <c r="O84" s="2316"/>
      <c r="P84" s="2316"/>
    </row>
    <row r="85" spans="1:16">
      <c r="A85" s="1466" t="s">
        <v>608</v>
      </c>
      <c r="B85" s="1726">
        <v>5.61</v>
      </c>
      <c r="C85" s="1726">
        <v>12.957356321839081</v>
      </c>
      <c r="D85" s="1726">
        <v>32.270000000000003</v>
      </c>
      <c r="E85" s="1726">
        <v>25.258352490421455</v>
      </c>
      <c r="G85" s="2316"/>
      <c r="H85" s="2316"/>
      <c r="I85" s="2316"/>
      <c r="J85" s="2316"/>
      <c r="K85" s="2316"/>
      <c r="L85" s="2316"/>
      <c r="M85" s="2316"/>
      <c r="N85" s="2316"/>
      <c r="O85" s="2316"/>
      <c r="P85" s="2316"/>
    </row>
    <row r="86" spans="1:16">
      <c r="A86" s="1466" t="s">
        <v>609</v>
      </c>
      <c r="B86" s="1726">
        <v>5.49</v>
      </c>
      <c r="C86" s="1726">
        <v>16.500955794504179</v>
      </c>
      <c r="D86" s="1726">
        <v>38.75</v>
      </c>
      <c r="E86" s="1726">
        <v>30.198960573476704</v>
      </c>
      <c r="G86" s="2316"/>
      <c r="H86" s="2316"/>
      <c r="I86" s="2316"/>
      <c r="J86" s="2316"/>
      <c r="K86" s="2316"/>
      <c r="L86" s="2316"/>
      <c r="M86" s="2316"/>
      <c r="N86" s="2316"/>
      <c r="O86" s="2316"/>
      <c r="P86" s="2316"/>
    </row>
    <row r="87" spans="1:16">
      <c r="A87" s="1466" t="s">
        <v>610</v>
      </c>
      <c r="B87" s="1726">
        <v>12.93</v>
      </c>
      <c r="C87" s="1726">
        <v>20.951253086419751</v>
      </c>
      <c r="D87" s="1726">
        <v>44.17</v>
      </c>
      <c r="E87" s="1726">
        <v>35.058555555555557</v>
      </c>
      <c r="G87" s="2316"/>
      <c r="H87" s="2316"/>
      <c r="I87" s="2316"/>
      <c r="J87" s="2316"/>
      <c r="K87" s="2316"/>
      <c r="L87" s="2316"/>
      <c r="M87" s="2316"/>
      <c r="N87" s="2316"/>
      <c r="O87" s="2316"/>
      <c r="P87" s="2316"/>
    </row>
    <row r="88" spans="1:16">
      <c r="A88" s="1466" t="s">
        <v>611</v>
      </c>
      <c r="B88" s="1726">
        <v>21.45</v>
      </c>
      <c r="C88" s="1726">
        <v>26.795448028673839</v>
      </c>
      <c r="D88" s="1726">
        <v>47.93</v>
      </c>
      <c r="E88" s="1726">
        <v>42.105412186379937</v>
      </c>
      <c r="G88" s="2316"/>
      <c r="H88" s="2316"/>
      <c r="I88" s="2316"/>
      <c r="J88" s="2316"/>
      <c r="K88" s="2316"/>
      <c r="L88" s="2316"/>
      <c r="M88" s="2316"/>
      <c r="N88" s="2316"/>
      <c r="O88" s="2316"/>
      <c r="P88" s="2316"/>
    </row>
    <row r="89" spans="1:16">
      <c r="A89" s="1466" t="s">
        <v>612</v>
      </c>
      <c r="B89" s="1726">
        <v>21.84</v>
      </c>
      <c r="C89" s="1726">
        <v>27.403987654320986</v>
      </c>
      <c r="D89" s="1726">
        <v>49.02</v>
      </c>
      <c r="E89" s="1726">
        <v>43.551703703703694</v>
      </c>
      <c r="G89" s="2316"/>
      <c r="H89" s="2316"/>
      <c r="I89" s="2316"/>
      <c r="J89" s="2316"/>
      <c r="K89" s="2316"/>
      <c r="L89" s="2316"/>
      <c r="M89" s="2316"/>
      <c r="N89" s="2316"/>
      <c r="O89" s="2316"/>
      <c r="P89" s="2316"/>
    </row>
    <row r="90" spans="1:16">
      <c r="A90" s="1466" t="s">
        <v>613</v>
      </c>
      <c r="B90" s="1726">
        <v>25.53</v>
      </c>
      <c r="C90" s="1726">
        <v>31.152043010752688</v>
      </c>
      <c r="D90" s="1726">
        <v>49.93</v>
      </c>
      <c r="E90" s="1726">
        <v>45.047275985663077</v>
      </c>
      <c r="G90" s="2316"/>
      <c r="H90" s="2316"/>
      <c r="I90" s="2316"/>
      <c r="J90" s="2316"/>
      <c r="K90" s="2316"/>
      <c r="L90" s="2316"/>
      <c r="M90" s="2316"/>
      <c r="N90" s="2316"/>
      <c r="O90" s="2316"/>
      <c r="P90" s="2316"/>
    </row>
    <row r="91" spans="1:16">
      <c r="A91" s="1466" t="s">
        <v>614</v>
      </c>
      <c r="B91" s="1726">
        <v>19.41</v>
      </c>
      <c r="C91" s="1726">
        <v>30.616792114695343</v>
      </c>
      <c r="D91" s="1726">
        <v>49.83</v>
      </c>
      <c r="E91" s="1726">
        <v>44.310179211469539</v>
      </c>
      <c r="G91" s="2316"/>
      <c r="H91" s="2316"/>
      <c r="I91" s="2316"/>
      <c r="J91" s="2316"/>
      <c r="K91" s="2316"/>
      <c r="L91" s="2316"/>
      <c r="M91" s="2316"/>
      <c r="N91" s="2316"/>
      <c r="O91" s="2316"/>
      <c r="P91" s="2316"/>
    </row>
    <row r="92" spans="1:16">
      <c r="A92" s="1466" t="s">
        <v>615</v>
      </c>
      <c r="B92" s="1726">
        <v>23</v>
      </c>
      <c r="C92" s="1726">
        <v>28.374018518518522</v>
      </c>
      <c r="D92" s="1726">
        <v>47.53</v>
      </c>
      <c r="E92" s="1726">
        <v>41.600666666666669</v>
      </c>
      <c r="G92" s="2316"/>
      <c r="H92" s="2316"/>
      <c r="I92" s="2316"/>
      <c r="J92" s="2316"/>
      <c r="K92" s="2316"/>
      <c r="L92" s="2316"/>
      <c r="M92" s="2316"/>
      <c r="N92" s="2316"/>
      <c r="O92" s="2316"/>
      <c r="P92" s="2316"/>
    </row>
    <row r="93" spans="1:16">
      <c r="A93" s="1466" t="s">
        <v>616</v>
      </c>
      <c r="B93" s="1726">
        <v>17.05</v>
      </c>
      <c r="C93" s="1726">
        <v>22.403709677419354</v>
      </c>
      <c r="D93" s="1726">
        <v>43.39</v>
      </c>
      <c r="E93" s="1726">
        <v>36.340089605734768</v>
      </c>
      <c r="G93" s="2316"/>
      <c r="H93" s="2316"/>
      <c r="I93" s="2316"/>
      <c r="J93" s="2316"/>
      <c r="K93" s="2316"/>
      <c r="L93" s="2316"/>
      <c r="M93" s="2316"/>
      <c r="N93" s="2316"/>
      <c r="O93" s="2316"/>
      <c r="P93" s="2316"/>
    </row>
    <row r="94" spans="1:16">
      <c r="A94" s="1466" t="s">
        <v>617</v>
      </c>
      <c r="B94" s="1726">
        <v>11.65</v>
      </c>
      <c r="C94" s="1726">
        <v>18.774833333333333</v>
      </c>
      <c r="D94" s="1726">
        <v>35.58</v>
      </c>
      <c r="E94" s="1726">
        <v>30.501481481481488</v>
      </c>
      <c r="G94" s="2316"/>
      <c r="H94" s="2316"/>
      <c r="I94" s="2316"/>
      <c r="J94" s="2316"/>
      <c r="K94" s="2316"/>
      <c r="L94" s="2316"/>
      <c r="M94" s="2316"/>
      <c r="N94" s="2316"/>
      <c r="O94" s="2316"/>
      <c r="P94" s="2316"/>
    </row>
    <row r="95" spans="1:16">
      <c r="A95" s="1466" t="s">
        <v>618</v>
      </c>
      <c r="B95" s="1735">
        <v>8.66</v>
      </c>
      <c r="C95" s="1735">
        <v>15.15810035842294</v>
      </c>
      <c r="D95" s="1735">
        <v>33.21</v>
      </c>
      <c r="E95" s="1735">
        <v>26.038279569892474</v>
      </c>
      <c r="G95" s="2316"/>
      <c r="H95" s="2316"/>
      <c r="I95" s="2316"/>
      <c r="J95" s="2316"/>
      <c r="K95" s="2316"/>
      <c r="L95" s="2316"/>
      <c r="M95" s="2316"/>
      <c r="N95" s="2316"/>
      <c r="O95" s="2316"/>
      <c r="P95" s="2316"/>
    </row>
    <row r="96" spans="1:16" ht="18" customHeight="1">
      <c r="A96" s="1736" t="s">
        <v>2079</v>
      </c>
      <c r="B96" s="1720"/>
      <c r="C96" s="1721"/>
      <c r="D96" s="1720"/>
      <c r="E96" s="1720"/>
      <c r="G96" s="2316"/>
      <c r="H96" s="2316"/>
      <c r="I96" s="2316"/>
      <c r="J96" s="2316"/>
      <c r="K96" s="2316"/>
      <c r="L96" s="2316"/>
      <c r="M96" s="2316"/>
      <c r="N96" s="2316"/>
      <c r="O96" s="2316"/>
      <c r="P96" s="2316"/>
    </row>
    <row r="97" spans="1:16">
      <c r="A97" s="1555"/>
      <c r="B97" s="1720"/>
      <c r="C97" s="1721"/>
      <c r="D97" s="1720"/>
      <c r="E97" s="1720"/>
      <c r="G97" s="2316"/>
      <c r="H97" s="2316"/>
      <c r="I97" s="2316"/>
      <c r="J97" s="2316"/>
      <c r="K97" s="2316"/>
      <c r="L97" s="2316"/>
      <c r="M97" s="2316"/>
      <c r="N97" s="2316"/>
      <c r="O97" s="2316"/>
      <c r="P97" s="2316"/>
    </row>
    <row r="98" spans="1:16">
      <c r="A98" s="1479" t="s">
        <v>2081</v>
      </c>
      <c r="B98" s="1720"/>
      <c r="C98" s="1721"/>
      <c r="D98" s="1720"/>
      <c r="E98" s="1720"/>
      <c r="G98" s="2316"/>
      <c r="H98" s="2316"/>
      <c r="I98" s="2316"/>
      <c r="J98" s="2316"/>
      <c r="K98" s="2316"/>
      <c r="L98" s="2316"/>
      <c r="M98" s="2316"/>
      <c r="N98" s="2316"/>
      <c r="O98" s="2316"/>
      <c r="P98" s="2316"/>
    </row>
    <row r="99" spans="1:16" ht="12.75" customHeight="1">
      <c r="A99" s="1730" t="s">
        <v>2074</v>
      </c>
      <c r="B99" s="1720"/>
      <c r="C99" s="1721"/>
      <c r="D99" s="1720"/>
      <c r="E99" s="1720"/>
      <c r="G99" s="2316"/>
      <c r="H99" s="2316"/>
      <c r="I99" s="2316"/>
      <c r="J99" s="2316"/>
      <c r="K99" s="2316"/>
      <c r="L99" s="2316"/>
      <c r="M99" s="2316"/>
      <c r="N99" s="2316"/>
      <c r="O99" s="2316"/>
      <c r="P99" s="2316"/>
    </row>
    <row r="100" spans="1:16" ht="26.25" customHeight="1">
      <c r="A100" s="1733" t="s">
        <v>2063</v>
      </c>
      <c r="B100" s="1734" t="s">
        <v>2075</v>
      </c>
      <c r="C100" s="1734" t="s">
        <v>2076</v>
      </c>
      <c r="D100" s="1734" t="s">
        <v>2077</v>
      </c>
      <c r="E100" s="1734" t="s">
        <v>2078</v>
      </c>
      <c r="G100" s="2316"/>
      <c r="H100" s="2316"/>
      <c r="I100" s="2316"/>
      <c r="J100" s="2316"/>
      <c r="K100" s="2316"/>
      <c r="L100" s="2316"/>
      <c r="M100" s="2316"/>
      <c r="N100" s="2316"/>
      <c r="O100" s="2316"/>
      <c r="P100" s="2316"/>
    </row>
    <row r="101" spans="1:16">
      <c r="A101" s="1466" t="s">
        <v>607</v>
      </c>
      <c r="B101" s="1726">
        <v>1.86</v>
      </c>
      <c r="C101" s="1726">
        <v>10.663924731182796</v>
      </c>
      <c r="D101" s="1726">
        <v>32.58</v>
      </c>
      <c r="E101" s="1726">
        <v>24.131720430107524</v>
      </c>
      <c r="G101" s="2316"/>
      <c r="H101" s="2316"/>
      <c r="I101" s="2316"/>
      <c r="J101" s="2316"/>
      <c r="K101" s="2316"/>
      <c r="L101" s="2316"/>
      <c r="M101" s="2316"/>
      <c r="N101" s="2316"/>
      <c r="O101" s="2316"/>
      <c r="P101" s="2316"/>
    </row>
    <row r="102" spans="1:16">
      <c r="A102" s="1466" t="s">
        <v>608</v>
      </c>
      <c r="B102" s="1726">
        <v>5.84</v>
      </c>
      <c r="C102" s="1726">
        <v>12.300402298850576</v>
      </c>
      <c r="D102" s="1726">
        <v>34.520000000000003</v>
      </c>
      <c r="E102" s="1726">
        <v>25.407528735632187</v>
      </c>
      <c r="G102" s="2316"/>
      <c r="H102" s="2316"/>
      <c r="I102" s="2316"/>
      <c r="J102" s="2316"/>
      <c r="K102" s="2316"/>
      <c r="L102" s="2316"/>
      <c r="M102" s="2316"/>
      <c r="N102" s="2316"/>
      <c r="O102" s="2316"/>
      <c r="P102" s="2316"/>
    </row>
    <row r="103" spans="1:16">
      <c r="A103" s="1466" t="s">
        <v>609</v>
      </c>
      <c r="B103" s="1726">
        <v>4.79</v>
      </c>
      <c r="C103" s="1726">
        <v>15.543682795698926</v>
      </c>
      <c r="D103" s="1726">
        <v>40.14</v>
      </c>
      <c r="E103" s="1726">
        <v>29.857903225806449</v>
      </c>
      <c r="G103" s="2316"/>
      <c r="H103" s="2316"/>
      <c r="I103" s="2316"/>
      <c r="J103" s="2316"/>
      <c r="K103" s="2316"/>
      <c r="L103" s="2316"/>
      <c r="M103" s="2316"/>
      <c r="N103" s="2316"/>
      <c r="O103" s="2316"/>
      <c r="P103" s="2316"/>
    </row>
    <row r="104" spans="1:16">
      <c r="A104" s="1466" t="s">
        <v>610</v>
      </c>
      <c r="B104" s="1726">
        <v>15.08</v>
      </c>
      <c r="C104" s="1726">
        <v>20.825055555555558</v>
      </c>
      <c r="D104" s="1726">
        <v>44</v>
      </c>
      <c r="E104" s="1726">
        <v>34.855555555555561</v>
      </c>
      <c r="G104" s="2316"/>
      <c r="H104" s="2316"/>
      <c r="I104" s="2316"/>
      <c r="J104" s="2316"/>
      <c r="K104" s="2316"/>
      <c r="L104" s="2316"/>
      <c r="M104" s="2316"/>
      <c r="N104" s="2316"/>
      <c r="O104" s="2316"/>
      <c r="P104" s="2316"/>
    </row>
    <row r="105" spans="1:16">
      <c r="A105" s="1466" t="s">
        <v>611</v>
      </c>
      <c r="B105" s="1726">
        <v>21.3</v>
      </c>
      <c r="C105" s="1726">
        <v>26.653387096774196</v>
      </c>
      <c r="D105" s="1726">
        <v>48.14</v>
      </c>
      <c r="E105" s="1726">
        <v>42.467688172043012</v>
      </c>
      <c r="G105" s="2316"/>
      <c r="H105" s="2316"/>
      <c r="I105" s="2316"/>
      <c r="J105" s="2316"/>
      <c r="K105" s="2316"/>
      <c r="L105" s="2316"/>
      <c r="M105" s="2316"/>
      <c r="N105" s="2316"/>
      <c r="O105" s="2316"/>
      <c r="P105" s="2316"/>
    </row>
    <row r="106" spans="1:16">
      <c r="A106" s="1466" t="s">
        <v>612</v>
      </c>
      <c r="B106" s="1726">
        <v>20.239999999999998</v>
      </c>
      <c r="C106" s="1726">
        <v>26.605277777777776</v>
      </c>
      <c r="D106" s="1726">
        <v>49.36</v>
      </c>
      <c r="E106" s="1726">
        <v>43.684444444444445</v>
      </c>
      <c r="G106" s="2316"/>
      <c r="H106" s="2316"/>
      <c r="I106" s="2316"/>
      <c r="J106" s="2316"/>
      <c r="K106" s="2316"/>
      <c r="L106" s="2316"/>
      <c r="M106" s="2316"/>
      <c r="N106" s="2316"/>
      <c r="O106" s="2316"/>
      <c r="P106" s="2316"/>
    </row>
    <row r="107" spans="1:16">
      <c r="A107" s="1466" t="s">
        <v>613</v>
      </c>
      <c r="B107" s="1726">
        <v>25.27</v>
      </c>
      <c r="C107" s="1726">
        <v>30.631648605510751</v>
      </c>
      <c r="D107" s="1726">
        <v>50.14</v>
      </c>
      <c r="E107" s="1726">
        <v>45.019623655913982</v>
      </c>
      <c r="G107" s="2316"/>
      <c r="H107" s="2316"/>
      <c r="I107" s="2316"/>
      <c r="J107" s="2316"/>
      <c r="K107" s="2316"/>
      <c r="L107" s="2316"/>
      <c r="M107" s="2316"/>
      <c r="N107" s="2316"/>
      <c r="O107" s="2316"/>
      <c r="P107" s="2316"/>
    </row>
    <row r="108" spans="1:16">
      <c r="A108" s="1466" t="s">
        <v>614</v>
      </c>
      <c r="B108" s="1726">
        <v>25.19</v>
      </c>
      <c r="C108" s="1726">
        <v>29.879909274193547</v>
      </c>
      <c r="D108" s="1726">
        <v>49.59</v>
      </c>
      <c r="E108" s="1726">
        <v>44.242103494623656</v>
      </c>
      <c r="G108" s="2316"/>
      <c r="H108" s="2316"/>
      <c r="I108" s="2316"/>
      <c r="J108" s="2316"/>
      <c r="K108" s="2316"/>
      <c r="L108" s="2316"/>
      <c r="M108" s="2316"/>
      <c r="N108" s="2316"/>
      <c r="O108" s="2316"/>
      <c r="P108" s="2316"/>
    </row>
    <row r="109" spans="1:16">
      <c r="A109" s="1466" t="s">
        <v>615</v>
      </c>
      <c r="B109" s="1726">
        <v>21.12</v>
      </c>
      <c r="C109" s="1726">
        <v>27.119416666666666</v>
      </c>
      <c r="D109" s="1726">
        <v>48.01</v>
      </c>
      <c r="E109" s="1726">
        <v>41.890907407407411</v>
      </c>
      <c r="G109" s="2316"/>
      <c r="H109" s="2316"/>
      <c r="I109" s="2316"/>
      <c r="J109" s="2316"/>
      <c r="K109" s="2316"/>
      <c r="L109" s="2316"/>
      <c r="M109" s="2316"/>
      <c r="N109" s="2316"/>
      <c r="O109" s="2316"/>
      <c r="P109" s="2316"/>
    </row>
    <row r="110" spans="1:16">
      <c r="A110" s="1466" t="s">
        <v>616</v>
      </c>
      <c r="B110" s="1726">
        <v>16.66</v>
      </c>
      <c r="C110" s="1726">
        <v>22.037401433691755</v>
      </c>
      <c r="D110" s="1726">
        <v>42.46</v>
      </c>
      <c r="E110" s="1726">
        <v>37.164516129032265</v>
      </c>
      <c r="G110" s="2316"/>
      <c r="H110" s="2316"/>
      <c r="I110" s="2316"/>
      <c r="J110" s="2316"/>
      <c r="K110" s="2316"/>
      <c r="L110" s="2316"/>
      <c r="M110" s="2316"/>
      <c r="N110" s="2316"/>
      <c r="O110" s="2316"/>
      <c r="P110" s="2316"/>
    </row>
    <row r="111" spans="1:16">
      <c r="A111" s="1466" t="s">
        <v>617</v>
      </c>
      <c r="B111" s="1726">
        <v>12.89</v>
      </c>
      <c r="C111" s="1726">
        <v>18.709444444444447</v>
      </c>
      <c r="D111" s="1726">
        <v>36.200000000000003</v>
      </c>
      <c r="E111" s="1726">
        <v>31.206722222222222</v>
      </c>
      <c r="G111" s="2316"/>
      <c r="H111" s="2316"/>
      <c r="I111" s="2316"/>
      <c r="J111" s="2316"/>
      <c r="K111" s="2316"/>
      <c r="L111" s="2316"/>
      <c r="M111" s="2316"/>
      <c r="N111" s="2316"/>
      <c r="O111" s="2316"/>
      <c r="P111" s="2316"/>
    </row>
    <row r="112" spans="1:16">
      <c r="A112" s="1466" t="s">
        <v>618</v>
      </c>
      <c r="B112" s="1735">
        <v>6.34</v>
      </c>
      <c r="C112" s="1735">
        <v>15.169247311827958</v>
      </c>
      <c r="D112" s="1735">
        <v>32.32</v>
      </c>
      <c r="E112" s="1735">
        <v>26.74462365591398</v>
      </c>
      <c r="G112" s="2316"/>
      <c r="H112" s="2316"/>
      <c r="I112" s="2316"/>
      <c r="J112" s="2316"/>
      <c r="K112" s="2316"/>
      <c r="L112" s="2316"/>
      <c r="M112" s="2316"/>
      <c r="N112" s="2316"/>
      <c r="O112" s="2316"/>
      <c r="P112" s="2316"/>
    </row>
    <row r="113" spans="1:16" ht="16.5" customHeight="1">
      <c r="A113" s="1736" t="s">
        <v>2079</v>
      </c>
      <c r="B113" s="1720"/>
      <c r="C113" s="1721"/>
      <c r="D113" s="1720"/>
      <c r="E113" s="1720"/>
      <c r="G113" s="2316"/>
      <c r="H113" s="2316"/>
      <c r="I113" s="2316"/>
      <c r="J113" s="2316"/>
      <c r="K113" s="2316"/>
      <c r="L113" s="2316"/>
      <c r="M113" s="2316"/>
      <c r="N113" s="2316"/>
      <c r="O113" s="2316"/>
      <c r="P113" s="2316"/>
    </row>
    <row r="114" spans="1:16" ht="16.5" customHeight="1">
      <c r="A114" s="1742"/>
      <c r="B114" s="1720"/>
      <c r="C114" s="1721"/>
      <c r="D114" s="1720"/>
      <c r="E114" s="1720"/>
      <c r="G114" s="2316"/>
      <c r="H114" s="2316"/>
      <c r="I114" s="2316"/>
      <c r="J114" s="2316"/>
      <c r="K114" s="2316"/>
      <c r="L114" s="2316"/>
      <c r="M114" s="2316"/>
      <c r="N114" s="2316"/>
      <c r="O114" s="2316"/>
      <c r="P114" s="2316"/>
    </row>
    <row r="115" spans="1:16">
      <c r="A115" s="1479" t="s">
        <v>2082</v>
      </c>
      <c r="B115" s="1720"/>
      <c r="C115" s="1721"/>
      <c r="D115" s="1720"/>
      <c r="E115" s="1720"/>
      <c r="G115" s="2316"/>
      <c r="H115" s="2316"/>
      <c r="I115" s="2316"/>
      <c r="J115" s="2316"/>
      <c r="K115" s="2316"/>
      <c r="L115" s="2316"/>
      <c r="M115" s="2316"/>
      <c r="N115" s="2316"/>
      <c r="O115" s="2316"/>
      <c r="P115" s="2316"/>
    </row>
    <row r="116" spans="1:16" ht="12.75" customHeight="1">
      <c r="A116" s="1730" t="s">
        <v>2074</v>
      </c>
      <c r="B116" s="1720"/>
      <c r="C116" s="1721"/>
      <c r="D116" s="1720"/>
      <c r="E116" s="1720"/>
      <c r="G116" s="2316"/>
      <c r="H116" s="2316"/>
      <c r="I116" s="2316"/>
      <c r="J116" s="2316"/>
      <c r="K116" s="2316"/>
      <c r="L116" s="2316"/>
      <c r="M116" s="2316"/>
      <c r="N116" s="2316"/>
      <c r="O116" s="2316"/>
      <c r="P116" s="2316"/>
    </row>
    <row r="117" spans="1:16" ht="24" customHeight="1">
      <c r="A117" s="1733" t="s">
        <v>2063</v>
      </c>
      <c r="B117" s="1734" t="s">
        <v>2075</v>
      </c>
      <c r="C117" s="1734" t="s">
        <v>2076</v>
      </c>
      <c r="D117" s="1734" t="s">
        <v>2077</v>
      </c>
      <c r="E117" s="1734" t="s">
        <v>2078</v>
      </c>
      <c r="G117" s="2316"/>
      <c r="H117" s="2316"/>
      <c r="I117" s="2316"/>
      <c r="J117" s="2316"/>
      <c r="K117" s="2316"/>
      <c r="L117" s="2316"/>
      <c r="M117" s="2316"/>
      <c r="N117" s="2316"/>
      <c r="O117" s="2316"/>
      <c r="P117" s="2316"/>
    </row>
    <row r="118" spans="1:16">
      <c r="A118" s="1466" t="s">
        <v>607</v>
      </c>
      <c r="B118" s="1743">
        <v>7.07</v>
      </c>
      <c r="C118" s="1743">
        <v>15.449354838709679</v>
      </c>
      <c r="D118" s="1743">
        <v>32.17</v>
      </c>
      <c r="E118" s="1743">
        <v>21.905725806451617</v>
      </c>
      <c r="G118" s="2316"/>
      <c r="H118" s="2316"/>
      <c r="I118" s="2316"/>
      <c r="J118" s="2316"/>
      <c r="K118" s="2316"/>
      <c r="L118" s="2316"/>
      <c r="M118" s="2316"/>
      <c r="N118" s="2316"/>
      <c r="O118" s="2316"/>
      <c r="P118" s="2316"/>
    </row>
    <row r="119" spans="1:16">
      <c r="A119" s="1466" t="s">
        <v>608</v>
      </c>
      <c r="B119" s="1743">
        <v>7.5750000000000002</v>
      </c>
      <c r="C119" s="1743">
        <v>15.737327586206895</v>
      </c>
      <c r="D119" s="1743">
        <v>33.5</v>
      </c>
      <c r="E119" s="1743">
        <v>22.715862068965521</v>
      </c>
      <c r="G119" s="2316"/>
      <c r="H119" s="2316"/>
      <c r="I119" s="2316"/>
      <c r="J119" s="2316"/>
      <c r="K119" s="2316"/>
      <c r="L119" s="2316"/>
      <c r="M119" s="2316"/>
      <c r="N119" s="2316"/>
      <c r="O119" s="2316"/>
      <c r="P119" s="2316"/>
    </row>
    <row r="120" spans="1:16">
      <c r="A120" s="1466" t="s">
        <v>609</v>
      </c>
      <c r="B120" s="1743">
        <v>10.42</v>
      </c>
      <c r="C120" s="1743">
        <v>17.853830645161292</v>
      </c>
      <c r="D120" s="1743">
        <v>40.74</v>
      </c>
      <c r="E120" s="1743">
        <v>25.151451612903227</v>
      </c>
      <c r="G120" s="2316"/>
      <c r="H120" s="2316"/>
      <c r="I120" s="2316"/>
      <c r="J120" s="2316"/>
      <c r="K120" s="2316"/>
      <c r="L120" s="2316"/>
      <c r="M120" s="2316"/>
      <c r="N120" s="2316"/>
      <c r="O120" s="2316"/>
      <c r="P120" s="2316"/>
    </row>
    <row r="121" spans="1:16">
      <c r="A121" s="1466" t="s">
        <v>610</v>
      </c>
      <c r="B121" s="1743">
        <v>17.190000000000001</v>
      </c>
      <c r="C121" s="1743">
        <v>21.692333333333337</v>
      </c>
      <c r="D121" s="1743">
        <v>42.95</v>
      </c>
      <c r="E121" s="1743">
        <v>30.829250000000002</v>
      </c>
      <c r="G121" s="2316"/>
      <c r="H121" s="2316"/>
      <c r="I121" s="2316"/>
      <c r="J121" s="2316"/>
      <c r="K121" s="2316"/>
      <c r="L121" s="2316"/>
      <c r="M121" s="2316"/>
      <c r="N121" s="2316"/>
      <c r="O121" s="2316"/>
      <c r="P121" s="2316"/>
    </row>
    <row r="122" spans="1:16">
      <c r="A122" s="1466" t="s">
        <v>611</v>
      </c>
      <c r="B122" s="1743">
        <v>22.92</v>
      </c>
      <c r="C122" s="1743">
        <v>27.288951612903226</v>
      </c>
      <c r="D122" s="1743">
        <v>47.4</v>
      </c>
      <c r="E122" s="1743">
        <v>38.45225806451613</v>
      </c>
      <c r="G122" s="2316"/>
      <c r="H122" s="2316"/>
      <c r="I122" s="2316"/>
      <c r="J122" s="2316"/>
      <c r="K122" s="2316"/>
      <c r="L122" s="2316"/>
      <c r="M122" s="2316"/>
      <c r="N122" s="2316"/>
      <c r="O122" s="2316"/>
      <c r="P122" s="2316"/>
    </row>
    <row r="123" spans="1:16">
      <c r="A123" s="1466" t="s">
        <v>612</v>
      </c>
      <c r="B123" s="1726">
        <v>21.14</v>
      </c>
      <c r="C123" s="1743">
        <v>28.101500000000005</v>
      </c>
      <c r="D123" s="1743">
        <v>45.59</v>
      </c>
      <c r="E123" s="1743">
        <v>38.944937500000002</v>
      </c>
      <c r="G123" s="2316"/>
      <c r="H123" s="2316"/>
      <c r="I123" s="2316"/>
      <c r="J123" s="2316"/>
      <c r="K123" s="2316"/>
      <c r="L123" s="2316"/>
      <c r="M123" s="2316"/>
      <c r="N123" s="2316"/>
      <c r="O123" s="2316"/>
      <c r="P123" s="2316"/>
    </row>
    <row r="124" spans="1:16">
      <c r="A124" s="1466" t="s">
        <v>613</v>
      </c>
      <c r="B124" s="1743">
        <v>25.51</v>
      </c>
      <c r="C124" s="1743">
        <v>30.818306451612898</v>
      </c>
      <c r="D124" s="1743">
        <v>47.01</v>
      </c>
      <c r="E124" s="1743">
        <v>40.269435483870971</v>
      </c>
      <c r="G124" s="2316"/>
      <c r="H124" s="2316"/>
      <c r="I124" s="2316"/>
      <c r="J124" s="2316"/>
      <c r="K124" s="2316"/>
      <c r="L124" s="2316"/>
      <c r="M124" s="2316"/>
      <c r="N124" s="2316"/>
      <c r="O124" s="2316"/>
      <c r="P124" s="2316"/>
    </row>
    <row r="125" spans="1:16">
      <c r="A125" s="1466" t="s">
        <v>614</v>
      </c>
      <c r="B125" s="1743">
        <v>26.61</v>
      </c>
      <c r="C125" s="1743">
        <v>31.307580645161295</v>
      </c>
      <c r="D125" s="1743">
        <v>47.29</v>
      </c>
      <c r="E125" s="1743">
        <v>39.942096774193544</v>
      </c>
      <c r="G125" s="2316"/>
      <c r="H125" s="2316"/>
      <c r="I125" s="2316"/>
      <c r="J125" s="2316"/>
      <c r="K125" s="2316"/>
      <c r="L125" s="2316"/>
      <c r="M125" s="2316"/>
      <c r="N125" s="2316"/>
      <c r="O125" s="2316"/>
      <c r="P125" s="2316"/>
    </row>
    <row r="126" spans="1:16">
      <c r="A126" s="1466" t="s">
        <v>615</v>
      </c>
      <c r="B126" s="1743">
        <v>23.23</v>
      </c>
      <c r="C126" s="1743">
        <v>29.944749999999999</v>
      </c>
      <c r="D126" s="1743">
        <v>44.49</v>
      </c>
      <c r="E126" s="1743">
        <v>38.220416666666665</v>
      </c>
      <c r="G126" s="2316"/>
      <c r="H126" s="2316"/>
      <c r="I126" s="2316"/>
      <c r="J126" s="2316"/>
      <c r="K126" s="2316"/>
      <c r="L126" s="2316"/>
      <c r="M126" s="2316"/>
      <c r="N126" s="2316"/>
      <c r="O126" s="2316"/>
      <c r="P126" s="2316"/>
    </row>
    <row r="127" spans="1:16">
      <c r="A127" s="1466" t="s">
        <v>616</v>
      </c>
      <c r="B127" s="1743">
        <v>19.47</v>
      </c>
      <c r="C127" s="1743">
        <v>26.775141129032257</v>
      </c>
      <c r="D127" s="1743">
        <v>39.89</v>
      </c>
      <c r="E127" s="1743">
        <v>34.814556451612901</v>
      </c>
      <c r="G127" s="2316"/>
      <c r="H127" s="2316"/>
      <c r="I127" s="2316"/>
      <c r="J127" s="2316"/>
      <c r="K127" s="2316"/>
      <c r="L127" s="2316"/>
      <c r="M127" s="2316"/>
      <c r="N127" s="2316"/>
      <c r="O127" s="2316"/>
      <c r="P127" s="2316"/>
    </row>
    <row r="128" spans="1:16">
      <c r="A128" s="1466" t="s">
        <v>617</v>
      </c>
      <c r="B128" s="1743">
        <v>17.07</v>
      </c>
      <c r="C128" s="1743">
        <v>23.460166666666666</v>
      </c>
      <c r="D128" s="1743">
        <v>36.020000000000003</v>
      </c>
      <c r="E128" s="1743">
        <v>29.46725</v>
      </c>
      <c r="G128" s="2316"/>
      <c r="H128" s="2316"/>
      <c r="I128" s="2316"/>
      <c r="J128" s="2316"/>
      <c r="K128" s="2316"/>
      <c r="L128" s="2316"/>
      <c r="M128" s="2316"/>
      <c r="N128" s="2316"/>
      <c r="O128" s="2316"/>
      <c r="P128" s="2316"/>
    </row>
    <row r="129" spans="1:16">
      <c r="A129" s="1466" t="s">
        <v>618</v>
      </c>
      <c r="B129" s="1724">
        <v>12.81</v>
      </c>
      <c r="C129" s="1724">
        <v>19.137338709677419</v>
      </c>
      <c r="D129" s="1724">
        <v>31.91</v>
      </c>
      <c r="E129" s="1724">
        <v>25.005403225806461</v>
      </c>
      <c r="G129" s="2316"/>
      <c r="H129" s="2316"/>
      <c r="I129" s="2316"/>
      <c r="J129" s="2316"/>
      <c r="K129" s="2316"/>
      <c r="L129" s="2316"/>
      <c r="M129" s="2316"/>
      <c r="N129" s="2316"/>
      <c r="O129" s="2316"/>
      <c r="P129" s="2316"/>
    </row>
    <row r="130" spans="1:16" ht="15.75" customHeight="1">
      <c r="A130" s="1736" t="s">
        <v>2079</v>
      </c>
      <c r="B130" s="1720"/>
      <c r="C130" s="1721"/>
      <c r="D130" s="1720"/>
      <c r="E130" s="1720"/>
      <c r="G130" s="2316"/>
      <c r="H130" s="2316"/>
      <c r="I130" s="2316"/>
      <c r="J130" s="2316"/>
      <c r="K130" s="2316"/>
      <c r="L130" s="2316"/>
      <c r="M130" s="2316"/>
      <c r="N130" s="2316"/>
      <c r="O130" s="2316"/>
      <c r="P130" s="2316"/>
    </row>
    <row r="131" spans="1:16">
      <c r="A131" s="1555"/>
      <c r="B131" s="1720"/>
      <c r="C131" s="1721"/>
      <c r="D131" s="1720"/>
      <c r="E131" s="1720"/>
      <c r="G131" s="2316"/>
      <c r="H131" s="2316"/>
      <c r="I131" s="2316"/>
      <c r="J131" s="2316"/>
      <c r="K131" s="2316"/>
      <c r="L131" s="2316"/>
      <c r="M131" s="2316"/>
      <c r="N131" s="2316"/>
      <c r="O131" s="2316"/>
      <c r="P131" s="2316"/>
    </row>
    <row r="132" spans="1:16">
      <c r="A132" s="1479" t="s">
        <v>2083</v>
      </c>
      <c r="B132" s="1722"/>
      <c r="C132" s="1722"/>
      <c r="D132" s="1722"/>
      <c r="E132" s="1722"/>
      <c r="G132" s="2316"/>
      <c r="H132" s="2316"/>
      <c r="I132" s="2316"/>
      <c r="J132" s="2316"/>
      <c r="K132" s="2316"/>
      <c r="L132" s="2316"/>
      <c r="M132" s="2316"/>
      <c r="N132" s="2316"/>
      <c r="O132" s="2316"/>
      <c r="P132" s="2316"/>
    </row>
    <row r="133" spans="1:16">
      <c r="A133" s="1744" t="s">
        <v>2084</v>
      </c>
      <c r="B133" s="1722"/>
      <c r="C133" s="1722"/>
      <c r="D133" s="1722"/>
      <c r="E133" s="1722"/>
      <c r="G133" s="2316"/>
      <c r="H133" s="2316"/>
      <c r="I133" s="2316"/>
      <c r="J133" s="2316"/>
      <c r="K133" s="2316"/>
      <c r="L133" s="2316"/>
      <c r="M133" s="2316"/>
      <c r="N133" s="2316"/>
      <c r="O133" s="2316"/>
      <c r="P133" s="2316"/>
    </row>
    <row r="134" spans="1:16">
      <c r="A134" s="1733" t="s">
        <v>605</v>
      </c>
      <c r="B134" s="1734" t="s">
        <v>1513</v>
      </c>
      <c r="C134" s="1734" t="s">
        <v>1514</v>
      </c>
      <c r="D134" s="1734" t="s">
        <v>18</v>
      </c>
      <c r="E134" s="1734" t="s">
        <v>2085</v>
      </c>
      <c r="G134" s="2324"/>
      <c r="H134" s="2245"/>
      <c r="I134" s="2316"/>
      <c r="J134" s="2327"/>
      <c r="K134" s="2316"/>
      <c r="L134" s="2316"/>
      <c r="M134" s="2316"/>
      <c r="N134" s="2316"/>
      <c r="O134" s="2316"/>
      <c r="P134" s="2316"/>
    </row>
    <row r="135" spans="1:16">
      <c r="A135" s="1466" t="s">
        <v>607</v>
      </c>
      <c r="B135" s="1743">
        <v>5.0000000000000001E-3</v>
      </c>
      <c r="C135" s="1743">
        <v>0</v>
      </c>
      <c r="D135" s="1743">
        <v>0</v>
      </c>
      <c r="E135" s="1743">
        <v>0</v>
      </c>
      <c r="G135" s="2328"/>
      <c r="H135" s="2329"/>
      <c r="I135" s="2329"/>
      <c r="J135" s="2329"/>
      <c r="K135" s="2329"/>
      <c r="L135" s="2316"/>
      <c r="M135" s="2316"/>
      <c r="N135" s="2316"/>
      <c r="O135" s="2316"/>
      <c r="P135" s="2316"/>
    </row>
    <row r="136" spans="1:16">
      <c r="A136" s="1466" t="s">
        <v>608</v>
      </c>
      <c r="B136" s="1743">
        <v>0</v>
      </c>
      <c r="C136" s="1743">
        <v>0</v>
      </c>
      <c r="D136" s="1743">
        <v>0</v>
      </c>
      <c r="E136" s="1743">
        <v>0</v>
      </c>
      <c r="G136" s="2330"/>
      <c r="H136" s="2247"/>
      <c r="I136" s="2247"/>
      <c r="J136" s="2247"/>
      <c r="K136" s="2247"/>
      <c r="L136" s="2316"/>
      <c r="M136" s="2316"/>
      <c r="N136" s="2316"/>
      <c r="O136" s="2316"/>
      <c r="P136" s="2316"/>
    </row>
    <row r="137" spans="1:16">
      <c r="A137" s="1466" t="s">
        <v>609</v>
      </c>
      <c r="B137" s="1743">
        <v>0.20499999999999999</v>
      </c>
      <c r="C137" s="1743">
        <v>6.7777777777777784E-2</v>
      </c>
      <c r="D137" s="1743">
        <v>6.6666666666666666E-2</v>
      </c>
      <c r="E137" s="1743">
        <v>0.3</v>
      </c>
      <c r="G137" s="2330">
        <f>AVERAGE(B135:B146,C135:C146,D135:D146,E135:E146)</f>
        <v>1.0534722222222221</v>
      </c>
      <c r="H137" s="2247"/>
      <c r="I137" s="2247"/>
      <c r="J137" s="2247"/>
      <c r="K137" s="2247"/>
      <c r="L137" s="2316"/>
      <c r="M137" s="2316"/>
      <c r="N137" s="2316"/>
      <c r="O137" s="2316"/>
      <c r="P137" s="2316"/>
    </row>
    <row r="138" spans="1:16">
      <c r="A138" s="1466" t="s">
        <v>610</v>
      </c>
      <c r="B138" s="1743">
        <v>3.22</v>
      </c>
      <c r="C138" s="1743">
        <v>2.1255555555555556</v>
      </c>
      <c r="D138" s="1743">
        <v>11.616666666666665</v>
      </c>
      <c r="E138" s="1743">
        <v>7.6</v>
      </c>
      <c r="G138" s="2330"/>
      <c r="H138" s="2247"/>
      <c r="I138" s="2247"/>
      <c r="J138" s="2247"/>
      <c r="K138" s="2247"/>
      <c r="L138" s="2316"/>
      <c r="M138" s="2316"/>
      <c r="N138" s="2316"/>
      <c r="O138" s="2316"/>
      <c r="P138" s="2316"/>
    </row>
    <row r="139" spans="1:16">
      <c r="A139" s="1466" t="s">
        <v>611</v>
      </c>
      <c r="B139" s="1743">
        <v>0</v>
      </c>
      <c r="C139" s="1743">
        <v>0.73333333333333328</v>
      </c>
      <c r="D139" s="1743">
        <v>0</v>
      </c>
      <c r="E139" s="1743">
        <v>0</v>
      </c>
      <c r="G139" s="2330"/>
      <c r="H139" s="2247"/>
      <c r="I139" s="2247"/>
      <c r="J139" s="2247"/>
      <c r="K139" s="2247"/>
      <c r="L139" s="2316"/>
      <c r="M139" s="2316"/>
      <c r="N139" s="2316"/>
      <c r="O139" s="2316"/>
      <c r="P139" s="2316"/>
    </row>
    <row r="140" spans="1:16">
      <c r="A140" s="1466" t="s">
        <v>612</v>
      </c>
      <c r="B140" s="1743">
        <v>0</v>
      </c>
      <c r="C140" s="1743">
        <v>0</v>
      </c>
      <c r="D140" s="1743">
        <v>0</v>
      </c>
      <c r="E140" s="1743">
        <v>0</v>
      </c>
      <c r="G140" s="2330"/>
      <c r="H140" s="2247"/>
      <c r="I140" s="2247"/>
      <c r="J140" s="2247"/>
      <c r="K140" s="2247"/>
      <c r="L140" s="2316"/>
      <c r="M140" s="2316"/>
      <c r="N140" s="2316"/>
      <c r="O140" s="2316"/>
      <c r="P140" s="2316"/>
    </row>
    <row r="141" spans="1:16">
      <c r="A141" s="1466" t="s">
        <v>613</v>
      </c>
      <c r="B141" s="1743">
        <v>2.5000000000000001E-3</v>
      </c>
      <c r="C141" s="1743">
        <v>0.7122222222222222</v>
      </c>
      <c r="D141" s="1743">
        <v>0</v>
      </c>
      <c r="E141" s="1743">
        <v>0</v>
      </c>
      <c r="G141" s="2330"/>
      <c r="H141" s="2247"/>
      <c r="I141" s="2247"/>
      <c r="J141" s="2247"/>
      <c r="K141" s="2247"/>
      <c r="L141" s="2316"/>
      <c r="M141" s="2316"/>
      <c r="N141" s="2316"/>
      <c r="O141" s="2316"/>
      <c r="P141" s="2316"/>
    </row>
    <row r="142" spans="1:16">
      <c r="A142" s="1466" t="s">
        <v>614</v>
      </c>
      <c r="B142" s="1743">
        <v>0</v>
      </c>
      <c r="C142" s="1743">
        <v>5.2888888888888888</v>
      </c>
      <c r="D142" s="1743">
        <v>0</v>
      </c>
      <c r="E142" s="1743">
        <v>0</v>
      </c>
      <c r="G142" s="2330"/>
      <c r="H142" s="2247"/>
      <c r="I142" s="2247"/>
      <c r="J142" s="2247"/>
      <c r="K142" s="2247"/>
      <c r="L142" s="2316"/>
      <c r="M142" s="2316"/>
      <c r="N142" s="2316"/>
      <c r="O142" s="2316"/>
      <c r="P142" s="2316"/>
    </row>
    <row r="143" spans="1:16">
      <c r="A143" s="1466" t="s">
        <v>615</v>
      </c>
      <c r="B143" s="1743">
        <v>0</v>
      </c>
      <c r="C143" s="1743">
        <v>4.4444444444444446E-2</v>
      </c>
      <c r="D143" s="1743">
        <v>0.53333333333333333</v>
      </c>
      <c r="E143" s="1743">
        <v>0.05</v>
      </c>
      <c r="G143" s="2330"/>
      <c r="H143" s="2247"/>
      <c r="I143" s="2247"/>
      <c r="J143" s="2247"/>
      <c r="K143" s="2247"/>
      <c r="L143" s="2316"/>
      <c r="M143" s="2316"/>
      <c r="N143" s="2316"/>
      <c r="O143" s="2316"/>
      <c r="P143" s="2316"/>
    </row>
    <row r="144" spans="1:16">
      <c r="A144" s="1466" t="s">
        <v>616</v>
      </c>
      <c r="B144" s="1743">
        <v>0</v>
      </c>
      <c r="C144" s="1743">
        <v>0</v>
      </c>
      <c r="D144" s="1743">
        <v>0</v>
      </c>
      <c r="E144" s="1743">
        <v>0</v>
      </c>
      <c r="G144" s="2330"/>
      <c r="H144" s="2247"/>
      <c r="I144" s="2247"/>
      <c r="J144" s="2247"/>
      <c r="K144" s="2247"/>
      <c r="L144" s="2316"/>
      <c r="M144" s="2316"/>
      <c r="N144" s="2316"/>
      <c r="O144" s="2316"/>
      <c r="P144" s="2316"/>
    </row>
    <row r="145" spans="1:17">
      <c r="A145" s="1466" t="s">
        <v>617</v>
      </c>
      <c r="B145" s="1743">
        <v>2.0033333333333334</v>
      </c>
      <c r="C145" s="1743">
        <v>5.4888888888888898</v>
      </c>
      <c r="D145" s="1743">
        <v>0.23333333333333331</v>
      </c>
      <c r="E145" s="1743">
        <v>0.2</v>
      </c>
      <c r="G145" s="2330"/>
      <c r="H145" s="2247"/>
      <c r="I145" s="2247"/>
      <c r="J145" s="2247"/>
      <c r="K145" s="2247"/>
      <c r="L145" s="2316"/>
      <c r="M145" s="2316"/>
      <c r="N145" s="2316"/>
      <c r="O145" s="2316"/>
      <c r="P145" s="2316"/>
    </row>
    <row r="146" spans="1:17" ht="18" customHeight="1">
      <c r="A146" s="1549" t="s">
        <v>618</v>
      </c>
      <c r="B146" s="1724">
        <v>2.3075000000000001</v>
      </c>
      <c r="C146" s="1724">
        <v>1.9788888888888887</v>
      </c>
      <c r="D146" s="1724">
        <v>0.53333333333333333</v>
      </c>
      <c r="E146" s="1724">
        <v>5.25</v>
      </c>
      <c r="G146" s="2330"/>
      <c r="H146" s="2247"/>
      <c r="I146" s="2247"/>
      <c r="J146" s="2247"/>
      <c r="K146" s="2247"/>
      <c r="L146" s="2316"/>
      <c r="M146" s="2316"/>
      <c r="N146" s="2316"/>
      <c r="O146" s="2316"/>
      <c r="P146" s="2316"/>
    </row>
    <row r="147" spans="1:17" ht="12.75" customHeight="1">
      <c r="A147" s="1736" t="s">
        <v>2079</v>
      </c>
      <c r="B147" s="1746"/>
      <c r="C147" s="1746"/>
      <c r="D147" s="1746"/>
      <c r="E147" s="1746"/>
      <c r="F147" s="2195"/>
      <c r="G147" s="2330"/>
      <c r="H147" s="2331"/>
      <c r="I147" s="2331"/>
      <c r="J147" s="2331"/>
      <c r="K147" s="2331"/>
      <c r="L147" s="2316"/>
      <c r="M147" s="2316"/>
      <c r="N147" s="2316"/>
      <c r="O147" s="2316"/>
      <c r="P147" s="2316"/>
    </row>
    <row r="148" spans="1:17" ht="12.75" customHeight="1">
      <c r="A148" s="1554"/>
      <c r="B148" s="1746"/>
      <c r="C148" s="1746"/>
      <c r="D148" s="1746"/>
      <c r="E148" s="1746"/>
      <c r="F148" s="2195"/>
      <c r="G148" s="2245"/>
      <c r="H148" s="2245"/>
      <c r="I148" s="2316"/>
      <c r="J148" s="2316"/>
      <c r="K148" s="2316"/>
      <c r="L148" s="2316"/>
      <c r="M148" s="2316"/>
      <c r="N148" s="2316"/>
      <c r="O148" s="2316"/>
      <c r="P148" s="2316"/>
    </row>
    <row r="149" spans="1:17" ht="12.75" customHeight="1">
      <c r="A149" s="1479" t="s">
        <v>2086</v>
      </c>
      <c r="B149" s="1746"/>
      <c r="C149" s="1746"/>
      <c r="D149" s="1746"/>
      <c r="E149" s="1746"/>
      <c r="F149" s="2195"/>
      <c r="G149" s="2245"/>
      <c r="H149" s="2245"/>
      <c r="I149" s="2316"/>
      <c r="J149" s="2316"/>
      <c r="K149" s="2316"/>
      <c r="L149" s="2316"/>
      <c r="M149" s="2316"/>
      <c r="N149" s="2316"/>
      <c r="O149" s="2316"/>
      <c r="P149" s="2316"/>
    </row>
    <row r="150" spans="1:17" ht="12.75" customHeight="1">
      <c r="A150" s="1748" t="s">
        <v>2062</v>
      </c>
      <c r="B150" s="1746"/>
      <c r="C150" s="1746"/>
      <c r="D150" s="1746"/>
      <c r="E150" s="1746"/>
      <c r="F150" s="2195"/>
      <c r="G150" s="2245"/>
      <c r="H150" s="2245"/>
      <c r="I150" s="2316"/>
      <c r="J150" s="2316"/>
      <c r="K150" s="2316"/>
      <c r="L150" s="2316"/>
      <c r="M150" s="2316"/>
      <c r="N150" s="2316"/>
      <c r="O150" s="2316"/>
      <c r="P150" s="2316"/>
    </row>
    <row r="151" spans="1:17" ht="12.75" customHeight="1">
      <c r="A151" s="1554"/>
      <c r="B151" s="1746"/>
      <c r="C151" s="1746"/>
      <c r="D151" s="1746"/>
      <c r="E151" s="1746"/>
      <c r="F151" s="2195"/>
      <c r="G151" s="2245"/>
      <c r="H151" s="2245"/>
      <c r="I151" s="2316"/>
      <c r="J151" s="2316"/>
      <c r="K151" s="2316"/>
      <c r="L151" s="2316"/>
      <c r="M151" s="2316"/>
      <c r="N151" s="2316"/>
      <c r="O151" s="2316"/>
      <c r="P151" s="2316"/>
    </row>
    <row r="152" spans="1:17" ht="12.75" customHeight="1">
      <c r="A152" s="1554"/>
      <c r="B152" s="1746"/>
      <c r="C152" s="1746"/>
      <c r="D152" s="1746"/>
      <c r="E152" s="1746"/>
      <c r="F152" s="2195"/>
      <c r="G152" s="2324"/>
      <c r="H152" s="2245"/>
      <c r="I152" s="2316"/>
      <c r="J152" s="2327"/>
      <c r="K152" s="2316"/>
      <c r="L152" s="2316"/>
      <c r="M152" s="2324"/>
      <c r="N152" s="2245"/>
      <c r="O152" s="2316"/>
      <c r="P152" s="2316"/>
      <c r="Q152" s="2215"/>
    </row>
    <row r="153" spans="1:17" ht="12.75" customHeight="1">
      <c r="A153" s="1554"/>
      <c r="B153" s="1746"/>
      <c r="C153" s="1746"/>
      <c r="D153" s="1746"/>
      <c r="E153" s="1746"/>
      <c r="F153" s="2195"/>
      <c r="G153" s="2328"/>
      <c r="H153" s="2329"/>
      <c r="I153" s="2329"/>
      <c r="J153" s="2329"/>
      <c r="K153" s="2329"/>
      <c r="L153" s="2322"/>
      <c r="M153" s="2328"/>
      <c r="N153" s="2329"/>
      <c r="O153" s="2329"/>
      <c r="P153" s="2329"/>
      <c r="Q153" s="2332"/>
    </row>
    <row r="154" spans="1:17" ht="12.75" customHeight="1">
      <c r="A154" s="1554"/>
      <c r="B154" s="1746"/>
      <c r="C154" s="1746"/>
      <c r="D154" s="1746"/>
      <c r="E154" s="1746"/>
      <c r="F154" s="2195"/>
      <c r="G154" s="2330"/>
      <c r="H154" s="2247"/>
      <c r="I154" s="2247"/>
      <c r="J154" s="2247"/>
      <c r="K154" s="2247"/>
      <c r="L154" s="2333"/>
      <c r="M154" s="2330"/>
      <c r="N154" s="2247"/>
      <c r="O154" s="2331"/>
      <c r="P154" s="2247"/>
      <c r="Q154" s="2334"/>
    </row>
    <row r="155" spans="1:17" ht="12.75" customHeight="1">
      <c r="A155" s="1554"/>
      <c r="B155" s="1746"/>
      <c r="C155" s="1746"/>
      <c r="D155" s="1746"/>
      <c r="E155" s="1746"/>
      <c r="F155" s="2195"/>
      <c r="G155" s="2330"/>
      <c r="H155" s="2247"/>
      <c r="I155" s="2247"/>
      <c r="J155" s="2247"/>
      <c r="K155" s="2247"/>
      <c r="L155" s="2333"/>
      <c r="M155" s="2330"/>
      <c r="N155" s="2331"/>
      <c r="O155" s="2331"/>
      <c r="P155" s="2247"/>
      <c r="Q155" s="2334"/>
    </row>
    <row r="156" spans="1:17" ht="12.75" customHeight="1">
      <c r="A156" s="1554"/>
      <c r="B156" s="1746"/>
      <c r="C156" s="1746"/>
      <c r="D156" s="1746"/>
      <c r="E156" s="1746"/>
      <c r="F156" s="2195"/>
      <c r="G156" s="2330"/>
      <c r="H156" s="2247"/>
      <c r="I156" s="2247"/>
      <c r="J156" s="2247"/>
      <c r="K156" s="2247"/>
      <c r="L156" s="2333"/>
      <c r="M156" s="2330"/>
      <c r="N156" s="2247"/>
      <c r="O156" s="2331"/>
      <c r="P156" s="2247"/>
      <c r="Q156" s="2334"/>
    </row>
    <row r="157" spans="1:17" ht="12.75" customHeight="1">
      <c r="A157" s="1554"/>
      <c r="B157" s="1746"/>
      <c r="C157" s="1746"/>
      <c r="D157" s="1746"/>
      <c r="E157" s="1746"/>
      <c r="F157" s="2195"/>
      <c r="G157" s="2330"/>
      <c r="H157" s="2247"/>
      <c r="I157" s="2247"/>
      <c r="J157" s="2247"/>
      <c r="K157" s="2247"/>
      <c r="L157" s="2333"/>
      <c r="M157" s="2330"/>
      <c r="N157" s="2247"/>
      <c r="O157" s="2331"/>
      <c r="P157" s="2247"/>
      <c r="Q157" s="2334"/>
    </row>
    <row r="158" spans="1:17" ht="12.75" customHeight="1">
      <c r="A158" s="1554"/>
      <c r="B158" s="1746"/>
      <c r="C158" s="1746"/>
      <c r="D158" s="1746"/>
      <c r="E158" s="1746"/>
      <c r="F158" s="2195"/>
      <c r="G158" s="2330"/>
      <c r="H158" s="2247"/>
      <c r="I158" s="2247"/>
      <c r="J158" s="2247"/>
      <c r="K158" s="2247"/>
      <c r="L158" s="2333"/>
      <c r="M158" s="2330"/>
      <c r="N158" s="2247"/>
      <c r="O158" s="2247"/>
      <c r="P158" s="2247"/>
      <c r="Q158" s="2334"/>
    </row>
    <row r="159" spans="1:17" ht="12.75" customHeight="1">
      <c r="A159" s="1554"/>
      <c r="B159" s="1746"/>
      <c r="C159" s="1746"/>
      <c r="D159" s="1746"/>
      <c r="E159" s="1746"/>
      <c r="F159" s="2195"/>
      <c r="G159" s="2330"/>
      <c r="H159" s="2247"/>
      <c r="I159" s="2247"/>
      <c r="J159" s="2247"/>
      <c r="K159" s="2247"/>
      <c r="L159" s="2333"/>
      <c r="M159" s="2330"/>
      <c r="N159" s="2247"/>
      <c r="O159" s="2247"/>
      <c r="P159" s="2247"/>
      <c r="Q159" s="2334"/>
    </row>
    <row r="160" spans="1:17" ht="12.75" customHeight="1">
      <c r="A160" s="1554"/>
      <c r="B160" s="1746"/>
      <c r="C160" s="1746"/>
      <c r="D160" s="1746"/>
      <c r="E160" s="1746"/>
      <c r="F160" s="2195"/>
      <c r="G160" s="2330"/>
      <c r="H160" s="2247"/>
      <c r="I160" s="2247"/>
      <c r="J160" s="2247"/>
      <c r="K160" s="2247"/>
      <c r="L160" s="2333"/>
      <c r="M160" s="2330"/>
      <c r="N160" s="2247"/>
      <c r="O160" s="2331"/>
      <c r="P160" s="2247"/>
      <c r="Q160" s="2334"/>
    </row>
    <row r="161" spans="1:17" ht="12.75" customHeight="1">
      <c r="A161" s="1554"/>
      <c r="B161" s="1746"/>
      <c r="C161" s="1746"/>
      <c r="D161" s="1746"/>
      <c r="E161" s="1746"/>
      <c r="F161" s="2195"/>
      <c r="G161" s="2330"/>
      <c r="H161" s="2247"/>
      <c r="I161" s="2247"/>
      <c r="J161" s="2247"/>
      <c r="K161" s="2247"/>
      <c r="L161" s="2333"/>
      <c r="M161" s="2330"/>
      <c r="N161" s="2247"/>
      <c r="O161" s="2247"/>
      <c r="P161" s="2247"/>
      <c r="Q161" s="2334"/>
    </row>
    <row r="162" spans="1:17" ht="12.75" customHeight="1">
      <c r="A162" s="1554"/>
      <c r="B162" s="1746"/>
      <c r="C162" s="1746"/>
      <c r="D162" s="1746"/>
      <c r="E162" s="1746"/>
      <c r="F162" s="2195"/>
      <c r="G162" s="2330"/>
      <c r="H162" s="2247"/>
      <c r="I162" s="2247"/>
      <c r="J162" s="2247"/>
      <c r="K162" s="2247"/>
      <c r="L162" s="2333"/>
      <c r="M162" s="2330"/>
      <c r="N162" s="2247"/>
      <c r="O162" s="2331"/>
      <c r="P162" s="2247"/>
      <c r="Q162" s="2334"/>
    </row>
    <row r="163" spans="1:17" ht="12.75" customHeight="1">
      <c r="A163" s="1554"/>
      <c r="B163" s="1746"/>
      <c r="C163" s="1746"/>
      <c r="D163" s="1746"/>
      <c r="E163" s="1746"/>
      <c r="F163" s="2195"/>
      <c r="G163" s="2330"/>
      <c r="H163" s="2247"/>
      <c r="I163" s="2247"/>
      <c r="J163" s="2247"/>
      <c r="K163" s="2247"/>
      <c r="L163" s="2333"/>
      <c r="M163" s="2330"/>
      <c r="N163" s="2247"/>
      <c r="O163" s="2247"/>
      <c r="P163" s="2247"/>
      <c r="Q163" s="2334"/>
    </row>
    <row r="164" spans="1:17" ht="12.75" customHeight="1">
      <c r="A164" s="1554"/>
      <c r="B164" s="1746"/>
      <c r="C164" s="1746"/>
      <c r="D164" s="1746"/>
      <c r="E164" s="1746"/>
      <c r="F164" s="2195"/>
      <c r="G164" s="2330"/>
      <c r="H164" s="2247"/>
      <c r="I164" s="2247"/>
      <c r="J164" s="2247"/>
      <c r="K164" s="2247"/>
      <c r="L164" s="2333"/>
      <c r="M164" s="2330"/>
      <c r="N164" s="2247"/>
      <c r="O164" s="2247"/>
      <c r="P164" s="2247"/>
      <c r="Q164" s="2334"/>
    </row>
    <row r="165" spans="1:17" ht="12.75" customHeight="1">
      <c r="A165" s="1554"/>
      <c r="B165" s="1746"/>
      <c r="C165" s="1746"/>
      <c r="D165" s="1746"/>
      <c r="E165" s="1746"/>
      <c r="F165" s="2195"/>
      <c r="G165" s="2330"/>
      <c r="H165" s="2331"/>
      <c r="I165" s="2331"/>
      <c r="J165" s="2331"/>
      <c r="K165" s="2331"/>
      <c r="L165" s="2333"/>
      <c r="M165" s="2330"/>
      <c r="N165" s="2247"/>
      <c r="O165" s="2331"/>
      <c r="P165" s="2247"/>
      <c r="Q165" s="2334"/>
    </row>
    <row r="166" spans="1:17" ht="12.75" customHeight="1">
      <c r="A166" s="1554"/>
      <c r="B166" s="1746"/>
      <c r="C166" s="1746"/>
      <c r="D166" s="1746"/>
      <c r="E166" s="1746"/>
      <c r="F166" s="2195"/>
      <c r="G166" s="2245"/>
      <c r="H166" s="2245"/>
      <c r="I166" s="2316"/>
      <c r="J166" s="2316"/>
      <c r="K166" s="2316"/>
      <c r="L166" s="2335"/>
      <c r="M166" s="2316"/>
      <c r="N166" s="2316"/>
      <c r="O166" s="2316"/>
      <c r="P166" s="2316"/>
      <c r="Q166" s="2215"/>
    </row>
    <row r="167" spans="1:17" ht="12.75" customHeight="1">
      <c r="A167" s="1554"/>
      <c r="B167" s="1746"/>
      <c r="C167" s="1746"/>
      <c r="D167" s="1746"/>
      <c r="E167" s="1746"/>
      <c r="F167" s="2195"/>
      <c r="G167" s="2245"/>
      <c r="H167" s="2245"/>
      <c r="I167" s="2316"/>
      <c r="J167" s="2316"/>
      <c r="K167" s="2316"/>
      <c r="L167" s="2316"/>
      <c r="M167" s="2316"/>
      <c r="N167" s="2316"/>
      <c r="O167" s="2316"/>
      <c r="P167" s="2316"/>
    </row>
    <row r="168" spans="1:17" ht="12.75" customHeight="1">
      <c r="A168" s="1554"/>
      <c r="B168" s="1746"/>
      <c r="C168" s="1746"/>
      <c r="D168" s="1746"/>
      <c r="E168" s="1746"/>
      <c r="F168" s="2195"/>
      <c r="G168" s="2245"/>
      <c r="H168" s="2245"/>
      <c r="I168" s="2316"/>
      <c r="J168" s="2316"/>
      <c r="K168" s="2316"/>
      <c r="L168" s="2316"/>
      <c r="M168" s="2316"/>
      <c r="N168" s="2316"/>
      <c r="O168" s="2316"/>
      <c r="P168" s="2316"/>
    </row>
    <row r="169" spans="1:17" ht="12.75" customHeight="1">
      <c r="A169" s="1554"/>
      <c r="B169" s="1746"/>
      <c r="C169" s="1746"/>
      <c r="D169" s="1746"/>
      <c r="E169" s="1746"/>
      <c r="F169" s="2195"/>
      <c r="G169" s="2245"/>
      <c r="H169" s="2245"/>
      <c r="I169" s="2316"/>
      <c r="J169" s="2316"/>
      <c r="K169" s="2316"/>
      <c r="L169" s="2316"/>
      <c r="M169" s="2316"/>
      <c r="N169" s="2316"/>
      <c r="O169" s="2316"/>
      <c r="P169" s="2316"/>
    </row>
    <row r="170" spans="1:17">
      <c r="A170" s="1727" t="s">
        <v>2079</v>
      </c>
      <c r="B170" s="1749"/>
      <c r="C170" s="1749"/>
      <c r="D170" s="1749"/>
      <c r="E170" s="1749"/>
      <c r="F170" s="2195"/>
      <c r="G170" s="2245"/>
      <c r="H170" s="2245"/>
      <c r="I170" s="2316"/>
      <c r="J170" s="2316"/>
      <c r="K170" s="2316"/>
      <c r="L170" s="2316"/>
      <c r="M170" s="2316"/>
      <c r="N170" s="2316"/>
      <c r="O170" s="2316"/>
      <c r="P170" s="2316"/>
    </row>
    <row r="171" spans="1:17">
      <c r="A171" s="1727"/>
      <c r="B171" s="1749"/>
      <c r="C171" s="1749"/>
      <c r="D171" s="1749"/>
      <c r="E171" s="1749"/>
      <c r="F171" s="2195"/>
      <c r="G171" s="2245"/>
      <c r="H171" s="2245"/>
      <c r="I171" s="2316"/>
      <c r="J171" s="2316"/>
      <c r="K171" s="2316"/>
      <c r="L171" s="2316"/>
      <c r="M171" s="2316"/>
      <c r="N171" s="2316"/>
      <c r="O171" s="2316"/>
      <c r="P171" s="2316"/>
    </row>
    <row r="172" spans="1:17">
      <c r="A172" s="1479" t="s">
        <v>2087</v>
      </c>
      <c r="B172" s="1749"/>
      <c r="C172" s="1690"/>
      <c r="D172" s="1749"/>
      <c r="E172" s="1749"/>
      <c r="F172" s="2195"/>
      <c r="G172" s="2245"/>
      <c r="H172" s="2245"/>
      <c r="I172" s="2245"/>
      <c r="J172" s="2316"/>
      <c r="K172" s="2316"/>
      <c r="L172" s="2316"/>
      <c r="M172" s="2316"/>
      <c r="N172" s="2316"/>
      <c r="O172" s="2316"/>
      <c r="P172" s="2316"/>
    </row>
    <row r="173" spans="1:17" ht="15.75" customHeight="1">
      <c r="A173" s="1744" t="s">
        <v>2084</v>
      </c>
      <c r="B173" s="1749"/>
      <c r="C173" s="1749"/>
      <c r="D173" s="1749"/>
      <c r="E173" s="1749"/>
      <c r="G173" s="2316"/>
      <c r="H173" s="2316"/>
      <c r="I173" s="2316"/>
      <c r="J173" s="2316"/>
      <c r="K173" s="2316"/>
      <c r="L173" s="2316"/>
      <c r="M173" s="2316"/>
      <c r="N173" s="2316"/>
      <c r="O173" s="2316"/>
      <c r="P173" s="2316"/>
    </row>
    <row r="174" spans="1:17">
      <c r="A174" s="1750" t="s">
        <v>2063</v>
      </c>
      <c r="B174" s="2178" t="s">
        <v>1513</v>
      </c>
      <c r="C174" s="2178"/>
      <c r="D174" s="2178" t="s">
        <v>1514</v>
      </c>
      <c r="E174" s="2178"/>
      <c r="G174" s="2316"/>
      <c r="H174" s="2316"/>
      <c r="I174" s="2316"/>
      <c r="J174" s="2316"/>
      <c r="K174" s="2316"/>
      <c r="L174" s="2316"/>
      <c r="M174" s="2316"/>
      <c r="N174" s="2316"/>
      <c r="O174" s="2316"/>
      <c r="P174" s="2316"/>
    </row>
    <row r="175" spans="1:17" ht="24.75" customHeight="1">
      <c r="A175" s="1751"/>
      <c r="B175" s="1752" t="s">
        <v>2088</v>
      </c>
      <c r="C175" s="1752" t="s">
        <v>2089</v>
      </c>
      <c r="D175" s="1752" t="s">
        <v>2088</v>
      </c>
      <c r="E175" s="1752" t="s">
        <v>2089</v>
      </c>
      <c r="G175" s="2316"/>
      <c r="H175" s="2316"/>
      <c r="I175" s="2316"/>
      <c r="J175" s="2316"/>
      <c r="K175" s="2316"/>
      <c r="L175" s="2316"/>
      <c r="M175" s="2316"/>
      <c r="N175" s="2316"/>
      <c r="O175" s="2316"/>
      <c r="P175" s="2316"/>
    </row>
    <row r="176" spans="1:17">
      <c r="A176" s="1466" t="s">
        <v>607</v>
      </c>
      <c r="B176" s="1726">
        <v>0.01</v>
      </c>
      <c r="C176" s="1753">
        <v>0.02</v>
      </c>
      <c r="D176" s="1726">
        <v>0</v>
      </c>
      <c r="E176" s="1726">
        <v>0</v>
      </c>
      <c r="G176" s="2316"/>
      <c r="H176" s="2316"/>
      <c r="I176" s="2316"/>
      <c r="J176" s="2316"/>
      <c r="K176" s="2316"/>
      <c r="L176" s="2316"/>
      <c r="M176" s="2316"/>
      <c r="N176" s="2316"/>
      <c r="O176" s="2316"/>
      <c r="P176" s="2316"/>
    </row>
    <row r="177" spans="1:16">
      <c r="A177" s="1466" t="s">
        <v>608</v>
      </c>
      <c r="B177" s="1726">
        <v>0</v>
      </c>
      <c r="C177" s="1754">
        <v>0</v>
      </c>
      <c r="D177" s="1726">
        <v>0</v>
      </c>
      <c r="E177" s="1726">
        <v>0</v>
      </c>
      <c r="G177" s="2316"/>
      <c r="H177" s="2316"/>
      <c r="I177" s="2316"/>
      <c r="J177" s="2316"/>
      <c r="K177" s="2316"/>
      <c r="L177" s="2316"/>
      <c r="M177" s="2316"/>
      <c r="N177" s="2316"/>
      <c r="O177" s="2316"/>
      <c r="P177" s="2316"/>
    </row>
    <row r="178" spans="1:16">
      <c r="A178" s="1466" t="s">
        <v>609</v>
      </c>
      <c r="B178" s="1726">
        <v>0.6</v>
      </c>
      <c r="C178" s="1754">
        <v>0.82</v>
      </c>
      <c r="D178" s="1726">
        <v>0.4</v>
      </c>
      <c r="E178" s="1726">
        <v>0.6100000000000001</v>
      </c>
      <c r="G178" s="2316"/>
      <c r="H178" s="2316"/>
      <c r="I178" s="2316"/>
      <c r="J178" s="2316"/>
      <c r="K178" s="2316"/>
      <c r="L178" s="2316"/>
      <c r="M178" s="2316"/>
      <c r="N178" s="2316"/>
      <c r="O178" s="2316"/>
      <c r="P178" s="2316"/>
    </row>
    <row r="179" spans="1:16">
      <c r="A179" s="1466" t="s">
        <v>610</v>
      </c>
      <c r="B179" s="1726">
        <v>5.2</v>
      </c>
      <c r="C179" s="1754">
        <v>12.88</v>
      </c>
      <c r="D179" s="1726">
        <v>6.6</v>
      </c>
      <c r="E179" s="1726">
        <v>19.13</v>
      </c>
      <c r="G179" s="2316"/>
      <c r="H179" s="2316"/>
      <c r="I179" s="2316"/>
      <c r="J179" s="2316"/>
      <c r="K179" s="2316"/>
      <c r="L179" s="2316"/>
      <c r="M179" s="2316"/>
      <c r="N179" s="2316"/>
      <c r="O179" s="2316"/>
      <c r="P179" s="2316"/>
    </row>
    <row r="180" spans="1:16">
      <c r="A180" s="1466" t="s">
        <v>611</v>
      </c>
      <c r="B180" s="1726">
        <v>0</v>
      </c>
      <c r="C180" s="1754">
        <v>0</v>
      </c>
      <c r="D180" s="1726">
        <v>6</v>
      </c>
      <c r="E180" s="1726">
        <v>6.6</v>
      </c>
      <c r="G180" s="2316"/>
      <c r="H180" s="2316"/>
      <c r="I180" s="2316"/>
      <c r="J180" s="2316"/>
      <c r="K180" s="2316"/>
      <c r="L180" s="2316"/>
      <c r="M180" s="2316"/>
      <c r="N180" s="2316"/>
      <c r="O180" s="2316"/>
      <c r="P180" s="2316"/>
    </row>
    <row r="181" spans="1:16">
      <c r="A181" s="1466" t="s">
        <v>612</v>
      </c>
      <c r="B181" s="1726">
        <v>0</v>
      </c>
      <c r="C181" s="1754">
        <v>0</v>
      </c>
      <c r="D181" s="1726">
        <v>0</v>
      </c>
      <c r="E181" s="1726">
        <v>0</v>
      </c>
      <c r="G181" s="2316"/>
      <c r="H181" s="2316"/>
      <c r="I181" s="2316"/>
      <c r="J181" s="2316"/>
      <c r="K181" s="2316"/>
      <c r="L181" s="2316"/>
      <c r="M181" s="2316"/>
      <c r="N181" s="2316"/>
      <c r="O181" s="2316"/>
      <c r="P181" s="2316"/>
    </row>
    <row r="182" spans="1:16">
      <c r="A182" s="1466" t="s">
        <v>613</v>
      </c>
      <c r="B182" s="1726">
        <v>0</v>
      </c>
      <c r="C182" s="1754">
        <v>0.01</v>
      </c>
      <c r="D182" s="1726">
        <v>6.2</v>
      </c>
      <c r="E182" s="1726">
        <v>6.41</v>
      </c>
      <c r="G182" s="2316"/>
      <c r="H182" s="2316"/>
      <c r="I182" s="2316"/>
      <c r="J182" s="2316"/>
      <c r="K182" s="2316"/>
      <c r="L182" s="2316"/>
      <c r="M182" s="2316"/>
      <c r="N182" s="2316"/>
      <c r="O182" s="2316"/>
      <c r="P182" s="2316"/>
    </row>
    <row r="183" spans="1:16">
      <c r="A183" s="1466" t="s">
        <v>614</v>
      </c>
      <c r="B183" s="1726">
        <v>0</v>
      </c>
      <c r="C183" s="1754">
        <v>0</v>
      </c>
      <c r="D183" s="1726">
        <v>33.6</v>
      </c>
      <c r="E183" s="1726">
        <v>47.6</v>
      </c>
      <c r="G183" s="2316"/>
      <c r="H183" s="2316"/>
      <c r="I183" s="2316"/>
      <c r="J183" s="2316"/>
      <c r="K183" s="2316"/>
      <c r="L183" s="2316"/>
      <c r="M183" s="2316"/>
      <c r="N183" s="2316"/>
      <c r="O183" s="2316"/>
      <c r="P183" s="2316"/>
    </row>
    <row r="184" spans="1:16">
      <c r="A184" s="1466" t="s">
        <v>615</v>
      </c>
      <c r="B184" s="1726">
        <v>0</v>
      </c>
      <c r="C184" s="1754">
        <v>0</v>
      </c>
      <c r="D184" s="1726">
        <v>0.4</v>
      </c>
      <c r="E184" s="1726">
        <v>0.4</v>
      </c>
      <c r="G184" s="2316"/>
      <c r="H184" s="2316"/>
      <c r="I184" s="2316"/>
      <c r="J184" s="2316"/>
      <c r="K184" s="2316"/>
      <c r="L184" s="2316"/>
      <c r="M184" s="2316"/>
      <c r="N184" s="2316"/>
      <c r="O184" s="2316"/>
      <c r="P184" s="2316"/>
    </row>
    <row r="185" spans="1:16" ht="15.75" customHeight="1">
      <c r="A185" s="1466" t="s">
        <v>616</v>
      </c>
      <c r="B185" s="1726">
        <v>0</v>
      </c>
      <c r="C185" s="1754">
        <v>0</v>
      </c>
      <c r="D185" s="1726">
        <v>0</v>
      </c>
      <c r="E185" s="1726">
        <v>0</v>
      </c>
      <c r="G185" s="2316"/>
      <c r="H185" s="2316"/>
      <c r="I185" s="2316"/>
      <c r="J185" s="2316"/>
      <c r="K185" s="2316"/>
      <c r="L185" s="2316"/>
      <c r="M185" s="2316"/>
      <c r="N185" s="2316"/>
      <c r="O185" s="2316"/>
      <c r="P185" s="2316"/>
    </row>
    <row r="186" spans="1:16">
      <c r="A186" s="1466" t="s">
        <v>617</v>
      </c>
      <c r="B186" s="1726">
        <v>2.8</v>
      </c>
      <c r="C186" s="1754">
        <v>6.01</v>
      </c>
      <c r="D186" s="1726">
        <v>33.4</v>
      </c>
      <c r="E186" s="1726">
        <v>49.400000000000006</v>
      </c>
      <c r="G186" s="2316"/>
      <c r="H186" s="2316"/>
      <c r="I186" s="2316"/>
      <c r="J186" s="2316"/>
      <c r="K186" s="2316"/>
      <c r="L186" s="2316"/>
      <c r="M186" s="2316"/>
      <c r="N186" s="2316"/>
      <c r="O186" s="2316"/>
      <c r="P186" s="2316"/>
    </row>
    <row r="187" spans="1:16">
      <c r="A187" s="1549" t="s">
        <v>618</v>
      </c>
      <c r="B187" s="1735">
        <v>3.6</v>
      </c>
      <c r="C187" s="1735">
        <v>9.23</v>
      </c>
      <c r="D187" s="1735">
        <v>6</v>
      </c>
      <c r="E187" s="1735">
        <v>17.809999999999999</v>
      </c>
      <c r="G187" s="2316"/>
      <c r="H187" s="2316"/>
      <c r="I187" s="2316"/>
      <c r="J187" s="2316"/>
      <c r="K187" s="2316"/>
      <c r="L187" s="2316"/>
      <c r="M187" s="2316"/>
      <c r="N187" s="2316"/>
      <c r="O187" s="2316"/>
      <c r="P187" s="2316"/>
    </row>
    <row r="188" spans="1:16">
      <c r="A188" s="1736" t="s">
        <v>2079</v>
      </c>
      <c r="B188" s="1749"/>
      <c r="C188" s="1749"/>
      <c r="D188" s="1749"/>
      <c r="E188" s="1749"/>
      <c r="F188" s="2195"/>
      <c r="G188" s="2245"/>
      <c r="H188" s="2245"/>
      <c r="I188" s="2316"/>
      <c r="J188" s="2316"/>
      <c r="K188" s="2316"/>
      <c r="L188" s="2316"/>
      <c r="M188" s="2316"/>
      <c r="N188" s="2316"/>
      <c r="O188" s="2316"/>
      <c r="P188" s="2316"/>
    </row>
    <row r="189" spans="1:16">
      <c r="A189" s="1742"/>
      <c r="B189" s="1749"/>
      <c r="C189" s="1749"/>
      <c r="D189" s="1749"/>
      <c r="E189" s="1749"/>
      <c r="G189" s="2316"/>
      <c r="H189" s="2316"/>
      <c r="I189" s="2316"/>
      <c r="J189" s="2316"/>
      <c r="K189" s="2316"/>
      <c r="L189" s="2316"/>
      <c r="M189" s="2316"/>
      <c r="N189" s="2316"/>
      <c r="O189" s="2316"/>
      <c r="P189" s="2316"/>
    </row>
    <row r="190" spans="1:16" ht="14.25" customHeight="1">
      <c r="A190" s="1479" t="s">
        <v>2090</v>
      </c>
      <c r="B190" s="1749"/>
      <c r="C190" s="1690"/>
      <c r="D190" s="1749"/>
      <c r="E190" s="1749"/>
      <c r="F190" s="2195"/>
      <c r="G190" s="2245"/>
      <c r="H190" s="2245"/>
      <c r="I190" s="2245"/>
      <c r="J190" s="2316"/>
      <c r="K190" s="2316"/>
      <c r="L190" s="2316"/>
      <c r="M190" s="2316"/>
      <c r="N190" s="2316"/>
      <c r="O190" s="2316"/>
      <c r="P190" s="2316"/>
    </row>
    <row r="191" spans="1:16">
      <c r="A191" s="1744" t="s">
        <v>2084</v>
      </c>
      <c r="B191" s="1749"/>
      <c r="C191" s="1749"/>
      <c r="D191" s="1749"/>
      <c r="E191" s="1749"/>
      <c r="F191" s="2195"/>
      <c r="G191" s="2245"/>
      <c r="H191" s="2245"/>
      <c r="I191" s="2245"/>
      <c r="J191" s="2316"/>
      <c r="K191" s="2316"/>
      <c r="L191" s="2316"/>
      <c r="M191" s="2316"/>
      <c r="N191" s="2316"/>
      <c r="O191" s="2316"/>
      <c r="P191" s="2316"/>
    </row>
    <row r="192" spans="1:16">
      <c r="A192" s="1750" t="s">
        <v>2063</v>
      </c>
      <c r="B192" s="2178" t="s">
        <v>18</v>
      </c>
      <c r="C192" s="2178"/>
      <c r="D192" s="2178" t="s">
        <v>2085</v>
      </c>
      <c r="E192" s="2178"/>
      <c r="F192" s="2195"/>
      <c r="G192" s="2245"/>
      <c r="H192" s="2245"/>
      <c r="I192" s="2245"/>
      <c r="J192" s="2316"/>
      <c r="K192" s="2316"/>
      <c r="L192" s="2316"/>
      <c r="M192" s="2316"/>
      <c r="N192" s="2316"/>
      <c r="O192" s="2316"/>
      <c r="P192" s="2316"/>
    </row>
    <row r="193" spans="1:16" ht="26.25">
      <c r="A193" s="1751"/>
      <c r="B193" s="1752" t="s">
        <v>2088</v>
      </c>
      <c r="C193" s="1752" t="s">
        <v>2089</v>
      </c>
      <c r="D193" s="1752" t="s">
        <v>2088</v>
      </c>
      <c r="E193" s="1752" t="s">
        <v>2089</v>
      </c>
      <c r="F193" s="2195"/>
      <c r="G193" s="2245"/>
      <c r="H193" s="2245"/>
      <c r="I193" s="2245"/>
      <c r="J193" s="2316"/>
      <c r="K193" s="2316"/>
      <c r="L193" s="2316"/>
      <c r="M193" s="2316"/>
      <c r="N193" s="2316"/>
      <c r="O193" s="2316"/>
      <c r="P193" s="2316"/>
    </row>
    <row r="194" spans="1:16">
      <c r="A194" s="1466" t="s">
        <v>607</v>
      </c>
      <c r="B194" s="1755">
        <v>0</v>
      </c>
      <c r="C194" s="1756">
        <v>0</v>
      </c>
      <c r="D194" s="1756">
        <v>0</v>
      </c>
      <c r="E194" s="1756">
        <v>0</v>
      </c>
      <c r="F194" s="2195"/>
      <c r="G194" s="2245"/>
      <c r="H194" s="2245"/>
      <c r="I194" s="2245"/>
      <c r="J194" s="2316"/>
      <c r="K194" s="2316"/>
      <c r="L194" s="2316"/>
      <c r="M194" s="2316"/>
      <c r="N194" s="2316"/>
      <c r="O194" s="2316"/>
      <c r="P194" s="2316"/>
    </row>
    <row r="195" spans="1:16">
      <c r="A195" s="1466" t="s">
        <v>608</v>
      </c>
      <c r="B195" s="1757">
        <v>0</v>
      </c>
      <c r="C195" s="1756">
        <v>0</v>
      </c>
      <c r="D195" s="1756">
        <v>0</v>
      </c>
      <c r="E195" s="1756">
        <v>0</v>
      </c>
      <c r="F195" s="2195"/>
      <c r="G195" s="2245"/>
      <c r="H195" s="2245"/>
      <c r="I195" s="2245"/>
      <c r="J195" s="2316"/>
      <c r="K195" s="2316"/>
      <c r="L195" s="2316"/>
      <c r="M195" s="2316"/>
      <c r="N195" s="2316"/>
      <c r="O195" s="2316"/>
      <c r="P195" s="2316"/>
    </row>
    <row r="196" spans="1:16">
      <c r="A196" s="1466" t="s">
        <v>609</v>
      </c>
      <c r="B196" s="1757">
        <v>0.2</v>
      </c>
      <c r="C196" s="1756">
        <v>0.4</v>
      </c>
      <c r="D196" s="1756">
        <v>0.8</v>
      </c>
      <c r="E196" s="1756">
        <v>1.2</v>
      </c>
      <c r="F196" s="2195"/>
      <c r="G196" s="2245"/>
      <c r="H196" s="2245"/>
      <c r="I196" s="2245"/>
      <c r="J196" s="2316"/>
      <c r="K196" s="2316"/>
      <c r="L196" s="2316"/>
      <c r="M196" s="2316"/>
      <c r="N196" s="2316"/>
      <c r="O196" s="2316"/>
      <c r="P196" s="2316"/>
    </row>
    <row r="197" spans="1:16">
      <c r="A197" s="1466" t="s">
        <v>610</v>
      </c>
      <c r="B197" s="1757">
        <v>21.8</v>
      </c>
      <c r="C197" s="1756">
        <v>69.699999999999989</v>
      </c>
      <c r="D197" s="1756">
        <v>9.1999999999999993</v>
      </c>
      <c r="E197" s="1756">
        <v>30.4</v>
      </c>
      <c r="F197" s="2195"/>
      <c r="G197" s="2245"/>
      <c r="H197" s="2245"/>
      <c r="I197" s="2245"/>
      <c r="J197" s="2316"/>
      <c r="K197" s="2316"/>
      <c r="L197" s="2316"/>
      <c r="M197" s="2316"/>
      <c r="N197" s="2316"/>
      <c r="O197" s="2316"/>
      <c r="P197" s="2316"/>
    </row>
    <row r="198" spans="1:16">
      <c r="A198" s="1466" t="s">
        <v>611</v>
      </c>
      <c r="B198" s="1758">
        <v>0</v>
      </c>
      <c r="C198" s="1723">
        <v>0</v>
      </c>
      <c r="D198" s="1723">
        <v>0</v>
      </c>
      <c r="E198" s="1723">
        <v>0</v>
      </c>
      <c r="F198" s="2195"/>
      <c r="G198" s="2245"/>
      <c r="H198" s="2245"/>
      <c r="I198" s="2245"/>
      <c r="J198" s="2316"/>
      <c r="K198" s="2316"/>
      <c r="L198" s="2316"/>
      <c r="M198" s="2316"/>
      <c r="N198" s="2316"/>
      <c r="O198" s="2316"/>
      <c r="P198" s="2316"/>
    </row>
    <row r="199" spans="1:16">
      <c r="A199" s="1466" t="s">
        <v>612</v>
      </c>
      <c r="B199" s="1758">
        <v>0</v>
      </c>
      <c r="C199" s="1723">
        <v>0</v>
      </c>
      <c r="D199" s="1723">
        <v>0</v>
      </c>
      <c r="E199" s="1723">
        <v>0</v>
      </c>
      <c r="F199" s="2195"/>
      <c r="G199" s="2245"/>
      <c r="H199" s="2245"/>
      <c r="I199" s="2245"/>
      <c r="J199" s="2316"/>
      <c r="K199" s="2316"/>
      <c r="L199" s="2316"/>
      <c r="M199" s="2316"/>
      <c r="N199" s="2316"/>
      <c r="O199" s="2316"/>
      <c r="P199" s="2316"/>
    </row>
    <row r="200" spans="1:16">
      <c r="A200" s="1466" t="s">
        <v>613</v>
      </c>
      <c r="B200" s="1758">
        <v>0</v>
      </c>
      <c r="C200" s="1723">
        <v>0</v>
      </c>
      <c r="D200" s="1723">
        <v>0</v>
      </c>
      <c r="E200" s="1723">
        <v>0</v>
      </c>
      <c r="F200" s="2195"/>
      <c r="G200" s="2245"/>
      <c r="H200" s="2245"/>
      <c r="I200" s="2245"/>
      <c r="J200" s="2316"/>
      <c r="K200" s="2316"/>
      <c r="L200" s="2316"/>
      <c r="M200" s="2316"/>
      <c r="N200" s="2316"/>
      <c r="O200" s="2316"/>
      <c r="P200" s="2316"/>
    </row>
    <row r="201" spans="1:16">
      <c r="A201" s="1466" t="s">
        <v>614</v>
      </c>
      <c r="B201" s="1758">
        <v>0</v>
      </c>
      <c r="C201" s="1723">
        <v>0</v>
      </c>
      <c r="D201" s="1723">
        <v>0</v>
      </c>
      <c r="E201" s="1723">
        <v>0</v>
      </c>
      <c r="F201" s="2195"/>
      <c r="G201" s="2245"/>
      <c r="H201" s="2245"/>
      <c r="I201" s="2245"/>
      <c r="J201" s="2316"/>
      <c r="K201" s="2316"/>
      <c r="L201" s="2316"/>
      <c r="M201" s="2316"/>
      <c r="N201" s="2316"/>
      <c r="O201" s="2316"/>
      <c r="P201" s="2316"/>
    </row>
    <row r="202" spans="1:16">
      <c r="A202" s="1466" t="s">
        <v>615</v>
      </c>
      <c r="B202" s="1758">
        <v>3</v>
      </c>
      <c r="C202" s="1723">
        <v>3.2</v>
      </c>
      <c r="D202" s="1723">
        <v>0.2</v>
      </c>
      <c r="E202" s="1723">
        <v>0.2</v>
      </c>
      <c r="F202" s="2195"/>
      <c r="G202" s="2245"/>
      <c r="H202" s="2245"/>
      <c r="I202" s="2245"/>
      <c r="J202" s="2316"/>
      <c r="K202" s="2316"/>
      <c r="L202" s="2316"/>
      <c r="M202" s="2316"/>
      <c r="N202" s="2316"/>
      <c r="O202" s="2316"/>
      <c r="P202" s="2316"/>
    </row>
    <row r="203" spans="1:16">
      <c r="A203" s="1466" t="s">
        <v>616</v>
      </c>
      <c r="B203" s="1758">
        <v>0</v>
      </c>
      <c r="C203" s="1723">
        <v>0</v>
      </c>
      <c r="D203" s="1723">
        <v>0</v>
      </c>
      <c r="E203" s="1723">
        <v>0</v>
      </c>
      <c r="F203" s="2195"/>
      <c r="G203" s="2245"/>
      <c r="H203" s="2245"/>
      <c r="I203" s="2245"/>
      <c r="J203" s="2316"/>
      <c r="K203" s="2316"/>
      <c r="L203" s="2316"/>
      <c r="M203" s="2316"/>
      <c r="N203" s="2316"/>
      <c r="O203" s="2316"/>
      <c r="P203" s="2316"/>
    </row>
    <row r="204" spans="1:16" ht="16.5" customHeight="1">
      <c r="A204" s="1466" t="s">
        <v>617</v>
      </c>
      <c r="B204" s="1758">
        <v>1.2</v>
      </c>
      <c r="C204" s="1723">
        <v>1.4</v>
      </c>
      <c r="D204" s="1723">
        <v>0.6</v>
      </c>
      <c r="E204" s="1723">
        <v>0.8</v>
      </c>
      <c r="F204" s="2195"/>
      <c r="G204" s="2245"/>
      <c r="H204" s="2245"/>
      <c r="I204" s="2245"/>
      <c r="J204" s="2316"/>
      <c r="K204" s="2316"/>
      <c r="L204" s="2316"/>
      <c r="M204" s="2316"/>
      <c r="N204" s="2316"/>
      <c r="O204" s="2316"/>
      <c r="P204" s="2316"/>
    </row>
    <row r="205" spans="1:16" ht="15" customHeight="1">
      <c r="A205" s="1549" t="s">
        <v>618</v>
      </c>
      <c r="B205" s="1725">
        <v>2.2000000000000002</v>
      </c>
      <c r="C205" s="1725">
        <v>3.2</v>
      </c>
      <c r="D205" s="1725">
        <v>12.4</v>
      </c>
      <c r="E205" s="1725">
        <v>21</v>
      </c>
      <c r="F205" s="2195"/>
      <c r="G205" s="2245"/>
      <c r="H205" s="2245"/>
      <c r="I205" s="2245"/>
      <c r="J205" s="2316"/>
      <c r="K205" s="2316"/>
      <c r="L205" s="2316"/>
      <c r="M205" s="2316"/>
      <c r="N205" s="2316"/>
      <c r="O205" s="2316"/>
      <c r="P205" s="2316"/>
    </row>
    <row r="206" spans="1:16">
      <c r="A206" s="1759" t="s">
        <v>2079</v>
      </c>
      <c r="B206" s="1749"/>
      <c r="C206" s="1749"/>
      <c r="D206" s="1749"/>
      <c r="E206" s="1749"/>
      <c r="F206" s="2195"/>
      <c r="G206" s="2245"/>
      <c r="H206" s="2245"/>
      <c r="I206" s="2245"/>
      <c r="J206" s="2316"/>
      <c r="K206" s="2316"/>
      <c r="L206" s="2316"/>
      <c r="M206" s="2316"/>
      <c r="N206" s="2316"/>
      <c r="O206" s="2316"/>
      <c r="P206" s="2316"/>
    </row>
    <row r="207" spans="1:16" ht="14.25" customHeight="1">
      <c r="B207" s="1749"/>
      <c r="C207" s="1749"/>
      <c r="D207" s="1749"/>
      <c r="E207" s="1749"/>
      <c r="G207" s="2316"/>
      <c r="H207" s="2316"/>
      <c r="I207" s="2316"/>
      <c r="J207" s="2316"/>
      <c r="K207" s="2316"/>
      <c r="L207" s="2316"/>
      <c r="M207" s="2316"/>
      <c r="N207" s="2316"/>
      <c r="O207" s="2316"/>
      <c r="P207" s="2316"/>
    </row>
    <row r="208" spans="1:16">
      <c r="A208" s="1479" t="s">
        <v>2091</v>
      </c>
      <c r="B208" s="1749"/>
      <c r="C208" s="1690"/>
      <c r="E208" s="1749"/>
      <c r="G208" s="2316"/>
      <c r="H208" s="2316"/>
      <c r="I208" s="2316"/>
      <c r="J208" s="2316"/>
      <c r="K208" s="2316"/>
      <c r="L208" s="2316"/>
      <c r="M208" s="2316"/>
      <c r="N208" s="2316"/>
      <c r="O208" s="2316"/>
      <c r="P208" s="2316"/>
    </row>
    <row r="209" spans="1:16">
      <c r="A209" s="1760" t="s">
        <v>2092</v>
      </c>
      <c r="B209" s="1749"/>
      <c r="C209" s="1690"/>
      <c r="E209" s="1749"/>
      <c r="G209" s="2316"/>
      <c r="H209" s="2316"/>
      <c r="I209" s="2316"/>
      <c r="J209" s="2316"/>
      <c r="K209" s="2316"/>
      <c r="L209" s="2316"/>
      <c r="M209" s="2316"/>
      <c r="N209" s="2316"/>
      <c r="O209" s="2316"/>
      <c r="P209" s="2316"/>
    </row>
    <row r="210" spans="1:16">
      <c r="A210" s="1733" t="s">
        <v>605</v>
      </c>
      <c r="B210" s="1761" t="s">
        <v>1513</v>
      </c>
      <c r="C210" s="1761" t="s">
        <v>1514</v>
      </c>
      <c r="D210" s="1761" t="s">
        <v>139</v>
      </c>
      <c r="E210" s="1761" t="s">
        <v>2085</v>
      </c>
      <c r="G210" s="2316"/>
      <c r="H210" s="2316"/>
      <c r="I210" s="2316"/>
      <c r="J210" s="2316"/>
      <c r="K210" s="2316"/>
      <c r="L210" s="2316"/>
      <c r="M210" s="2316"/>
      <c r="N210" s="2316"/>
      <c r="O210" s="2316"/>
      <c r="P210" s="2316"/>
    </row>
    <row r="211" spans="1:16">
      <c r="A211" s="1466" t="s">
        <v>607</v>
      </c>
      <c r="B211" s="1762">
        <v>1016.5298353350887</v>
      </c>
      <c r="C211" s="1762">
        <v>1016.7505296712037</v>
      </c>
      <c r="D211" s="1762">
        <v>1017.3842494869218</v>
      </c>
      <c r="E211" s="1762">
        <v>1018.02600933833</v>
      </c>
      <c r="G211" s="2316"/>
      <c r="H211" s="2316"/>
      <c r="I211" s="2316"/>
      <c r="J211" s="2316"/>
      <c r="K211" s="2316"/>
      <c r="L211" s="2316"/>
      <c r="M211" s="2316"/>
      <c r="N211" s="2316"/>
      <c r="O211" s="2316"/>
      <c r="P211" s="2316"/>
    </row>
    <row r="212" spans="1:16">
      <c r="A212" s="1466" t="s">
        <v>608</v>
      </c>
      <c r="B212" s="1762">
        <v>1015.3132460960846</v>
      </c>
      <c r="C212" s="1762">
        <v>1015.3692263398794</v>
      </c>
      <c r="D212" s="1762">
        <v>1015.9787748405173</v>
      </c>
      <c r="E212" s="1762">
        <v>1016.7179898286121</v>
      </c>
      <c r="G212" s="2316">
        <f>AVERAGE(B211:E222)</f>
        <v>1008.4211379489103</v>
      </c>
      <c r="H212" s="2316"/>
      <c r="I212" s="2316"/>
      <c r="J212" s="2316"/>
      <c r="K212" s="2316"/>
      <c r="L212" s="2316"/>
      <c r="M212" s="2316"/>
      <c r="N212" s="2316"/>
      <c r="O212" s="2316"/>
      <c r="P212" s="2316"/>
    </row>
    <row r="213" spans="1:16">
      <c r="A213" s="1466" t="s">
        <v>609</v>
      </c>
      <c r="B213" s="1762">
        <v>1013.7194948168683</v>
      </c>
      <c r="C213" s="1762">
        <v>1013.2631440531992</v>
      </c>
      <c r="D213" s="1762">
        <v>1014.391175608283</v>
      </c>
      <c r="E213" s="1762">
        <v>1015.0951641311324</v>
      </c>
      <c r="G213" s="2316"/>
      <c r="H213" s="2316"/>
      <c r="I213" s="2316"/>
      <c r="J213" s="2316"/>
      <c r="K213" s="2316"/>
      <c r="L213" s="2316"/>
      <c r="M213" s="2316"/>
      <c r="N213" s="2316"/>
      <c r="O213" s="2316"/>
      <c r="P213" s="2316"/>
    </row>
    <row r="214" spans="1:16">
      <c r="A214" s="1466" t="s">
        <v>610</v>
      </c>
      <c r="B214" s="1762">
        <v>1009.3751569997573</v>
      </c>
      <c r="C214" s="1762">
        <v>1009.2330812875293</v>
      </c>
      <c r="D214" s="1762">
        <v>1009.722575522063</v>
      </c>
      <c r="E214" s="1762">
        <v>1010.4216499739582</v>
      </c>
      <c r="G214" s="2316"/>
      <c r="H214" s="2316"/>
      <c r="I214" s="2316"/>
      <c r="J214" s="2316"/>
      <c r="K214" s="2316"/>
      <c r="L214" s="2316"/>
      <c r="M214" s="2316"/>
      <c r="N214" s="2316"/>
      <c r="O214" s="2316"/>
      <c r="P214" s="2316"/>
    </row>
    <row r="215" spans="1:16">
      <c r="A215" s="1466" t="s">
        <v>611</v>
      </c>
      <c r="B215" s="1762">
        <v>1005.0419878169942</v>
      </c>
      <c r="C215" s="1762">
        <v>1005.0790870943706</v>
      </c>
      <c r="D215" s="1762">
        <v>1005.3572529916273</v>
      </c>
      <c r="E215" s="1762">
        <v>1005.9190277190021</v>
      </c>
      <c r="G215" s="2316"/>
      <c r="H215" s="2316"/>
      <c r="I215" s="2316"/>
      <c r="J215" s="2316"/>
      <c r="K215" s="2316"/>
      <c r="L215" s="2316"/>
      <c r="M215" s="2316"/>
      <c r="N215" s="2316"/>
      <c r="O215" s="2316"/>
      <c r="P215" s="2316"/>
    </row>
    <row r="216" spans="1:16">
      <c r="A216" s="1466" t="s">
        <v>612</v>
      </c>
      <c r="B216" s="1762">
        <v>998.75759545616313</v>
      </c>
      <c r="C216" s="1762">
        <v>998.9902357401437</v>
      </c>
      <c r="D216" s="1762">
        <v>999.376792926132</v>
      </c>
      <c r="E216" s="1762">
        <v>1000.3253143356303</v>
      </c>
      <c r="G216" s="2316"/>
      <c r="H216" s="2316"/>
      <c r="I216" s="2316"/>
      <c r="J216" s="2316"/>
      <c r="K216" s="2316"/>
      <c r="L216" s="2316"/>
      <c r="M216" s="2316"/>
      <c r="N216" s="2316"/>
      <c r="O216" s="2316"/>
      <c r="P216" s="2316"/>
    </row>
    <row r="217" spans="1:16">
      <c r="A217" s="1466" t="s">
        <v>613</v>
      </c>
      <c r="B217" s="1762">
        <v>995.27035240253872</v>
      </c>
      <c r="C217" s="1762">
        <v>995.75618320148249</v>
      </c>
      <c r="D217" s="1762">
        <v>995.59890600812059</v>
      </c>
      <c r="E217" s="1762">
        <v>996.98463769051125</v>
      </c>
      <c r="G217" s="2316"/>
      <c r="H217" s="2316"/>
      <c r="I217" s="2316"/>
      <c r="J217" s="2316"/>
      <c r="K217" s="2316"/>
      <c r="L217" s="2316"/>
      <c r="M217" s="2316"/>
      <c r="N217" s="2316"/>
      <c r="O217" s="2316"/>
      <c r="P217" s="2316"/>
    </row>
    <row r="218" spans="1:16">
      <c r="A218" s="1466" t="s">
        <v>614</v>
      </c>
      <c r="B218" s="1762">
        <v>997.58875065456982</v>
      </c>
      <c r="C218" s="1762">
        <v>998.09664955813707</v>
      </c>
      <c r="D218" s="1762">
        <v>997.7757104570228</v>
      </c>
      <c r="E218" s="1762">
        <v>999.13745247485008</v>
      </c>
      <c r="G218" s="2316"/>
      <c r="H218" s="2316"/>
      <c r="I218" s="2316"/>
      <c r="J218" s="2316"/>
      <c r="K218" s="2316"/>
      <c r="L218" s="2316"/>
      <c r="M218" s="2316"/>
      <c r="N218" s="2316"/>
      <c r="O218" s="2316"/>
      <c r="P218" s="2316"/>
    </row>
    <row r="219" spans="1:16">
      <c r="A219" s="1466" t="s">
        <v>615</v>
      </c>
      <c r="B219" s="1762">
        <v>1002.2903213887063</v>
      </c>
      <c r="C219" s="1762">
        <v>1003.4696886813945</v>
      </c>
      <c r="D219" s="1762">
        <v>1002.7142323779376</v>
      </c>
      <c r="E219" s="1762">
        <v>1004.401732394471</v>
      </c>
      <c r="G219" s="2316"/>
      <c r="H219" s="2316"/>
      <c r="I219" s="2316"/>
      <c r="J219" s="2316"/>
      <c r="K219" s="2316"/>
      <c r="L219" s="2316"/>
      <c r="M219" s="2316"/>
      <c r="N219" s="2316"/>
      <c r="O219" s="2316"/>
      <c r="P219" s="2316"/>
    </row>
    <row r="220" spans="1:16">
      <c r="A220" s="1466" t="s">
        <v>616</v>
      </c>
      <c r="B220" s="1762">
        <v>1010.9854357230473</v>
      </c>
      <c r="C220" s="1762">
        <v>1011.3700097499797</v>
      </c>
      <c r="D220" s="1762">
        <v>1011.3300400736448</v>
      </c>
      <c r="E220" s="1762">
        <v>1012.3347599418423</v>
      </c>
      <c r="G220" s="2316"/>
      <c r="H220" s="2316"/>
      <c r="I220" s="2316"/>
      <c r="J220" s="2316"/>
      <c r="K220" s="2316"/>
      <c r="L220" s="2316"/>
      <c r="M220" s="2316"/>
      <c r="N220" s="2316"/>
      <c r="O220" s="2316"/>
      <c r="P220" s="2316"/>
    </row>
    <row r="221" spans="1:16">
      <c r="A221" s="1466" t="s">
        <v>617</v>
      </c>
      <c r="B221" s="1762">
        <v>1013.5396793022859</v>
      </c>
      <c r="C221" s="1762">
        <v>1014.1052843641869</v>
      </c>
      <c r="D221" s="1762">
        <v>1014.2605556280847</v>
      </c>
      <c r="E221" s="1762">
        <v>1015.2487143460251</v>
      </c>
      <c r="G221" s="2316"/>
      <c r="H221" s="2316"/>
      <c r="I221" s="2316"/>
      <c r="J221" s="2316"/>
      <c r="K221" s="2316"/>
      <c r="L221" s="2316"/>
      <c r="M221" s="2316"/>
      <c r="N221" s="2316"/>
      <c r="O221" s="2316"/>
      <c r="P221" s="2316"/>
    </row>
    <row r="222" spans="1:16">
      <c r="A222" s="1466" t="s">
        <v>618</v>
      </c>
      <c r="B222" s="1764">
        <v>1016.4699219090747</v>
      </c>
      <c r="C222" s="1764">
        <v>1015.7215536325285</v>
      </c>
      <c r="D222" s="1764">
        <v>1016.1583636304071</v>
      </c>
      <c r="E222" s="1764">
        <v>1017.4670885473465</v>
      </c>
      <c r="G222" s="2316"/>
      <c r="H222" s="2316"/>
      <c r="I222" s="2316"/>
      <c r="J222" s="2316"/>
      <c r="K222" s="2316"/>
      <c r="L222" s="2316"/>
      <c r="M222" s="2316"/>
      <c r="N222" s="2316"/>
      <c r="O222" s="2316"/>
      <c r="P222" s="2316"/>
    </row>
    <row r="223" spans="1:16">
      <c r="A223" s="1736" t="s">
        <v>2079</v>
      </c>
      <c r="B223" s="1720"/>
      <c r="C223" s="1721"/>
      <c r="D223" s="1720"/>
      <c r="E223" s="1720"/>
      <c r="G223" s="2316"/>
      <c r="H223" s="2316"/>
      <c r="I223" s="2316"/>
      <c r="J223" s="2316"/>
      <c r="K223" s="2316"/>
      <c r="L223" s="2316"/>
      <c r="M223" s="2316"/>
      <c r="N223" s="2316"/>
      <c r="O223" s="2316"/>
      <c r="P223" s="2316"/>
    </row>
    <row r="224" spans="1:16">
      <c r="B224" s="1749"/>
      <c r="C224" s="1749"/>
      <c r="D224" s="1749"/>
      <c r="E224" s="1749"/>
      <c r="G224" s="2316"/>
      <c r="H224" s="2316"/>
      <c r="I224" s="2316"/>
      <c r="J224" s="2316"/>
      <c r="K224" s="2316"/>
      <c r="L224" s="2316"/>
      <c r="M224" s="2316"/>
      <c r="N224" s="2316"/>
      <c r="O224" s="2316"/>
      <c r="P224" s="2316"/>
    </row>
    <row r="225" spans="1:16">
      <c r="A225" s="1479" t="s">
        <v>2093</v>
      </c>
      <c r="C225" s="1690"/>
      <c r="D225" s="1749"/>
      <c r="E225" s="1749"/>
      <c r="G225" s="2316"/>
      <c r="H225" s="2316"/>
      <c r="I225" s="2316"/>
      <c r="J225" s="2316"/>
      <c r="K225" s="2316"/>
      <c r="L225" s="2316"/>
      <c r="M225" s="2316"/>
      <c r="N225" s="2316"/>
      <c r="O225" s="2316"/>
      <c r="P225" s="2316"/>
    </row>
    <row r="226" spans="1:16">
      <c r="A226" s="1765" t="s">
        <v>23</v>
      </c>
      <c r="B226" s="1720"/>
      <c r="C226" s="1721"/>
      <c r="D226" s="1720"/>
      <c r="E226" s="1720"/>
      <c r="F226" s="2336"/>
      <c r="G226" s="2316"/>
      <c r="H226" s="2316"/>
      <c r="I226" s="2316"/>
      <c r="J226" s="2316"/>
      <c r="K226" s="2316"/>
      <c r="L226" s="2316"/>
      <c r="M226" s="2316"/>
      <c r="N226" s="2316"/>
      <c r="O226" s="2316"/>
      <c r="P226" s="2316"/>
    </row>
    <row r="227" spans="1:16">
      <c r="A227" s="1733" t="s">
        <v>605</v>
      </c>
      <c r="B227" s="1761" t="s">
        <v>1513</v>
      </c>
      <c r="C227" s="1761" t="s">
        <v>1514</v>
      </c>
      <c r="D227" s="1761" t="s">
        <v>139</v>
      </c>
      <c r="E227" s="1761" t="s">
        <v>2085</v>
      </c>
      <c r="F227" s="2336"/>
      <c r="G227" s="2316"/>
      <c r="H227" s="2316"/>
      <c r="I227" s="2316"/>
      <c r="J227" s="2316"/>
      <c r="K227" s="2316"/>
      <c r="L227" s="2316"/>
      <c r="M227" s="2316"/>
      <c r="N227" s="2316"/>
      <c r="O227" s="2316"/>
      <c r="P227" s="2316"/>
    </row>
    <row r="228" spans="1:16">
      <c r="A228" s="1466" t="s">
        <v>607</v>
      </c>
      <c r="B228" s="1766">
        <v>63.695716385084467</v>
      </c>
      <c r="C228" s="1766">
        <v>57.349888910962854</v>
      </c>
      <c r="D228" s="1766">
        <v>64.922232010481281</v>
      </c>
      <c r="E228" s="1766">
        <v>72.046962676273822</v>
      </c>
      <c r="F228" s="2336"/>
      <c r="G228" s="2316"/>
      <c r="H228" s="2316"/>
      <c r="I228" s="2316"/>
      <c r="J228" s="2316"/>
      <c r="K228" s="2316"/>
      <c r="L228" s="2337"/>
      <c r="M228" s="2316"/>
      <c r="N228" s="2316"/>
      <c r="O228" s="2316"/>
      <c r="P228" s="2316"/>
    </row>
    <row r="229" spans="1:16">
      <c r="A229" s="1466" t="s">
        <v>608</v>
      </c>
      <c r="B229" s="1767">
        <v>59.632613324630853</v>
      </c>
      <c r="C229" s="1766">
        <v>52.288348959600654</v>
      </c>
      <c r="D229" s="1768">
        <v>60.900812457933377</v>
      </c>
      <c r="E229" s="1769">
        <v>70.02657522607268</v>
      </c>
      <c r="F229" s="2336"/>
      <c r="G229" s="2316"/>
      <c r="H229" s="2316"/>
      <c r="I229" s="2316"/>
      <c r="J229" s="2316"/>
      <c r="K229" s="2316"/>
      <c r="L229" s="2337"/>
      <c r="M229" s="2316"/>
      <c r="N229" s="2316"/>
      <c r="O229" s="2316"/>
      <c r="P229" s="2316"/>
    </row>
    <row r="230" spans="1:16">
      <c r="A230" s="1466" t="s">
        <v>609</v>
      </c>
      <c r="B230" s="1767">
        <v>54.860046515440075</v>
      </c>
      <c r="C230" s="1766">
        <v>39.29490128400554</v>
      </c>
      <c r="D230" s="1768">
        <v>50.166802848433939</v>
      </c>
      <c r="E230" s="1769">
        <v>67.42693784472813</v>
      </c>
      <c r="F230" s="2336"/>
      <c r="G230" s="2316"/>
      <c r="H230" s="2316"/>
      <c r="I230" s="2316"/>
      <c r="J230" s="2316"/>
      <c r="K230" s="2316"/>
      <c r="L230" s="2337"/>
      <c r="M230" s="2316"/>
      <c r="N230" s="2316"/>
      <c r="O230" s="2316"/>
      <c r="P230" s="2316"/>
    </row>
    <row r="231" spans="1:16">
      <c r="A231" s="1466" t="s">
        <v>610</v>
      </c>
      <c r="B231" s="1767">
        <v>53.071752449341638</v>
      </c>
      <c r="C231" s="1766">
        <v>30.346942308293947</v>
      </c>
      <c r="D231" s="1768">
        <v>44.528020606204592</v>
      </c>
      <c r="E231" s="1769">
        <v>63.850695580686157</v>
      </c>
      <c r="F231" s="2336"/>
      <c r="G231" s="2316"/>
      <c r="H231" s="2316"/>
      <c r="I231" s="2316"/>
      <c r="J231" s="2316"/>
      <c r="K231" s="2316"/>
      <c r="L231" s="2337"/>
      <c r="M231" s="2316"/>
      <c r="N231" s="2316"/>
      <c r="O231" s="2316"/>
      <c r="P231" s="2316"/>
    </row>
    <row r="232" spans="1:16">
      <c r="A232" s="1466" t="s">
        <v>611</v>
      </c>
      <c r="B232" s="1767">
        <v>44.717408500769139</v>
      </c>
      <c r="C232" s="1766">
        <v>23.416726424261093</v>
      </c>
      <c r="D232" s="1768">
        <v>32.211830632921966</v>
      </c>
      <c r="E232" s="1769">
        <v>57.350979237583807</v>
      </c>
      <c r="F232" s="2336"/>
      <c r="G232" s="2316"/>
      <c r="H232" s="2316"/>
      <c r="I232" s="2316"/>
      <c r="J232" s="2316"/>
      <c r="K232" s="2316"/>
      <c r="L232" s="2337"/>
      <c r="M232" s="2316"/>
      <c r="N232" s="2316"/>
      <c r="O232" s="2316"/>
      <c r="P232" s="2316"/>
    </row>
    <row r="233" spans="1:16">
      <c r="A233" s="1466" t="s">
        <v>612</v>
      </c>
      <c r="B233" s="1767">
        <v>50.973607715517268</v>
      </c>
      <c r="C233" s="1766">
        <v>27.099874516834539</v>
      </c>
      <c r="D233" s="1768">
        <v>35.272711004129825</v>
      </c>
      <c r="E233" s="1769">
        <v>62.711033061792641</v>
      </c>
      <c r="F233" s="2336"/>
      <c r="G233" s="2316"/>
      <c r="H233" s="2316"/>
      <c r="I233" s="2316"/>
      <c r="J233" s="2316"/>
      <c r="K233" s="2316"/>
      <c r="L233" s="2337"/>
      <c r="M233" s="2316"/>
      <c r="N233" s="2316"/>
      <c r="O233" s="2316"/>
      <c r="P233" s="2316"/>
    </row>
    <row r="234" spans="1:16">
      <c r="A234" s="1466" t="s">
        <v>613</v>
      </c>
      <c r="B234" s="1767">
        <v>50.675419606390648</v>
      </c>
      <c r="C234" s="1766">
        <v>30.152014291899036</v>
      </c>
      <c r="D234" s="1768">
        <v>40.931734775590563</v>
      </c>
      <c r="E234" s="1769">
        <v>63.148544515987396</v>
      </c>
      <c r="F234" s="2336"/>
      <c r="G234" s="2316"/>
      <c r="H234" s="2316"/>
      <c r="I234" s="2316"/>
      <c r="J234" s="2316"/>
      <c r="K234" s="2316"/>
      <c r="L234" s="2337"/>
      <c r="M234" s="2316"/>
      <c r="N234" s="2316"/>
      <c r="O234" s="2316"/>
      <c r="P234" s="2316"/>
    </row>
    <row r="235" spans="1:16">
      <c r="A235" s="1466" t="s">
        <v>614</v>
      </c>
      <c r="B235" s="1767">
        <v>54.809386388241791</v>
      </c>
      <c r="C235" s="1766">
        <v>31.787863123140564</v>
      </c>
      <c r="D235" s="1768">
        <v>43.069608681699052</v>
      </c>
      <c r="E235" s="1769">
        <v>69.283537391590414</v>
      </c>
      <c r="G235" s="2316"/>
      <c r="H235" s="2316"/>
      <c r="I235" s="2316"/>
      <c r="J235" s="2316"/>
      <c r="K235" s="2316"/>
      <c r="L235" s="2337"/>
      <c r="M235" s="2316"/>
      <c r="N235" s="2316"/>
      <c r="O235" s="2316"/>
      <c r="P235" s="2316"/>
    </row>
    <row r="236" spans="1:16">
      <c r="A236" s="1466" t="s">
        <v>615</v>
      </c>
      <c r="B236" s="1767">
        <v>51.246172591394213</v>
      </c>
      <c r="C236" s="1766">
        <v>30.294291389209562</v>
      </c>
      <c r="D236" s="1768">
        <v>44.185068489756311</v>
      </c>
      <c r="E236" s="1769">
        <v>64.919736285396326</v>
      </c>
      <c r="G236" s="2316"/>
      <c r="H236" s="2316"/>
      <c r="I236" s="2316"/>
      <c r="J236" s="2316"/>
      <c r="K236" s="2316"/>
      <c r="L236" s="2337"/>
      <c r="M236" s="2316"/>
      <c r="N236" s="2316"/>
      <c r="O236" s="2316"/>
      <c r="P236" s="2316"/>
    </row>
    <row r="237" spans="1:16">
      <c r="A237" s="1466" t="s">
        <v>616</v>
      </c>
      <c r="B237" s="1767">
        <v>58.933996694879383</v>
      </c>
      <c r="C237" s="1766">
        <v>37.268215390156357</v>
      </c>
      <c r="D237" s="1768">
        <v>52.415151769713269</v>
      </c>
      <c r="E237" s="1769">
        <v>65.387612556503726</v>
      </c>
      <c r="G237" s="2316"/>
      <c r="H237" s="2316"/>
      <c r="I237" s="2316"/>
      <c r="J237" s="2316"/>
      <c r="K237" s="2316"/>
      <c r="L237" s="2337"/>
      <c r="M237" s="2316"/>
      <c r="N237" s="2316"/>
      <c r="O237" s="2316"/>
      <c r="P237" s="2316"/>
    </row>
    <row r="238" spans="1:16">
      <c r="A238" s="1466" t="s">
        <v>617</v>
      </c>
      <c r="B238" s="1767">
        <v>60.626282578690542</v>
      </c>
      <c r="C238" s="1766">
        <v>55.16154191074579</v>
      </c>
      <c r="D238" s="1768">
        <v>61.343237293438769</v>
      </c>
      <c r="E238" s="1769">
        <v>66.418549890350874</v>
      </c>
      <c r="G238" s="2316"/>
      <c r="H238" s="2316"/>
      <c r="I238" s="2316"/>
      <c r="J238" s="2316"/>
      <c r="K238" s="2316"/>
      <c r="L238" s="2337"/>
      <c r="M238" s="2316"/>
      <c r="N238" s="2316"/>
      <c r="O238" s="2316"/>
      <c r="P238" s="2316"/>
    </row>
    <row r="239" spans="1:16">
      <c r="A239" s="1466" t="s">
        <v>618</v>
      </c>
      <c r="B239" s="1770">
        <v>68.182471072751838</v>
      </c>
      <c r="C239" s="1771">
        <v>63.770704448894257</v>
      </c>
      <c r="D239" s="1772">
        <v>70.92083043174965</v>
      </c>
      <c r="E239" s="1772">
        <v>71.933864810796948</v>
      </c>
      <c r="F239" s="2338"/>
      <c r="G239" s="2316"/>
      <c r="H239" s="2316"/>
      <c r="I239" s="2316"/>
      <c r="J239" s="2316"/>
      <c r="K239" s="2316"/>
      <c r="L239" s="2337"/>
      <c r="M239" s="2316"/>
      <c r="N239" s="2316"/>
      <c r="O239" s="2316"/>
      <c r="P239" s="2316"/>
    </row>
    <row r="240" spans="1:16">
      <c r="A240" s="1736" t="s">
        <v>2079</v>
      </c>
      <c r="B240" s="1720"/>
      <c r="C240" s="1721"/>
      <c r="D240" s="1720"/>
      <c r="E240" s="1720"/>
      <c r="G240" s="2316"/>
      <c r="H240" s="2316"/>
      <c r="I240" s="2316"/>
      <c r="J240" s="2316"/>
      <c r="K240" s="2316"/>
      <c r="L240" s="2316"/>
      <c r="M240" s="2316"/>
      <c r="N240" s="2316"/>
      <c r="O240" s="2316"/>
      <c r="P240" s="2316"/>
    </row>
    <row r="241" spans="1:16">
      <c r="A241" s="1742"/>
      <c r="B241" s="1720"/>
      <c r="C241" s="1721"/>
      <c r="D241" s="1720"/>
      <c r="E241" s="1720"/>
      <c r="G241" s="2316"/>
      <c r="H241" s="2316"/>
      <c r="I241" s="2316"/>
      <c r="J241" s="2316"/>
      <c r="K241" s="2316"/>
      <c r="L241" s="2316"/>
      <c r="M241" s="2316"/>
      <c r="N241" s="2316"/>
      <c r="O241" s="2316"/>
      <c r="P241" s="2316"/>
    </row>
    <row r="242" spans="1:16">
      <c r="A242" s="1479" t="s">
        <v>2094</v>
      </c>
      <c r="B242" s="1720"/>
      <c r="C242" s="1721"/>
      <c r="D242" s="1720"/>
      <c r="E242" s="1720"/>
      <c r="G242" s="2316"/>
      <c r="H242" s="2316"/>
      <c r="I242" s="2316"/>
      <c r="J242" s="2316"/>
      <c r="K242" s="2316"/>
      <c r="L242" s="2316"/>
      <c r="M242" s="2316"/>
      <c r="N242" s="2316"/>
      <c r="O242" s="2316"/>
      <c r="P242" s="2316"/>
    </row>
    <row r="243" spans="1:16">
      <c r="A243" s="1742"/>
      <c r="B243" s="1720"/>
      <c r="C243" s="1721"/>
      <c r="D243" s="1720"/>
      <c r="E243" s="1720"/>
      <c r="G243" s="2316"/>
      <c r="H243" s="2316"/>
      <c r="I243" s="2316"/>
      <c r="J243" s="2316"/>
      <c r="K243" s="2316"/>
      <c r="L243" s="2316"/>
      <c r="M243" s="2316"/>
      <c r="N243" s="2316"/>
      <c r="O243" s="2316"/>
      <c r="P243" s="2316"/>
    </row>
    <row r="244" spans="1:16">
      <c r="A244" s="1742"/>
      <c r="B244" s="1720"/>
      <c r="C244" s="1721"/>
      <c r="D244" s="1720"/>
      <c r="E244" s="1720"/>
      <c r="G244" s="2328" t="s">
        <v>605</v>
      </c>
      <c r="H244" s="2316"/>
      <c r="I244" s="2316"/>
      <c r="J244" s="2316"/>
      <c r="K244" s="2316"/>
      <c r="L244" s="2316"/>
      <c r="M244" s="2316"/>
      <c r="N244" s="2316"/>
      <c r="O244" s="2316"/>
      <c r="P244" s="2316"/>
    </row>
    <row r="245" spans="1:16">
      <c r="A245" s="1742"/>
      <c r="B245" s="1720"/>
      <c r="C245" s="1721"/>
      <c r="D245" s="1720"/>
      <c r="E245" s="1720"/>
      <c r="G245" s="2330" t="s">
        <v>1178</v>
      </c>
      <c r="H245" s="2316"/>
      <c r="I245" s="2316"/>
      <c r="J245" s="2316"/>
      <c r="K245" s="2316"/>
      <c r="L245" s="2316"/>
      <c r="M245" s="2316"/>
      <c r="N245" s="2316"/>
      <c r="O245" s="2316"/>
      <c r="P245" s="2316"/>
    </row>
    <row r="246" spans="1:16">
      <c r="A246" s="1742"/>
      <c r="B246" s="1720"/>
      <c r="C246" s="1721"/>
      <c r="D246" s="1720"/>
      <c r="E246" s="1720"/>
      <c r="G246" s="2330" t="s">
        <v>1179</v>
      </c>
      <c r="H246" s="2316"/>
      <c r="I246" s="2316"/>
      <c r="J246" s="2316"/>
      <c r="K246" s="2316"/>
      <c r="L246" s="2316"/>
      <c r="M246" s="2316"/>
      <c r="N246" s="2316"/>
      <c r="O246" s="2316"/>
      <c r="P246" s="2316"/>
    </row>
    <row r="247" spans="1:16">
      <c r="A247" s="1742"/>
      <c r="B247" s="1720"/>
      <c r="C247" s="1721"/>
      <c r="D247" s="1720"/>
      <c r="E247" s="1720"/>
      <c r="G247" s="2330" t="s">
        <v>1180</v>
      </c>
      <c r="H247" s="2316"/>
      <c r="I247" s="2316"/>
      <c r="J247" s="2316"/>
      <c r="K247" s="2316"/>
      <c r="L247" s="2316"/>
      <c r="M247" s="2316"/>
      <c r="N247" s="2316"/>
      <c r="O247" s="2316"/>
      <c r="P247" s="2316"/>
    </row>
    <row r="248" spans="1:16">
      <c r="A248" s="1742"/>
      <c r="B248" s="1720"/>
      <c r="C248" s="1721"/>
      <c r="D248" s="1720"/>
      <c r="E248" s="1720"/>
      <c r="G248" s="2330" t="s">
        <v>1181</v>
      </c>
      <c r="H248" s="2316"/>
      <c r="I248" s="2316"/>
      <c r="J248" s="2316"/>
      <c r="K248" s="2316"/>
      <c r="L248" s="2316"/>
      <c r="M248" s="2316"/>
      <c r="N248" s="2316"/>
      <c r="O248" s="2316"/>
      <c r="P248" s="2316"/>
    </row>
    <row r="249" spans="1:16">
      <c r="A249" s="1742"/>
      <c r="B249" s="1720"/>
      <c r="C249" s="1721"/>
      <c r="D249" s="1720"/>
      <c r="E249" s="1720"/>
      <c r="G249" s="2330" t="s">
        <v>611</v>
      </c>
      <c r="H249" s="2316"/>
      <c r="I249" s="2316"/>
      <c r="J249" s="2316"/>
      <c r="K249" s="2316"/>
      <c r="L249" s="2316"/>
      <c r="M249" s="2316"/>
      <c r="N249" s="2316"/>
      <c r="O249" s="2316"/>
      <c r="P249" s="2316"/>
    </row>
    <row r="250" spans="1:16">
      <c r="A250" s="1742"/>
      <c r="B250" s="1720"/>
      <c r="C250" s="1721"/>
      <c r="D250" s="1720"/>
      <c r="E250" s="1720"/>
      <c r="G250" s="2330" t="s">
        <v>1182</v>
      </c>
      <c r="H250" s="2316"/>
      <c r="I250" s="2316"/>
      <c r="J250" s="2316"/>
      <c r="K250" s="2316"/>
      <c r="L250" s="2316"/>
      <c r="M250" s="2316"/>
      <c r="N250" s="2316"/>
      <c r="O250" s="2316"/>
      <c r="P250" s="2316"/>
    </row>
    <row r="251" spans="1:16">
      <c r="A251" s="1742"/>
      <c r="B251" s="1720"/>
      <c r="C251" s="1721"/>
      <c r="D251" s="1720"/>
      <c r="E251" s="1720"/>
      <c r="G251" s="2330" t="s">
        <v>1183</v>
      </c>
      <c r="H251" s="2316"/>
      <c r="I251" s="2316"/>
      <c r="J251" s="2316"/>
      <c r="K251" s="2316"/>
      <c r="L251" s="2316"/>
      <c r="M251" s="2316"/>
      <c r="N251" s="2316"/>
      <c r="O251" s="2316"/>
      <c r="P251" s="2316"/>
    </row>
    <row r="252" spans="1:16">
      <c r="A252" s="1742"/>
      <c r="B252" s="1720"/>
      <c r="C252" s="1721"/>
      <c r="D252" s="1720"/>
      <c r="E252" s="1720"/>
      <c r="G252" s="2330" t="s">
        <v>1184</v>
      </c>
      <c r="H252" s="2316"/>
      <c r="I252" s="2316"/>
      <c r="J252" s="2316"/>
      <c r="K252" s="2316"/>
      <c r="L252" s="2316"/>
      <c r="M252" s="2316"/>
      <c r="N252" s="2316"/>
      <c r="O252" s="2316"/>
      <c r="P252" s="2316"/>
    </row>
    <row r="253" spans="1:16">
      <c r="A253" s="1742"/>
      <c r="B253" s="1720"/>
      <c r="C253" s="1721"/>
      <c r="D253" s="1720"/>
      <c r="E253" s="1720"/>
      <c r="G253" s="2330" t="s">
        <v>1185</v>
      </c>
      <c r="H253" s="2316"/>
      <c r="I253" s="2316"/>
      <c r="J253" s="2316"/>
      <c r="K253" s="2316"/>
      <c r="L253" s="2316"/>
      <c r="M253" s="2316"/>
      <c r="N253" s="2316"/>
      <c r="O253" s="2316"/>
      <c r="P253" s="2316"/>
    </row>
    <row r="254" spans="1:16">
      <c r="A254" s="1742"/>
      <c r="B254" s="1720"/>
      <c r="C254" s="1721"/>
      <c r="D254" s="1720"/>
      <c r="E254" s="1720"/>
      <c r="G254" s="2330" t="s">
        <v>1186</v>
      </c>
      <c r="H254" s="2316"/>
      <c r="I254" s="2316"/>
      <c r="J254" s="2316"/>
      <c r="K254" s="2316"/>
      <c r="L254" s="2316"/>
      <c r="M254" s="2316"/>
      <c r="N254" s="2316"/>
      <c r="O254" s="2316"/>
      <c r="P254" s="2316"/>
    </row>
    <row r="255" spans="1:16">
      <c r="A255" s="1742"/>
      <c r="B255" s="1720"/>
      <c r="C255" s="1721"/>
      <c r="D255" s="1720"/>
      <c r="E255" s="1720"/>
      <c r="G255" s="2330" t="s">
        <v>1187</v>
      </c>
      <c r="H255" s="2316"/>
      <c r="I255" s="2316"/>
      <c r="J255" s="2316"/>
      <c r="K255" s="2316"/>
      <c r="L255" s="2316"/>
      <c r="M255" s="2316"/>
      <c r="N255" s="2316"/>
      <c r="O255" s="2316"/>
      <c r="P255" s="2316"/>
    </row>
    <row r="256" spans="1:16">
      <c r="A256" s="1742"/>
      <c r="B256" s="1720"/>
      <c r="C256" s="1721"/>
      <c r="D256" s="1720"/>
      <c r="E256" s="1720"/>
      <c r="G256" s="2330" t="s">
        <v>1188</v>
      </c>
      <c r="H256" s="2316"/>
      <c r="I256" s="2316"/>
      <c r="J256" s="2316"/>
      <c r="K256" s="2316"/>
      <c r="L256" s="2316"/>
      <c r="M256" s="2316"/>
      <c r="N256" s="2316"/>
      <c r="O256" s="2316"/>
      <c r="P256" s="2316"/>
    </row>
    <row r="257" spans="1:47">
      <c r="A257" s="1742"/>
      <c r="B257" s="1720"/>
      <c r="C257" s="1721"/>
      <c r="D257" s="1720"/>
      <c r="E257" s="1720"/>
      <c r="G257" s="2316"/>
      <c r="H257" s="2316"/>
      <c r="I257" s="2316"/>
      <c r="J257" s="2316"/>
      <c r="K257" s="2316"/>
      <c r="L257" s="2316"/>
      <c r="M257" s="2316"/>
      <c r="N257" s="2316"/>
      <c r="O257" s="2316"/>
      <c r="P257" s="2316"/>
    </row>
    <row r="258" spans="1:47">
      <c r="A258" s="1742"/>
      <c r="B258" s="1720"/>
      <c r="C258" s="1721"/>
      <c r="D258" s="1720"/>
      <c r="E258" s="1720"/>
      <c r="G258" s="2316"/>
      <c r="H258" s="2316"/>
      <c r="I258" s="2316"/>
      <c r="J258" s="2316"/>
      <c r="K258" s="2316"/>
      <c r="L258" s="2316"/>
      <c r="M258" s="2316"/>
      <c r="N258" s="2316"/>
      <c r="O258" s="2316"/>
      <c r="P258" s="2316"/>
    </row>
    <row r="259" spans="1:47">
      <c r="A259" s="1727" t="s">
        <v>2079</v>
      </c>
      <c r="B259" s="1720"/>
      <c r="C259" s="1721"/>
      <c r="D259" s="1720"/>
      <c r="E259" s="1720"/>
      <c r="G259" s="2316"/>
      <c r="H259" s="2316"/>
      <c r="I259" s="2316"/>
      <c r="J259" s="2316"/>
      <c r="K259" s="2316"/>
      <c r="L259" s="2316"/>
      <c r="M259" s="2316"/>
      <c r="N259" s="2316"/>
      <c r="O259" s="2316"/>
      <c r="P259" s="2316"/>
    </row>
    <row r="260" spans="1:47">
      <c r="A260" s="1727"/>
      <c r="B260" s="1720"/>
      <c r="C260" s="1721"/>
      <c r="D260" s="1720"/>
      <c r="E260" s="1720"/>
      <c r="G260" s="2316"/>
      <c r="H260" s="2316"/>
      <c r="I260" s="2316"/>
      <c r="J260" s="2316"/>
      <c r="K260" s="2316"/>
      <c r="L260" s="2316"/>
      <c r="M260" s="2316"/>
      <c r="N260" s="2316"/>
      <c r="O260" s="2316"/>
      <c r="P260" s="2316"/>
    </row>
    <row r="261" spans="1:47" s="1690" customFormat="1">
      <c r="A261" s="1479" t="s">
        <v>2095</v>
      </c>
      <c r="B261" s="1731"/>
      <c r="C261" s="1732"/>
      <c r="D261" s="1731"/>
      <c r="E261" s="1731"/>
      <c r="F261" s="2225"/>
      <c r="G261" s="2316"/>
      <c r="H261" s="2316"/>
      <c r="I261" s="2316"/>
      <c r="J261" s="2316"/>
      <c r="K261" s="2316"/>
      <c r="L261" s="2316"/>
      <c r="M261" s="2316"/>
      <c r="N261" s="2316"/>
      <c r="O261" s="2316"/>
      <c r="P261" s="2316"/>
      <c r="Q261" s="2225"/>
      <c r="R261" s="2242"/>
      <c r="S261" s="2242"/>
      <c r="T261" s="2242"/>
      <c r="U261" s="2242"/>
      <c r="V261" s="2242"/>
      <c r="W261" s="2242"/>
      <c r="X261" s="2242"/>
      <c r="Y261" s="2242"/>
      <c r="Z261" s="2242"/>
      <c r="AA261" s="2242"/>
      <c r="AB261" s="2242"/>
      <c r="AC261" s="2194"/>
      <c r="AD261" s="2194"/>
      <c r="AE261" s="2194"/>
      <c r="AF261" s="2194"/>
      <c r="AG261" s="2194"/>
      <c r="AH261" s="2194"/>
      <c r="AI261" s="2194"/>
      <c r="AJ261" s="2194"/>
      <c r="AK261" s="2194"/>
      <c r="AL261" s="2194"/>
      <c r="AM261" s="2194"/>
      <c r="AN261" s="2194"/>
      <c r="AO261" s="2194"/>
      <c r="AP261" s="2194"/>
      <c r="AQ261" s="2194"/>
      <c r="AR261" s="2194"/>
      <c r="AS261" s="2194"/>
      <c r="AT261" s="2194"/>
      <c r="AU261" s="2194"/>
    </row>
    <row r="262" spans="1:47" s="1690" customFormat="1">
      <c r="A262" s="1765" t="s">
        <v>23</v>
      </c>
      <c r="B262" s="1731"/>
      <c r="C262" s="1732"/>
      <c r="D262" s="1731"/>
      <c r="E262" s="1731"/>
      <c r="F262" s="2225"/>
      <c r="G262" s="2316"/>
      <c r="H262" s="2316"/>
      <c r="I262" s="2316"/>
      <c r="J262" s="2316"/>
      <c r="K262" s="2316"/>
      <c r="L262" s="2316"/>
      <c r="M262" s="2316"/>
      <c r="N262" s="2316"/>
      <c r="O262" s="2316"/>
      <c r="P262" s="2316"/>
      <c r="Q262" s="2225"/>
      <c r="R262" s="2242"/>
      <c r="S262" s="2242"/>
      <c r="T262" s="2242"/>
      <c r="U262" s="2242"/>
      <c r="V262" s="2242"/>
      <c r="W262" s="2242"/>
      <c r="X262" s="2242"/>
      <c r="Y262" s="2242"/>
      <c r="Z262" s="2242"/>
      <c r="AA262" s="2242"/>
      <c r="AB262" s="2242"/>
      <c r="AC262" s="2194"/>
      <c r="AD262" s="2194"/>
      <c r="AE262" s="2194"/>
      <c r="AF262" s="2194"/>
      <c r="AG262" s="2194"/>
      <c r="AH262" s="2194"/>
      <c r="AI262" s="2194"/>
      <c r="AJ262" s="2194"/>
      <c r="AK262" s="2194"/>
      <c r="AL262" s="2194"/>
      <c r="AM262" s="2194"/>
      <c r="AN262" s="2194"/>
      <c r="AO262" s="2194"/>
      <c r="AP262" s="2194"/>
      <c r="AQ262" s="2194"/>
      <c r="AR262" s="2194"/>
      <c r="AS262" s="2194"/>
      <c r="AT262" s="2194"/>
      <c r="AU262" s="2194"/>
    </row>
    <row r="263" spans="1:47" s="1690" customFormat="1" ht="25.5">
      <c r="A263" s="1733" t="s">
        <v>605</v>
      </c>
      <c r="B263" s="1761" t="s">
        <v>2096</v>
      </c>
      <c r="C263" s="1761" t="s">
        <v>2097</v>
      </c>
      <c r="D263" s="1761" t="s">
        <v>2098</v>
      </c>
      <c r="F263" s="2225"/>
      <c r="G263" s="2316"/>
      <c r="H263" s="2316"/>
      <c r="I263" s="2316"/>
      <c r="J263" s="2316"/>
      <c r="K263" s="2316"/>
      <c r="L263" s="2316"/>
      <c r="M263" s="2316"/>
      <c r="N263" s="2316"/>
      <c r="O263" s="2316"/>
      <c r="P263" s="2316"/>
      <c r="Q263" s="2225"/>
      <c r="R263" s="2242"/>
      <c r="S263" s="2242"/>
      <c r="T263" s="2242"/>
      <c r="U263" s="2242"/>
      <c r="V263" s="2242"/>
      <c r="W263" s="2242"/>
      <c r="X263" s="2242"/>
      <c r="Y263" s="2242"/>
      <c r="Z263" s="2242"/>
      <c r="AA263" s="2242"/>
      <c r="AB263" s="2242"/>
      <c r="AC263" s="2194"/>
      <c r="AD263" s="2194"/>
      <c r="AE263" s="2194"/>
      <c r="AF263" s="2194"/>
      <c r="AG263" s="2194"/>
      <c r="AH263" s="2194"/>
      <c r="AI263" s="2194"/>
      <c r="AJ263" s="2194"/>
      <c r="AK263" s="2194"/>
      <c r="AL263" s="2194"/>
      <c r="AM263" s="2194"/>
      <c r="AN263" s="2194"/>
      <c r="AO263" s="2194"/>
      <c r="AP263" s="2194"/>
      <c r="AQ263" s="2194"/>
      <c r="AR263" s="2194"/>
      <c r="AS263" s="2194"/>
      <c r="AT263" s="2194"/>
      <c r="AU263" s="2194"/>
    </row>
    <row r="264" spans="1:47" s="1690" customFormat="1">
      <c r="A264" s="1466" t="s">
        <v>607</v>
      </c>
      <c r="B264" s="1723">
        <v>63.695716385084467</v>
      </c>
      <c r="C264" s="1723">
        <v>42.572580645161295</v>
      </c>
      <c r="D264" s="1723">
        <v>81.047580645161304</v>
      </c>
      <c r="E264" s="1773"/>
      <c r="F264" s="2225"/>
      <c r="G264" s="2316"/>
      <c r="H264" s="2316"/>
      <c r="I264" s="2316"/>
      <c r="J264" s="2316"/>
      <c r="K264" s="2316"/>
      <c r="L264" s="2316"/>
      <c r="M264" s="2316"/>
      <c r="N264" s="2316"/>
      <c r="O264" s="2316"/>
      <c r="P264" s="2316"/>
      <c r="Q264" s="2225"/>
      <c r="R264" s="2242"/>
      <c r="S264" s="2242"/>
      <c r="T264" s="2242"/>
      <c r="U264" s="2242"/>
      <c r="V264" s="2242"/>
      <c r="W264" s="2242"/>
      <c r="X264" s="2242"/>
      <c r="Y264" s="2242"/>
      <c r="Z264" s="2242"/>
      <c r="AA264" s="2242"/>
      <c r="AB264" s="2242"/>
      <c r="AC264" s="2194"/>
      <c r="AD264" s="2194"/>
      <c r="AE264" s="2194"/>
      <c r="AF264" s="2194"/>
      <c r="AG264" s="2194"/>
      <c r="AH264" s="2194"/>
      <c r="AI264" s="2194"/>
      <c r="AJ264" s="2194"/>
      <c r="AK264" s="2194"/>
      <c r="AL264" s="2194"/>
      <c r="AM264" s="2194"/>
      <c r="AN264" s="2194"/>
      <c r="AO264" s="2194"/>
      <c r="AP264" s="2194"/>
      <c r="AQ264" s="2194"/>
      <c r="AR264" s="2194"/>
      <c r="AS264" s="2194"/>
      <c r="AT264" s="2194"/>
      <c r="AU264" s="2194"/>
    </row>
    <row r="265" spans="1:47" s="1690" customFormat="1">
      <c r="A265" s="1466" t="s">
        <v>608</v>
      </c>
      <c r="B265" s="1723">
        <v>59.632613324630853</v>
      </c>
      <c r="C265" s="1723">
        <v>39.072413793103443</v>
      </c>
      <c r="D265" s="1723">
        <v>79.227586206896547</v>
      </c>
      <c r="E265" s="1773"/>
      <c r="F265" s="2225"/>
      <c r="G265" s="2316"/>
      <c r="H265" s="2316"/>
      <c r="I265" s="2316"/>
      <c r="J265" s="2316"/>
      <c r="K265" s="2316"/>
      <c r="L265" s="2316"/>
      <c r="M265" s="2316"/>
      <c r="N265" s="2316"/>
      <c r="O265" s="2316"/>
      <c r="P265" s="2316"/>
      <c r="Q265" s="2225"/>
      <c r="R265" s="2242"/>
      <c r="S265" s="2242"/>
      <c r="T265" s="2242"/>
      <c r="U265" s="2242"/>
      <c r="V265" s="2242"/>
      <c r="W265" s="2242"/>
      <c r="X265" s="2242"/>
      <c r="Y265" s="2242"/>
      <c r="Z265" s="2242"/>
      <c r="AA265" s="2242"/>
      <c r="AB265" s="2242"/>
      <c r="AC265" s="2194"/>
      <c r="AD265" s="2194"/>
      <c r="AE265" s="2194"/>
      <c r="AF265" s="2194"/>
      <c r="AG265" s="2194"/>
      <c r="AH265" s="2194"/>
      <c r="AI265" s="2194"/>
      <c r="AJ265" s="2194"/>
      <c r="AK265" s="2194"/>
      <c r="AL265" s="2194"/>
      <c r="AM265" s="2194"/>
      <c r="AN265" s="2194"/>
      <c r="AO265" s="2194"/>
      <c r="AP265" s="2194"/>
      <c r="AQ265" s="2194"/>
      <c r="AR265" s="2194"/>
      <c r="AS265" s="2194"/>
      <c r="AT265" s="2194"/>
      <c r="AU265" s="2194"/>
    </row>
    <row r="266" spans="1:47" s="1690" customFormat="1">
      <c r="A266" s="1466" t="s">
        <v>609</v>
      </c>
      <c r="B266" s="1774">
        <v>54.860046515440075</v>
      </c>
      <c r="C266" s="1774">
        <v>32.362096774193546</v>
      </c>
      <c r="D266" s="1774">
        <v>75.766532258064515</v>
      </c>
      <c r="E266" s="1773"/>
      <c r="F266" s="2225"/>
      <c r="G266" s="2316"/>
      <c r="H266" s="2316"/>
      <c r="I266" s="2316"/>
      <c r="J266" s="2316"/>
      <c r="K266" s="2316"/>
      <c r="L266" s="2316"/>
      <c r="M266" s="2316"/>
      <c r="N266" s="2316"/>
      <c r="O266" s="2316"/>
      <c r="P266" s="2316"/>
      <c r="Q266" s="2225"/>
      <c r="R266" s="2242"/>
      <c r="S266" s="2242"/>
      <c r="T266" s="2242"/>
      <c r="U266" s="2242"/>
      <c r="V266" s="2242"/>
      <c r="W266" s="2242"/>
      <c r="X266" s="2242"/>
      <c r="Y266" s="2242"/>
      <c r="Z266" s="2242"/>
      <c r="AA266" s="2242"/>
      <c r="AB266" s="2242"/>
      <c r="AC266" s="2194"/>
      <c r="AD266" s="2194"/>
      <c r="AE266" s="2194"/>
      <c r="AF266" s="2194"/>
      <c r="AG266" s="2194"/>
      <c r="AH266" s="2194"/>
      <c r="AI266" s="2194"/>
      <c r="AJ266" s="2194"/>
      <c r="AK266" s="2194"/>
      <c r="AL266" s="2194"/>
      <c r="AM266" s="2194"/>
      <c r="AN266" s="2194"/>
      <c r="AO266" s="2194"/>
      <c r="AP266" s="2194"/>
      <c r="AQ266" s="2194"/>
      <c r="AR266" s="2194"/>
      <c r="AS266" s="2194"/>
      <c r="AT266" s="2194"/>
      <c r="AU266" s="2194"/>
    </row>
    <row r="267" spans="1:47" s="1690" customFormat="1">
      <c r="A267" s="1466" t="s">
        <v>610</v>
      </c>
      <c r="B267" s="1774">
        <v>53.071752449341638</v>
      </c>
      <c r="C267" s="1774">
        <v>25.341666666666665</v>
      </c>
      <c r="D267" s="1774">
        <v>76.851666666666659</v>
      </c>
      <c r="E267" s="1773"/>
      <c r="F267" s="2225"/>
      <c r="G267" s="2316"/>
      <c r="H267" s="2316"/>
      <c r="I267" s="2316"/>
      <c r="J267" s="2316"/>
      <c r="K267" s="2316"/>
      <c r="L267" s="2316"/>
      <c r="M267" s="2316"/>
      <c r="N267" s="2316"/>
      <c r="O267" s="2316"/>
      <c r="P267" s="2316"/>
      <c r="Q267" s="2225"/>
      <c r="R267" s="2242"/>
      <c r="S267" s="2242"/>
      <c r="T267" s="2242"/>
      <c r="U267" s="2242"/>
      <c r="V267" s="2242"/>
      <c r="W267" s="2242"/>
      <c r="X267" s="2242"/>
      <c r="Y267" s="2242"/>
      <c r="Z267" s="2242"/>
      <c r="AA267" s="2242"/>
      <c r="AB267" s="2242"/>
      <c r="AC267" s="2194"/>
      <c r="AD267" s="2194"/>
      <c r="AE267" s="2194"/>
      <c r="AF267" s="2194"/>
      <c r="AG267" s="2194"/>
      <c r="AH267" s="2194"/>
      <c r="AI267" s="2194"/>
      <c r="AJ267" s="2194"/>
      <c r="AK267" s="2194"/>
      <c r="AL267" s="2194"/>
      <c r="AM267" s="2194"/>
      <c r="AN267" s="2194"/>
      <c r="AO267" s="2194"/>
      <c r="AP267" s="2194"/>
      <c r="AQ267" s="2194"/>
      <c r="AR267" s="2194"/>
      <c r="AS267" s="2194"/>
      <c r="AT267" s="2194"/>
      <c r="AU267" s="2194"/>
    </row>
    <row r="268" spans="1:47" s="1690" customFormat="1">
      <c r="A268" s="1466" t="s">
        <v>611</v>
      </c>
      <c r="B268" s="1723">
        <v>44.717408500769139</v>
      </c>
      <c r="C268" s="1723">
        <v>19.725000000000001</v>
      </c>
      <c r="D268" s="1723">
        <v>69.1991935483871</v>
      </c>
      <c r="E268" s="1773"/>
      <c r="F268" s="2225"/>
      <c r="G268" s="2316"/>
      <c r="H268" s="2316"/>
      <c r="I268" s="2316"/>
      <c r="J268" s="2316"/>
      <c r="K268" s="2316"/>
      <c r="L268" s="2316"/>
      <c r="M268" s="2316"/>
      <c r="N268" s="2316"/>
      <c r="O268" s="2316"/>
      <c r="P268" s="2316"/>
      <c r="Q268" s="2225"/>
      <c r="R268" s="2242"/>
      <c r="S268" s="2242"/>
      <c r="T268" s="2242"/>
      <c r="U268" s="2242"/>
      <c r="V268" s="2242"/>
      <c r="W268" s="2242"/>
      <c r="X268" s="2242"/>
      <c r="Y268" s="2242"/>
      <c r="Z268" s="2242"/>
      <c r="AA268" s="2242"/>
      <c r="AB268" s="2242"/>
      <c r="AC268" s="2194"/>
      <c r="AD268" s="2194"/>
      <c r="AE268" s="2194"/>
      <c r="AF268" s="2194"/>
      <c r="AG268" s="2194"/>
      <c r="AH268" s="2194"/>
      <c r="AI268" s="2194"/>
      <c r="AJ268" s="2194"/>
      <c r="AK268" s="2194"/>
      <c r="AL268" s="2194"/>
      <c r="AM268" s="2194"/>
      <c r="AN268" s="2194"/>
      <c r="AO268" s="2194"/>
      <c r="AP268" s="2194"/>
      <c r="AQ268" s="2194"/>
      <c r="AR268" s="2194"/>
      <c r="AS268" s="2194"/>
      <c r="AT268" s="2194"/>
      <c r="AU268" s="2194"/>
    </row>
    <row r="269" spans="1:47" s="1690" customFormat="1">
      <c r="A269" s="1466" t="s">
        <v>612</v>
      </c>
      <c r="B269" s="1723">
        <v>50.973607715517268</v>
      </c>
      <c r="C269" s="1723">
        <v>24.217499999999998</v>
      </c>
      <c r="D269" s="1723">
        <v>77.460000000000008</v>
      </c>
      <c r="E269" s="1773"/>
      <c r="F269" s="2225"/>
      <c r="G269" s="2316"/>
      <c r="H269" s="2339" t="s">
        <v>2099</v>
      </c>
      <c r="I269" s="2339" t="s">
        <v>2100</v>
      </c>
      <c r="J269" s="2316"/>
      <c r="K269" s="2316"/>
      <c r="L269" s="2316"/>
      <c r="M269" s="2316"/>
      <c r="N269" s="2316"/>
      <c r="O269" s="2316"/>
      <c r="P269" s="2316"/>
      <c r="Q269" s="2225"/>
      <c r="R269" s="2242"/>
      <c r="S269" s="2242"/>
      <c r="T269" s="2242"/>
      <c r="U269" s="2242"/>
      <c r="V269" s="2242"/>
      <c r="W269" s="2242"/>
      <c r="X269" s="2242"/>
      <c r="Y269" s="2242"/>
      <c r="Z269" s="2242"/>
      <c r="AA269" s="2242"/>
      <c r="AB269" s="2242"/>
      <c r="AC269" s="2194"/>
      <c r="AD269" s="2194"/>
      <c r="AE269" s="2194"/>
      <c r="AF269" s="2194"/>
      <c r="AG269" s="2194"/>
      <c r="AH269" s="2194"/>
      <c r="AI269" s="2194"/>
      <c r="AJ269" s="2194"/>
      <c r="AK269" s="2194"/>
      <c r="AL269" s="2194"/>
      <c r="AM269" s="2194"/>
      <c r="AN269" s="2194"/>
      <c r="AO269" s="2194"/>
      <c r="AP269" s="2194"/>
      <c r="AQ269" s="2194"/>
      <c r="AR269" s="2194"/>
      <c r="AS269" s="2194"/>
      <c r="AT269" s="2194"/>
      <c r="AU269" s="2194"/>
    </row>
    <row r="270" spans="1:47" s="1690" customFormat="1">
      <c r="A270" s="1466" t="s">
        <v>613</v>
      </c>
      <c r="B270" s="1723">
        <v>50.675419606390648</v>
      </c>
      <c r="C270" s="1723">
        <v>25.125806451612902</v>
      </c>
      <c r="D270" s="1723">
        <v>72.427419354838705</v>
      </c>
      <c r="E270" s="1773"/>
      <c r="F270" s="2225"/>
      <c r="G270" s="2316">
        <v>2012</v>
      </c>
      <c r="H270" s="2339">
        <f>AVERAGE(C264:C275,C281:C292,C298:C309,C315:C326)</f>
        <v>28.964587438222036</v>
      </c>
      <c r="I270" s="2339">
        <f>AVERAGE(D264:D275,D281:D292,D298:D309,D315:D326)</f>
        <v>77.474695620462427</v>
      </c>
      <c r="J270" s="2316"/>
      <c r="K270" s="2316"/>
      <c r="L270" s="2316"/>
      <c r="M270" s="2316"/>
      <c r="N270" s="2316"/>
      <c r="O270" s="2316"/>
      <c r="P270" s="2316"/>
      <c r="Q270" s="2225"/>
      <c r="R270" s="2242"/>
      <c r="S270" s="2242"/>
      <c r="T270" s="2242"/>
      <c r="U270" s="2242"/>
      <c r="V270" s="2242"/>
      <c r="W270" s="2242"/>
      <c r="X270" s="2242"/>
      <c r="Y270" s="2242"/>
      <c r="Z270" s="2242"/>
      <c r="AA270" s="2242"/>
      <c r="AB270" s="2242"/>
      <c r="AC270" s="2194"/>
      <c r="AD270" s="2194"/>
      <c r="AE270" s="2194"/>
      <c r="AF270" s="2194"/>
      <c r="AG270" s="2194"/>
      <c r="AH270" s="2194"/>
      <c r="AI270" s="2194"/>
      <c r="AJ270" s="2194"/>
      <c r="AK270" s="2194"/>
      <c r="AL270" s="2194"/>
      <c r="AM270" s="2194"/>
      <c r="AN270" s="2194"/>
      <c r="AO270" s="2194"/>
      <c r="AP270" s="2194"/>
      <c r="AQ270" s="2194"/>
      <c r="AR270" s="2194"/>
      <c r="AS270" s="2194"/>
      <c r="AT270" s="2194"/>
      <c r="AU270" s="2194"/>
    </row>
    <row r="271" spans="1:47" s="1690" customFormat="1">
      <c r="A271" s="1466" t="s">
        <v>614</v>
      </c>
      <c r="B271" s="1723">
        <v>54.809386388241791</v>
      </c>
      <c r="C271" s="1723">
        <v>25.873387096774195</v>
      </c>
      <c r="D271" s="1723">
        <v>79.42903225806451</v>
      </c>
      <c r="E271" s="1773"/>
      <c r="F271" s="2225"/>
      <c r="G271" s="2316">
        <v>2011</v>
      </c>
      <c r="H271" s="2339">
        <v>30.68753902208385</v>
      </c>
      <c r="I271" s="2339">
        <v>78.898466275898699</v>
      </c>
      <c r="J271" s="2316"/>
      <c r="K271" s="2316"/>
      <c r="L271" s="2316"/>
      <c r="M271" s="2316"/>
      <c r="N271" s="2316"/>
      <c r="O271" s="2316"/>
      <c r="P271" s="2316"/>
      <c r="Q271" s="2225"/>
      <c r="R271" s="2242"/>
      <c r="S271" s="2242"/>
      <c r="T271" s="2242"/>
      <c r="U271" s="2242"/>
      <c r="V271" s="2242"/>
      <c r="W271" s="2242"/>
      <c r="X271" s="2242"/>
      <c r="Y271" s="2242"/>
      <c r="Z271" s="2242"/>
      <c r="AA271" s="2242"/>
      <c r="AB271" s="2242"/>
      <c r="AC271" s="2194"/>
      <c r="AD271" s="2194"/>
      <c r="AE271" s="2194"/>
      <c r="AF271" s="2194"/>
      <c r="AG271" s="2194"/>
      <c r="AH271" s="2194"/>
      <c r="AI271" s="2194"/>
      <c r="AJ271" s="2194"/>
      <c r="AK271" s="2194"/>
      <c r="AL271" s="2194"/>
      <c r="AM271" s="2194"/>
      <c r="AN271" s="2194"/>
      <c r="AO271" s="2194"/>
      <c r="AP271" s="2194"/>
      <c r="AQ271" s="2194"/>
      <c r="AR271" s="2194"/>
      <c r="AS271" s="2194"/>
      <c r="AT271" s="2194"/>
      <c r="AU271" s="2194"/>
    </row>
    <row r="272" spans="1:47" s="1690" customFormat="1">
      <c r="A272" s="1466" t="s">
        <v>615</v>
      </c>
      <c r="B272" s="1723">
        <v>51.246172591394213</v>
      </c>
      <c r="C272" s="1723">
        <v>21.674444444444447</v>
      </c>
      <c r="D272" s="1723">
        <v>78.121111111111105</v>
      </c>
      <c r="E272" s="1773"/>
      <c r="F272" s="2225"/>
      <c r="G272" s="2316"/>
      <c r="H272" s="2339"/>
      <c r="I272" s="2339"/>
      <c r="J272" s="2316"/>
      <c r="K272" s="2316"/>
      <c r="L272" s="2316"/>
      <c r="M272" s="2316"/>
      <c r="N272" s="2316"/>
      <c r="O272" s="2316"/>
      <c r="P272" s="2316"/>
      <c r="Q272" s="2225"/>
      <c r="R272" s="2242"/>
      <c r="S272" s="2242"/>
      <c r="T272" s="2242"/>
      <c r="U272" s="2242"/>
      <c r="V272" s="2242"/>
      <c r="W272" s="2242"/>
      <c r="X272" s="2242"/>
      <c r="Y272" s="2242"/>
      <c r="Z272" s="2242"/>
      <c r="AA272" s="2242"/>
      <c r="AB272" s="2242"/>
      <c r="AC272" s="2194"/>
      <c r="AD272" s="2194"/>
      <c r="AE272" s="2194"/>
      <c r="AF272" s="2194"/>
      <c r="AG272" s="2194"/>
      <c r="AH272" s="2194"/>
      <c r="AI272" s="2194"/>
      <c r="AJ272" s="2194"/>
      <c r="AK272" s="2194"/>
      <c r="AL272" s="2194"/>
      <c r="AM272" s="2194"/>
      <c r="AN272" s="2194"/>
      <c r="AO272" s="2194"/>
      <c r="AP272" s="2194"/>
      <c r="AQ272" s="2194"/>
      <c r="AR272" s="2194"/>
      <c r="AS272" s="2194"/>
      <c r="AT272" s="2194"/>
      <c r="AU272" s="2194"/>
    </row>
    <row r="273" spans="1:47" s="1690" customFormat="1">
      <c r="A273" s="1466" t="s">
        <v>616</v>
      </c>
      <c r="B273" s="1723">
        <v>58.933996694879383</v>
      </c>
      <c r="C273" s="1723">
        <v>27.559583333333332</v>
      </c>
      <c r="D273" s="1723">
        <v>84.327546562980032</v>
      </c>
      <c r="F273" s="2225"/>
      <c r="G273" s="2316"/>
      <c r="H273" s="2339"/>
      <c r="I273" s="2339"/>
      <c r="J273" s="2316"/>
      <c r="K273" s="2316"/>
      <c r="L273" s="2316"/>
      <c r="M273" s="2316"/>
      <c r="N273" s="2316"/>
      <c r="O273" s="2316"/>
      <c r="P273" s="2316"/>
      <c r="Q273" s="2225"/>
      <c r="R273" s="2242"/>
      <c r="S273" s="2242"/>
      <c r="T273" s="2242"/>
      <c r="U273" s="2242"/>
      <c r="V273" s="2242"/>
      <c r="W273" s="2242"/>
      <c r="X273" s="2242"/>
      <c r="Y273" s="2242"/>
      <c r="Z273" s="2242"/>
      <c r="AA273" s="2242"/>
      <c r="AB273" s="2242"/>
      <c r="AC273" s="2194"/>
      <c r="AD273" s="2194"/>
      <c r="AE273" s="2194"/>
      <c r="AF273" s="2194"/>
      <c r="AG273" s="2194"/>
      <c r="AH273" s="2194"/>
      <c r="AI273" s="2194"/>
      <c r="AJ273" s="2194"/>
      <c r="AK273" s="2194"/>
      <c r="AL273" s="2194"/>
      <c r="AM273" s="2194"/>
      <c r="AN273" s="2194"/>
      <c r="AO273" s="2194"/>
      <c r="AP273" s="2194"/>
      <c r="AQ273" s="2194"/>
      <c r="AR273" s="2194"/>
      <c r="AS273" s="2194"/>
      <c r="AT273" s="2194"/>
      <c r="AU273" s="2194"/>
    </row>
    <row r="274" spans="1:47" s="1690" customFormat="1">
      <c r="A274" s="1466" t="s">
        <v>617</v>
      </c>
      <c r="B274" s="1723">
        <v>60.626282578690542</v>
      </c>
      <c r="C274" s="1723">
        <v>37.086666666666666</v>
      </c>
      <c r="D274" s="1723">
        <v>80.521111111111097</v>
      </c>
      <c r="F274" s="2225"/>
      <c r="G274" s="2316"/>
      <c r="H274" s="2316"/>
      <c r="I274" s="2316"/>
      <c r="J274" s="2316"/>
      <c r="K274" s="2316"/>
      <c r="L274" s="2316"/>
      <c r="M274" s="2316"/>
      <c r="N274" s="2316"/>
      <c r="O274" s="2316"/>
      <c r="P274" s="2316"/>
      <c r="Q274" s="2225"/>
      <c r="R274" s="2242"/>
      <c r="S274" s="2242"/>
      <c r="T274" s="2242"/>
      <c r="U274" s="2242"/>
      <c r="V274" s="2242"/>
      <c r="W274" s="2242"/>
      <c r="X274" s="2242"/>
      <c r="Y274" s="2242"/>
      <c r="Z274" s="2242"/>
      <c r="AA274" s="2242"/>
      <c r="AB274" s="2242"/>
      <c r="AC274" s="2194"/>
      <c r="AD274" s="2194"/>
      <c r="AE274" s="2194"/>
      <c r="AF274" s="2194"/>
      <c r="AG274" s="2194"/>
      <c r="AH274" s="2194"/>
      <c r="AI274" s="2194"/>
      <c r="AJ274" s="2194"/>
      <c r="AK274" s="2194"/>
      <c r="AL274" s="2194"/>
      <c r="AM274" s="2194"/>
      <c r="AN274" s="2194"/>
      <c r="AO274" s="2194"/>
      <c r="AP274" s="2194"/>
      <c r="AQ274" s="2194"/>
      <c r="AR274" s="2194"/>
      <c r="AS274" s="2194"/>
      <c r="AT274" s="2194"/>
      <c r="AU274" s="2194"/>
    </row>
    <row r="275" spans="1:47" s="1690" customFormat="1">
      <c r="A275" s="1466" t="s">
        <v>618</v>
      </c>
      <c r="B275" s="1725">
        <v>68.182471072751838</v>
      </c>
      <c r="C275" s="1725">
        <v>45.947883064516134</v>
      </c>
      <c r="D275" s="1725">
        <v>85.567223502304145</v>
      </c>
      <c r="F275" s="2225"/>
      <c r="G275" s="2316"/>
      <c r="H275" s="2316"/>
      <c r="I275" s="2316"/>
      <c r="J275" s="2316"/>
      <c r="K275" s="2316"/>
      <c r="L275" s="2316"/>
      <c r="M275" s="2316"/>
      <c r="N275" s="2316"/>
      <c r="O275" s="2316"/>
      <c r="P275" s="2316"/>
      <c r="Q275" s="2225"/>
      <c r="R275" s="2242"/>
      <c r="S275" s="2242"/>
      <c r="T275" s="2242"/>
      <c r="U275" s="2242"/>
      <c r="V275" s="2242"/>
      <c r="W275" s="2242"/>
      <c r="X275" s="2242"/>
      <c r="Y275" s="2242"/>
      <c r="Z275" s="2242"/>
      <c r="AA275" s="2242"/>
      <c r="AB275" s="2242"/>
      <c r="AC275" s="2194"/>
      <c r="AD275" s="2194"/>
      <c r="AE275" s="2194"/>
      <c r="AF275" s="2194"/>
      <c r="AG275" s="2194"/>
      <c r="AH275" s="2194"/>
      <c r="AI275" s="2194"/>
      <c r="AJ275" s="2194"/>
      <c r="AK275" s="2194"/>
      <c r="AL275" s="2194"/>
      <c r="AM275" s="2194"/>
      <c r="AN275" s="2194"/>
      <c r="AO275" s="2194"/>
      <c r="AP275" s="2194"/>
      <c r="AQ275" s="2194"/>
      <c r="AR275" s="2194"/>
      <c r="AS275" s="2194"/>
      <c r="AT275" s="2194"/>
      <c r="AU275" s="2194"/>
    </row>
    <row r="276" spans="1:47" s="1690" customFormat="1">
      <c r="A276" s="1736" t="s">
        <v>2079</v>
      </c>
      <c r="C276" s="1774"/>
      <c r="D276" s="1774"/>
      <c r="F276" s="2225"/>
      <c r="G276" s="2316"/>
      <c r="H276" s="2316"/>
      <c r="I276" s="2316"/>
      <c r="J276" s="2316"/>
      <c r="K276" s="2316"/>
      <c r="L276" s="2316"/>
      <c r="M276" s="2316"/>
      <c r="N276" s="2316"/>
      <c r="O276" s="2316"/>
      <c r="P276" s="2316"/>
      <c r="Q276" s="2225"/>
      <c r="R276" s="2242"/>
      <c r="S276" s="2242"/>
      <c r="T276" s="2242"/>
      <c r="U276" s="2242"/>
      <c r="V276" s="2242"/>
      <c r="W276" s="2242"/>
      <c r="X276" s="2242"/>
      <c r="Y276" s="2242"/>
      <c r="Z276" s="2242"/>
      <c r="AA276" s="2242"/>
      <c r="AB276" s="2242"/>
      <c r="AC276" s="2194"/>
      <c r="AD276" s="2194"/>
      <c r="AE276" s="2194"/>
      <c r="AF276" s="2194"/>
      <c r="AG276" s="2194"/>
      <c r="AH276" s="2194"/>
      <c r="AI276" s="2194"/>
      <c r="AJ276" s="2194"/>
      <c r="AK276" s="2194"/>
      <c r="AL276" s="2194"/>
      <c r="AM276" s="2194"/>
      <c r="AN276" s="2194"/>
      <c r="AO276" s="2194"/>
      <c r="AP276" s="2194"/>
      <c r="AQ276" s="2194"/>
      <c r="AR276" s="2194"/>
      <c r="AS276" s="2194"/>
      <c r="AT276" s="2194"/>
      <c r="AU276" s="2194"/>
    </row>
    <row r="277" spans="1:47">
      <c r="A277" s="1507"/>
      <c r="B277" s="1731"/>
      <c r="C277" s="1732"/>
      <c r="D277" s="1731"/>
      <c r="E277" s="1731"/>
      <c r="G277" s="2316"/>
      <c r="H277" s="2316"/>
      <c r="I277" s="2316"/>
      <c r="J277" s="2316"/>
      <c r="K277" s="2316"/>
      <c r="L277" s="2316"/>
      <c r="M277" s="2316"/>
      <c r="N277" s="2316"/>
      <c r="O277" s="2316"/>
      <c r="P277" s="2316"/>
    </row>
    <row r="278" spans="1:47">
      <c r="A278" s="1479" t="s">
        <v>2101</v>
      </c>
      <c r="B278" s="1731"/>
      <c r="C278" s="1732"/>
      <c r="D278" s="1731"/>
      <c r="E278" s="1731"/>
      <c r="G278" s="2316"/>
      <c r="H278" s="2316"/>
      <c r="I278" s="2316"/>
      <c r="J278" s="2316"/>
      <c r="K278" s="2316"/>
      <c r="L278" s="2316"/>
      <c r="M278" s="2316"/>
      <c r="N278" s="2316"/>
      <c r="O278" s="2316"/>
      <c r="P278" s="2316"/>
    </row>
    <row r="279" spans="1:47">
      <c r="A279" s="1765" t="s">
        <v>23</v>
      </c>
      <c r="B279" s="1731"/>
      <c r="C279" s="1732"/>
      <c r="D279" s="1731"/>
      <c r="G279" s="2316"/>
      <c r="H279" s="2316"/>
      <c r="I279" s="2316"/>
      <c r="J279" s="2316"/>
      <c r="K279" s="2316"/>
      <c r="L279" s="2316"/>
      <c r="M279" s="2316"/>
      <c r="N279" s="2316"/>
      <c r="O279" s="2316"/>
      <c r="P279" s="2316"/>
    </row>
    <row r="280" spans="1:47" ht="25.5">
      <c r="A280" s="1733" t="s">
        <v>605</v>
      </c>
      <c r="B280" s="1761" t="s">
        <v>2102</v>
      </c>
      <c r="C280" s="1761" t="s">
        <v>2103</v>
      </c>
      <c r="D280" s="1761" t="s">
        <v>2104</v>
      </c>
      <c r="G280" s="2316"/>
      <c r="H280" s="2316"/>
      <c r="I280" s="2316"/>
      <c r="J280" s="2316"/>
      <c r="K280" s="2316"/>
      <c r="L280" s="2316"/>
      <c r="M280" s="2316"/>
      <c r="N280" s="2316"/>
      <c r="O280" s="2316"/>
      <c r="P280" s="2316"/>
    </row>
    <row r="281" spans="1:47">
      <c r="A281" s="1466" t="s">
        <v>607</v>
      </c>
      <c r="B281" s="1723">
        <v>57.349888910962854</v>
      </c>
      <c r="C281" s="1723">
        <v>31.645430107526877</v>
      </c>
      <c r="D281" s="1723">
        <v>83.169086021505379</v>
      </c>
      <c r="G281" s="2316"/>
      <c r="H281" s="2316"/>
      <c r="I281" s="2316"/>
      <c r="J281" s="2316"/>
      <c r="K281" s="2316"/>
      <c r="L281" s="2316"/>
      <c r="M281" s="2316"/>
      <c r="N281" s="2316"/>
      <c r="O281" s="2316"/>
      <c r="P281" s="2316"/>
    </row>
    <row r="282" spans="1:47">
      <c r="A282" s="1466" t="s">
        <v>608</v>
      </c>
      <c r="B282" s="1723">
        <v>52.288348959600654</v>
      </c>
      <c r="C282" s="1723">
        <v>27.162835249042146</v>
      </c>
      <c r="D282" s="1723">
        <v>82.242528735632177</v>
      </c>
      <c r="G282" s="2316"/>
      <c r="H282" s="2316"/>
      <c r="I282" s="2316"/>
      <c r="J282" s="2316"/>
      <c r="K282" s="2316"/>
      <c r="L282" s="2316"/>
      <c r="M282" s="2316"/>
      <c r="N282" s="2316"/>
      <c r="O282" s="2316"/>
      <c r="P282" s="2316"/>
    </row>
    <row r="283" spans="1:47">
      <c r="A283" s="1466" t="s">
        <v>609</v>
      </c>
      <c r="B283" s="1723">
        <v>39.29490128400554</v>
      </c>
      <c r="C283" s="1723">
        <v>17.377508960573479</v>
      </c>
      <c r="D283" s="1723">
        <v>64.861827956989245</v>
      </c>
      <c r="F283" s="2340"/>
      <c r="G283" s="2321"/>
      <c r="H283" s="2321"/>
      <c r="I283" s="2321"/>
      <c r="J283" s="2321"/>
      <c r="K283" s="2321"/>
      <c r="L283" s="2321"/>
      <c r="M283" s="2321"/>
      <c r="N283" s="2321"/>
      <c r="O283" s="2321"/>
      <c r="P283" s="2321"/>
      <c r="Q283" s="2340"/>
    </row>
    <row r="284" spans="1:47">
      <c r="A284" s="1466" t="s">
        <v>610</v>
      </c>
      <c r="B284" s="1723">
        <v>30.346942308293947</v>
      </c>
      <c r="C284" s="1723">
        <v>13.031481481481482</v>
      </c>
      <c r="D284" s="1723">
        <v>55.688333333333325</v>
      </c>
      <c r="G284" s="2316"/>
      <c r="H284" s="2316"/>
      <c r="I284" s="2316"/>
      <c r="J284" s="2316"/>
      <c r="K284" s="2316"/>
      <c r="L284" s="2316"/>
      <c r="M284" s="2341"/>
      <c r="N284" s="2342"/>
      <c r="O284" s="2341"/>
      <c r="P284" s="2341"/>
      <c r="Q284" s="2336"/>
    </row>
    <row r="285" spans="1:47">
      <c r="A285" s="1466" t="s">
        <v>611</v>
      </c>
      <c r="B285" s="1723">
        <v>23.416726424261093</v>
      </c>
      <c r="C285" s="1723">
        <v>8.7623655913978489</v>
      </c>
      <c r="D285" s="1723">
        <v>46.132347670250887</v>
      </c>
      <c r="G285" s="2316"/>
      <c r="H285" s="2316"/>
      <c r="I285" s="2316"/>
      <c r="J285" s="2316"/>
      <c r="K285" s="2316"/>
      <c r="L285" s="2316"/>
      <c r="M285" s="2316"/>
      <c r="N285" s="2316"/>
      <c r="O285" s="2316"/>
      <c r="P285" s="2316"/>
    </row>
    <row r="286" spans="1:47">
      <c r="A286" s="1466" t="s">
        <v>612</v>
      </c>
      <c r="B286" s="1723">
        <v>27.099874516834539</v>
      </c>
      <c r="C286" s="1723">
        <v>7.1348958333333332</v>
      </c>
      <c r="D286" s="1723">
        <v>56.965625000000003</v>
      </c>
      <c r="G286" s="2316"/>
      <c r="H286" s="2316"/>
      <c r="I286" s="2316"/>
      <c r="J286" s="2316"/>
      <c r="K286" s="2316"/>
      <c r="L286" s="2316"/>
      <c r="M286" s="2316"/>
      <c r="N286" s="2316"/>
      <c r="O286" s="2316"/>
      <c r="P286" s="2316"/>
    </row>
    <row r="287" spans="1:47">
      <c r="A287" s="1466" t="s">
        <v>613</v>
      </c>
      <c r="B287" s="1723">
        <v>30.152014291899036</v>
      </c>
      <c r="C287" s="1723">
        <v>12.353405017921148</v>
      </c>
      <c r="D287" s="1723">
        <v>52.892652329749097</v>
      </c>
      <c r="G287" s="2316"/>
      <c r="H287" s="2316"/>
      <c r="I287" s="2316"/>
      <c r="J287" s="2316"/>
      <c r="K287" s="2316"/>
      <c r="L287" s="2316"/>
      <c r="M287" s="2316"/>
      <c r="N287" s="2316"/>
      <c r="O287" s="2316"/>
      <c r="P287" s="2316"/>
    </row>
    <row r="288" spans="1:47">
      <c r="A288" s="1466" t="s">
        <v>614</v>
      </c>
      <c r="B288" s="1723">
        <v>31.787863123140564</v>
      </c>
      <c r="C288" s="1723">
        <v>13.262813620071682</v>
      </c>
      <c r="D288" s="1723">
        <v>57.778853046594982</v>
      </c>
      <c r="G288" s="2316"/>
      <c r="H288" s="2316"/>
      <c r="I288" s="2316"/>
      <c r="J288" s="2316"/>
      <c r="K288" s="2316"/>
      <c r="L288" s="2316"/>
      <c r="M288" s="2316"/>
      <c r="N288" s="2316"/>
      <c r="O288" s="2316"/>
      <c r="P288" s="2316"/>
    </row>
    <row r="289" spans="1:16">
      <c r="A289" s="1466" t="s">
        <v>615</v>
      </c>
      <c r="B289" s="1723">
        <v>30.294291389209562</v>
      </c>
      <c r="C289" s="1723">
        <v>12.17148148148148</v>
      </c>
      <c r="D289" s="1723">
        <v>53.903888888888893</v>
      </c>
      <c r="G289" s="2316"/>
      <c r="H289" s="2316"/>
      <c r="I289" s="2316"/>
      <c r="J289" s="2316"/>
      <c r="K289" s="2316"/>
      <c r="L289" s="2316"/>
      <c r="M289" s="2316"/>
      <c r="N289" s="2316"/>
      <c r="O289" s="2316"/>
      <c r="P289" s="2316"/>
    </row>
    <row r="290" spans="1:16">
      <c r="A290" s="1466" t="s">
        <v>616</v>
      </c>
      <c r="B290" s="1723">
        <v>37.268215390156357</v>
      </c>
      <c r="C290" s="1723">
        <v>14.30689964157706</v>
      </c>
      <c r="D290" s="1723">
        <v>69.012340317992837</v>
      </c>
      <c r="G290" s="2316"/>
      <c r="H290" s="2316"/>
      <c r="I290" s="2316"/>
      <c r="J290" s="2316"/>
      <c r="K290" s="2316"/>
      <c r="L290" s="2316"/>
      <c r="M290" s="2316"/>
      <c r="N290" s="2316"/>
      <c r="O290" s="2316"/>
      <c r="P290" s="2316"/>
    </row>
    <row r="291" spans="1:16">
      <c r="A291" s="1466" t="s">
        <v>617</v>
      </c>
      <c r="B291" s="1723">
        <v>55.16154191074579</v>
      </c>
      <c r="C291" s="1723">
        <v>29.206481481481482</v>
      </c>
      <c r="D291" s="1723">
        <v>82.868518518518528</v>
      </c>
      <c r="G291" s="2316"/>
      <c r="H291" s="2316"/>
      <c r="I291" s="2316"/>
      <c r="J291" s="2316"/>
      <c r="K291" s="2316"/>
      <c r="L291" s="2316"/>
      <c r="M291" s="2316"/>
      <c r="N291" s="2316"/>
      <c r="O291" s="2316"/>
      <c r="P291" s="2316"/>
    </row>
    <row r="292" spans="1:16">
      <c r="A292" s="1466" t="s">
        <v>618</v>
      </c>
      <c r="B292" s="1725">
        <v>63.770704448894257</v>
      </c>
      <c r="C292" s="1725">
        <v>37.353942652329749</v>
      </c>
      <c r="D292" s="1725">
        <v>88.895161290322577</v>
      </c>
      <c r="G292" s="2316"/>
      <c r="H292" s="2316"/>
      <c r="I292" s="2316"/>
      <c r="J292" s="2316"/>
      <c r="K292" s="2316"/>
      <c r="L292" s="2316"/>
      <c r="M292" s="2316"/>
      <c r="N292" s="2316"/>
      <c r="O292" s="2316"/>
      <c r="P292" s="2316"/>
    </row>
    <row r="293" spans="1:16">
      <c r="A293" s="1736" t="s">
        <v>2079</v>
      </c>
      <c r="C293" s="1775"/>
      <c r="D293" s="1775"/>
      <c r="G293" s="2316"/>
      <c r="H293" s="2316"/>
      <c r="I293" s="2316"/>
      <c r="J293" s="2316"/>
      <c r="K293" s="2316"/>
      <c r="L293" s="2316"/>
      <c r="M293" s="2316"/>
      <c r="N293" s="2316"/>
      <c r="O293" s="2316"/>
      <c r="P293" s="2316"/>
    </row>
    <row r="294" spans="1:16">
      <c r="C294" s="1690"/>
      <c r="G294" s="2316"/>
      <c r="H294" s="2316"/>
      <c r="I294" s="2316"/>
      <c r="J294" s="2316"/>
      <c r="K294" s="2316"/>
      <c r="L294" s="2316"/>
      <c r="M294" s="2316"/>
      <c r="N294" s="2316"/>
      <c r="O294" s="2316"/>
      <c r="P294" s="2316"/>
    </row>
    <row r="295" spans="1:16">
      <c r="A295" s="1479" t="s">
        <v>2105</v>
      </c>
      <c r="B295" s="1731"/>
      <c r="C295" s="1739"/>
      <c r="D295" s="1738"/>
      <c r="E295" s="1731"/>
      <c r="G295" s="2316"/>
      <c r="H295" s="2316"/>
      <c r="I295" s="2316"/>
      <c r="J295" s="2316"/>
      <c r="K295" s="2316"/>
      <c r="L295" s="2316"/>
      <c r="M295" s="2316"/>
      <c r="N295" s="2316"/>
      <c r="O295" s="2316"/>
      <c r="P295" s="2316"/>
    </row>
    <row r="296" spans="1:16">
      <c r="A296" s="1765" t="s">
        <v>23</v>
      </c>
      <c r="B296" s="1731"/>
      <c r="C296" s="1739"/>
      <c r="D296" s="1738"/>
      <c r="E296" s="1731"/>
      <c r="G296" s="2316"/>
      <c r="H296" s="2316"/>
      <c r="I296" s="2316"/>
      <c r="J296" s="2316"/>
      <c r="K296" s="2316"/>
      <c r="L296" s="2316"/>
      <c r="M296" s="2316"/>
      <c r="N296" s="2316"/>
      <c r="O296" s="2316"/>
      <c r="P296" s="2316"/>
    </row>
    <row r="297" spans="1:16" ht="25.5">
      <c r="A297" s="1733" t="s">
        <v>605</v>
      </c>
      <c r="B297" s="1761" t="s">
        <v>2102</v>
      </c>
      <c r="C297" s="1761" t="s">
        <v>2103</v>
      </c>
      <c r="D297" s="1761" t="s">
        <v>2104</v>
      </c>
      <c r="G297" s="2316"/>
      <c r="H297" s="2316"/>
      <c r="I297" s="2316"/>
      <c r="J297" s="2316"/>
      <c r="K297" s="2316"/>
      <c r="L297" s="2316"/>
      <c r="M297" s="2316"/>
      <c r="N297" s="2316"/>
      <c r="O297" s="2316"/>
      <c r="P297" s="2316"/>
    </row>
    <row r="298" spans="1:16">
      <c r="A298" s="1466" t="s">
        <v>607</v>
      </c>
      <c r="B298" s="1723">
        <v>64.922232010481295</v>
      </c>
      <c r="C298" s="1723">
        <v>36.428494623655915</v>
      </c>
      <c r="D298" s="1723">
        <v>91.66290322580646</v>
      </c>
      <c r="G298" s="2316"/>
      <c r="H298" s="2316"/>
      <c r="I298" s="2316"/>
      <c r="J298" s="2316"/>
      <c r="K298" s="2316"/>
      <c r="L298" s="2316"/>
      <c r="M298" s="2316"/>
      <c r="N298" s="2316"/>
      <c r="O298" s="2316"/>
      <c r="P298" s="2316"/>
    </row>
    <row r="299" spans="1:16">
      <c r="A299" s="1466" t="s">
        <v>608</v>
      </c>
      <c r="B299" s="1723">
        <v>60.900812457933377</v>
      </c>
      <c r="C299" s="1723">
        <v>33.884482758620685</v>
      </c>
      <c r="D299" s="1723">
        <v>89.339655172413799</v>
      </c>
      <c r="G299" s="2316"/>
      <c r="H299" s="2316"/>
      <c r="I299" s="2316"/>
      <c r="J299" s="2316"/>
      <c r="K299" s="2316"/>
      <c r="L299" s="2316"/>
      <c r="M299" s="2316"/>
      <c r="N299" s="2316"/>
      <c r="O299" s="2316"/>
      <c r="P299" s="2316"/>
    </row>
    <row r="300" spans="1:16">
      <c r="A300" s="1466" t="s">
        <v>609</v>
      </c>
      <c r="B300" s="1723">
        <v>50.166802848433939</v>
      </c>
      <c r="C300" s="1723">
        <v>25.363440860215054</v>
      </c>
      <c r="D300" s="1723">
        <v>78.394892473118276</v>
      </c>
      <c r="G300" s="2316"/>
      <c r="H300" s="2316"/>
      <c r="I300" s="2316"/>
      <c r="J300" s="2316"/>
      <c r="K300" s="2316"/>
      <c r="L300" s="2316"/>
      <c r="M300" s="2316"/>
      <c r="N300" s="2316"/>
      <c r="O300" s="2316"/>
      <c r="P300" s="2316"/>
    </row>
    <row r="301" spans="1:16">
      <c r="A301" s="1466" t="s">
        <v>610</v>
      </c>
      <c r="B301" s="1723">
        <v>44.528020606204592</v>
      </c>
      <c r="C301" s="1723">
        <v>20.387777777777774</v>
      </c>
      <c r="D301" s="1723">
        <v>72.697222222222209</v>
      </c>
      <c r="G301" s="2316"/>
      <c r="H301" s="2316"/>
      <c r="I301" s="2316"/>
      <c r="J301" s="2316"/>
      <c r="K301" s="2316"/>
      <c r="L301" s="2316"/>
      <c r="M301" s="2316"/>
      <c r="N301" s="2316"/>
      <c r="O301" s="2316"/>
      <c r="P301" s="2316"/>
    </row>
    <row r="302" spans="1:16">
      <c r="A302" s="1466" t="s">
        <v>611</v>
      </c>
      <c r="B302" s="1723">
        <v>32.211830632921966</v>
      </c>
      <c r="C302" s="1723">
        <v>13.044086021505374</v>
      </c>
      <c r="D302" s="1723">
        <v>59.36559139784945</v>
      </c>
      <c r="G302" s="2316"/>
      <c r="H302" s="2316"/>
      <c r="I302" s="2316"/>
      <c r="J302" s="2316"/>
      <c r="K302" s="2316"/>
      <c r="L302" s="2316"/>
      <c r="M302" s="2316"/>
      <c r="N302" s="2316"/>
      <c r="O302" s="2316"/>
      <c r="P302" s="2316"/>
    </row>
    <row r="303" spans="1:16">
      <c r="A303" s="1466" t="s">
        <v>612</v>
      </c>
      <c r="B303" s="1723">
        <v>35.272711004129825</v>
      </c>
      <c r="C303" s="1723">
        <v>12.35</v>
      </c>
      <c r="D303" s="1723">
        <v>66.896111111111111</v>
      </c>
      <c r="G303" s="2316"/>
      <c r="H303" s="2316"/>
      <c r="I303" s="2316"/>
      <c r="J303" s="2316"/>
      <c r="K303" s="2316"/>
      <c r="L303" s="2316"/>
      <c r="M303" s="2316"/>
      <c r="N303" s="2316"/>
      <c r="O303" s="2316"/>
      <c r="P303" s="2316"/>
    </row>
    <row r="304" spans="1:16">
      <c r="A304" s="1466" t="s">
        <v>613</v>
      </c>
      <c r="B304" s="1723">
        <v>40.931734775590563</v>
      </c>
      <c r="C304" s="1723">
        <v>18.450940860215049</v>
      </c>
      <c r="D304" s="1723">
        <v>72.421237609206997</v>
      </c>
      <c r="G304" s="2316"/>
      <c r="H304" s="2316"/>
      <c r="I304" s="2316"/>
      <c r="J304" s="2316"/>
      <c r="K304" s="2316"/>
      <c r="L304" s="2316"/>
      <c r="M304" s="2316"/>
      <c r="N304" s="2316"/>
      <c r="O304" s="2316"/>
      <c r="P304" s="2316"/>
    </row>
    <row r="305" spans="1:16">
      <c r="A305" s="1466" t="s">
        <v>614</v>
      </c>
      <c r="B305" s="1723">
        <v>43.069608681699052</v>
      </c>
      <c r="C305" s="1723">
        <v>16.207903225806454</v>
      </c>
      <c r="D305" s="1723">
        <v>75.797358870967741</v>
      </c>
      <c r="G305" s="2316"/>
      <c r="H305" s="2316"/>
      <c r="I305" s="2316"/>
      <c r="J305" s="2316"/>
      <c r="K305" s="2316"/>
      <c r="L305" s="2316"/>
      <c r="M305" s="2316"/>
      <c r="N305" s="2316"/>
      <c r="O305" s="2316"/>
      <c r="P305" s="2316"/>
    </row>
    <row r="306" spans="1:16">
      <c r="A306" s="1466" t="s">
        <v>615</v>
      </c>
      <c r="B306" s="1723">
        <v>44.185068489756311</v>
      </c>
      <c r="C306" s="1723">
        <v>17.698148148148146</v>
      </c>
      <c r="D306" s="1723">
        <v>75.176111111111098</v>
      </c>
      <c r="G306" s="2316"/>
      <c r="H306" s="2316"/>
      <c r="I306" s="2316"/>
      <c r="J306" s="2316"/>
      <c r="K306" s="2316"/>
      <c r="L306" s="2316"/>
      <c r="M306" s="2316"/>
      <c r="N306" s="2316"/>
      <c r="O306" s="2316"/>
      <c r="P306" s="2316"/>
    </row>
    <row r="307" spans="1:16">
      <c r="A307" s="1466" t="s">
        <v>616</v>
      </c>
      <c r="B307" s="1723">
        <v>52.415151769713269</v>
      </c>
      <c r="C307" s="1723">
        <v>21.571505376344088</v>
      </c>
      <c r="D307" s="1723">
        <v>85.098790322580641</v>
      </c>
      <c r="G307" s="2316"/>
      <c r="H307" s="2316"/>
      <c r="I307" s="2316"/>
      <c r="J307" s="2316"/>
      <c r="K307" s="2316"/>
      <c r="L307" s="2316"/>
      <c r="M307" s="2316"/>
      <c r="N307" s="2316"/>
      <c r="O307" s="2316"/>
      <c r="P307" s="2316"/>
    </row>
    <row r="308" spans="1:16">
      <c r="A308" s="1466" t="s">
        <v>617</v>
      </c>
      <c r="B308" s="1723">
        <v>61.343237293438769</v>
      </c>
      <c r="C308" s="1723">
        <v>35.006666666666668</v>
      </c>
      <c r="D308" s="1723">
        <v>87.824722222222235</v>
      </c>
      <c r="G308" s="2316"/>
      <c r="H308" s="2316"/>
      <c r="I308" s="2316"/>
      <c r="J308" s="2316"/>
      <c r="K308" s="2316"/>
      <c r="L308" s="2316"/>
      <c r="M308" s="2316"/>
      <c r="N308" s="2316"/>
      <c r="O308" s="2316"/>
      <c r="P308" s="2316"/>
    </row>
    <row r="309" spans="1:16">
      <c r="A309" s="1466" t="s">
        <v>618</v>
      </c>
      <c r="B309" s="1725">
        <v>70.92083043174965</v>
      </c>
      <c r="C309" s="1725">
        <v>44.205913978494628</v>
      </c>
      <c r="D309" s="1725">
        <v>93.392204301075296</v>
      </c>
      <c r="G309" s="2337"/>
      <c r="H309" s="2316"/>
      <c r="I309" s="2316"/>
      <c r="J309" s="2316"/>
      <c r="K309" s="2316"/>
      <c r="L309" s="2316"/>
      <c r="M309" s="2316"/>
      <c r="N309" s="2316"/>
      <c r="O309" s="2316"/>
      <c r="P309" s="2316"/>
    </row>
    <row r="310" spans="1:16">
      <c r="A310" s="1736" t="s">
        <v>2079</v>
      </c>
      <c r="C310" s="1775"/>
      <c r="D310" s="1775"/>
      <c r="G310" s="2316"/>
      <c r="H310" s="2316"/>
      <c r="I310" s="2316"/>
      <c r="J310" s="2316"/>
      <c r="K310" s="2316"/>
      <c r="L310" s="2316"/>
      <c r="M310" s="2343"/>
      <c r="N310" s="2316"/>
      <c r="O310" s="2316"/>
      <c r="P310" s="2316"/>
    </row>
    <row r="311" spans="1:16">
      <c r="C311" s="1690"/>
      <c r="G311" s="2316"/>
      <c r="H311" s="2316"/>
      <c r="I311" s="2316"/>
      <c r="J311" s="2316"/>
      <c r="K311" s="2316"/>
      <c r="L311" s="2316"/>
      <c r="M311" s="2343"/>
      <c r="N311" s="2316"/>
      <c r="O311" s="2316"/>
      <c r="P311" s="2316"/>
    </row>
    <row r="312" spans="1:16">
      <c r="A312" s="1479" t="s">
        <v>2106</v>
      </c>
      <c r="B312" s="1731"/>
      <c r="C312" s="1732"/>
      <c r="D312" s="1731"/>
      <c r="E312" s="1731"/>
      <c r="G312" s="2316"/>
      <c r="H312" s="2316"/>
      <c r="I312" s="2316"/>
      <c r="J312" s="2316"/>
      <c r="K312" s="2316"/>
      <c r="L312" s="2316"/>
      <c r="M312" s="2343"/>
      <c r="N312" s="2316"/>
      <c r="O312" s="2316"/>
      <c r="P312" s="2316"/>
    </row>
    <row r="313" spans="1:16">
      <c r="A313" s="1765" t="s">
        <v>23</v>
      </c>
      <c r="B313" s="1731"/>
      <c r="C313" s="1732"/>
      <c r="D313" s="1731"/>
      <c r="E313" s="1731"/>
      <c r="G313" s="2316"/>
      <c r="H313" s="2316"/>
      <c r="I313" s="2316"/>
      <c r="J313" s="2316"/>
      <c r="K313" s="2316"/>
      <c r="L313" s="2316"/>
      <c r="M313" s="2343"/>
      <c r="N313" s="2316"/>
      <c r="O313" s="2316"/>
      <c r="P313" s="2316"/>
    </row>
    <row r="314" spans="1:16" ht="25.5">
      <c r="A314" s="1733" t="s">
        <v>605</v>
      </c>
      <c r="B314" s="1761" t="s">
        <v>2102</v>
      </c>
      <c r="C314" s="1761" t="s">
        <v>2103</v>
      </c>
      <c r="D314" s="1761" t="s">
        <v>2104</v>
      </c>
      <c r="G314" s="2316"/>
      <c r="H314" s="2316"/>
      <c r="I314" s="2316"/>
      <c r="J314" s="2316"/>
      <c r="K314" s="2316"/>
      <c r="L314" s="2316"/>
      <c r="M314" s="2343"/>
      <c r="N314" s="2316"/>
      <c r="O314" s="2316"/>
      <c r="P314" s="2316"/>
    </row>
    <row r="315" spans="1:16">
      <c r="A315" s="1466" t="s">
        <v>607</v>
      </c>
      <c r="B315" s="1723">
        <v>72.046962676273822</v>
      </c>
      <c r="C315" s="1723">
        <v>54.210080645161298</v>
      </c>
      <c r="D315" s="1723">
        <v>86.624193548387098</v>
      </c>
      <c r="G315" s="2316"/>
      <c r="H315" s="2316"/>
      <c r="I315" s="2316"/>
      <c r="J315" s="2316"/>
      <c r="K315" s="2316"/>
      <c r="L315" s="2316"/>
      <c r="M315" s="2343"/>
      <c r="N315" s="2316"/>
      <c r="O315" s="2316"/>
      <c r="P315" s="2316"/>
    </row>
    <row r="316" spans="1:16">
      <c r="A316" s="1466" t="s">
        <v>608</v>
      </c>
      <c r="B316" s="1723">
        <v>70.02657522607268</v>
      </c>
      <c r="C316" s="1723">
        <v>52.20775862068966</v>
      </c>
      <c r="D316" s="1723">
        <v>86.099712643706908</v>
      </c>
      <c r="G316" s="2316"/>
      <c r="H316" s="2316"/>
      <c r="I316" s="2316"/>
      <c r="J316" s="2316"/>
      <c r="K316" s="2316"/>
      <c r="L316" s="2316"/>
      <c r="M316" s="2343"/>
      <c r="N316" s="2316"/>
      <c r="O316" s="2316"/>
      <c r="P316" s="2316"/>
    </row>
    <row r="317" spans="1:16">
      <c r="A317" s="1466" t="s">
        <v>609</v>
      </c>
      <c r="B317" s="1723">
        <v>67.42693784472813</v>
      </c>
      <c r="C317" s="1723">
        <v>47.45</v>
      </c>
      <c r="D317" s="1723">
        <v>86.191935483870964</v>
      </c>
      <c r="G317" s="2316"/>
      <c r="H317" s="2316"/>
      <c r="I317" s="2316"/>
      <c r="J317" s="2316"/>
      <c r="K317" s="2316"/>
      <c r="L317" s="2316"/>
      <c r="M317" s="2343"/>
      <c r="N317" s="2316"/>
      <c r="O317" s="2316"/>
      <c r="P317" s="2316"/>
    </row>
    <row r="318" spans="1:16">
      <c r="A318" s="1466" t="s">
        <v>610</v>
      </c>
      <c r="B318" s="1723">
        <v>63.850695580686157</v>
      </c>
      <c r="C318" s="1723">
        <v>33.777500000000003</v>
      </c>
      <c r="D318" s="1723">
        <v>87.396249999999995</v>
      </c>
      <c r="G318" s="2316"/>
      <c r="H318" s="2316"/>
      <c r="I318" s="2316"/>
      <c r="J318" s="2316"/>
      <c r="K318" s="2316"/>
      <c r="L318" s="2316"/>
      <c r="M318" s="2343"/>
      <c r="N318" s="2316"/>
      <c r="O318" s="2316"/>
      <c r="P318" s="2316"/>
    </row>
    <row r="319" spans="1:16">
      <c r="A319" s="1466" t="s">
        <v>611</v>
      </c>
      <c r="B319" s="1723">
        <v>57.350979237583807</v>
      </c>
      <c r="C319" s="1723">
        <v>27.192075266129038</v>
      </c>
      <c r="D319" s="1723">
        <v>85.203421112903229</v>
      </c>
      <c r="G319" s="2316"/>
      <c r="H319" s="2316"/>
      <c r="I319" s="2316"/>
      <c r="J319" s="2316"/>
      <c r="K319" s="2316"/>
      <c r="L319" s="2316"/>
      <c r="M319" s="2343"/>
      <c r="N319" s="2316"/>
      <c r="O319" s="2316"/>
      <c r="P319" s="2316"/>
    </row>
    <row r="320" spans="1:16">
      <c r="A320" s="1466" t="s">
        <v>612</v>
      </c>
      <c r="B320" s="1776">
        <v>62.711033061792641</v>
      </c>
      <c r="C320" s="1776">
        <v>30.337916666666665</v>
      </c>
      <c r="D320" s="1776">
        <v>88.577500000000001</v>
      </c>
      <c r="G320" s="2316"/>
      <c r="H320" s="2316"/>
      <c r="I320" s="2316"/>
      <c r="J320" s="2316"/>
      <c r="K320" s="2316"/>
      <c r="L320" s="2316"/>
      <c r="M320" s="2343"/>
      <c r="N320" s="2316"/>
      <c r="O320" s="2316"/>
      <c r="P320" s="2316"/>
    </row>
    <row r="321" spans="1:16">
      <c r="A321" s="1466" t="s">
        <v>613</v>
      </c>
      <c r="B321" s="1777">
        <v>63.148544515987396</v>
      </c>
      <c r="C321" s="1777">
        <v>33.696774193548386</v>
      </c>
      <c r="D321" s="1777">
        <v>88.095967741935496</v>
      </c>
      <c r="G321" s="2316"/>
      <c r="H321" s="2316"/>
      <c r="I321" s="2316"/>
      <c r="J321" s="2316"/>
      <c r="K321" s="2316"/>
      <c r="L321" s="2316"/>
      <c r="M321" s="2343"/>
      <c r="N321" s="2316"/>
      <c r="O321" s="2316"/>
      <c r="P321" s="2316"/>
    </row>
    <row r="322" spans="1:16">
      <c r="A322" s="1466" t="s">
        <v>614</v>
      </c>
      <c r="B322" s="1776">
        <v>69.283537391590414</v>
      </c>
      <c r="C322" s="1776">
        <v>42.456451612903216</v>
      </c>
      <c r="D322" s="1776">
        <v>89.546774193548387</v>
      </c>
      <c r="G322" s="2316"/>
      <c r="H322" s="2316"/>
      <c r="I322" s="2316"/>
      <c r="J322" s="2316"/>
      <c r="K322" s="2316"/>
      <c r="L322" s="2316"/>
      <c r="M322" s="2343"/>
      <c r="N322" s="2316"/>
      <c r="O322" s="2316"/>
      <c r="P322" s="2316"/>
    </row>
    <row r="323" spans="1:16">
      <c r="A323" s="1466" t="s">
        <v>615</v>
      </c>
      <c r="B323" s="1776">
        <v>64.919736285396326</v>
      </c>
      <c r="C323" s="1776">
        <v>38.555833333333325</v>
      </c>
      <c r="D323" s="1776">
        <v>86.193333333333342</v>
      </c>
      <c r="G323" s="2316"/>
      <c r="H323" s="2316"/>
      <c r="I323" s="2316"/>
      <c r="J323" s="2316"/>
      <c r="K323" s="2316"/>
      <c r="L323" s="2316"/>
      <c r="M323" s="2343"/>
      <c r="N323" s="2316"/>
      <c r="O323" s="2316"/>
      <c r="P323" s="2316"/>
    </row>
    <row r="324" spans="1:16">
      <c r="A324" s="1466" t="s">
        <v>616</v>
      </c>
      <c r="B324" s="1723">
        <v>65.387612556503726</v>
      </c>
      <c r="C324" s="1723">
        <v>40.768951612903237</v>
      </c>
      <c r="D324" s="1723">
        <v>84.057308467741933</v>
      </c>
      <c r="G324" s="2316"/>
      <c r="H324" s="2316"/>
      <c r="I324" s="2316"/>
      <c r="J324" s="2316"/>
      <c r="K324" s="2316"/>
      <c r="L324" s="2316"/>
      <c r="M324" s="2343"/>
      <c r="N324" s="2316"/>
      <c r="O324" s="2316"/>
      <c r="P324" s="2316"/>
    </row>
    <row r="325" spans="1:16">
      <c r="A325" s="1466" t="s">
        <v>617</v>
      </c>
      <c r="B325" s="1723">
        <v>66.418549890350874</v>
      </c>
      <c r="C325" s="1723">
        <v>49.411666666666662</v>
      </c>
      <c r="D325" s="1723">
        <v>81.500833333333333</v>
      </c>
      <c r="G325" s="2316"/>
      <c r="H325" s="2316"/>
      <c r="I325" s="2316"/>
      <c r="J325" s="2316"/>
      <c r="K325" s="2316"/>
      <c r="L325" s="2316"/>
      <c r="M325" s="2343"/>
      <c r="N325" s="2316"/>
      <c r="O325" s="2316"/>
      <c r="P325" s="2316"/>
    </row>
    <row r="326" spans="1:16">
      <c r="A326" s="1466" t="s">
        <v>618</v>
      </c>
      <c r="B326" s="1725">
        <v>71.933864810796948</v>
      </c>
      <c r="C326" s="1725">
        <v>55.307258064516127</v>
      </c>
      <c r="D326" s="1725">
        <v>86.874193548387098</v>
      </c>
      <c r="G326" s="2316"/>
      <c r="H326" s="2316"/>
      <c r="I326" s="2316"/>
      <c r="J326" s="2316"/>
      <c r="K326" s="2316"/>
      <c r="L326" s="2316"/>
      <c r="M326" s="2343"/>
      <c r="N326" s="2316"/>
      <c r="O326" s="2316"/>
      <c r="P326" s="2316"/>
    </row>
    <row r="327" spans="1:16">
      <c r="A327" s="1736" t="s">
        <v>2079</v>
      </c>
      <c r="C327" s="1774"/>
      <c r="D327" s="1774"/>
      <c r="G327" s="2316"/>
      <c r="H327" s="2316"/>
      <c r="I327" s="2316"/>
      <c r="J327" s="2316"/>
      <c r="K327" s="2316"/>
      <c r="L327" s="2316"/>
      <c r="M327" s="2343"/>
      <c r="N327" s="2316"/>
      <c r="O327" s="2316"/>
      <c r="P327" s="2316"/>
    </row>
    <row r="328" spans="1:16">
      <c r="C328" s="1690"/>
      <c r="G328" s="2316"/>
      <c r="H328" s="2316"/>
      <c r="I328" s="2316"/>
      <c r="J328" s="2316"/>
      <c r="K328" s="2316"/>
      <c r="L328" s="2316"/>
      <c r="M328" s="2343"/>
      <c r="N328" s="2316"/>
      <c r="O328" s="2316"/>
      <c r="P328" s="2316"/>
    </row>
    <row r="329" spans="1:16">
      <c r="A329" s="1479" t="s">
        <v>2107</v>
      </c>
      <c r="B329" s="1693"/>
      <c r="C329" s="1693"/>
      <c r="D329" s="1693"/>
      <c r="E329" s="1693"/>
      <c r="G329" s="2316"/>
      <c r="H329" s="2316"/>
      <c r="I329" s="2316"/>
      <c r="J329" s="2316"/>
      <c r="K329" s="2316"/>
      <c r="L329" s="2316"/>
      <c r="M329" s="2316"/>
      <c r="N329" s="2316"/>
      <c r="O329" s="2316"/>
      <c r="P329" s="2316"/>
    </row>
    <row r="330" spans="1:16">
      <c r="A330" s="1778" t="s">
        <v>2108</v>
      </c>
      <c r="B330" s="1749"/>
      <c r="C330" s="1749"/>
      <c r="D330" s="1749"/>
      <c r="E330" s="1749"/>
      <c r="G330" s="2316"/>
      <c r="H330" s="2316"/>
      <c r="I330" s="2316"/>
      <c r="J330" s="2316"/>
      <c r="K330" s="2316"/>
      <c r="L330" s="2316"/>
      <c r="M330" s="2316"/>
      <c r="N330" s="2316"/>
      <c r="O330" s="2316"/>
      <c r="P330" s="2316"/>
    </row>
    <row r="331" spans="1:16">
      <c r="A331" s="1733" t="s">
        <v>605</v>
      </c>
      <c r="B331" s="1761" t="s">
        <v>1513</v>
      </c>
      <c r="C331" s="1761" t="s">
        <v>2109</v>
      </c>
      <c r="D331" s="1761" t="s">
        <v>18</v>
      </c>
      <c r="E331" s="1761" t="s">
        <v>2085</v>
      </c>
      <c r="G331" s="2316"/>
      <c r="H331" s="2316"/>
      <c r="I331" s="2316"/>
      <c r="J331" s="2316"/>
      <c r="K331" s="2316"/>
      <c r="L331" s="2316"/>
      <c r="M331" s="2316"/>
      <c r="N331" s="2316"/>
      <c r="O331" s="2316"/>
      <c r="P331" s="2316"/>
    </row>
    <row r="332" spans="1:16">
      <c r="A332" s="1466" t="s">
        <v>607</v>
      </c>
      <c r="B332" s="1723">
        <v>6.2370148762100905</v>
      </c>
      <c r="C332" s="1723">
        <v>5.3361499426622396</v>
      </c>
      <c r="D332" s="1723">
        <v>6.5837802198112909</v>
      </c>
      <c r="E332" s="1723">
        <v>7.8726551684274977</v>
      </c>
      <c r="G332" s="2316"/>
      <c r="H332" s="2316"/>
      <c r="I332" s="2316"/>
      <c r="J332" s="2316"/>
      <c r="K332" s="2316"/>
      <c r="L332" s="2316"/>
      <c r="M332" s="2316"/>
      <c r="N332" s="2316"/>
      <c r="O332" s="2316"/>
      <c r="P332" s="2316"/>
    </row>
    <row r="333" spans="1:16">
      <c r="A333" s="1466" t="s">
        <v>608</v>
      </c>
      <c r="B333" s="1723">
        <v>7.9595752058832829</v>
      </c>
      <c r="C333" s="1723">
        <v>7.4016604654408198</v>
      </c>
      <c r="D333" s="1723">
        <v>8.437811252853944</v>
      </c>
      <c r="E333" s="1723">
        <v>9.7351626259820918</v>
      </c>
      <c r="G333" s="2316"/>
      <c r="H333" s="2316"/>
      <c r="I333" s="2316"/>
      <c r="J333" s="2316"/>
      <c r="K333" s="2316"/>
      <c r="L333" s="2316"/>
      <c r="M333" s="2316"/>
      <c r="N333" s="2316"/>
      <c r="O333" s="2316"/>
      <c r="P333" s="2316"/>
    </row>
    <row r="334" spans="1:16">
      <c r="A334" s="1466" t="s">
        <v>609</v>
      </c>
      <c r="B334" s="1723">
        <v>8.2031678772464147</v>
      </c>
      <c r="C334" s="1723">
        <v>7.2851413110948497</v>
      </c>
      <c r="D334" s="1723">
        <v>9.133411767324537</v>
      </c>
      <c r="E334" s="1723">
        <v>10.51423226439854</v>
      </c>
      <c r="G334" s="2316"/>
      <c r="H334" s="2316"/>
      <c r="I334" s="2316"/>
      <c r="J334" s="2316"/>
      <c r="K334" s="2316"/>
      <c r="L334" s="2316"/>
      <c r="M334" s="2316"/>
      <c r="N334" s="2316"/>
      <c r="O334" s="2316"/>
      <c r="P334" s="2316"/>
    </row>
    <row r="335" spans="1:16">
      <c r="A335" s="1466" t="s">
        <v>610</v>
      </c>
      <c r="B335" s="1723">
        <v>5.7457361105300127</v>
      </c>
      <c r="C335" s="1723">
        <v>6.0756294917432596</v>
      </c>
      <c r="D335" s="1723">
        <v>6.5514332302104998</v>
      </c>
      <c r="E335" s="1723">
        <v>6.6887015621124988</v>
      </c>
      <c r="G335" s="2316"/>
      <c r="H335" s="2316"/>
      <c r="I335" s="2316"/>
      <c r="J335" s="2316"/>
      <c r="K335" s="2316"/>
      <c r="L335" s="2316"/>
      <c r="M335" s="2316"/>
      <c r="N335" s="2316"/>
      <c r="O335" s="2316"/>
      <c r="P335" s="2316"/>
    </row>
    <row r="336" spans="1:16">
      <c r="A336" s="1466" t="s">
        <v>611</v>
      </c>
      <c r="B336" s="1723">
        <v>6.258737814274264</v>
      </c>
      <c r="C336" s="1723">
        <v>6.4489224391789497</v>
      </c>
      <c r="D336" s="1723">
        <v>6.8165428225390441</v>
      </c>
      <c r="E336" s="1723">
        <v>6.9855730978479817</v>
      </c>
      <c r="G336" s="2316"/>
      <c r="H336" s="2316"/>
      <c r="I336" s="2316"/>
      <c r="J336" s="2316"/>
      <c r="K336" s="2316"/>
      <c r="L336" s="2316"/>
      <c r="M336" s="2316"/>
      <c r="N336" s="2316"/>
      <c r="O336" s="2316"/>
      <c r="P336" s="2316"/>
    </row>
    <row r="337" spans="1:16">
      <c r="A337" s="1466" t="s">
        <v>612</v>
      </c>
      <c r="B337" s="1723">
        <v>6.5978877604708739</v>
      </c>
      <c r="C337" s="1723">
        <v>6.5848050867490304</v>
      </c>
      <c r="D337" s="1723">
        <v>7.2510615390551187</v>
      </c>
      <c r="E337" s="1723">
        <v>6.9037588491271027</v>
      </c>
      <c r="G337" s="2316"/>
      <c r="H337" s="2316"/>
      <c r="I337" s="2316"/>
      <c r="J337" s="2316"/>
      <c r="K337" s="2316"/>
      <c r="L337" s="2316"/>
      <c r="M337" s="2316"/>
      <c r="N337" s="2316"/>
      <c r="O337" s="2316"/>
      <c r="P337" s="2316"/>
    </row>
    <row r="338" spans="1:16">
      <c r="A338" s="1466" t="s">
        <v>613</v>
      </c>
      <c r="B338" s="1723">
        <v>6.7491951394877185</v>
      </c>
      <c r="C338" s="1723">
        <v>6.1666436095070098</v>
      </c>
      <c r="D338" s="1723">
        <v>6.6870521844209776</v>
      </c>
      <c r="E338" s="1723">
        <v>7.863056380097448</v>
      </c>
      <c r="G338" s="2316"/>
      <c r="H338" s="2316"/>
      <c r="I338" s="2316"/>
      <c r="J338" s="2316"/>
      <c r="K338" s="2316"/>
      <c r="L338" s="2316"/>
      <c r="M338" s="2316"/>
      <c r="N338" s="2316"/>
      <c r="O338" s="2316"/>
      <c r="P338" s="2316"/>
    </row>
    <row r="339" spans="1:16">
      <c r="A339" s="1466" t="s">
        <v>614</v>
      </c>
      <c r="B339" s="1723">
        <v>7.0672363801633082</v>
      </c>
      <c r="C339" s="1723">
        <v>6.4366091670016399</v>
      </c>
      <c r="D339" s="1723">
        <v>6.3357106065055149</v>
      </c>
      <c r="E339" s="1723">
        <v>7.3437742478557198</v>
      </c>
      <c r="G339" s="2316"/>
      <c r="H339" s="2316"/>
      <c r="I339" s="2316"/>
      <c r="J339" s="2316"/>
      <c r="K339" s="2316"/>
      <c r="L339" s="2316"/>
      <c r="M339" s="2316"/>
      <c r="N339" s="2316"/>
      <c r="O339" s="2316"/>
      <c r="P339" s="2316"/>
    </row>
    <row r="340" spans="1:16">
      <c r="A340" s="1466" t="s">
        <v>615</v>
      </c>
      <c r="B340" s="1723">
        <v>6.8028112309531936</v>
      </c>
      <c r="C340" s="1723">
        <v>5.7514248185459804</v>
      </c>
      <c r="D340" s="1723">
        <v>6.2033019799712514</v>
      </c>
      <c r="E340" s="1723">
        <v>7.9765875115388951</v>
      </c>
      <c r="G340" s="2316"/>
      <c r="H340" s="2316"/>
      <c r="I340" s="2316"/>
      <c r="J340" s="2316"/>
      <c r="K340" s="2316"/>
      <c r="L340" s="2316"/>
      <c r="M340" s="2316"/>
      <c r="N340" s="2316"/>
      <c r="O340" s="2316"/>
      <c r="P340" s="2316"/>
    </row>
    <row r="341" spans="1:16">
      <c r="A341" s="1466" t="s">
        <v>616</v>
      </c>
      <c r="B341" s="1723">
        <v>5.7787572757780943</v>
      </c>
      <c r="C341" s="1723">
        <v>5.1464088326445703</v>
      </c>
      <c r="D341" s="1723">
        <v>5.3878792901285903</v>
      </c>
      <c r="E341" s="1723">
        <v>6.3720229321205855</v>
      </c>
      <c r="G341" s="2316"/>
      <c r="H341" s="2316"/>
      <c r="I341" s="2316"/>
      <c r="J341" s="2316"/>
      <c r="K341" s="2316"/>
      <c r="L341" s="2316"/>
      <c r="M341" s="2316"/>
      <c r="N341" s="2316"/>
      <c r="O341" s="2316"/>
      <c r="P341" s="2316"/>
    </row>
    <row r="342" spans="1:16" ht="15.75">
      <c r="A342" s="1466" t="s">
        <v>617</v>
      </c>
      <c r="B342" s="1723">
        <v>6.0368042304789959</v>
      </c>
      <c r="C342" s="1723">
        <v>4.82474131132519</v>
      </c>
      <c r="D342" s="1723">
        <v>5.6689425316821875</v>
      </c>
      <c r="E342" s="1723">
        <v>7.674002467579184</v>
      </c>
      <c r="G342" s="2316"/>
      <c r="H342" s="2316"/>
      <c r="I342" s="2316"/>
      <c r="J342" s="2344"/>
      <c r="K342" s="2345"/>
      <c r="L342" s="2345"/>
      <c r="M342" s="2345"/>
      <c r="N342" s="2316"/>
      <c r="O342" s="2316"/>
      <c r="P342" s="2316"/>
    </row>
    <row r="343" spans="1:16" ht="15.75">
      <c r="A343" s="1549" t="s">
        <v>618</v>
      </c>
      <c r="B343" s="1725">
        <v>6.1348673782835554</v>
      </c>
      <c r="C343" s="1725">
        <v>5.2502440854192001</v>
      </c>
      <c r="D343" s="1725">
        <v>6.0071860781417117</v>
      </c>
      <c r="E343" s="1725">
        <v>7.9718298237370178</v>
      </c>
      <c r="G343" s="2316"/>
      <c r="H343" s="2316"/>
      <c r="I343" s="2316"/>
      <c r="J343" s="2344"/>
      <c r="K343" s="2345"/>
      <c r="L343" s="2345"/>
      <c r="M343" s="2345"/>
      <c r="N343" s="2316"/>
      <c r="O343" s="2316"/>
      <c r="P343" s="2316"/>
    </row>
    <row r="344" spans="1:16">
      <c r="A344" s="1736" t="s">
        <v>2079</v>
      </c>
      <c r="B344" s="1749"/>
      <c r="C344" s="1749"/>
      <c r="D344" s="1749"/>
      <c r="E344" s="1749"/>
      <c r="G344" s="2316"/>
      <c r="H344" s="2316"/>
      <c r="I344" s="2316"/>
      <c r="J344" s="2316"/>
      <c r="K344" s="2316"/>
      <c r="L344" s="2316"/>
      <c r="M344" s="2343"/>
      <c r="N344" s="2316"/>
      <c r="O344" s="2316"/>
      <c r="P344" s="2316"/>
    </row>
    <row r="345" spans="1:16">
      <c r="A345" s="1779" t="s">
        <v>2110</v>
      </c>
      <c r="G345" s="2316"/>
      <c r="H345" s="2316"/>
      <c r="I345" s="2316"/>
      <c r="J345" s="2316"/>
      <c r="K345" s="2316"/>
      <c r="L345" s="2316"/>
      <c r="M345" s="2343"/>
      <c r="N345" s="2316"/>
      <c r="O345" s="2316"/>
      <c r="P345" s="2316"/>
    </row>
    <row r="346" spans="1:16">
      <c r="C346" s="1690"/>
      <c r="G346" s="2316"/>
      <c r="H346" s="2316"/>
      <c r="I346" s="2316"/>
      <c r="J346" s="2316"/>
      <c r="K346" s="2316"/>
      <c r="L346" s="2316"/>
      <c r="M346" s="2343"/>
      <c r="N346" s="2316"/>
      <c r="O346" s="2316"/>
      <c r="P346" s="2316"/>
    </row>
    <row r="347" spans="1:16">
      <c r="A347" s="1479" t="s">
        <v>2111</v>
      </c>
      <c r="B347" s="1693"/>
      <c r="C347" s="1693"/>
      <c r="D347" s="1693"/>
      <c r="E347" s="1693"/>
      <c r="G347" s="2316"/>
      <c r="H347" s="2316"/>
      <c r="I347" s="2316"/>
      <c r="J347" s="2316"/>
      <c r="K347" s="2316"/>
      <c r="L347" s="2316"/>
      <c r="M347" s="2343"/>
      <c r="N347" s="2316"/>
      <c r="O347" s="2316"/>
      <c r="P347" s="2316"/>
    </row>
    <row r="348" spans="1:16">
      <c r="A348" s="1778" t="s">
        <v>2108</v>
      </c>
      <c r="B348" s="1749"/>
      <c r="C348" s="1749"/>
      <c r="D348" s="1749"/>
      <c r="G348" s="2316"/>
      <c r="H348" s="2316"/>
      <c r="I348" s="2316"/>
      <c r="J348" s="2316"/>
      <c r="K348" s="2316"/>
      <c r="L348" s="2316"/>
      <c r="M348" s="2343"/>
      <c r="N348" s="2316"/>
      <c r="O348" s="2316"/>
      <c r="P348" s="2316"/>
    </row>
    <row r="349" spans="1:16" ht="25.5">
      <c r="A349" s="1733" t="s">
        <v>605</v>
      </c>
      <c r="B349" s="1761" t="s">
        <v>1816</v>
      </c>
      <c r="C349" s="1761" t="s">
        <v>2112</v>
      </c>
      <c r="D349" s="1761" t="s">
        <v>2104</v>
      </c>
      <c r="G349" s="2316"/>
      <c r="H349" s="2316"/>
      <c r="I349" s="2316"/>
      <c r="J349" s="2316"/>
      <c r="K349" s="2316"/>
      <c r="L349" s="2316"/>
      <c r="M349" s="2343"/>
      <c r="N349" s="2316"/>
      <c r="O349" s="2316"/>
      <c r="P349" s="2316"/>
    </row>
    <row r="350" spans="1:16">
      <c r="A350" s="1466" t="s">
        <v>607</v>
      </c>
      <c r="B350" s="1723">
        <v>6.2370148762100905</v>
      </c>
      <c r="C350" s="1723">
        <v>23.097549147840006</v>
      </c>
      <c r="D350" s="1723">
        <v>11.28863954390645</v>
      </c>
      <c r="G350" s="2316"/>
      <c r="H350" s="2316"/>
      <c r="I350" s="2316"/>
      <c r="J350" s="2316"/>
      <c r="K350" s="2316"/>
      <c r="L350" s="2316"/>
      <c r="M350" s="2343"/>
      <c r="N350" s="2316"/>
      <c r="O350" s="2316"/>
      <c r="P350" s="2316"/>
    </row>
    <row r="351" spans="1:16">
      <c r="A351" s="1466" t="s">
        <v>608</v>
      </c>
      <c r="B351" s="1723">
        <v>7.9595752058832829</v>
      </c>
      <c r="C351" s="1723">
        <v>29.996844000000003</v>
      </c>
      <c r="D351" s="1723">
        <v>14.425318248749656</v>
      </c>
      <c r="G351" s="2316"/>
      <c r="H351" s="2316"/>
      <c r="I351" s="2316"/>
      <c r="J351" s="2316"/>
      <c r="K351" s="2316"/>
      <c r="L351" s="2316"/>
      <c r="M351" s="2343"/>
      <c r="N351" s="2316"/>
      <c r="O351" s="2316"/>
      <c r="P351" s="2316"/>
    </row>
    <row r="352" spans="1:16">
      <c r="A352" s="1466" t="s">
        <v>609</v>
      </c>
      <c r="B352" s="1723">
        <v>8.2031678772464147</v>
      </c>
      <c r="C352" s="1723">
        <v>25.7972631642</v>
      </c>
      <c r="D352" s="1723">
        <v>14.980672503617097</v>
      </c>
      <c r="G352" s="2316"/>
      <c r="H352" s="2316"/>
      <c r="I352" s="2316"/>
      <c r="J352" s="2316"/>
      <c r="K352" s="2316"/>
      <c r="L352" s="2316"/>
      <c r="M352" s="2343"/>
      <c r="N352" s="2316"/>
      <c r="O352" s="2316"/>
      <c r="P352" s="2316"/>
    </row>
    <row r="353" spans="1:16">
      <c r="A353" s="1466" t="s">
        <v>610</v>
      </c>
      <c r="B353" s="1723">
        <v>5.7457361105300127</v>
      </c>
      <c r="C353" s="1723">
        <v>31.596647605199998</v>
      </c>
      <c r="D353" s="1723">
        <v>13.146941992373666</v>
      </c>
      <c r="G353" s="2316"/>
      <c r="H353" s="2316"/>
      <c r="I353" s="2316"/>
      <c r="J353" s="2316"/>
      <c r="K353" s="2316"/>
      <c r="L353" s="2316"/>
      <c r="M353" s="2343"/>
      <c r="N353" s="2316"/>
      <c r="O353" s="2316"/>
      <c r="P353" s="2316"/>
    </row>
    <row r="354" spans="1:16">
      <c r="A354" s="1466" t="s">
        <v>611</v>
      </c>
      <c r="B354" s="1723">
        <v>6.258737814274264</v>
      </c>
      <c r="C354" s="1723">
        <v>20.497825691280003</v>
      </c>
      <c r="D354" s="1723">
        <v>12.998624252734839</v>
      </c>
      <c r="G354" s="2316"/>
      <c r="H354" s="2316"/>
      <c r="I354" s="2316"/>
      <c r="J354" s="2316"/>
      <c r="K354" s="2316"/>
      <c r="L354" s="2316"/>
      <c r="M354" s="2343"/>
      <c r="N354" s="2316"/>
      <c r="O354" s="2316"/>
      <c r="P354" s="2316"/>
    </row>
    <row r="355" spans="1:16">
      <c r="A355" s="1466" t="s">
        <v>612</v>
      </c>
      <c r="B355" s="1723">
        <v>6.5978877604708739</v>
      </c>
      <c r="C355" s="1723">
        <v>21.997685600000001</v>
      </c>
      <c r="D355" s="1723">
        <v>13.517279740406671</v>
      </c>
      <c r="G355" s="2316"/>
      <c r="H355" s="2316"/>
      <c r="I355" s="2316"/>
      <c r="J355" s="2316"/>
      <c r="K355" s="2316"/>
      <c r="L355" s="2316"/>
      <c r="M355" s="2343"/>
      <c r="N355" s="2316"/>
      <c r="O355" s="2316"/>
      <c r="P355" s="2316"/>
    </row>
    <row r="356" spans="1:16">
      <c r="A356" s="1466" t="s">
        <v>613</v>
      </c>
      <c r="B356" s="1723">
        <v>6.7491951394877185</v>
      </c>
      <c r="C356" s="1723">
        <v>24.699667829940001</v>
      </c>
      <c r="D356" s="1723">
        <v>14.592644309142903</v>
      </c>
      <c r="G356" s="2316"/>
      <c r="H356" s="2316"/>
      <c r="I356" s="2316"/>
      <c r="J356" s="2316"/>
      <c r="K356" s="2316"/>
      <c r="L356" s="2316"/>
      <c r="M356" s="2343"/>
      <c r="N356" s="2316"/>
      <c r="O356" s="2316"/>
      <c r="P356" s="2316"/>
    </row>
    <row r="357" spans="1:16">
      <c r="A357" s="1466" t="s">
        <v>614</v>
      </c>
      <c r="B357" s="1777">
        <v>7.0672363801633082</v>
      </c>
      <c r="C357" s="1777">
        <v>23.699681293860003</v>
      </c>
      <c r="D357" s="1777">
        <v>14.564321454840002</v>
      </c>
      <c r="G357" s="2316"/>
      <c r="H357" s="2316"/>
      <c r="I357" s="2316"/>
      <c r="J357" s="2316"/>
      <c r="K357" s="2316"/>
      <c r="L357" s="2316"/>
      <c r="M357" s="2343"/>
      <c r="N357" s="2316"/>
      <c r="O357" s="2316"/>
      <c r="P357" s="2316"/>
    </row>
    <row r="358" spans="1:16">
      <c r="A358" s="1466" t="s">
        <v>615</v>
      </c>
      <c r="B358" s="1776">
        <v>6.8028112309531936</v>
      </c>
      <c r="C358" s="1776">
        <v>23.325840000000003</v>
      </c>
      <c r="D358" s="1776">
        <v>14.974402544052667</v>
      </c>
      <c r="G358" s="2316"/>
      <c r="H358" s="2316"/>
      <c r="I358" s="2316"/>
      <c r="J358" s="2316"/>
      <c r="K358" s="2316"/>
      <c r="L358" s="2316"/>
      <c r="M358" s="2343"/>
      <c r="N358" s="2316"/>
      <c r="O358" s="2316"/>
      <c r="P358" s="2316"/>
    </row>
    <row r="359" spans="1:16">
      <c r="A359" s="1466" t="s">
        <v>616</v>
      </c>
      <c r="B359" s="1776">
        <v>5.7787572757780943</v>
      </c>
      <c r="C359" s="1776">
        <v>33.628086000000003</v>
      </c>
      <c r="D359" s="1776">
        <v>12.864259757810927</v>
      </c>
      <c r="G359" s="2316"/>
      <c r="H359" s="2316"/>
      <c r="I359" s="2316"/>
      <c r="J359" s="2316"/>
      <c r="K359" s="2316"/>
      <c r="L359" s="2316"/>
      <c r="M359" s="2343"/>
      <c r="N359" s="2316"/>
      <c r="O359" s="2316"/>
      <c r="P359" s="2316"/>
    </row>
    <row r="360" spans="1:16">
      <c r="A360" s="1466" t="s">
        <v>617</v>
      </c>
      <c r="B360" s="1723">
        <v>6.0368042304789959</v>
      </c>
      <c r="C360" s="1723">
        <v>17.883144000000001</v>
      </c>
      <c r="D360" s="1723">
        <v>12.421749147535557</v>
      </c>
      <c r="G360" s="2316"/>
      <c r="H360" s="2316"/>
      <c r="I360" s="2316"/>
      <c r="J360" s="2316"/>
      <c r="K360" s="2316"/>
      <c r="L360" s="2316"/>
      <c r="M360" s="2343"/>
      <c r="N360" s="2316"/>
      <c r="O360" s="2316"/>
      <c r="P360" s="2316"/>
    </row>
    <row r="361" spans="1:16">
      <c r="A361" s="1549" t="s">
        <v>618</v>
      </c>
      <c r="B361" s="1725">
        <v>6.1348673782835554</v>
      </c>
      <c r="C361" s="1725">
        <v>26.047188000000002</v>
      </c>
      <c r="D361" s="1725">
        <v>12.878260361290325</v>
      </c>
      <c r="G361" s="2316"/>
      <c r="H361" s="2316"/>
      <c r="I361" s="2316"/>
      <c r="J361" s="2316"/>
      <c r="K361" s="2316"/>
      <c r="L361" s="2316"/>
      <c r="M361" s="2343"/>
      <c r="N361" s="2316"/>
      <c r="O361" s="2316"/>
      <c r="P361" s="2316"/>
    </row>
    <row r="362" spans="1:16">
      <c r="A362" s="1736" t="s">
        <v>2079</v>
      </c>
      <c r="G362" s="2316"/>
      <c r="H362" s="2316"/>
      <c r="I362" s="2316"/>
      <c r="J362" s="2316"/>
      <c r="K362" s="2316"/>
      <c r="L362" s="2316"/>
      <c r="M362" s="2343"/>
      <c r="N362" s="2316"/>
      <c r="O362" s="2316"/>
      <c r="P362" s="2316"/>
    </row>
    <row r="363" spans="1:16">
      <c r="A363" s="1779" t="s">
        <v>2110</v>
      </c>
      <c r="G363" s="2316"/>
      <c r="H363" s="2316"/>
      <c r="I363" s="2316"/>
      <c r="J363" s="2316"/>
      <c r="K363" s="2316"/>
      <c r="L363" s="2316"/>
      <c r="M363" s="2343"/>
      <c r="N363" s="2316"/>
      <c r="O363" s="2316"/>
      <c r="P363" s="2316"/>
    </row>
    <row r="364" spans="1:16">
      <c r="B364" s="1749"/>
      <c r="C364" s="1749"/>
      <c r="D364" s="1749"/>
      <c r="G364" s="2316"/>
      <c r="H364" s="2316"/>
      <c r="I364" s="2316"/>
      <c r="J364" s="2316"/>
      <c r="K364" s="2316"/>
      <c r="L364" s="2316"/>
      <c r="M364" s="2343"/>
      <c r="N364" s="2316"/>
      <c r="O364" s="2316"/>
      <c r="P364" s="2316"/>
    </row>
    <row r="365" spans="1:16">
      <c r="A365" s="1479" t="s">
        <v>2113</v>
      </c>
      <c r="B365" s="1693"/>
      <c r="C365" s="1693"/>
      <c r="D365" s="1693"/>
      <c r="E365" s="1693"/>
      <c r="G365" s="2316"/>
      <c r="H365" s="2316"/>
      <c r="I365" s="2316"/>
      <c r="J365" s="2316"/>
      <c r="K365" s="2316"/>
      <c r="L365" s="2316"/>
      <c r="M365" s="2343"/>
      <c r="N365" s="2316"/>
      <c r="O365" s="2316"/>
      <c r="P365" s="2316"/>
    </row>
    <row r="366" spans="1:16">
      <c r="A366" s="1778" t="s">
        <v>2108</v>
      </c>
      <c r="B366" s="1749"/>
      <c r="C366" s="1749"/>
      <c r="D366" s="1749"/>
      <c r="G366" s="2316"/>
      <c r="H366" s="2316"/>
      <c r="I366" s="2316"/>
      <c r="J366" s="2316"/>
      <c r="K366" s="2316"/>
      <c r="L366" s="2316"/>
      <c r="M366" s="2343"/>
      <c r="N366" s="2316"/>
      <c r="O366" s="2316"/>
      <c r="P366" s="2316"/>
    </row>
    <row r="367" spans="1:16" ht="25.5">
      <c r="A367" s="1733" t="s">
        <v>605</v>
      </c>
      <c r="B367" s="1761" t="s">
        <v>1816</v>
      </c>
      <c r="C367" s="1761" t="s">
        <v>2112</v>
      </c>
      <c r="D367" s="1761" t="s">
        <v>2104</v>
      </c>
      <c r="G367" s="2316"/>
      <c r="H367" s="2316"/>
      <c r="I367" s="2316"/>
      <c r="J367" s="2316"/>
      <c r="K367" s="2316"/>
      <c r="L367" s="2316"/>
      <c r="M367" s="2343"/>
      <c r="N367" s="2316"/>
      <c r="O367" s="2316"/>
      <c r="P367" s="2316"/>
    </row>
    <row r="368" spans="1:16">
      <c r="A368" s="1466" t="s">
        <v>607</v>
      </c>
      <c r="B368" s="1723">
        <v>5.3361499426622352</v>
      </c>
      <c r="C368" s="1723">
        <v>31.896617340960006</v>
      </c>
      <c r="D368" s="1723">
        <v>11.39323707623717</v>
      </c>
      <c r="G368" s="2316"/>
      <c r="H368" s="2316"/>
      <c r="I368" s="2316"/>
      <c r="J368" s="2316"/>
      <c r="K368" s="2316"/>
      <c r="L368" s="2316"/>
      <c r="M368" s="2343"/>
      <c r="N368" s="2316"/>
      <c r="O368" s="2316"/>
      <c r="P368" s="2316"/>
    </row>
    <row r="369" spans="1:16">
      <c r="A369" s="1466" t="s">
        <v>608</v>
      </c>
      <c r="B369" s="1723">
        <v>7.4016604654408162</v>
      </c>
      <c r="C369" s="1723">
        <v>45.195206303160006</v>
      </c>
      <c r="D369" s="1723">
        <v>14.588875535433564</v>
      </c>
      <c r="G369" s="2316"/>
      <c r="H369" s="2316"/>
      <c r="I369" s="2316"/>
      <c r="J369" s="2316"/>
      <c r="K369" s="2316"/>
      <c r="L369" s="2316"/>
      <c r="M369" s="2343"/>
      <c r="N369" s="2316"/>
      <c r="O369" s="2316"/>
      <c r="P369" s="2316"/>
    </row>
    <row r="370" spans="1:16">
      <c r="A370" s="1466" t="s">
        <v>609</v>
      </c>
      <c r="B370" s="1776">
        <v>7.2851413110948533</v>
      </c>
      <c r="C370" s="1776">
        <v>37.196054813880004</v>
      </c>
      <c r="D370" s="1776">
        <v>14.766893951763942</v>
      </c>
      <c r="G370" s="2316"/>
      <c r="H370" s="2316"/>
      <c r="I370" s="2316"/>
      <c r="J370" s="2316"/>
      <c r="K370" s="2316"/>
      <c r="L370" s="2316"/>
      <c r="M370" s="2343"/>
      <c r="N370" s="2316"/>
      <c r="O370" s="2316"/>
      <c r="P370" s="2316"/>
    </row>
    <row r="371" spans="1:16">
      <c r="A371" s="1466" t="s">
        <v>610</v>
      </c>
      <c r="B371" s="1776">
        <v>6.0756294917432561</v>
      </c>
      <c r="C371" s="1776">
        <v>49.994696808000008</v>
      </c>
      <c r="D371" s="1776">
        <v>14.283301261494962</v>
      </c>
      <c r="G371" s="2316"/>
      <c r="H371" s="2316"/>
      <c r="I371" s="2316"/>
      <c r="J371" s="2316"/>
      <c r="K371" s="2316"/>
      <c r="L371" s="2316"/>
      <c r="M371" s="2343"/>
      <c r="N371" s="2316"/>
      <c r="O371" s="2316"/>
      <c r="P371" s="2316"/>
    </row>
    <row r="372" spans="1:16">
      <c r="A372" s="1466" t="s">
        <v>611</v>
      </c>
      <c r="B372" s="1723">
        <v>6.4489224391789453</v>
      </c>
      <c r="C372" s="1723">
        <v>34.796308589639999</v>
      </c>
      <c r="D372" s="1723">
        <v>14.574986626505519</v>
      </c>
      <c r="G372" s="2316"/>
      <c r="H372" s="2316"/>
      <c r="I372" s="2316"/>
      <c r="J372" s="2316"/>
      <c r="K372" s="2316"/>
      <c r="L372" s="2316"/>
      <c r="M372" s="2343"/>
      <c r="N372" s="2316"/>
      <c r="O372" s="2316"/>
      <c r="P372" s="2316"/>
    </row>
    <row r="373" spans="1:16">
      <c r="A373" s="1466" t="s">
        <v>612</v>
      </c>
      <c r="B373" s="1723">
        <v>6.5848050867490278</v>
      </c>
      <c r="C373" s="1723">
        <v>29.496871116720005</v>
      </c>
      <c r="D373" s="1723">
        <v>15.000493890995418</v>
      </c>
      <c r="G373" s="2316"/>
      <c r="H373" s="2316"/>
      <c r="I373" s="2316"/>
      <c r="J373" s="2316"/>
      <c r="K373" s="2316"/>
      <c r="L373" s="2316"/>
      <c r="M373" s="2343"/>
      <c r="N373" s="2316"/>
      <c r="O373" s="2316"/>
      <c r="P373" s="2316"/>
    </row>
    <row r="374" spans="1:16">
      <c r="A374" s="1466" t="s">
        <v>613</v>
      </c>
      <c r="B374" s="1776">
        <v>6.1666436095070063</v>
      </c>
      <c r="C374" s="1776">
        <v>30.199593778379999</v>
      </c>
      <c r="D374" s="1776">
        <v>14.814440950515127</v>
      </c>
      <c r="G374" s="2316"/>
      <c r="H374" s="2316"/>
      <c r="I374" s="2316"/>
      <c r="J374" s="2316"/>
      <c r="K374" s="2316"/>
      <c r="L374" s="2316"/>
      <c r="M374" s="2343"/>
      <c r="N374" s="2316"/>
      <c r="O374" s="2316"/>
      <c r="P374" s="2316"/>
    </row>
    <row r="375" spans="1:16">
      <c r="A375" s="1466" t="s">
        <v>614</v>
      </c>
      <c r="B375" s="1777">
        <v>6.4366091670016363</v>
      </c>
      <c r="C375" s="1777">
        <v>36.099513174960002</v>
      </c>
      <c r="D375" s="1777">
        <v>14.924352587472526</v>
      </c>
      <c r="G375" s="2316"/>
      <c r="H375" s="2316"/>
      <c r="I375" s="2316"/>
      <c r="J375" s="2316"/>
      <c r="K375" s="2316"/>
      <c r="L375" s="2316"/>
      <c r="M375" s="2343"/>
      <c r="N375" s="2316"/>
      <c r="O375" s="2316"/>
      <c r="P375" s="2316"/>
    </row>
    <row r="376" spans="1:16">
      <c r="A376" s="1466" t="s">
        <v>615</v>
      </c>
      <c r="B376" s="1723">
        <v>5.7514248185459778</v>
      </c>
      <c r="C376" s="1723">
        <v>26.997500000000002</v>
      </c>
      <c r="D376" s="1723">
        <v>13.687594988733704</v>
      </c>
      <c r="G376" s="2316"/>
      <c r="H376" s="2316"/>
      <c r="I376" s="2316"/>
      <c r="J376" s="2316"/>
      <c r="K376" s="2316"/>
      <c r="L376" s="2316"/>
      <c r="M376" s="2343"/>
      <c r="N376" s="2316"/>
      <c r="O376" s="2316"/>
      <c r="P376" s="2316"/>
    </row>
    <row r="377" spans="1:16">
      <c r="A377" s="1466" t="s">
        <v>616</v>
      </c>
      <c r="B377" s="1723">
        <v>5.1464088326445712</v>
      </c>
      <c r="C377" s="1723">
        <v>28.999634600000004</v>
      </c>
      <c r="D377" s="1723">
        <v>11.942787624834626</v>
      </c>
      <c r="G377" s="2316"/>
      <c r="H377" s="2316"/>
      <c r="I377" s="2316"/>
      <c r="J377" s="2316"/>
      <c r="K377" s="2316"/>
      <c r="L377" s="2316"/>
      <c r="M377" s="2343"/>
      <c r="N377" s="2316"/>
      <c r="O377" s="2316"/>
      <c r="P377" s="2316"/>
    </row>
    <row r="378" spans="1:16">
      <c r="A378" s="1466" t="s">
        <v>617</v>
      </c>
      <c r="B378" s="1723">
        <v>4.8247413113251856</v>
      </c>
      <c r="C378" s="1723">
        <v>22.699694757779998</v>
      </c>
      <c r="D378" s="1723">
        <v>10.916164420037999</v>
      </c>
      <c r="G378" s="2316"/>
      <c r="H378" s="2316"/>
      <c r="I378" s="2316"/>
      <c r="J378" s="2316"/>
      <c r="K378" s="2316"/>
      <c r="L378" s="2316"/>
      <c r="M378" s="2343"/>
      <c r="N378" s="2316"/>
      <c r="O378" s="2316"/>
      <c r="P378" s="2316"/>
    </row>
    <row r="379" spans="1:16">
      <c r="A379" s="1549" t="s">
        <v>618</v>
      </c>
      <c r="B379" s="1725">
        <v>5.2502440854192001</v>
      </c>
      <c r="C379" s="1725">
        <v>26.399645330040002</v>
      </c>
      <c r="D379" s="1725">
        <v>11.46163176933147</v>
      </c>
      <c r="G379" s="2316"/>
      <c r="H379" s="2316"/>
      <c r="I379" s="2316"/>
      <c r="J379" s="2316"/>
      <c r="K379" s="2316"/>
      <c r="L379" s="2316"/>
      <c r="M379" s="2343"/>
      <c r="N379" s="2316"/>
      <c r="O379" s="2316"/>
      <c r="P379" s="2316"/>
    </row>
    <row r="380" spans="1:16">
      <c r="A380" s="1736" t="s">
        <v>2079</v>
      </c>
      <c r="B380" s="1749"/>
      <c r="C380" s="1749"/>
      <c r="D380" s="1749"/>
      <c r="G380" s="2316"/>
      <c r="H380" s="2316"/>
      <c r="I380" s="2316"/>
      <c r="J380" s="2316"/>
      <c r="K380" s="2316"/>
      <c r="L380" s="2316"/>
      <c r="M380" s="2343"/>
      <c r="N380" s="2316"/>
      <c r="O380" s="2316"/>
      <c r="P380" s="2316"/>
    </row>
    <row r="381" spans="1:16">
      <c r="A381" s="1779" t="s">
        <v>2110</v>
      </c>
      <c r="B381" s="1749"/>
      <c r="C381" s="1749"/>
      <c r="D381" s="1749"/>
      <c r="G381" s="2316"/>
      <c r="H381" s="2316"/>
      <c r="I381" s="2316"/>
      <c r="J381" s="2316"/>
      <c r="K381" s="2316"/>
      <c r="L381" s="2316"/>
      <c r="M381" s="2343"/>
      <c r="N381" s="2316"/>
      <c r="O381" s="2316"/>
      <c r="P381" s="2316"/>
    </row>
    <row r="382" spans="1:16">
      <c r="C382" s="1690"/>
      <c r="G382" s="2316"/>
      <c r="H382" s="2316"/>
      <c r="I382" s="2316"/>
      <c r="J382" s="2316"/>
      <c r="K382" s="2316"/>
      <c r="L382" s="2316"/>
      <c r="M382" s="2343"/>
      <c r="N382" s="2316"/>
      <c r="O382" s="2316"/>
      <c r="P382" s="2316"/>
    </row>
    <row r="383" spans="1:16">
      <c r="A383" s="1479" t="s">
        <v>2114</v>
      </c>
      <c r="B383" s="1693"/>
      <c r="C383" s="1693"/>
      <c r="D383" s="1693"/>
      <c r="E383" s="1693"/>
      <c r="G383" s="2316"/>
      <c r="H383" s="2316"/>
      <c r="I383" s="2316"/>
      <c r="J383" s="2316"/>
      <c r="K383" s="2316"/>
      <c r="L383" s="2316"/>
      <c r="M383" s="2316"/>
      <c r="N383" s="2316"/>
      <c r="O383" s="2316"/>
      <c r="P383" s="2316"/>
    </row>
    <row r="384" spans="1:16">
      <c r="A384" s="1778" t="s">
        <v>2108</v>
      </c>
      <c r="C384" s="1690"/>
      <c r="G384" s="2316"/>
      <c r="H384" s="2316"/>
      <c r="I384" s="2316"/>
      <c r="J384" s="2316"/>
      <c r="K384" s="2316"/>
      <c r="L384" s="2316"/>
      <c r="M384" s="2316"/>
      <c r="N384" s="2316"/>
      <c r="O384" s="2316"/>
      <c r="P384" s="2316"/>
    </row>
    <row r="385" spans="1:16" ht="25.5">
      <c r="A385" s="1733" t="s">
        <v>605</v>
      </c>
      <c r="B385" s="1761" t="s">
        <v>1816</v>
      </c>
      <c r="C385" s="1761" t="s">
        <v>2112</v>
      </c>
      <c r="D385" s="1761" t="s">
        <v>2104</v>
      </c>
      <c r="G385" s="2316"/>
      <c r="H385" s="2316"/>
      <c r="I385" s="2316"/>
      <c r="J385" s="2316"/>
      <c r="K385" s="2316"/>
      <c r="L385" s="2316"/>
      <c r="M385" s="2316"/>
      <c r="N385" s="2316"/>
      <c r="O385" s="2316"/>
      <c r="P385" s="2316"/>
    </row>
    <row r="386" spans="1:16">
      <c r="A386" s="1466" t="s">
        <v>607</v>
      </c>
      <c r="B386" s="1723">
        <v>6.5837802198112909</v>
      </c>
      <c r="C386" s="1723">
        <v>33.396458245200002</v>
      </c>
      <c r="D386" s="1723">
        <v>12.739508857954839</v>
      </c>
      <c r="G386" s="2316"/>
      <c r="H386" s="2316"/>
      <c r="I386" s="2316"/>
      <c r="J386" s="2316"/>
      <c r="K386" s="2316"/>
      <c r="L386" s="2316"/>
      <c r="M386" s="2316"/>
      <c r="N386" s="2316"/>
      <c r="O386" s="2316"/>
      <c r="P386" s="2316"/>
    </row>
    <row r="387" spans="1:16">
      <c r="A387" s="1466" t="s">
        <v>608</v>
      </c>
      <c r="B387" s="1723">
        <v>8.437811252853944</v>
      </c>
      <c r="C387" s="1723">
        <v>37.196054813880004</v>
      </c>
      <c r="D387" s="1723">
        <v>15.477668520688971</v>
      </c>
      <c r="G387" s="2316"/>
      <c r="H387" s="2316"/>
      <c r="I387" s="2316"/>
      <c r="J387" s="2316"/>
      <c r="K387" s="2316"/>
      <c r="L387" s="2316"/>
      <c r="M387" s="2316"/>
      <c r="N387" s="2316"/>
      <c r="O387" s="2316"/>
      <c r="P387" s="2316"/>
    </row>
    <row r="388" spans="1:16">
      <c r="A388" s="1466" t="s">
        <v>609</v>
      </c>
      <c r="B388" s="1723">
        <v>9.133411767324537</v>
      </c>
      <c r="C388" s="1723">
        <v>38.895874894080002</v>
      </c>
      <c r="D388" s="1723">
        <v>17.326656755492902</v>
      </c>
      <c r="G388" s="2316"/>
      <c r="H388" s="2316"/>
      <c r="I388" s="2316"/>
      <c r="J388" s="2316"/>
      <c r="K388" s="2316"/>
      <c r="L388" s="2316"/>
      <c r="M388" s="2316"/>
      <c r="N388" s="2316"/>
      <c r="O388" s="2316"/>
      <c r="P388" s="2316"/>
    </row>
    <row r="389" spans="1:16">
      <c r="A389" s="1466" t="s">
        <v>610</v>
      </c>
      <c r="B389" s="1723">
        <v>6.5514332302104998</v>
      </c>
      <c r="C389" s="1723">
        <v>49.794717632040005</v>
      </c>
      <c r="D389" s="1723">
        <v>15.188388827642003</v>
      </c>
      <c r="G389" s="2316"/>
      <c r="H389" s="2316"/>
      <c r="I389" s="2316"/>
      <c r="J389" s="2316"/>
      <c r="K389" s="2316"/>
      <c r="L389" s="2316"/>
      <c r="M389" s="2316"/>
      <c r="N389" s="2316"/>
      <c r="O389" s="2316"/>
      <c r="P389" s="2316"/>
    </row>
    <row r="390" spans="1:16">
      <c r="A390" s="1466" t="s">
        <v>611</v>
      </c>
      <c r="B390" s="1723">
        <v>6.8165428225390441</v>
      </c>
      <c r="C390" s="1723">
        <v>31.096700637120001</v>
      </c>
      <c r="D390" s="1723">
        <v>15.01238603978129</v>
      </c>
      <c r="G390" s="2316"/>
      <c r="H390" s="2316"/>
      <c r="I390" s="2316"/>
      <c r="J390" s="2316"/>
      <c r="K390" s="2316"/>
      <c r="L390" s="2316"/>
      <c r="M390" s="2316"/>
      <c r="N390" s="2316"/>
      <c r="O390" s="2316"/>
      <c r="P390" s="2316"/>
    </row>
    <row r="391" spans="1:16">
      <c r="A391" s="1466" t="s">
        <v>612</v>
      </c>
      <c r="B391" s="1723">
        <v>7.2510615390551187</v>
      </c>
      <c r="C391" s="1723">
        <v>31.49665898904</v>
      </c>
      <c r="D391" s="1723">
        <v>15.890717829026</v>
      </c>
      <c r="G391" s="2316"/>
      <c r="H391" s="2316"/>
      <c r="I391" s="2316"/>
      <c r="J391" s="2316"/>
      <c r="K391" s="2316"/>
      <c r="L391" s="2316"/>
      <c r="M391" s="2316"/>
      <c r="N391" s="2316"/>
      <c r="O391" s="2316"/>
      <c r="P391" s="2316"/>
    </row>
    <row r="392" spans="1:16">
      <c r="A392" s="1466" t="s">
        <v>613</v>
      </c>
      <c r="B392" s="1723">
        <v>6.6870521844209776</v>
      </c>
      <c r="C392" s="1723">
        <v>35.599519906920001</v>
      </c>
      <c r="D392" s="1723">
        <v>14.597725061430987</v>
      </c>
      <c r="G392" s="2316"/>
      <c r="H392" s="2316"/>
      <c r="I392" s="2316"/>
      <c r="J392" s="2316"/>
      <c r="K392" s="2316"/>
      <c r="L392" s="2316"/>
      <c r="M392" s="2316"/>
      <c r="N392" s="2316"/>
      <c r="O392" s="2316"/>
      <c r="P392" s="2316"/>
    </row>
    <row r="393" spans="1:16">
      <c r="A393" s="1466" t="s">
        <v>614</v>
      </c>
      <c r="B393" s="1776">
        <v>6.3357106065055149</v>
      </c>
      <c r="C393" s="1776">
        <v>28.905225422400004</v>
      </c>
      <c r="D393" s="1776">
        <v>14.141678703584157</v>
      </c>
      <c r="G393" s="2316"/>
      <c r="H393" s="2316"/>
      <c r="I393" s="2316"/>
      <c r="J393" s="2316"/>
      <c r="K393" s="2316"/>
      <c r="L393" s="2316"/>
      <c r="M393" s="2316"/>
      <c r="N393" s="2316"/>
      <c r="O393" s="2316"/>
      <c r="P393" s="2316"/>
    </row>
    <row r="394" spans="1:16">
      <c r="A394" s="1466" t="s">
        <v>615</v>
      </c>
      <c r="B394" s="1776">
        <v>6.2033019799712514</v>
      </c>
      <c r="C394" s="1776">
        <v>26.399645330040002</v>
      </c>
      <c r="D394" s="1776">
        <v>14.450181820303333</v>
      </c>
      <c r="G394" s="2316"/>
      <c r="H394" s="2316"/>
      <c r="I394" s="2316"/>
      <c r="J394" s="2316"/>
      <c r="K394" s="2316"/>
      <c r="L394" s="2316"/>
      <c r="M394" s="2316"/>
      <c r="N394" s="2316"/>
      <c r="O394" s="2316"/>
      <c r="P394" s="2316"/>
    </row>
    <row r="395" spans="1:16">
      <c r="A395" s="1466" t="s">
        <v>616</v>
      </c>
      <c r="B395" s="1723">
        <v>5.3878792901285903</v>
      </c>
      <c r="C395" s="1723">
        <v>37.321344000000003</v>
      </c>
      <c r="D395" s="1723">
        <v>12.327413100840966</v>
      </c>
      <c r="G395" s="2316"/>
      <c r="H395" s="2316"/>
      <c r="I395" s="2316"/>
      <c r="J395" s="2316"/>
      <c r="K395" s="2316"/>
      <c r="L395" s="2316"/>
      <c r="M395" s="2316"/>
      <c r="N395" s="2316"/>
      <c r="O395" s="2316"/>
      <c r="P395" s="2316"/>
    </row>
    <row r="396" spans="1:16">
      <c r="A396" s="1466" t="s">
        <v>617</v>
      </c>
      <c r="B396" s="1723">
        <v>5.6689425316821875</v>
      </c>
      <c r="C396" s="1723">
        <v>24.103368000000003</v>
      </c>
      <c r="D396" s="1723">
        <v>11.888937501315667</v>
      </c>
      <c r="G396" s="2316"/>
      <c r="H396" s="2316"/>
      <c r="I396" s="2316"/>
      <c r="J396" s="2316"/>
      <c r="K396" s="2316"/>
      <c r="L396" s="2316"/>
      <c r="M396" s="2316"/>
      <c r="N396" s="2316"/>
      <c r="O396" s="2316"/>
      <c r="P396" s="2316"/>
    </row>
    <row r="397" spans="1:16">
      <c r="A397" s="1549" t="s">
        <v>618</v>
      </c>
      <c r="B397" s="1725">
        <v>6.0071860781417117</v>
      </c>
      <c r="C397" s="1725">
        <v>28.768536000000005</v>
      </c>
      <c r="D397" s="1725">
        <v>12.204348581662259</v>
      </c>
      <c r="G397" s="2316"/>
      <c r="H397" s="2316"/>
      <c r="I397" s="2316"/>
      <c r="J397" s="2316"/>
      <c r="K397" s="2316"/>
      <c r="L397" s="2316"/>
      <c r="M397" s="2343"/>
      <c r="N397" s="2316"/>
      <c r="O397" s="2316"/>
      <c r="P397" s="2316"/>
    </row>
    <row r="398" spans="1:16">
      <c r="A398" s="1736" t="s">
        <v>2079</v>
      </c>
      <c r="C398" s="1690"/>
      <c r="G398" s="2316"/>
      <c r="H398" s="2316"/>
      <c r="I398" s="2316"/>
      <c r="J398" s="2316"/>
      <c r="K398" s="2316"/>
      <c r="L398" s="2316"/>
      <c r="M398" s="2343"/>
      <c r="N398" s="2316"/>
      <c r="O398" s="2316"/>
      <c r="P398" s="2316"/>
    </row>
    <row r="399" spans="1:16" ht="15" customHeight="1">
      <c r="A399" s="1779" t="s">
        <v>2110</v>
      </c>
      <c r="C399" s="1690"/>
      <c r="G399" s="2316"/>
      <c r="H399" s="2316"/>
      <c r="I399" s="2316"/>
      <c r="J399" s="2316"/>
      <c r="K399" s="2316"/>
      <c r="L399" s="2316"/>
      <c r="M399" s="2316"/>
      <c r="N399" s="2316"/>
      <c r="O399" s="2316"/>
      <c r="P399" s="2316"/>
    </row>
    <row r="400" spans="1:16" ht="15" customHeight="1">
      <c r="A400" s="1742"/>
      <c r="C400" s="1690"/>
      <c r="G400" s="2316"/>
      <c r="H400" s="2316"/>
      <c r="I400" s="2316"/>
      <c r="J400" s="2316"/>
      <c r="K400" s="2316"/>
      <c r="L400" s="2316"/>
      <c r="M400" s="2316"/>
      <c r="N400" s="2316"/>
      <c r="O400" s="2316"/>
      <c r="P400" s="2316"/>
    </row>
    <row r="401" spans="1:16" ht="15.75" customHeight="1">
      <c r="A401" s="1479" t="s">
        <v>2115</v>
      </c>
      <c r="B401" s="1693"/>
      <c r="C401" s="1693"/>
      <c r="D401" s="1693"/>
      <c r="E401" s="1693"/>
      <c r="G401" s="2316"/>
      <c r="H401" s="2316"/>
      <c r="I401" s="2316"/>
      <c r="J401" s="2316"/>
      <c r="K401" s="2316"/>
      <c r="L401" s="2316"/>
      <c r="M401" s="2316"/>
      <c r="N401" s="2316"/>
      <c r="O401" s="2316"/>
      <c r="P401" s="2316"/>
    </row>
    <row r="402" spans="1:16">
      <c r="A402" s="1778" t="s">
        <v>2108</v>
      </c>
      <c r="C402" s="1690"/>
      <c r="G402" s="2316"/>
      <c r="H402" s="2316"/>
      <c r="I402" s="2316"/>
      <c r="J402" s="2316"/>
      <c r="K402" s="2316"/>
      <c r="L402" s="2316"/>
      <c r="M402" s="2316"/>
      <c r="N402" s="2316"/>
      <c r="O402" s="2316"/>
      <c r="P402" s="2316"/>
    </row>
    <row r="403" spans="1:16" ht="25.5">
      <c r="A403" s="1733" t="s">
        <v>605</v>
      </c>
      <c r="B403" s="1463" t="s">
        <v>1816</v>
      </c>
      <c r="C403" s="1761" t="s">
        <v>2112</v>
      </c>
      <c r="D403" s="1761" t="s">
        <v>2104</v>
      </c>
      <c r="G403" s="2316"/>
      <c r="H403" s="2316"/>
      <c r="I403" s="2316"/>
      <c r="J403" s="2316"/>
      <c r="K403" s="2316"/>
      <c r="L403" s="2316"/>
      <c r="M403" s="2316"/>
      <c r="N403" s="2316"/>
      <c r="O403" s="2316"/>
      <c r="P403" s="2316"/>
    </row>
    <row r="404" spans="1:16">
      <c r="A404" s="1466" t="s">
        <v>607</v>
      </c>
      <c r="B404" s="1723">
        <v>7.8726551684274977</v>
      </c>
      <c r="C404" s="1723">
        <v>26.997136276320003</v>
      </c>
      <c r="D404" s="1723">
        <v>13.259696552845549</v>
      </c>
      <c r="G404" s="2316"/>
      <c r="H404" s="2316"/>
      <c r="I404" s="2316"/>
      <c r="J404" s="2316"/>
      <c r="K404" s="2316"/>
      <c r="L404" s="2316"/>
      <c r="M404" s="2316"/>
      <c r="N404" s="2316"/>
      <c r="O404" s="2316"/>
      <c r="P404" s="2316"/>
    </row>
    <row r="405" spans="1:16">
      <c r="A405" s="1466" t="s">
        <v>608</v>
      </c>
      <c r="B405" s="1723">
        <v>9.7351626259820918</v>
      </c>
      <c r="C405" s="1723">
        <v>32.075406000000001</v>
      </c>
      <c r="D405" s="1723">
        <v>15.96298557083138</v>
      </c>
      <c r="G405" s="2316"/>
      <c r="H405" s="2316"/>
      <c r="I405" s="2316"/>
      <c r="J405" s="2316"/>
      <c r="K405" s="2316"/>
      <c r="L405" s="2316"/>
      <c r="M405" s="2316"/>
      <c r="N405" s="2316"/>
      <c r="O405" s="2316"/>
      <c r="P405" s="2316"/>
    </row>
    <row r="406" spans="1:16">
      <c r="A406" s="1466" t="s">
        <v>609</v>
      </c>
      <c r="B406" s="1723">
        <v>10.51423226439854</v>
      </c>
      <c r="C406" s="1723">
        <v>34.296361621560003</v>
      </c>
      <c r="D406" s="1723">
        <v>17.926101044478003</v>
      </c>
      <c r="G406" s="2316"/>
      <c r="H406" s="2316"/>
      <c r="I406" s="2316"/>
      <c r="J406" s="2316"/>
      <c r="K406" s="2316"/>
      <c r="L406" s="2316"/>
      <c r="M406" s="2316"/>
      <c r="N406" s="2316"/>
      <c r="O406" s="2316"/>
      <c r="P406" s="2316"/>
    </row>
    <row r="407" spans="1:16">
      <c r="A407" s="1466" t="s">
        <v>610</v>
      </c>
      <c r="B407" s="1723">
        <v>6.6887015621124988</v>
      </c>
      <c r="C407" s="1723">
        <v>33.302018124539998</v>
      </c>
      <c r="D407" s="1723">
        <v>14.066338831773601</v>
      </c>
      <c r="F407" s="2325"/>
      <c r="G407" s="2316"/>
      <c r="H407" s="2316"/>
      <c r="I407" s="2316"/>
      <c r="J407" s="2316"/>
      <c r="K407" s="2316"/>
      <c r="L407" s="2316"/>
      <c r="M407" s="2316"/>
      <c r="N407" s="2316"/>
      <c r="O407" s="2316"/>
      <c r="P407" s="2316"/>
    </row>
    <row r="408" spans="1:16">
      <c r="A408" s="1466" t="s">
        <v>611</v>
      </c>
      <c r="B408" s="1723">
        <v>6.9855730978479817</v>
      </c>
      <c r="C408" s="1723">
        <v>26.29721013228</v>
      </c>
      <c r="D408" s="1723">
        <v>13.318646012355485</v>
      </c>
      <c r="G408" s="2316"/>
      <c r="H408" s="2316"/>
      <c r="I408" s="2316"/>
      <c r="J408" s="2316"/>
      <c r="K408" s="2316"/>
      <c r="L408" s="2316"/>
      <c r="M408" s="2316"/>
      <c r="N408" s="2316"/>
      <c r="O408" s="2316"/>
      <c r="P408" s="2316"/>
    </row>
    <row r="409" spans="1:16">
      <c r="A409" s="1466" t="s">
        <v>612</v>
      </c>
      <c r="B409" s="1723">
        <v>6.9037588491271027</v>
      </c>
      <c r="C409" s="1723">
        <v>27.297104068440003</v>
      </c>
      <c r="D409" s="1723">
        <v>13.453197720342002</v>
      </c>
      <c r="F409" s="2346"/>
      <c r="G409" s="2347"/>
      <c r="H409" s="2347"/>
      <c r="I409" s="2316"/>
      <c r="J409" s="2316"/>
      <c r="K409" s="2316"/>
      <c r="L409" s="2316"/>
      <c r="M409" s="2316"/>
      <c r="N409" s="2316"/>
      <c r="O409" s="2316"/>
      <c r="P409" s="2316"/>
    </row>
    <row r="410" spans="1:16">
      <c r="A410" s="1466" t="s">
        <v>613</v>
      </c>
      <c r="B410" s="1723">
        <v>7.863056380097448</v>
      </c>
      <c r="C410" s="1723">
        <v>33.699546654659997</v>
      </c>
      <c r="D410" s="1723">
        <v>14.092449216501775</v>
      </c>
      <c r="G410" s="2316"/>
      <c r="H410" s="2316"/>
      <c r="I410" s="2316"/>
      <c r="J410" s="2316"/>
      <c r="K410" s="2316"/>
      <c r="L410" s="2316"/>
      <c r="M410" s="2316"/>
      <c r="N410" s="2316"/>
      <c r="O410" s="2316"/>
      <c r="P410" s="2316"/>
    </row>
    <row r="411" spans="1:16">
      <c r="A411" s="1466" t="s">
        <v>614</v>
      </c>
      <c r="B411" s="1723">
        <v>7.3437742478557198</v>
      </c>
      <c r="C411" s="1723">
        <v>24.599668010040002</v>
      </c>
      <c r="D411" s="1723">
        <v>13.720149614879276</v>
      </c>
      <c r="G411" s="2316"/>
      <c r="H411" s="2316"/>
      <c r="I411" s="2316"/>
      <c r="J411" s="2316"/>
      <c r="K411" s="2316"/>
      <c r="L411" s="2316"/>
      <c r="M411" s="2316"/>
      <c r="N411" s="2316"/>
      <c r="O411" s="2316"/>
      <c r="P411" s="2316"/>
    </row>
    <row r="412" spans="1:16">
      <c r="A412" s="1466" t="s">
        <v>615</v>
      </c>
      <c r="B412" s="1723">
        <v>7.9765875115388951</v>
      </c>
      <c r="C412" s="1723">
        <v>24.880896000000003</v>
      </c>
      <c r="D412" s="1723">
        <v>14.677180000407002</v>
      </c>
      <c r="G412" s="2316"/>
      <c r="H412" s="2316"/>
      <c r="I412" s="2316"/>
      <c r="J412" s="2316"/>
      <c r="K412" s="2316"/>
      <c r="L412" s="2316"/>
      <c r="M412" s="2316"/>
      <c r="N412" s="2316"/>
      <c r="O412" s="2316"/>
      <c r="P412" s="2316"/>
    </row>
    <row r="413" spans="1:16">
      <c r="A413" s="1466" t="s">
        <v>616</v>
      </c>
      <c r="B413" s="1723">
        <v>6.3720229321205855</v>
      </c>
      <c r="C413" s="1723">
        <v>37.599492979080004</v>
      </c>
      <c r="D413" s="1723">
        <v>11.928609876678388</v>
      </c>
      <c r="G413" s="2316"/>
      <c r="H413" s="2316"/>
      <c r="I413" s="2316"/>
      <c r="J413" s="2316"/>
      <c r="K413" s="2316"/>
      <c r="L413" s="2316"/>
      <c r="M413" s="2316"/>
      <c r="N413" s="2316"/>
      <c r="O413" s="2316"/>
      <c r="P413" s="2316"/>
    </row>
    <row r="414" spans="1:16">
      <c r="A414" s="1466" t="s">
        <v>617</v>
      </c>
      <c r="B414" s="1723">
        <v>7.674002467579184</v>
      </c>
      <c r="C414" s="1723">
        <v>24.297750000000001</v>
      </c>
      <c r="D414" s="1723">
        <v>13.258710594729001</v>
      </c>
      <c r="G414" s="2316"/>
      <c r="H414" s="2316"/>
      <c r="I414" s="2316"/>
      <c r="J414" s="2316"/>
      <c r="K414" s="2316"/>
      <c r="L414" s="2316"/>
      <c r="M414" s="2316"/>
      <c r="N414" s="2316"/>
      <c r="O414" s="2316"/>
      <c r="P414" s="2316"/>
    </row>
    <row r="415" spans="1:16">
      <c r="A415" s="1549" t="s">
        <v>618</v>
      </c>
      <c r="B415" s="1725">
        <v>7.9718298237370178</v>
      </c>
      <c r="C415" s="1725">
        <v>27.4996297422</v>
      </c>
      <c r="D415" s="1725">
        <v>14.165007878646289</v>
      </c>
      <c r="G415" s="2316"/>
      <c r="H415" s="2316"/>
      <c r="I415" s="2316"/>
      <c r="J415" s="2316"/>
      <c r="K415" s="2316"/>
      <c r="L415" s="2316"/>
      <c r="M415" s="2316"/>
      <c r="N415" s="2316"/>
      <c r="O415" s="2316"/>
      <c r="P415" s="2316"/>
    </row>
    <row r="416" spans="1:16">
      <c r="A416" s="1736" t="s">
        <v>2079</v>
      </c>
      <c r="C416" s="1690"/>
      <c r="G416" s="2316"/>
      <c r="H416" s="2316"/>
      <c r="I416" s="2316"/>
      <c r="J416" s="2316"/>
      <c r="K416" s="2316"/>
      <c r="L416" s="2316"/>
      <c r="M416" s="2316"/>
      <c r="N416" s="2316"/>
      <c r="O416" s="2316"/>
      <c r="P416" s="2316"/>
    </row>
    <row r="417" spans="1:16" ht="12.75" customHeight="1">
      <c r="A417" s="1779" t="s">
        <v>2110</v>
      </c>
      <c r="C417" s="1690"/>
      <c r="G417" s="2316"/>
      <c r="H417" s="2316"/>
      <c r="I417" s="2316"/>
      <c r="J417" s="2316"/>
      <c r="K417" s="2316"/>
      <c r="L417" s="2316"/>
      <c r="M417" s="2316"/>
      <c r="N417" s="2316"/>
      <c r="O417" s="2316"/>
      <c r="P417" s="2316"/>
    </row>
    <row r="418" spans="1:16">
      <c r="A418" s="1742"/>
      <c r="C418" s="1690"/>
      <c r="G418" s="2316"/>
      <c r="H418" s="2316"/>
      <c r="I418" s="2316"/>
      <c r="J418" s="2316"/>
      <c r="K418" s="2316"/>
      <c r="L418" s="2316"/>
      <c r="M418" s="2316"/>
      <c r="N418" s="2316"/>
      <c r="O418" s="2316"/>
      <c r="P418" s="2316"/>
    </row>
    <row r="419" spans="1:16">
      <c r="A419" s="1479" t="s">
        <v>2116</v>
      </c>
      <c r="B419" s="1693"/>
      <c r="C419" s="1693"/>
      <c r="D419" s="1693"/>
      <c r="E419" s="1693"/>
      <c r="G419" s="2316"/>
      <c r="H419" s="2316"/>
      <c r="I419" s="2316"/>
      <c r="J419" s="2316"/>
      <c r="K419" s="2316"/>
      <c r="L419" s="2316"/>
      <c r="M419" s="2316"/>
      <c r="N419" s="2316"/>
      <c r="O419" s="2316"/>
      <c r="P419" s="2316"/>
    </row>
    <row r="420" spans="1:16" ht="15.75">
      <c r="A420" s="1765" t="s">
        <v>2117</v>
      </c>
      <c r="B420" s="1781"/>
      <c r="C420" s="1781"/>
      <c r="D420" s="1781"/>
      <c r="E420" s="1731"/>
      <c r="G420" s="2316"/>
      <c r="H420" s="2316"/>
      <c r="I420" s="2316"/>
      <c r="J420" s="2316"/>
      <c r="K420" s="2316"/>
      <c r="L420" s="2316"/>
      <c r="M420" s="2316"/>
      <c r="N420" s="2316"/>
      <c r="O420" s="2316"/>
      <c r="P420" s="2316"/>
    </row>
    <row r="421" spans="1:16">
      <c r="A421" s="1733" t="s">
        <v>605</v>
      </c>
      <c r="B421" s="1761" t="s">
        <v>1513</v>
      </c>
      <c r="C421" s="1761" t="s">
        <v>1514</v>
      </c>
      <c r="G421" s="2316"/>
      <c r="H421" s="2316"/>
      <c r="I421" s="2316"/>
      <c r="J421" s="2316"/>
      <c r="K421" s="2316"/>
      <c r="L421" s="2316"/>
      <c r="M421" s="2316"/>
      <c r="N421" s="2316"/>
      <c r="O421" s="2316"/>
      <c r="P421" s="2316"/>
    </row>
    <row r="422" spans="1:16">
      <c r="A422" s="1466" t="s">
        <v>607</v>
      </c>
      <c r="B422" s="1723">
        <v>8.2967741935483854</v>
      </c>
      <c r="C422" s="1723">
        <v>8.7903225806451619</v>
      </c>
      <c r="G422" s="2316"/>
      <c r="H422" s="2316"/>
      <c r="I422" s="2316"/>
      <c r="J422" s="2316"/>
      <c r="K422" s="2316"/>
      <c r="L422" s="2316"/>
      <c r="M422" s="2316"/>
      <c r="N422" s="2316"/>
      <c r="O422" s="2316"/>
      <c r="P422" s="2316"/>
    </row>
    <row r="423" spans="1:16">
      <c r="A423" s="1466" t="s">
        <v>608</v>
      </c>
      <c r="B423" s="1723">
        <v>8.9655172413793096</v>
      </c>
      <c r="C423" s="1723">
        <v>9.4655172413793096</v>
      </c>
      <c r="G423" s="2316"/>
      <c r="H423" s="2316"/>
      <c r="I423" s="2316"/>
      <c r="J423" s="2316"/>
      <c r="K423" s="2316"/>
      <c r="L423" s="2316"/>
      <c r="M423" s="2316"/>
      <c r="N423" s="2316"/>
      <c r="O423" s="2316"/>
      <c r="P423" s="2316"/>
    </row>
    <row r="424" spans="1:16">
      <c r="A424" s="1466" t="s">
        <v>609</v>
      </c>
      <c r="B424" s="1723">
        <v>9.3000000000000007</v>
      </c>
      <c r="C424" s="1723">
        <v>10.087096774193549</v>
      </c>
      <c r="G424" s="2316"/>
      <c r="H424" s="2316"/>
      <c r="I424" s="2316"/>
      <c r="J424" s="2316"/>
      <c r="K424" s="2316"/>
      <c r="L424" s="2316"/>
      <c r="M424" s="2316"/>
      <c r="N424" s="2316"/>
      <c r="O424" s="2316"/>
      <c r="P424" s="2316"/>
    </row>
    <row r="425" spans="1:16">
      <c r="A425" s="1466" t="s">
        <v>610</v>
      </c>
      <c r="B425" s="1723">
        <v>8.8000000000000007</v>
      </c>
      <c r="C425" s="1723">
        <v>10.586666666666668</v>
      </c>
      <c r="G425" s="2316"/>
      <c r="H425" s="2316"/>
      <c r="I425" s="2316"/>
      <c r="J425" s="2316"/>
      <c r="K425" s="2316"/>
      <c r="L425" s="2316"/>
      <c r="M425" s="2316"/>
      <c r="N425" s="2316"/>
      <c r="O425" s="2316"/>
      <c r="P425" s="2316"/>
    </row>
    <row r="426" spans="1:16">
      <c r="A426" s="1466" t="s">
        <v>611</v>
      </c>
      <c r="B426" s="1723">
        <v>10.893548387096772</v>
      </c>
      <c r="C426" s="1723">
        <v>11.235483870967744</v>
      </c>
      <c r="G426" s="2316"/>
      <c r="H426" s="2316"/>
      <c r="I426" s="2316"/>
      <c r="J426" s="2316"/>
      <c r="K426" s="2316"/>
      <c r="L426" s="2316"/>
      <c r="M426" s="2316"/>
      <c r="N426" s="2316"/>
      <c r="O426" s="2316"/>
      <c r="P426" s="2316"/>
    </row>
    <row r="427" spans="1:16">
      <c r="A427" s="1466" t="s">
        <v>612</v>
      </c>
      <c r="B427" s="1723">
        <v>11.143333333333334</v>
      </c>
      <c r="C427" s="1723">
        <v>11.503333333333334</v>
      </c>
      <c r="G427" s="2316"/>
      <c r="H427" s="2316"/>
      <c r="I427" s="2316"/>
      <c r="J427" s="2316"/>
      <c r="K427" s="2316"/>
      <c r="L427" s="2316"/>
      <c r="M427" s="2316"/>
      <c r="N427" s="2316"/>
      <c r="O427" s="2316"/>
      <c r="P427" s="2316"/>
    </row>
    <row r="428" spans="1:16">
      <c r="A428" s="1466" t="s">
        <v>613</v>
      </c>
      <c r="B428" s="1723">
        <v>10.483870967741938</v>
      </c>
      <c r="C428" s="1723">
        <v>11.100000000000001</v>
      </c>
      <c r="G428" s="2316"/>
      <c r="H428" s="2316"/>
      <c r="I428" s="2316"/>
      <c r="J428" s="2316"/>
      <c r="K428" s="2316"/>
      <c r="L428" s="2316"/>
      <c r="M428" s="2316"/>
      <c r="N428" s="2316"/>
      <c r="O428" s="2316"/>
      <c r="P428" s="2316"/>
    </row>
    <row r="429" spans="1:16">
      <c r="A429" s="1466" t="s">
        <v>614</v>
      </c>
      <c r="B429" s="1723">
        <v>10.406451612903222</v>
      </c>
      <c r="C429" s="1723">
        <v>10.883870967741936</v>
      </c>
      <c r="G429" s="2316"/>
      <c r="H429" s="2316"/>
      <c r="I429" s="2316"/>
      <c r="J429" s="2316"/>
      <c r="K429" s="2316"/>
      <c r="L429" s="2316"/>
      <c r="M429" s="2316"/>
      <c r="N429" s="2316"/>
      <c r="O429" s="2316"/>
      <c r="P429" s="2316"/>
    </row>
    <row r="430" spans="1:16">
      <c r="A430" s="1466" t="s">
        <v>615</v>
      </c>
      <c r="B430" s="1723">
        <v>9.8333333333333357</v>
      </c>
      <c r="C430" s="1723">
        <v>10.276666666666667</v>
      </c>
      <c r="G430" s="2316"/>
      <c r="H430" s="2316"/>
      <c r="I430" s="2316"/>
      <c r="J430" s="2316"/>
      <c r="K430" s="2316"/>
      <c r="L430" s="2316"/>
      <c r="M430" s="2316"/>
      <c r="N430" s="2316"/>
      <c r="O430" s="2316"/>
      <c r="P430" s="2316"/>
    </row>
    <row r="431" spans="1:16">
      <c r="A431" s="1466" t="s">
        <v>616</v>
      </c>
      <c r="B431" s="1723">
        <v>9.5935483870967726</v>
      </c>
      <c r="C431" s="1723">
        <v>9.880645161290321</v>
      </c>
      <c r="G431" s="2316"/>
      <c r="H431" s="2316"/>
      <c r="I431" s="2316"/>
      <c r="J431" s="2316"/>
      <c r="K431" s="2316"/>
      <c r="L431" s="2316"/>
      <c r="M431" s="2316"/>
      <c r="N431" s="2316"/>
      <c r="O431" s="2316"/>
      <c r="P431" s="2316"/>
    </row>
    <row r="432" spans="1:16">
      <c r="A432" s="1466" t="s">
        <v>617</v>
      </c>
      <c r="B432" s="1723">
        <v>8.2033333333333331</v>
      </c>
      <c r="C432" s="1723">
        <v>9.1099999999999977</v>
      </c>
      <c r="G432" s="2316"/>
      <c r="H432" s="2316"/>
      <c r="I432" s="2316"/>
      <c r="J432" s="2316"/>
      <c r="K432" s="2316"/>
      <c r="L432" s="2316"/>
      <c r="M432" s="2316"/>
      <c r="N432" s="2316"/>
      <c r="O432" s="2316"/>
      <c r="P432" s="2316"/>
    </row>
    <row r="433" spans="1:16">
      <c r="A433" s="1466" t="s">
        <v>618</v>
      </c>
      <c r="B433" s="1725">
        <v>7.6133333333333342</v>
      </c>
      <c r="C433" s="1725">
        <v>8.5193548387096776</v>
      </c>
      <c r="D433" s="1738"/>
      <c r="E433" s="1738"/>
      <c r="G433" s="2316"/>
      <c r="H433" s="2316"/>
      <c r="I433" s="2316"/>
      <c r="J433" s="2316"/>
      <c r="K433" s="2316"/>
      <c r="L433" s="2316"/>
      <c r="M433" s="2316"/>
      <c r="N433" s="2316"/>
      <c r="O433" s="2316"/>
      <c r="P433" s="2316"/>
    </row>
    <row r="434" spans="1:16">
      <c r="A434" s="1736" t="s">
        <v>2079</v>
      </c>
      <c r="C434" s="1690"/>
      <c r="D434" s="1738"/>
      <c r="E434" s="1738"/>
      <c r="G434" s="2316"/>
      <c r="H434" s="2316"/>
      <c r="I434" s="2316"/>
      <c r="J434" s="2316"/>
      <c r="K434" s="2316"/>
      <c r="L434" s="2316"/>
      <c r="M434" s="2316"/>
      <c r="N434" s="2316"/>
      <c r="O434" s="2316"/>
      <c r="P434" s="2316"/>
    </row>
    <row r="435" spans="1:16">
      <c r="A435" s="1742"/>
      <c r="C435" s="1690"/>
      <c r="D435" s="1738"/>
      <c r="E435" s="1738"/>
      <c r="G435" s="2316"/>
      <c r="H435" s="2316"/>
      <c r="I435" s="2316"/>
      <c r="J435" s="2316"/>
      <c r="K435" s="2316"/>
      <c r="L435" s="2316"/>
      <c r="M435" s="2316"/>
      <c r="N435" s="2316"/>
      <c r="O435" s="2316"/>
      <c r="P435" s="2316"/>
    </row>
    <row r="436" spans="1:16">
      <c r="A436" s="1479" t="s">
        <v>2118</v>
      </c>
      <c r="B436" s="1694"/>
      <c r="C436" s="1695"/>
      <c r="D436" s="1694"/>
      <c r="E436" s="1694"/>
      <c r="G436" s="2316"/>
      <c r="H436" s="2316"/>
      <c r="I436" s="2316"/>
      <c r="J436" s="2316"/>
      <c r="K436" s="2316"/>
      <c r="L436" s="2316"/>
      <c r="M436" s="2316"/>
      <c r="N436" s="2316"/>
      <c r="O436" s="2316"/>
      <c r="P436" s="2316"/>
    </row>
    <row r="437" spans="1:16">
      <c r="A437" s="1765" t="s">
        <v>2119</v>
      </c>
      <c r="G437" s="2316"/>
      <c r="H437" s="2316"/>
      <c r="I437" s="2316"/>
      <c r="J437" s="2316"/>
      <c r="K437" s="2316"/>
      <c r="L437" s="2316"/>
      <c r="M437" s="2316"/>
      <c r="N437" s="2316"/>
      <c r="O437" s="2316"/>
      <c r="P437" s="2316"/>
    </row>
    <row r="438" spans="1:16">
      <c r="A438" s="1782" t="s">
        <v>605</v>
      </c>
      <c r="B438" s="1698" t="s">
        <v>1513</v>
      </c>
      <c r="C438" s="1698" t="s">
        <v>1514</v>
      </c>
      <c r="D438" s="1698" t="s">
        <v>18</v>
      </c>
      <c r="E438" s="1698" t="s">
        <v>2085</v>
      </c>
      <c r="G438" s="2316"/>
      <c r="H438" s="2316"/>
      <c r="I438" s="2316"/>
      <c r="J438" s="2316"/>
      <c r="K438" s="2316"/>
      <c r="L438" s="2316"/>
      <c r="M438" s="2316"/>
      <c r="N438" s="2316"/>
      <c r="O438" s="2316"/>
      <c r="P438" s="2316"/>
    </row>
    <row r="439" spans="1:16">
      <c r="A439" s="1783" t="s">
        <v>607</v>
      </c>
      <c r="B439" s="1784">
        <v>4210.8249327956983</v>
      </c>
      <c r="C439" s="1784">
        <v>4487.6035965888032</v>
      </c>
      <c r="D439" s="1784">
        <v>4605.1822580645157</v>
      </c>
      <c r="E439" s="1784">
        <v>3153.3840725806449</v>
      </c>
      <c r="G439" s="2316"/>
      <c r="H439" s="2316"/>
      <c r="I439" s="2316"/>
      <c r="J439" s="2316"/>
      <c r="K439" s="2316"/>
      <c r="L439" s="2316"/>
      <c r="M439" s="2316"/>
      <c r="N439" s="2316"/>
      <c r="O439" s="2316"/>
      <c r="P439" s="2316"/>
    </row>
    <row r="440" spans="1:16">
      <c r="A440" s="1703" t="s">
        <v>608</v>
      </c>
      <c r="B440" s="1784">
        <v>5136.9243534482757</v>
      </c>
      <c r="C440" s="1784">
        <v>5313.1612707535132</v>
      </c>
      <c r="D440" s="1784">
        <v>5363.3995689655167</v>
      </c>
      <c r="E440" s="1784">
        <v>3940.5375718390796</v>
      </c>
      <c r="G440" s="2316"/>
      <c r="H440" s="2316"/>
      <c r="I440" s="2316"/>
      <c r="J440" s="2316"/>
      <c r="K440" s="2316"/>
      <c r="L440" s="2316"/>
      <c r="M440" s="2316"/>
      <c r="N440" s="2316"/>
      <c r="O440" s="2316"/>
      <c r="P440" s="2316"/>
    </row>
    <row r="441" spans="1:16">
      <c r="A441" s="1703" t="s">
        <v>609</v>
      </c>
      <c r="B441" s="1784">
        <v>5804.0956317204291</v>
      </c>
      <c r="C441" s="1784">
        <v>6065.299372759855</v>
      </c>
      <c r="D441" s="1784">
        <v>5898.8336021505384</v>
      </c>
      <c r="E441" s="1784">
        <v>4596.614182795699</v>
      </c>
      <c r="G441" s="2316"/>
      <c r="H441" s="2316"/>
      <c r="I441" s="2316"/>
      <c r="J441" s="2316"/>
      <c r="K441" s="2316"/>
      <c r="L441" s="2316"/>
      <c r="M441" s="2316"/>
      <c r="N441" s="2316"/>
      <c r="O441" s="2316"/>
      <c r="P441" s="2316"/>
    </row>
    <row r="442" spans="1:16">
      <c r="A442" s="1703" t="s">
        <v>610</v>
      </c>
      <c r="B442" s="1784">
        <v>6075.3059375000021</v>
      </c>
      <c r="C442" s="1784">
        <v>6191.3299691358006</v>
      </c>
      <c r="D442" s="1784">
        <v>6079.9300925925927</v>
      </c>
      <c r="E442" s="1784">
        <v>5318.1831944444439</v>
      </c>
      <c r="G442" s="2316"/>
      <c r="H442" s="2316"/>
      <c r="I442" s="2316"/>
      <c r="J442" s="2316"/>
      <c r="K442" s="2316"/>
      <c r="L442" s="2316"/>
      <c r="M442" s="2316"/>
      <c r="N442" s="2316"/>
      <c r="O442" s="2316"/>
      <c r="P442" s="2316"/>
    </row>
    <row r="443" spans="1:16">
      <c r="A443" s="1703" t="s">
        <v>611</v>
      </c>
      <c r="B443" s="1784">
        <v>6908.8771169354823</v>
      </c>
      <c r="C443" s="1784">
        <v>6987.9685782556753</v>
      </c>
      <c r="D443" s="1784">
        <v>6911.7116935483873</v>
      </c>
      <c r="E443" s="1784">
        <v>6227.2487231182786</v>
      </c>
      <c r="G443" s="2316"/>
      <c r="H443" s="2316"/>
      <c r="I443" s="2316"/>
      <c r="J443" s="2316"/>
      <c r="K443" s="2316"/>
      <c r="L443" s="2316"/>
      <c r="M443" s="2316"/>
      <c r="N443" s="2316"/>
      <c r="O443" s="2316"/>
      <c r="P443" s="2316"/>
    </row>
    <row r="444" spans="1:16">
      <c r="A444" s="1703" t="s">
        <v>612</v>
      </c>
      <c r="B444" s="1784">
        <v>6739.9592057291657</v>
      </c>
      <c r="C444" s="1784">
        <v>6997.0255511463847</v>
      </c>
      <c r="D444" s="1784">
        <v>6788.184675925927</v>
      </c>
      <c r="E444" s="1784">
        <v>6049.3662499999991</v>
      </c>
      <c r="G444" s="2316"/>
      <c r="H444" s="2316"/>
      <c r="I444" s="2316"/>
      <c r="J444" s="2316"/>
      <c r="K444" s="2316"/>
      <c r="L444" s="2316"/>
      <c r="M444" s="2316"/>
      <c r="N444" s="2316"/>
      <c r="O444" s="2316"/>
      <c r="P444" s="2316"/>
    </row>
    <row r="445" spans="1:16">
      <c r="A445" s="1703" t="s">
        <v>613</v>
      </c>
      <c r="B445" s="1784">
        <v>6175.915860053763</v>
      </c>
      <c r="C445" s="1784">
        <v>6276.3470653082441</v>
      </c>
      <c r="D445" s="1784">
        <v>6002.8102807849455</v>
      </c>
      <c r="E445" s="1784">
        <v>5660.9320564516129</v>
      </c>
      <c r="G445" s="2316"/>
      <c r="H445" s="2316"/>
      <c r="I445" s="2316"/>
      <c r="J445" s="2316"/>
      <c r="K445" s="2316"/>
      <c r="L445" s="2316"/>
      <c r="M445" s="2316"/>
      <c r="N445" s="2316"/>
      <c r="O445" s="2316"/>
      <c r="P445" s="2316"/>
    </row>
    <row r="446" spans="1:16">
      <c r="A446" s="1703" t="s">
        <v>614</v>
      </c>
      <c r="B446" s="1784">
        <v>6214.1481854596777</v>
      </c>
      <c r="C446" s="1784">
        <v>6588.0665546379932</v>
      </c>
      <c r="D446" s="1784">
        <v>6395.6718421798396</v>
      </c>
      <c r="E446" s="1784">
        <v>4938.0379480286747</v>
      </c>
      <c r="G446" s="2316"/>
      <c r="H446" s="2316"/>
      <c r="I446" s="2316"/>
      <c r="J446" s="2316"/>
      <c r="K446" s="2316"/>
      <c r="L446" s="2316"/>
      <c r="M446" s="2316"/>
      <c r="N446" s="2316"/>
      <c r="O446" s="2316"/>
      <c r="P446" s="2316"/>
    </row>
    <row r="447" spans="1:16">
      <c r="A447" s="1703" t="s">
        <v>615</v>
      </c>
      <c r="B447" s="1784">
        <v>5867.8455556666668</v>
      </c>
      <c r="C447" s="1784">
        <v>6155.0987500740748</v>
      </c>
      <c r="D447" s="1784">
        <v>5960.7274536851864</v>
      </c>
      <c r="E447" s="1784">
        <v>4801.8304166666658</v>
      </c>
      <c r="G447" s="2316"/>
      <c r="H447" s="2316"/>
      <c r="I447" s="2316"/>
      <c r="J447" s="2316"/>
      <c r="K447" s="2316"/>
      <c r="L447" s="2316"/>
      <c r="M447" s="2316"/>
      <c r="N447" s="2316"/>
      <c r="O447" s="2316"/>
      <c r="P447" s="2316"/>
    </row>
    <row r="448" spans="1:16">
      <c r="A448" s="1703" t="s">
        <v>616</v>
      </c>
      <c r="B448" s="1784">
        <v>5411.1642964113835</v>
      </c>
      <c r="C448" s="1784">
        <v>5715.2961160861923</v>
      </c>
      <c r="D448" s="1784">
        <v>5587.6908602849462</v>
      </c>
      <c r="E448" s="1784">
        <v>4190.9025705645154</v>
      </c>
      <c r="G448" s="2316"/>
      <c r="H448" s="2316"/>
      <c r="I448" s="2316"/>
      <c r="J448" s="2316"/>
      <c r="K448" s="2316"/>
      <c r="L448" s="2316"/>
      <c r="M448" s="2316"/>
      <c r="N448" s="2316"/>
      <c r="O448" s="2316"/>
      <c r="P448" s="2316"/>
    </row>
    <row r="449" spans="1:16">
      <c r="A449" s="1703" t="s">
        <v>617</v>
      </c>
      <c r="B449" s="1784">
        <v>4076.783333444444</v>
      </c>
      <c r="C449" s="1784">
        <v>4525.9661574444435</v>
      </c>
      <c r="D449" s="1784">
        <v>4477.701180666666</v>
      </c>
      <c r="E449" s="1784">
        <v>3566.8440625000003</v>
      </c>
      <c r="G449" s="2316"/>
      <c r="H449" s="2316"/>
      <c r="I449" s="2316"/>
      <c r="J449" s="2316"/>
      <c r="K449" s="2316"/>
      <c r="L449" s="2316"/>
      <c r="M449" s="2316"/>
      <c r="N449" s="2316"/>
      <c r="O449" s="2316"/>
      <c r="P449" s="2316"/>
    </row>
    <row r="450" spans="1:16">
      <c r="A450" s="1711" t="s">
        <v>618</v>
      </c>
      <c r="B450" s="1785">
        <v>4097.5035281881719</v>
      </c>
      <c r="C450" s="1785">
        <v>4177.0922491397841</v>
      </c>
      <c r="D450" s="1785">
        <v>4029.8808871612905</v>
      </c>
      <c r="E450" s="1785">
        <v>3378.5472446236563</v>
      </c>
      <c r="G450" s="2316"/>
      <c r="H450" s="2316"/>
      <c r="I450" s="2316"/>
      <c r="J450" s="2316"/>
      <c r="K450" s="2316"/>
      <c r="L450" s="2316"/>
      <c r="M450" s="2316"/>
      <c r="N450" s="2316"/>
      <c r="O450" s="2316"/>
      <c r="P450" s="2316"/>
    </row>
    <row r="451" spans="1:16">
      <c r="A451" s="1736" t="s">
        <v>2079</v>
      </c>
      <c r="G451" s="2316"/>
      <c r="H451" s="2316"/>
      <c r="I451" s="2316"/>
      <c r="J451" s="2316"/>
      <c r="K451" s="2316"/>
      <c r="L451" s="2316"/>
      <c r="M451" s="2316"/>
      <c r="N451" s="2316"/>
      <c r="O451" s="2316"/>
      <c r="P451" s="2316"/>
    </row>
    <row r="452" spans="1:16">
      <c r="A452" s="1742"/>
      <c r="C452" s="1690"/>
      <c r="D452" s="1738"/>
      <c r="E452" s="1738"/>
      <c r="G452" s="2316"/>
      <c r="H452" s="2316"/>
      <c r="I452" s="2316"/>
      <c r="J452" s="2316"/>
      <c r="K452" s="2316"/>
      <c r="L452" s="2316"/>
      <c r="M452" s="2316"/>
      <c r="N452" s="2316"/>
      <c r="O452" s="2316"/>
      <c r="P452" s="2316"/>
    </row>
    <row r="453" spans="1:16">
      <c r="A453" s="1479" t="s">
        <v>2120</v>
      </c>
      <c r="D453" s="1738"/>
      <c r="E453" s="1738"/>
      <c r="G453" s="2316"/>
      <c r="H453" s="2316"/>
      <c r="I453" s="2316"/>
      <c r="J453" s="2316"/>
      <c r="K453" s="2316"/>
      <c r="L453" s="2316"/>
      <c r="M453" s="2316"/>
      <c r="N453" s="2316"/>
      <c r="O453" s="2316"/>
      <c r="P453" s="2316"/>
    </row>
    <row r="454" spans="1:16">
      <c r="A454" s="2179" t="s">
        <v>2062</v>
      </c>
      <c r="B454" s="2179"/>
      <c r="C454" s="2179"/>
      <c r="D454" s="1738"/>
      <c r="E454" s="1738"/>
      <c r="G454" s="2316"/>
      <c r="H454" s="2316"/>
      <c r="I454" s="2316"/>
      <c r="J454" s="2316"/>
      <c r="K454" s="2316"/>
      <c r="L454" s="2316"/>
      <c r="M454" s="2316"/>
      <c r="N454" s="2316"/>
      <c r="O454" s="2316"/>
      <c r="P454" s="2316"/>
    </row>
    <row r="455" spans="1:16">
      <c r="A455" s="1742"/>
      <c r="C455" s="1690"/>
      <c r="D455" s="1738"/>
      <c r="E455" s="1738"/>
      <c r="G455" s="2316"/>
      <c r="H455" s="2316"/>
      <c r="I455" s="2316"/>
      <c r="J455" s="2316"/>
      <c r="K455" s="2316"/>
      <c r="L455" s="2316"/>
      <c r="M455" s="2316"/>
      <c r="N455" s="2316"/>
      <c r="O455" s="2316"/>
      <c r="P455" s="2316"/>
    </row>
    <row r="456" spans="1:16">
      <c r="A456" s="1742"/>
      <c r="C456" s="1690"/>
      <c r="D456" s="1738"/>
      <c r="E456" s="1738"/>
      <c r="G456" s="2337" t="s">
        <v>1178</v>
      </c>
      <c r="H456" s="2316"/>
      <c r="I456" s="2316"/>
      <c r="J456" s="2316"/>
      <c r="K456" s="2316"/>
      <c r="L456" s="2316"/>
      <c r="M456" s="2316"/>
      <c r="N456" s="2316"/>
      <c r="O456" s="2316"/>
      <c r="P456" s="2316"/>
    </row>
    <row r="457" spans="1:16">
      <c r="A457" s="1742"/>
      <c r="C457" s="1690"/>
      <c r="D457" s="1738"/>
      <c r="E457" s="1738"/>
      <c r="G457" s="2337" t="s">
        <v>1179</v>
      </c>
      <c r="H457" s="2316"/>
      <c r="I457" s="2316"/>
      <c r="J457" s="2316"/>
      <c r="K457" s="2316"/>
      <c r="L457" s="2316"/>
      <c r="M457" s="2316"/>
      <c r="N457" s="2316"/>
      <c r="O457" s="2316"/>
      <c r="P457" s="2316"/>
    </row>
    <row r="458" spans="1:16">
      <c r="A458" s="1742"/>
      <c r="C458" s="1690"/>
      <c r="D458" s="1738"/>
      <c r="E458" s="1738"/>
      <c r="G458" s="2337" t="s">
        <v>1180</v>
      </c>
      <c r="H458" s="2316"/>
      <c r="I458" s="2316"/>
      <c r="J458" s="2316"/>
      <c r="K458" s="2316"/>
      <c r="L458" s="2316"/>
      <c r="M458" s="2316"/>
      <c r="N458" s="2316"/>
      <c r="O458" s="2316"/>
      <c r="P458" s="2316"/>
    </row>
    <row r="459" spans="1:16">
      <c r="A459" s="1742"/>
      <c r="C459" s="1690"/>
      <c r="D459" s="1738"/>
      <c r="E459" s="1738"/>
      <c r="G459" s="2337" t="s">
        <v>1181</v>
      </c>
      <c r="H459" s="2316"/>
      <c r="I459" s="2316"/>
      <c r="J459" s="2316"/>
      <c r="K459" s="2316"/>
      <c r="L459" s="2316"/>
      <c r="M459" s="2316"/>
      <c r="N459" s="2316"/>
      <c r="O459" s="2316"/>
      <c r="P459" s="2316"/>
    </row>
    <row r="460" spans="1:16">
      <c r="A460" s="1742"/>
      <c r="C460" s="1690"/>
      <c r="D460" s="1738"/>
      <c r="E460" s="1738"/>
      <c r="G460" s="2337" t="s">
        <v>611</v>
      </c>
      <c r="H460" s="2316"/>
      <c r="I460" s="2316"/>
      <c r="J460" s="2316"/>
      <c r="K460" s="2316"/>
      <c r="L460" s="2316"/>
      <c r="M460" s="2316"/>
      <c r="N460" s="2316"/>
      <c r="O460" s="2316"/>
      <c r="P460" s="2316"/>
    </row>
    <row r="461" spans="1:16">
      <c r="A461" s="1742"/>
      <c r="C461" s="1690"/>
      <c r="D461" s="1738"/>
      <c r="E461" s="1738"/>
      <c r="G461" s="2337" t="s">
        <v>1182</v>
      </c>
      <c r="H461" s="2316"/>
      <c r="I461" s="2316"/>
      <c r="J461" s="2316"/>
      <c r="K461" s="2316"/>
      <c r="L461" s="2316"/>
      <c r="M461" s="2316"/>
      <c r="N461" s="2316"/>
      <c r="O461" s="2316"/>
      <c r="P461" s="2316"/>
    </row>
    <row r="462" spans="1:16">
      <c r="A462" s="1742"/>
      <c r="C462" s="1690"/>
      <c r="D462" s="1738"/>
      <c r="E462" s="1738"/>
      <c r="G462" s="2337" t="s">
        <v>1183</v>
      </c>
      <c r="H462" s="2316"/>
      <c r="I462" s="2316"/>
      <c r="J462" s="2316"/>
      <c r="K462" s="2316"/>
      <c r="L462" s="2316"/>
      <c r="M462" s="2316"/>
      <c r="N462" s="2316"/>
      <c r="O462" s="2316"/>
      <c r="P462" s="2316"/>
    </row>
    <row r="463" spans="1:16">
      <c r="A463" s="1742"/>
      <c r="C463" s="1690"/>
      <c r="D463" s="1738"/>
      <c r="E463" s="1738"/>
      <c r="G463" s="2337" t="s">
        <v>1184</v>
      </c>
      <c r="H463" s="2316"/>
      <c r="I463" s="2316"/>
      <c r="J463" s="2316"/>
      <c r="K463" s="2316"/>
      <c r="L463" s="2316"/>
      <c r="M463" s="2316"/>
      <c r="N463" s="2316"/>
      <c r="O463" s="2316"/>
      <c r="P463" s="2316"/>
    </row>
    <row r="464" spans="1:16">
      <c r="A464" s="1742"/>
      <c r="C464" s="1690"/>
      <c r="D464" s="1738"/>
      <c r="E464" s="1738"/>
      <c r="G464" s="2337" t="s">
        <v>1185</v>
      </c>
      <c r="H464" s="2316"/>
      <c r="I464" s="2316"/>
      <c r="J464" s="2316"/>
      <c r="K464" s="2316"/>
      <c r="L464" s="2316"/>
      <c r="M464" s="2316"/>
      <c r="N464" s="2316"/>
      <c r="O464" s="2316"/>
      <c r="P464" s="2316"/>
    </row>
    <row r="465" spans="1:16">
      <c r="A465" s="1742"/>
      <c r="C465" s="1690"/>
      <c r="D465" s="1738"/>
      <c r="E465" s="1738"/>
      <c r="G465" s="2337" t="s">
        <v>1186</v>
      </c>
      <c r="H465" s="2316"/>
      <c r="I465" s="2316"/>
      <c r="J465" s="2316"/>
      <c r="K465" s="2316"/>
      <c r="L465" s="2316"/>
      <c r="M465" s="2316"/>
      <c r="N465" s="2316"/>
      <c r="O465" s="2316"/>
      <c r="P465" s="2316"/>
    </row>
    <row r="466" spans="1:16">
      <c r="A466" s="1742"/>
      <c r="C466" s="1690"/>
      <c r="D466" s="1738"/>
      <c r="E466" s="1738"/>
      <c r="G466" s="2337" t="s">
        <v>1187</v>
      </c>
      <c r="H466" s="2316"/>
      <c r="I466" s="2316"/>
      <c r="J466" s="2316"/>
      <c r="K466" s="2316"/>
      <c r="L466" s="2316"/>
      <c r="M466" s="2316"/>
      <c r="N466" s="2316"/>
      <c r="O466" s="2316"/>
      <c r="P466" s="2316"/>
    </row>
    <row r="467" spans="1:16">
      <c r="A467" s="1742"/>
      <c r="C467" s="1690"/>
      <c r="D467" s="1738"/>
      <c r="E467" s="1738"/>
      <c r="G467" s="2337" t="s">
        <v>1188</v>
      </c>
      <c r="H467" s="2316"/>
      <c r="I467" s="2316"/>
      <c r="J467" s="2316"/>
      <c r="K467" s="2316"/>
      <c r="L467" s="2316"/>
      <c r="M467" s="2316"/>
      <c r="N467" s="2316"/>
      <c r="O467" s="2316"/>
      <c r="P467" s="2316"/>
    </row>
    <row r="468" spans="1:16">
      <c r="A468" s="1727" t="s">
        <v>2079</v>
      </c>
      <c r="C468" s="1690"/>
      <c r="D468" s="1738"/>
      <c r="E468" s="1738"/>
      <c r="G468" s="2316"/>
      <c r="H468" s="2316"/>
      <c r="I468" s="2316"/>
      <c r="J468" s="2316"/>
      <c r="K468" s="2316"/>
      <c r="L468" s="2316"/>
      <c r="M468" s="2316"/>
      <c r="N468" s="2316"/>
      <c r="O468" s="2316"/>
      <c r="P468" s="2316"/>
    </row>
    <row r="469" spans="1:16">
      <c r="A469" s="1727"/>
      <c r="C469" s="1690"/>
      <c r="D469" s="1738"/>
      <c r="E469" s="1738"/>
      <c r="G469" s="2316"/>
      <c r="H469" s="2316"/>
      <c r="I469" s="2316"/>
      <c r="J469" s="2316"/>
      <c r="K469" s="2316"/>
      <c r="L469" s="2316"/>
      <c r="M469" s="2316"/>
      <c r="N469" s="2316"/>
      <c r="O469" s="2316"/>
      <c r="P469" s="2316"/>
    </row>
    <row r="470" spans="1:16" ht="15.75" customHeight="1">
      <c r="A470" s="1479" t="s">
        <v>2121</v>
      </c>
      <c r="B470" s="1693"/>
      <c r="C470" s="1693"/>
      <c r="D470" s="1693"/>
      <c r="E470" s="1693"/>
      <c r="G470" s="2316"/>
      <c r="H470" s="2316"/>
      <c r="I470" s="2316"/>
      <c r="J470" s="2316"/>
      <c r="K470" s="2316"/>
      <c r="L470" s="2316"/>
      <c r="M470" s="2316"/>
      <c r="N470" s="2316"/>
      <c r="O470" s="2316"/>
      <c r="P470" s="2316"/>
    </row>
    <row r="471" spans="1:16" ht="14.25" customHeight="1">
      <c r="A471" s="1765" t="s">
        <v>2119</v>
      </c>
      <c r="B471" s="1786"/>
      <c r="C471" s="1787"/>
      <c r="D471" s="1738"/>
      <c r="E471" s="1738"/>
      <c r="G471" s="2316"/>
      <c r="H471" s="2316"/>
      <c r="I471" s="2316"/>
      <c r="J471" s="2316"/>
      <c r="K471" s="2316"/>
      <c r="L471" s="2316"/>
      <c r="M471" s="2316"/>
      <c r="N471" s="2316"/>
      <c r="O471" s="2316"/>
      <c r="P471" s="2316"/>
    </row>
    <row r="472" spans="1:16">
      <c r="A472" s="1733" t="s">
        <v>605</v>
      </c>
      <c r="B472" s="1788" t="s">
        <v>1816</v>
      </c>
      <c r="C472" s="1788" t="s">
        <v>2122</v>
      </c>
      <c r="D472" s="1788" t="s">
        <v>2123</v>
      </c>
      <c r="G472" s="2316"/>
      <c r="H472" s="2316"/>
      <c r="I472" s="2316"/>
      <c r="J472" s="2316"/>
      <c r="K472" s="2316"/>
      <c r="L472" s="2316"/>
      <c r="M472" s="2316"/>
      <c r="N472" s="2316"/>
      <c r="O472" s="2316"/>
      <c r="P472" s="2316"/>
    </row>
    <row r="473" spans="1:16">
      <c r="A473" s="1466" t="s">
        <v>607</v>
      </c>
      <c r="B473" s="1784">
        <v>4210.8249327956983</v>
      </c>
      <c r="C473" s="1784">
        <v>1709.9</v>
      </c>
      <c r="D473" s="1784">
        <v>5100</v>
      </c>
      <c r="G473" s="2316"/>
      <c r="H473" s="2316"/>
      <c r="I473" s="2316"/>
      <c r="J473" s="2316"/>
      <c r="K473" s="2316"/>
      <c r="L473" s="2316"/>
      <c r="M473" s="2316"/>
      <c r="N473" s="2316"/>
      <c r="O473" s="2316"/>
      <c r="P473" s="2316"/>
    </row>
    <row r="474" spans="1:16">
      <c r="A474" s="1466" t="s">
        <v>608</v>
      </c>
      <c r="B474" s="1784">
        <v>5136.9243534482757</v>
      </c>
      <c r="C474" s="1784">
        <v>3678.4750000000004</v>
      </c>
      <c r="D474" s="1784">
        <v>6221.2750000000005</v>
      </c>
      <c r="G474" s="2316"/>
      <c r="H474" s="2316"/>
      <c r="I474" s="2316"/>
      <c r="J474" s="2316"/>
      <c r="K474" s="2316"/>
      <c r="L474" s="2316"/>
      <c r="M474" s="2316"/>
      <c r="N474" s="2316"/>
      <c r="O474" s="2316"/>
      <c r="P474" s="2316"/>
    </row>
    <row r="475" spans="1:16">
      <c r="A475" s="1466" t="s">
        <v>609</v>
      </c>
      <c r="B475" s="1784">
        <v>5804.0956317204291</v>
      </c>
      <c r="C475" s="1784">
        <v>2984.3000000000011</v>
      </c>
      <c r="D475" s="1784">
        <v>6910</v>
      </c>
      <c r="G475" s="2316"/>
      <c r="H475" s="2316"/>
      <c r="I475" s="2316"/>
      <c r="J475" s="2316"/>
      <c r="K475" s="2316"/>
      <c r="L475" s="2316"/>
      <c r="M475" s="2316"/>
      <c r="N475" s="2316"/>
      <c r="O475" s="2316"/>
      <c r="P475" s="2316"/>
    </row>
    <row r="476" spans="1:16">
      <c r="A476" s="1466" t="s">
        <v>610</v>
      </c>
      <c r="B476" s="1784">
        <v>6075.3059375000021</v>
      </c>
      <c r="C476" s="1784">
        <v>2799.2999999999997</v>
      </c>
      <c r="D476" s="1784">
        <v>7960</v>
      </c>
      <c r="G476" s="2316"/>
      <c r="H476" s="2316"/>
      <c r="I476" s="2316"/>
      <c r="J476" s="2316"/>
      <c r="K476" s="2316"/>
      <c r="L476" s="2316"/>
      <c r="M476" s="2316"/>
      <c r="N476" s="2316"/>
      <c r="O476" s="2316"/>
      <c r="P476" s="2316"/>
    </row>
    <row r="477" spans="1:16">
      <c r="A477" s="1466" t="s">
        <v>611</v>
      </c>
      <c r="B477" s="1784">
        <v>6908.8771169354823</v>
      </c>
      <c r="C477" s="1784">
        <v>5492.5249999999996</v>
      </c>
      <c r="D477" s="1784">
        <v>8080</v>
      </c>
      <c r="G477" s="2316"/>
      <c r="H477" s="2316"/>
      <c r="I477" s="2316"/>
      <c r="J477" s="2316"/>
      <c r="K477" s="2316"/>
      <c r="L477" s="2316"/>
      <c r="M477" s="2316"/>
      <c r="N477" s="2316"/>
      <c r="O477" s="2316"/>
      <c r="P477" s="2316"/>
    </row>
    <row r="478" spans="1:16">
      <c r="A478" s="1466" t="s">
        <v>612</v>
      </c>
      <c r="B478" s="1784">
        <v>6739.9592057291657</v>
      </c>
      <c r="C478" s="1784">
        <v>5284.125</v>
      </c>
      <c r="D478" s="1784">
        <v>8150</v>
      </c>
      <c r="G478" s="2316"/>
      <c r="H478" s="2316"/>
      <c r="I478" s="2316"/>
      <c r="J478" s="2316"/>
      <c r="K478" s="2316"/>
      <c r="L478" s="2316"/>
      <c r="M478" s="2316"/>
      <c r="N478" s="2316"/>
      <c r="O478" s="2316"/>
      <c r="P478" s="2316"/>
    </row>
    <row r="479" spans="1:16">
      <c r="A479" s="1466" t="s">
        <v>613</v>
      </c>
      <c r="B479" s="1784">
        <v>6175.915860053763</v>
      </c>
      <c r="C479" s="1784">
        <v>3523.45</v>
      </c>
      <c r="D479" s="1784">
        <v>7760</v>
      </c>
      <c r="G479" s="2316"/>
      <c r="H479" s="2316"/>
      <c r="I479" s="2316"/>
      <c r="J479" s="2316"/>
      <c r="K479" s="2316"/>
      <c r="L479" s="2316"/>
      <c r="M479" s="2316"/>
      <c r="N479" s="2316"/>
      <c r="O479" s="2316"/>
      <c r="P479" s="2316"/>
    </row>
    <row r="480" spans="1:16">
      <c r="A480" s="1466" t="s">
        <v>614</v>
      </c>
      <c r="B480" s="1784">
        <v>6214.1481854596777</v>
      </c>
      <c r="C480" s="1784">
        <v>4755.875</v>
      </c>
      <c r="D480" s="1784">
        <v>7350</v>
      </c>
      <c r="G480" s="2316"/>
      <c r="H480" s="2316"/>
      <c r="I480" s="2316"/>
      <c r="J480" s="2316"/>
      <c r="K480" s="2316"/>
      <c r="L480" s="2316"/>
      <c r="M480" s="2316"/>
      <c r="N480" s="2316"/>
      <c r="O480" s="2316"/>
      <c r="P480" s="2316"/>
    </row>
    <row r="481" spans="1:16">
      <c r="A481" s="1466" t="s">
        <v>615</v>
      </c>
      <c r="B481" s="1784">
        <v>5867.8455556666668</v>
      </c>
      <c r="C481" s="1784">
        <v>4349.9000000000005</v>
      </c>
      <c r="D481" s="1784">
        <v>6890</v>
      </c>
      <c r="G481" s="2316"/>
      <c r="H481" s="2316"/>
      <c r="I481" s="2316"/>
      <c r="J481" s="2316"/>
      <c r="K481" s="2316"/>
      <c r="L481" s="2316"/>
      <c r="M481" s="2316"/>
      <c r="N481" s="2316"/>
      <c r="O481" s="2316"/>
      <c r="P481" s="2316"/>
    </row>
    <row r="482" spans="1:16">
      <c r="A482" s="1466" t="s">
        <v>616</v>
      </c>
      <c r="B482" s="1784">
        <v>5411.1642964113835</v>
      </c>
      <c r="C482" s="1784">
        <v>4255.0250000000005</v>
      </c>
      <c r="D482" s="1784">
        <v>6600</v>
      </c>
      <c r="G482" s="2316"/>
      <c r="H482" s="2316"/>
      <c r="I482" s="2316"/>
      <c r="J482" s="2316"/>
      <c r="K482" s="2316"/>
      <c r="L482" s="2316"/>
      <c r="M482" s="2316"/>
      <c r="N482" s="2316"/>
      <c r="O482" s="2316"/>
      <c r="P482" s="2316"/>
    </row>
    <row r="483" spans="1:16">
      <c r="A483" s="1466" t="s">
        <v>617</v>
      </c>
      <c r="B483" s="1784">
        <v>4076.783333444444</v>
      </c>
      <c r="C483" s="1784">
        <v>1715.425</v>
      </c>
      <c r="D483" s="1784">
        <v>5290</v>
      </c>
      <c r="G483" s="2316"/>
      <c r="H483" s="2316"/>
      <c r="I483" s="2316"/>
      <c r="J483" s="2316"/>
      <c r="K483" s="2316"/>
      <c r="L483" s="2316"/>
      <c r="M483" s="2316"/>
      <c r="N483" s="2316"/>
      <c r="O483" s="2316"/>
      <c r="P483" s="2316"/>
    </row>
    <row r="484" spans="1:16">
      <c r="A484" s="1466" t="s">
        <v>618</v>
      </c>
      <c r="B484" s="1785">
        <v>4097.5035281881719</v>
      </c>
      <c r="C484" s="1785">
        <v>2123.125</v>
      </c>
      <c r="D484" s="1785">
        <v>5541.2000000000007</v>
      </c>
      <c r="G484" s="2316"/>
      <c r="H484" s="2316"/>
      <c r="I484" s="2316"/>
      <c r="J484" s="2316"/>
      <c r="K484" s="2316"/>
      <c r="L484" s="2316"/>
      <c r="M484" s="2316"/>
      <c r="N484" s="2316"/>
      <c r="O484" s="2316"/>
      <c r="P484" s="2316"/>
    </row>
    <row r="485" spans="1:16">
      <c r="A485" s="1736" t="s">
        <v>2079</v>
      </c>
      <c r="C485" s="1690"/>
      <c r="E485" s="1738"/>
      <c r="G485" s="2316"/>
      <c r="H485" s="2316"/>
      <c r="I485" s="2316"/>
      <c r="J485" s="2316"/>
      <c r="K485" s="2316"/>
      <c r="L485" s="2316"/>
      <c r="M485" s="2316"/>
      <c r="N485" s="2316"/>
      <c r="O485" s="2316"/>
      <c r="P485" s="2316"/>
    </row>
    <row r="486" spans="1:16" ht="15.75">
      <c r="A486" s="1789"/>
      <c r="B486" s="1786"/>
      <c r="C486" s="1787"/>
      <c r="D486" s="1738"/>
      <c r="E486" s="1738"/>
      <c r="G486" s="2316"/>
      <c r="H486" s="2316"/>
      <c r="I486" s="2316"/>
      <c r="J486" s="2316"/>
      <c r="K486" s="2316"/>
      <c r="L486" s="2316"/>
      <c r="M486" s="2316"/>
      <c r="N486" s="2316"/>
      <c r="O486" s="2316"/>
      <c r="P486" s="2316"/>
    </row>
    <row r="487" spans="1:16" ht="15" customHeight="1">
      <c r="A487" s="1479" t="s">
        <v>2124</v>
      </c>
      <c r="B487" s="1693"/>
      <c r="C487" s="1693"/>
      <c r="D487" s="1693"/>
      <c r="E487" s="1693"/>
      <c r="G487" s="2316"/>
      <c r="H487" s="2316"/>
      <c r="I487" s="2316"/>
      <c r="J487" s="2316"/>
      <c r="K487" s="2316"/>
      <c r="L487" s="2316"/>
      <c r="M487" s="2316"/>
      <c r="N487" s="2316"/>
      <c r="O487" s="2316"/>
      <c r="P487" s="2316"/>
    </row>
    <row r="488" spans="1:16" ht="15.75">
      <c r="A488" s="1765" t="s">
        <v>2119</v>
      </c>
      <c r="B488" s="1786"/>
      <c r="C488" s="1787"/>
      <c r="D488" s="1738"/>
      <c r="E488" s="1738"/>
      <c r="G488" s="2316"/>
      <c r="H488" s="2316"/>
      <c r="I488" s="2316"/>
      <c r="J488" s="2316"/>
      <c r="K488" s="2316"/>
      <c r="L488" s="2316"/>
      <c r="M488" s="2316"/>
      <c r="N488" s="2316"/>
      <c r="O488" s="2316"/>
      <c r="P488" s="2316"/>
    </row>
    <row r="489" spans="1:16">
      <c r="A489" s="1733" t="s">
        <v>605</v>
      </c>
      <c r="B489" s="1788" t="s">
        <v>1816</v>
      </c>
      <c r="C489" s="1788" t="s">
        <v>2122</v>
      </c>
      <c r="D489" s="1788" t="s">
        <v>2123</v>
      </c>
      <c r="E489" s="1738"/>
      <c r="G489" s="2316"/>
      <c r="H489" s="2316"/>
      <c r="I489" s="2316"/>
      <c r="J489" s="2316"/>
      <c r="K489" s="2316"/>
      <c r="L489" s="2316"/>
      <c r="M489" s="2316"/>
      <c r="N489" s="2316"/>
      <c r="O489" s="2316"/>
      <c r="P489" s="2316"/>
    </row>
    <row r="490" spans="1:16">
      <c r="A490" s="1466" t="s">
        <v>607</v>
      </c>
      <c r="B490" s="1784">
        <v>4487.6035965888032</v>
      </c>
      <c r="C490" s="1784">
        <v>2152.9000000000005</v>
      </c>
      <c r="D490" s="1784">
        <v>5510</v>
      </c>
      <c r="E490" s="1790"/>
      <c r="G490" s="2316"/>
      <c r="H490" s="2316"/>
      <c r="I490" s="2316"/>
      <c r="J490" s="2316"/>
      <c r="K490" s="2316"/>
      <c r="L490" s="2316"/>
      <c r="M490" s="2316"/>
      <c r="N490" s="2316"/>
      <c r="O490" s="2316"/>
      <c r="P490" s="2316"/>
    </row>
    <row r="491" spans="1:16">
      <c r="A491" s="1466" t="s">
        <v>608</v>
      </c>
      <c r="B491" s="1784">
        <v>5313.1612707535132</v>
      </c>
      <c r="C491" s="1784">
        <v>1769.875</v>
      </c>
      <c r="D491" s="1784">
        <v>7010</v>
      </c>
      <c r="E491" s="1790"/>
      <c r="G491" s="2316"/>
      <c r="H491" s="2316"/>
      <c r="I491" s="2316"/>
      <c r="J491" s="2316"/>
      <c r="K491" s="2316"/>
      <c r="L491" s="2316"/>
      <c r="M491" s="2316"/>
      <c r="N491" s="2316"/>
      <c r="O491" s="2316"/>
      <c r="P491" s="2316"/>
    </row>
    <row r="492" spans="1:16">
      <c r="A492" s="1466" t="s">
        <v>609</v>
      </c>
      <c r="B492" s="1784">
        <v>6065.299372759855</v>
      </c>
      <c r="C492" s="1784">
        <v>3528.6749999999997</v>
      </c>
      <c r="D492" s="1784">
        <v>7345.15</v>
      </c>
      <c r="E492" s="1790"/>
      <c r="G492" s="2316"/>
      <c r="H492" s="2316"/>
      <c r="I492" s="2316"/>
      <c r="J492" s="2316"/>
      <c r="K492" s="2316"/>
      <c r="L492" s="2316"/>
      <c r="M492" s="2316"/>
      <c r="N492" s="2316"/>
      <c r="O492" s="2316"/>
      <c r="P492" s="2316"/>
    </row>
    <row r="493" spans="1:16">
      <c r="A493" s="1466" t="s">
        <v>610</v>
      </c>
      <c r="B493" s="1784">
        <v>6191.3299691358006</v>
      </c>
      <c r="C493" s="1784">
        <v>1749.6</v>
      </c>
      <c r="D493" s="1784">
        <v>8247</v>
      </c>
      <c r="E493" s="1790"/>
      <c r="G493" s="2316"/>
      <c r="H493" s="2316"/>
      <c r="I493" s="2316"/>
      <c r="J493" s="2316"/>
      <c r="K493" s="2316"/>
      <c r="L493" s="2316"/>
      <c r="M493" s="2316"/>
      <c r="N493" s="2316"/>
      <c r="O493" s="2316"/>
      <c r="P493" s="2316"/>
    </row>
    <row r="494" spans="1:16">
      <c r="A494" s="1466" t="s">
        <v>611</v>
      </c>
      <c r="B494" s="1784">
        <v>6987.9685782556753</v>
      </c>
      <c r="C494" s="1784">
        <v>5380.75</v>
      </c>
      <c r="D494" s="1784">
        <v>8343</v>
      </c>
      <c r="E494" s="1790"/>
      <c r="G494" s="2316"/>
      <c r="H494" s="2316"/>
      <c r="I494" s="2316"/>
      <c r="J494" s="2316"/>
      <c r="K494" s="2316"/>
      <c r="L494" s="2316"/>
      <c r="M494" s="2316"/>
      <c r="N494" s="2316"/>
      <c r="O494" s="2316"/>
      <c r="P494" s="2316"/>
    </row>
    <row r="495" spans="1:16">
      <c r="A495" s="1466" t="s">
        <v>612</v>
      </c>
      <c r="B495" s="1784">
        <v>6997.0255511463847</v>
      </c>
      <c r="C495" s="1784">
        <v>4876.8</v>
      </c>
      <c r="D495" s="1784">
        <v>8778</v>
      </c>
      <c r="E495" s="1790"/>
      <c r="G495" s="2316"/>
      <c r="H495" s="2316"/>
      <c r="I495" s="2316"/>
      <c r="J495" s="2316"/>
      <c r="K495" s="2316"/>
      <c r="L495" s="2316"/>
      <c r="M495" s="2316"/>
      <c r="N495" s="2316"/>
      <c r="O495" s="2316"/>
      <c r="P495" s="2316"/>
    </row>
    <row r="496" spans="1:16">
      <c r="A496" s="1466" t="s">
        <v>613</v>
      </c>
      <c r="B496" s="1784">
        <v>6276.3470653082441</v>
      </c>
      <c r="C496" s="1784">
        <v>4366.7499999999991</v>
      </c>
      <c r="D496" s="1784">
        <v>8208</v>
      </c>
      <c r="E496" s="1790"/>
      <c r="G496" s="2316"/>
      <c r="H496" s="2316"/>
      <c r="I496" s="2316"/>
      <c r="J496" s="2316"/>
      <c r="K496" s="2316"/>
      <c r="L496" s="2316"/>
      <c r="M496" s="2316"/>
      <c r="N496" s="2316"/>
      <c r="O496" s="2316"/>
      <c r="P496" s="2316"/>
    </row>
    <row r="497" spans="1:16">
      <c r="A497" s="1466" t="s">
        <v>614</v>
      </c>
      <c r="B497" s="1784">
        <v>6588.0665546379932</v>
      </c>
      <c r="C497" s="1784">
        <v>4044.75</v>
      </c>
      <c r="D497" s="1784">
        <v>8043</v>
      </c>
      <c r="E497" s="1790"/>
      <c r="G497" s="2316"/>
      <c r="H497" s="2316"/>
      <c r="I497" s="2316"/>
      <c r="J497" s="2316"/>
      <c r="K497" s="2316"/>
      <c r="L497" s="2316"/>
      <c r="M497" s="2316"/>
      <c r="N497" s="2316"/>
      <c r="O497" s="2316"/>
      <c r="P497" s="2316"/>
    </row>
    <row r="498" spans="1:16">
      <c r="A498" s="1466" t="s">
        <v>615</v>
      </c>
      <c r="B498" s="1784">
        <v>6155.0987500740748</v>
      </c>
      <c r="C498" s="1784">
        <v>3995.2624999999998</v>
      </c>
      <c r="D498" s="1784">
        <v>7715</v>
      </c>
      <c r="E498" s="1790"/>
      <c r="G498" s="2316"/>
      <c r="H498" s="2316"/>
      <c r="I498" s="2316"/>
      <c r="J498" s="2316"/>
      <c r="K498" s="2316"/>
      <c r="L498" s="2316"/>
      <c r="M498" s="2316"/>
      <c r="N498" s="2316"/>
      <c r="O498" s="2316"/>
      <c r="P498" s="2316"/>
    </row>
    <row r="499" spans="1:16">
      <c r="A499" s="1466" t="s">
        <v>616</v>
      </c>
      <c r="B499" s="1784">
        <v>5715.2961160861923</v>
      </c>
      <c r="C499" s="1784">
        <v>4500.8999999999996</v>
      </c>
      <c r="D499" s="1784">
        <v>7051</v>
      </c>
      <c r="E499" s="1790"/>
      <c r="G499" s="2316"/>
      <c r="H499" s="2316"/>
      <c r="I499" s="2316"/>
      <c r="J499" s="2316"/>
      <c r="K499" s="2316"/>
      <c r="L499" s="2316"/>
      <c r="M499" s="2316"/>
      <c r="N499" s="2316"/>
      <c r="O499" s="2316"/>
      <c r="P499" s="2316"/>
    </row>
    <row r="500" spans="1:16">
      <c r="A500" s="1466" t="s">
        <v>617</v>
      </c>
      <c r="B500" s="1784">
        <v>4525.9661574444435</v>
      </c>
      <c r="C500" s="1784">
        <v>1752.0250000000001</v>
      </c>
      <c r="D500" s="1784">
        <v>6328.7000000000007</v>
      </c>
      <c r="E500" s="1790"/>
      <c r="G500" s="2316"/>
      <c r="H500" s="2316"/>
      <c r="I500" s="2316"/>
      <c r="J500" s="2316"/>
      <c r="K500" s="2316"/>
      <c r="L500" s="2316"/>
      <c r="M500" s="2316"/>
      <c r="N500" s="2316"/>
      <c r="O500" s="2316"/>
      <c r="P500" s="2316"/>
    </row>
    <row r="501" spans="1:16">
      <c r="A501" s="1466" t="s">
        <v>618</v>
      </c>
      <c r="B501" s="1785">
        <v>4177.0922491397841</v>
      </c>
      <c r="C501" s="1785">
        <v>2608.625</v>
      </c>
      <c r="D501" s="1785">
        <v>6334.3749999999991</v>
      </c>
      <c r="E501" s="1790"/>
      <c r="G501" s="2316"/>
      <c r="H501" s="2316"/>
      <c r="I501" s="2316"/>
      <c r="J501" s="2316"/>
      <c r="K501" s="2316"/>
      <c r="L501" s="2316"/>
      <c r="M501" s="2316"/>
      <c r="N501" s="2316"/>
      <c r="O501" s="2316"/>
      <c r="P501" s="2316"/>
    </row>
    <row r="502" spans="1:16" ht="15.75" customHeight="1">
      <c r="A502" s="1736" t="s">
        <v>2079</v>
      </c>
      <c r="C502" s="1690"/>
      <c r="E502" s="1790"/>
      <c r="G502" s="2316"/>
      <c r="H502" s="2316"/>
      <c r="I502" s="2316"/>
      <c r="J502" s="2316"/>
      <c r="K502" s="2316"/>
      <c r="L502" s="2316"/>
      <c r="M502" s="2316"/>
      <c r="N502" s="2316"/>
      <c r="O502" s="2316"/>
      <c r="P502" s="2316"/>
    </row>
    <row r="503" spans="1:16">
      <c r="A503" s="1791"/>
      <c r="B503" s="1738"/>
      <c r="C503" s="1739"/>
      <c r="D503" s="1738"/>
      <c r="E503" s="1738"/>
      <c r="G503" s="2316"/>
      <c r="H503" s="2316"/>
      <c r="I503" s="2316"/>
      <c r="J503" s="2316"/>
      <c r="K503" s="2316"/>
      <c r="L503" s="2316"/>
      <c r="M503" s="2316"/>
      <c r="N503" s="2316"/>
      <c r="O503" s="2316"/>
      <c r="P503" s="2316"/>
    </row>
    <row r="504" spans="1:16" ht="15.75">
      <c r="A504" s="1479" t="s">
        <v>2125</v>
      </c>
      <c r="B504" s="1693"/>
      <c r="C504" s="1693"/>
      <c r="D504" s="1693"/>
      <c r="E504" s="1792"/>
      <c r="G504" s="2316"/>
      <c r="H504" s="2316"/>
      <c r="I504" s="2316"/>
      <c r="J504" s="2316"/>
      <c r="K504" s="2316"/>
      <c r="L504" s="2316"/>
      <c r="M504" s="2316"/>
      <c r="N504" s="2316"/>
      <c r="O504" s="2316"/>
      <c r="P504" s="2316"/>
    </row>
    <row r="505" spans="1:16">
      <c r="A505" s="1765" t="s">
        <v>2119</v>
      </c>
      <c r="B505" s="1738"/>
      <c r="C505" s="1739"/>
      <c r="D505" s="1738"/>
      <c r="E505" s="1738"/>
      <c r="G505" s="2316"/>
      <c r="H505" s="2316"/>
      <c r="I505" s="2316"/>
      <c r="J505" s="2316"/>
      <c r="K505" s="2316"/>
      <c r="L505" s="2316"/>
      <c r="M505" s="2316"/>
      <c r="N505" s="2316"/>
      <c r="O505" s="2316"/>
      <c r="P505" s="2316"/>
    </row>
    <row r="506" spans="1:16">
      <c r="A506" s="1733" t="s">
        <v>605</v>
      </c>
      <c r="B506" s="1788" t="s">
        <v>1816</v>
      </c>
      <c r="C506" s="1788" t="s">
        <v>2122</v>
      </c>
      <c r="D506" s="1788" t="s">
        <v>2123</v>
      </c>
      <c r="E506" s="1790"/>
      <c r="G506" s="2316"/>
      <c r="H506" s="2316"/>
      <c r="I506" s="2316"/>
      <c r="J506" s="2316"/>
      <c r="K506" s="2316"/>
      <c r="L506" s="2316"/>
      <c r="M506" s="2316"/>
      <c r="N506" s="2316"/>
      <c r="O506" s="2316"/>
      <c r="P506" s="2316"/>
    </row>
    <row r="507" spans="1:16">
      <c r="A507" s="1466" t="s">
        <v>607</v>
      </c>
      <c r="B507" s="1784">
        <v>4605.1822580645157</v>
      </c>
      <c r="C507" s="1784">
        <v>3157.7000000000003</v>
      </c>
      <c r="D507" s="1784">
        <v>5330.2</v>
      </c>
      <c r="E507" s="1790"/>
      <c r="G507" s="2316"/>
      <c r="H507" s="2316"/>
      <c r="I507" s="2316"/>
      <c r="J507" s="2316"/>
      <c r="K507" s="2316"/>
      <c r="L507" s="2316"/>
      <c r="M507" s="2316"/>
      <c r="N507" s="2316"/>
      <c r="O507" s="2316"/>
      <c r="P507" s="2316"/>
    </row>
    <row r="508" spans="1:16">
      <c r="A508" s="1466" t="s">
        <v>608</v>
      </c>
      <c r="B508" s="1784">
        <v>5363.3995689655167</v>
      </c>
      <c r="C508" s="1784">
        <v>3897.0750000000003</v>
      </c>
      <c r="D508" s="1784">
        <v>6590.0999999999995</v>
      </c>
      <c r="E508" s="1790"/>
      <c r="G508" s="2316"/>
      <c r="H508" s="2316"/>
      <c r="I508" s="2316"/>
      <c r="J508" s="2316"/>
      <c r="K508" s="2316"/>
      <c r="L508" s="2316"/>
      <c r="M508" s="2316"/>
      <c r="N508" s="2316"/>
      <c r="O508" s="2316"/>
      <c r="P508" s="2316"/>
    </row>
    <row r="509" spans="1:16">
      <c r="A509" s="1466" t="s">
        <v>609</v>
      </c>
      <c r="B509" s="1784">
        <v>5898.8336021505384</v>
      </c>
      <c r="C509" s="1784">
        <v>1858.2749999999999</v>
      </c>
      <c r="D509" s="1784">
        <v>7334.199999999998</v>
      </c>
      <c r="E509" s="1790"/>
      <c r="G509" s="2316"/>
      <c r="H509" s="2316"/>
      <c r="I509" s="2316"/>
      <c r="J509" s="2316"/>
      <c r="K509" s="2316"/>
      <c r="L509" s="2316"/>
      <c r="M509" s="2316"/>
      <c r="N509" s="2316"/>
      <c r="O509" s="2316"/>
      <c r="P509" s="2316"/>
    </row>
    <row r="510" spans="1:16">
      <c r="A510" s="1466" t="s">
        <v>610</v>
      </c>
      <c r="B510" s="1784">
        <v>6079.9300925925927</v>
      </c>
      <c r="C510" s="1784">
        <v>1645.1999999999998</v>
      </c>
      <c r="D510" s="1784">
        <v>7921.8999999999987</v>
      </c>
      <c r="E510" s="1790"/>
      <c r="G510" s="2316"/>
      <c r="H510" s="2316"/>
      <c r="I510" s="2316"/>
      <c r="J510" s="2316"/>
      <c r="K510" s="2316"/>
      <c r="L510" s="2316"/>
      <c r="M510" s="2316"/>
      <c r="N510" s="2316"/>
      <c r="O510" s="2316"/>
      <c r="P510" s="2316"/>
    </row>
    <row r="511" spans="1:16">
      <c r="A511" s="1466" t="s">
        <v>611</v>
      </c>
      <c r="B511" s="1784">
        <v>6911.7116935483873</v>
      </c>
      <c r="C511" s="1784">
        <v>4821.3000000000011</v>
      </c>
      <c r="D511" s="1784">
        <v>7975.1499999999987</v>
      </c>
      <c r="E511" s="1790"/>
      <c r="G511" s="2316"/>
      <c r="H511" s="2316"/>
      <c r="I511" s="2316"/>
      <c r="J511" s="2316"/>
      <c r="K511" s="2316"/>
      <c r="L511" s="2316"/>
      <c r="M511" s="2316"/>
      <c r="N511" s="2316"/>
      <c r="O511" s="2316"/>
      <c r="P511" s="2316"/>
    </row>
    <row r="512" spans="1:16">
      <c r="A512" s="1466" t="s">
        <v>612</v>
      </c>
      <c r="B512" s="1784">
        <v>6788.184675925927</v>
      </c>
      <c r="C512" s="1784">
        <v>5380.4750000000013</v>
      </c>
      <c r="D512" s="1784">
        <v>8051.45</v>
      </c>
      <c r="E512" s="1790"/>
      <c r="G512" s="2316"/>
      <c r="H512" s="2316"/>
      <c r="I512" s="2316"/>
      <c r="J512" s="2316"/>
      <c r="K512" s="2316"/>
      <c r="L512" s="2316"/>
      <c r="M512" s="2316"/>
      <c r="N512" s="2316"/>
      <c r="O512" s="2316"/>
      <c r="P512" s="2316"/>
    </row>
    <row r="513" spans="1:16">
      <c r="A513" s="1466" t="s">
        <v>613</v>
      </c>
      <c r="B513" s="1784">
        <v>6002.8102807849455</v>
      </c>
      <c r="C513" s="1784">
        <v>2307.7750000000001</v>
      </c>
      <c r="D513" s="1784">
        <v>7774.1</v>
      </c>
      <c r="E513" s="1790"/>
      <c r="G513" s="2316"/>
      <c r="H513" s="2316"/>
      <c r="I513" s="2316"/>
      <c r="J513" s="2316"/>
      <c r="K513" s="2316"/>
      <c r="L513" s="2316"/>
      <c r="M513" s="2316"/>
      <c r="N513" s="2316"/>
      <c r="O513" s="2316"/>
      <c r="P513" s="2316"/>
    </row>
    <row r="514" spans="1:16">
      <c r="A514" s="1466" t="s">
        <v>614</v>
      </c>
      <c r="B514" s="1784">
        <v>6395.6718421798396</v>
      </c>
      <c r="C514" s="1784">
        <v>3783.7</v>
      </c>
      <c r="D514" s="1784">
        <v>7278.0500000000011</v>
      </c>
      <c r="E514" s="1790"/>
      <c r="G514" s="2316"/>
      <c r="H514" s="2316"/>
      <c r="I514" s="2316"/>
      <c r="J514" s="2316"/>
      <c r="K514" s="2316"/>
      <c r="L514" s="2316"/>
      <c r="M514" s="2316"/>
      <c r="N514" s="2316"/>
      <c r="O514" s="2316"/>
      <c r="P514" s="2316"/>
    </row>
    <row r="515" spans="1:16">
      <c r="A515" s="1466" t="s">
        <v>615</v>
      </c>
      <c r="B515" s="1784">
        <v>5960.7274536851864</v>
      </c>
      <c r="C515" s="1784">
        <v>2404.875</v>
      </c>
      <c r="D515" s="1784">
        <v>7122</v>
      </c>
      <c r="E515" s="1790"/>
      <c r="G515" s="2316"/>
      <c r="H515" s="2316"/>
      <c r="I515" s="2316"/>
      <c r="J515" s="2316"/>
      <c r="K515" s="2316"/>
      <c r="L515" s="2316"/>
      <c r="M515" s="2316"/>
      <c r="N515" s="2316"/>
      <c r="O515" s="2316"/>
      <c r="P515" s="2316"/>
    </row>
    <row r="516" spans="1:16">
      <c r="A516" s="1466" t="s">
        <v>616</v>
      </c>
      <c r="B516" s="1784">
        <v>5587.6908602849462</v>
      </c>
      <c r="C516" s="1784">
        <v>4219.8500000000013</v>
      </c>
      <c r="D516" s="1784">
        <v>6646.6750000000002</v>
      </c>
      <c r="E516" s="1790"/>
      <c r="G516" s="2316"/>
      <c r="H516" s="2316"/>
      <c r="I516" s="2316"/>
      <c r="J516" s="2316"/>
      <c r="K516" s="2316"/>
      <c r="L516" s="2316"/>
      <c r="M516" s="2316"/>
      <c r="N516" s="2316"/>
      <c r="O516" s="2316"/>
      <c r="P516" s="2316"/>
    </row>
    <row r="517" spans="1:16">
      <c r="A517" s="1466" t="s">
        <v>617</v>
      </c>
      <c r="B517" s="1784">
        <v>4477.701180666666</v>
      </c>
      <c r="C517" s="1784">
        <v>1194.6750000000002</v>
      </c>
      <c r="D517" s="1784">
        <v>5523.9000000000005</v>
      </c>
      <c r="E517" s="1790"/>
      <c r="G517" s="2316"/>
      <c r="H517" s="2316"/>
      <c r="I517" s="2316"/>
      <c r="J517" s="2316"/>
      <c r="K517" s="2316"/>
      <c r="L517" s="2316"/>
      <c r="M517" s="2316"/>
      <c r="N517" s="2316"/>
      <c r="O517" s="2316"/>
      <c r="P517" s="2316"/>
    </row>
    <row r="518" spans="1:16">
      <c r="A518" s="1466" t="s">
        <v>618</v>
      </c>
      <c r="B518" s="1785">
        <v>4029.8808871612905</v>
      </c>
      <c r="C518" s="1785">
        <v>1884.65</v>
      </c>
      <c r="D518" s="1785">
        <v>4799.45</v>
      </c>
      <c r="E518" s="1790"/>
      <c r="G518" s="2316"/>
      <c r="H518" s="2316"/>
      <c r="I518" s="2316"/>
      <c r="J518" s="2316"/>
      <c r="K518" s="2316"/>
      <c r="L518" s="2316"/>
      <c r="M518" s="2316"/>
      <c r="N518" s="2316"/>
      <c r="O518" s="2316"/>
      <c r="P518" s="2316"/>
    </row>
    <row r="519" spans="1:16">
      <c r="A519" s="1736" t="s">
        <v>2079</v>
      </c>
      <c r="B519" s="1738"/>
      <c r="C519" s="1739"/>
      <c r="D519" s="1738"/>
      <c r="E519" s="1738"/>
      <c r="G519" s="2316"/>
      <c r="H519" s="2316"/>
      <c r="I519" s="2316"/>
      <c r="J519" s="2316"/>
      <c r="K519" s="2316"/>
      <c r="L519" s="2316"/>
      <c r="M519" s="2316"/>
      <c r="N519" s="2316"/>
      <c r="O519" s="2316"/>
      <c r="P519" s="2316"/>
    </row>
    <row r="520" spans="1:16">
      <c r="A520" s="1742"/>
      <c r="B520" s="1738"/>
      <c r="C520" s="1739"/>
      <c r="D520" s="1738"/>
      <c r="E520" s="1738"/>
      <c r="F520" s="2348"/>
      <c r="G520" s="2316"/>
      <c r="H520" s="2316"/>
      <c r="I520" s="2316"/>
      <c r="J520" s="2316"/>
      <c r="K520" s="2316"/>
      <c r="L520" s="2316"/>
      <c r="M520" s="2316"/>
      <c r="N520" s="2316"/>
      <c r="O520" s="2316"/>
      <c r="P520" s="2316"/>
    </row>
    <row r="521" spans="1:16" ht="15.75" customHeight="1">
      <c r="A521" s="1479" t="s">
        <v>2126</v>
      </c>
      <c r="B521" s="1693"/>
      <c r="C521" s="1693"/>
      <c r="D521" s="1693"/>
      <c r="E521" s="1693"/>
      <c r="G521" s="2316"/>
      <c r="H521" s="2316"/>
      <c r="I521" s="2316"/>
      <c r="J521" s="2316"/>
      <c r="K521" s="2316"/>
      <c r="L521" s="2316"/>
      <c r="M521" s="2316"/>
      <c r="N521" s="2316"/>
      <c r="O521" s="2316"/>
      <c r="P521" s="2316"/>
    </row>
    <row r="522" spans="1:16">
      <c r="A522" s="1765" t="s">
        <v>2119</v>
      </c>
      <c r="B522" s="1738"/>
      <c r="C522" s="1739"/>
      <c r="D522" s="1738"/>
      <c r="E522" s="1738"/>
      <c r="G522" s="2316"/>
      <c r="H522" s="2316"/>
      <c r="I522" s="2316"/>
      <c r="J522" s="2316"/>
      <c r="K522" s="2316"/>
      <c r="L522" s="2316"/>
      <c r="M522" s="2316"/>
      <c r="N522" s="2316"/>
      <c r="O522" s="2316"/>
      <c r="P522" s="2316"/>
    </row>
    <row r="523" spans="1:16">
      <c r="A523" s="1733" t="s">
        <v>605</v>
      </c>
      <c r="B523" s="1788" t="s">
        <v>1816</v>
      </c>
      <c r="C523" s="1788" t="s">
        <v>2122</v>
      </c>
      <c r="D523" s="1788" t="s">
        <v>2123</v>
      </c>
      <c r="E523" s="1738"/>
      <c r="G523" s="2316"/>
      <c r="H523" s="2316"/>
      <c r="I523" s="2316"/>
      <c r="J523" s="2316"/>
      <c r="K523" s="2316"/>
      <c r="L523" s="2316"/>
      <c r="M523" s="2316"/>
      <c r="N523" s="2316"/>
      <c r="O523" s="2316"/>
      <c r="P523" s="2316"/>
    </row>
    <row r="524" spans="1:16">
      <c r="A524" s="1466" t="s">
        <v>607</v>
      </c>
      <c r="B524" s="1784">
        <v>3153.3840725806449</v>
      </c>
      <c r="C524" s="1784">
        <v>1045.7</v>
      </c>
      <c r="D524" s="1784">
        <v>5227.6750000000011</v>
      </c>
      <c r="E524" s="1790"/>
      <c r="G524" s="2316"/>
      <c r="H524" s="2316"/>
      <c r="I524" s="2316"/>
      <c r="J524" s="2316"/>
      <c r="K524" s="2316"/>
      <c r="L524" s="2316"/>
      <c r="M524" s="2316"/>
      <c r="N524" s="2316"/>
      <c r="O524" s="2316"/>
      <c r="P524" s="2316"/>
    </row>
    <row r="525" spans="1:16">
      <c r="A525" s="1466" t="s">
        <v>608</v>
      </c>
      <c r="B525" s="1784">
        <v>3940.5375718390796</v>
      </c>
      <c r="C525" s="1784">
        <v>1995</v>
      </c>
      <c r="D525" s="1784">
        <v>6691.2500000000009</v>
      </c>
      <c r="E525" s="1790"/>
      <c r="G525" s="2316"/>
      <c r="H525" s="2316"/>
      <c r="I525" s="2316"/>
      <c r="J525" s="2316"/>
      <c r="K525" s="2316"/>
      <c r="L525" s="2316"/>
      <c r="M525" s="2316"/>
      <c r="N525" s="2316"/>
      <c r="O525" s="2316"/>
      <c r="P525" s="2316"/>
    </row>
    <row r="526" spans="1:16">
      <c r="A526" s="1466" t="s">
        <v>609</v>
      </c>
      <c r="B526" s="1784">
        <v>4596.614182795699</v>
      </c>
      <c r="C526" s="1784">
        <v>1409</v>
      </c>
      <c r="D526" s="1784">
        <v>6829.9750000000004</v>
      </c>
      <c r="E526" s="1790"/>
      <c r="G526" s="2316"/>
      <c r="H526" s="2316"/>
      <c r="I526" s="2316"/>
      <c r="J526" s="2316"/>
      <c r="K526" s="2316"/>
      <c r="L526" s="2316"/>
      <c r="M526" s="2316"/>
      <c r="N526" s="2316"/>
      <c r="O526" s="2316"/>
      <c r="P526" s="2316"/>
    </row>
    <row r="527" spans="1:16">
      <c r="A527" s="1466" t="s">
        <v>610</v>
      </c>
      <c r="B527" s="1784">
        <v>5318.1831944444439</v>
      </c>
      <c r="C527" s="1784">
        <v>1422.95</v>
      </c>
      <c r="D527" s="1784">
        <v>7657.2000000000007</v>
      </c>
      <c r="E527" s="1790"/>
      <c r="G527" s="2316"/>
      <c r="H527" s="2316"/>
      <c r="I527" s="2316"/>
      <c r="J527" s="2316"/>
      <c r="K527" s="2316"/>
      <c r="L527" s="2316"/>
      <c r="M527" s="2316"/>
      <c r="N527" s="2316"/>
      <c r="O527" s="2316"/>
      <c r="P527" s="2316"/>
    </row>
    <row r="528" spans="1:16">
      <c r="A528" s="1466" t="s">
        <v>611</v>
      </c>
      <c r="B528" s="1784">
        <v>6227.2487231182786</v>
      </c>
      <c r="C528" s="1784">
        <v>4008</v>
      </c>
      <c r="D528" s="1784">
        <v>7320.0500000000011</v>
      </c>
      <c r="E528" s="1790"/>
      <c r="G528" s="2316"/>
      <c r="H528" s="2316"/>
      <c r="I528" s="2316"/>
      <c r="J528" s="2316"/>
      <c r="K528" s="2316"/>
      <c r="L528" s="2316"/>
      <c r="M528" s="2316"/>
      <c r="N528" s="2316"/>
      <c r="O528" s="2316"/>
      <c r="P528" s="2316"/>
    </row>
    <row r="529" spans="1:16">
      <c r="A529" s="1466" t="s">
        <v>612</v>
      </c>
      <c r="B529" s="1784">
        <v>6049.3662499999991</v>
      </c>
      <c r="C529" s="1784">
        <v>4519.7000000000007</v>
      </c>
      <c r="D529" s="1784">
        <v>7349.4500000000007</v>
      </c>
      <c r="E529" s="1790"/>
      <c r="G529" s="2316"/>
      <c r="H529" s="2316"/>
      <c r="I529" s="2316"/>
      <c r="J529" s="2316"/>
      <c r="K529" s="2316"/>
      <c r="L529" s="2316"/>
      <c r="M529" s="2316"/>
      <c r="N529" s="2316"/>
      <c r="O529" s="2316"/>
      <c r="P529" s="2316"/>
    </row>
    <row r="530" spans="1:16">
      <c r="A530" s="1466" t="s">
        <v>613</v>
      </c>
      <c r="B530" s="1784">
        <v>5660.9320564516129</v>
      </c>
      <c r="C530" s="1784">
        <v>3248.4750000000004</v>
      </c>
      <c r="D530" s="1784">
        <v>6729.6249999999991</v>
      </c>
      <c r="E530" s="1790"/>
      <c r="G530" s="2316"/>
      <c r="H530" s="2316"/>
      <c r="I530" s="2316"/>
      <c r="J530" s="2316"/>
      <c r="K530" s="2316"/>
      <c r="L530" s="2316"/>
      <c r="M530" s="2316"/>
      <c r="N530" s="2316"/>
      <c r="O530" s="2316"/>
      <c r="P530" s="2316"/>
    </row>
    <row r="531" spans="1:16">
      <c r="A531" s="1466" t="s">
        <v>614</v>
      </c>
      <c r="B531" s="1784">
        <v>4938.0379480286747</v>
      </c>
      <c r="C531" s="1784">
        <v>2956.8833333333337</v>
      </c>
      <c r="D531" s="1784">
        <v>5925.3249999999998</v>
      </c>
      <c r="E531" s="1790"/>
      <c r="G531" s="2316"/>
      <c r="H531" s="2316"/>
      <c r="I531" s="2316"/>
      <c r="J531" s="2316"/>
      <c r="K531" s="2316"/>
      <c r="L531" s="2316"/>
      <c r="M531" s="2316"/>
      <c r="N531" s="2316"/>
      <c r="O531" s="2316"/>
      <c r="P531" s="2316"/>
    </row>
    <row r="532" spans="1:16">
      <c r="A532" s="1466" t="s">
        <v>615</v>
      </c>
      <c r="B532" s="1784">
        <v>4801.8304166666658</v>
      </c>
      <c r="C532" s="1784">
        <v>2285.4749999999999</v>
      </c>
      <c r="D532" s="1784">
        <v>6284.6750000000011</v>
      </c>
      <c r="E532" s="1790"/>
      <c r="G532" s="2316"/>
      <c r="H532" s="2316"/>
      <c r="I532" s="2316"/>
      <c r="J532" s="2316"/>
      <c r="K532" s="2316"/>
      <c r="L532" s="2316"/>
      <c r="M532" s="2316"/>
      <c r="N532" s="2316"/>
      <c r="O532" s="2316"/>
      <c r="P532" s="2316"/>
    </row>
    <row r="533" spans="1:16">
      <c r="A533" s="1466" t="s">
        <v>616</v>
      </c>
      <c r="B533" s="1784">
        <v>4190.9025705645154</v>
      </c>
      <c r="C533" s="1784">
        <v>809.9</v>
      </c>
      <c r="D533" s="1784">
        <v>6463.9750000000004</v>
      </c>
      <c r="E533" s="1790"/>
      <c r="G533" s="2316"/>
      <c r="H533" s="2316"/>
      <c r="I533" s="2316"/>
      <c r="J533" s="2316"/>
      <c r="K533" s="2316"/>
      <c r="L533" s="2316"/>
      <c r="M533" s="2316"/>
      <c r="N533" s="2316"/>
      <c r="O533" s="2316"/>
      <c r="P533" s="2316"/>
    </row>
    <row r="534" spans="1:16">
      <c r="A534" s="1466" t="s">
        <v>617</v>
      </c>
      <c r="B534" s="1784">
        <v>3566.8440625000003</v>
      </c>
      <c r="C534" s="1784">
        <v>1121.375</v>
      </c>
      <c r="D534" s="1784">
        <v>5500.5249999999987</v>
      </c>
      <c r="E534" s="1790"/>
      <c r="G534" s="2316"/>
      <c r="H534" s="2316"/>
      <c r="I534" s="2316"/>
      <c r="J534" s="2316"/>
      <c r="K534" s="2316"/>
      <c r="L534" s="2316"/>
      <c r="M534" s="2316"/>
      <c r="N534" s="2316"/>
      <c r="O534" s="2316"/>
      <c r="P534" s="2316"/>
    </row>
    <row r="535" spans="1:16">
      <c r="A535" s="1549" t="s">
        <v>618</v>
      </c>
      <c r="B535" s="1785">
        <v>3378.5472446236563</v>
      </c>
      <c r="C535" s="1785">
        <v>783.54999999999984</v>
      </c>
      <c r="D535" s="1785">
        <v>4786.3499999999995</v>
      </c>
      <c r="E535" s="1790"/>
      <c r="G535" s="2316"/>
      <c r="H535" s="2316"/>
      <c r="I535" s="2316"/>
      <c r="J535" s="2316"/>
      <c r="K535" s="2316"/>
      <c r="L535" s="2316"/>
      <c r="M535" s="2316"/>
      <c r="N535" s="2316"/>
      <c r="O535" s="2316"/>
      <c r="P535" s="2316"/>
    </row>
    <row r="536" spans="1:16">
      <c r="A536" s="1736" t="s">
        <v>2079</v>
      </c>
      <c r="C536" s="1690"/>
      <c r="E536" s="1790"/>
      <c r="G536" s="2316"/>
      <c r="H536" s="2316"/>
      <c r="I536" s="2316"/>
      <c r="J536" s="2316"/>
      <c r="K536" s="2316"/>
      <c r="L536" s="2316"/>
      <c r="M536" s="2316"/>
      <c r="N536" s="2316"/>
      <c r="O536" s="2316"/>
      <c r="P536" s="2316"/>
    </row>
  </sheetData>
  <protectedRanges>
    <protectedRange sqref="B10:D18" name="Everyone_4"/>
    <protectedRange sqref="B79:E79 M284:P284 H365:I372 L346:L348 M383:N386 N346:O365 L397:M398 N392:O398 B419:E420 N374:O382 M346:M382 L361:L382 B261:C263 D261:E262 E264:E272 E277:E278 E295:E296 E312:E313 D263 L344:O345 B277:D280 B295:D297 B312:D314 B240:E260 B320:D323 B357:D359 B370:D371 B374:D375 B393:D394 L310:O328" name="Everyone_1_1"/>
    <protectedRange sqref="A523:A535 A472:A484 B486:D488 A489:A501 B503:D505 A506:A518 B519:D522 C523:D523 D433:E435 C472:D472 B470:E471 E485:E536 D452:E469 C489:D489 C506:D506" name="Everyone_2_1"/>
  </protectedRanges>
  <mergeCells count="18">
    <mergeCell ref="A2:E3"/>
    <mergeCell ref="A5:E5"/>
    <mergeCell ref="A40:E40"/>
    <mergeCell ref="A42:D42"/>
    <mergeCell ref="H43:H45"/>
    <mergeCell ref="A454:C454"/>
    <mergeCell ref="J43:J45"/>
    <mergeCell ref="K43:K45"/>
    <mergeCell ref="L43:L45"/>
    <mergeCell ref="M43:M45"/>
    <mergeCell ref="I43:I45"/>
    <mergeCell ref="P43:P45"/>
    <mergeCell ref="B174:C174"/>
    <mergeCell ref="D174:E174"/>
    <mergeCell ref="B192:C192"/>
    <mergeCell ref="D192:E192"/>
    <mergeCell ref="N43:N45"/>
    <mergeCell ref="O43:O45"/>
  </mergeCells>
  <pageMargins left="0.7" right="0.7" top="0.75" bottom="0.56999999999999995" header="0.3" footer="0.3"/>
  <pageSetup paperSize="9" scale="76" orientation="portrait" r:id="rId1"/>
  <headerFooter>
    <oddFooter>&amp;C&amp;P</oddFooter>
  </headerFooter>
  <rowBreaks count="11" manualBreakCount="11">
    <brk id="6" max="4" man="1"/>
    <brk id="38" max="16383" man="1"/>
    <brk id="79" max="4" man="1"/>
    <brk id="131" max="4" man="1"/>
    <brk id="189" max="4" man="1"/>
    <brk id="241" max="4" man="1"/>
    <brk id="294" max="4" man="1"/>
    <brk id="346" max="4" man="1"/>
    <brk id="400" max="4" man="1"/>
    <brk id="451" max="4" man="1"/>
    <brk id="503" max="4"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457"/>
  <sheetViews>
    <sheetView view="pageBreakPreview" zoomScale="80" zoomScaleSheetLayoutView="80" workbookViewId="0">
      <selection activeCell="G205" sqref="G205"/>
    </sheetView>
  </sheetViews>
  <sheetFormatPr defaultColWidth="9.140625" defaultRowHeight="15"/>
  <cols>
    <col min="1" max="1" width="41.140625" style="1747" customWidth="1"/>
    <col min="2" max="2" width="17.85546875" style="1749" customWidth="1"/>
    <col min="3" max="3" width="18" style="1749" customWidth="1"/>
    <col min="4" max="4" width="16" style="1749" customWidth="1"/>
    <col min="5" max="5" width="18.85546875" style="1749" customWidth="1"/>
    <col min="6" max="6" width="15.42578125" style="2195" customWidth="1"/>
    <col min="7" max="7" width="28.42578125" style="2195" customWidth="1"/>
    <col min="8" max="8" width="16.7109375" style="2195" customWidth="1"/>
    <col min="9" max="9" width="16.42578125" style="2195" customWidth="1"/>
    <col min="10" max="10" width="13.28515625" style="2195" customWidth="1"/>
    <col min="11" max="11" width="14.85546875" style="2195" customWidth="1"/>
    <col min="12" max="15" width="9.140625" style="2195" customWidth="1"/>
    <col min="16" max="16" width="14.85546875" style="2195" customWidth="1"/>
    <col min="17" max="27" width="9.140625" style="2195" customWidth="1"/>
    <col min="28" max="29" width="20.140625" style="2195" bestFit="1" customWidth="1"/>
    <col min="30" max="31" width="20.28515625" style="2195" bestFit="1" customWidth="1"/>
    <col min="32" max="33" width="16.140625" style="2195" bestFit="1" customWidth="1"/>
    <col min="34" max="35" width="9.140625" style="2195"/>
    <col min="36" max="16384" width="9.140625" style="1747"/>
  </cols>
  <sheetData>
    <row r="1" spans="1:35" ht="18.75">
      <c r="A1" s="1793" t="s">
        <v>2127</v>
      </c>
    </row>
    <row r="2" spans="1:35" ht="201" customHeight="1">
      <c r="A2" s="2190" t="s">
        <v>2128</v>
      </c>
      <c r="B2" s="2190"/>
      <c r="C2" s="2190"/>
      <c r="D2" s="2190"/>
      <c r="E2" s="2190"/>
    </row>
    <row r="3" spans="1:35" s="1795" customFormat="1">
      <c r="A3" s="1555" t="s">
        <v>2129</v>
      </c>
      <c r="B3" s="1794"/>
      <c r="C3" s="1794"/>
      <c r="D3" s="1794"/>
      <c r="E3" s="1794"/>
      <c r="F3" s="2196"/>
      <c r="G3" s="2196"/>
      <c r="H3" s="2197"/>
      <c r="I3" s="2197"/>
      <c r="J3" s="2198"/>
      <c r="K3" s="2197"/>
      <c r="L3" s="2199"/>
      <c r="M3" s="2199"/>
      <c r="N3" s="2199"/>
      <c r="O3" s="2199"/>
      <c r="P3" s="2199"/>
      <c r="Q3" s="2199"/>
      <c r="R3" s="2199"/>
      <c r="S3" s="2199"/>
      <c r="T3" s="2199"/>
      <c r="U3" s="2199"/>
      <c r="V3" s="2199"/>
      <c r="W3" s="2199"/>
      <c r="X3" s="2199"/>
      <c r="Y3" s="2199"/>
      <c r="Z3" s="2199"/>
      <c r="AA3" s="2199"/>
      <c r="AB3" s="2199"/>
      <c r="AC3" s="2199"/>
      <c r="AD3" s="2199"/>
      <c r="AE3" s="2199"/>
      <c r="AF3" s="2199"/>
      <c r="AG3" s="2199"/>
      <c r="AH3" s="2199"/>
      <c r="AI3" s="2199"/>
    </row>
    <row r="4" spans="1:35" s="1795" customFormat="1">
      <c r="A4" s="1796" t="s">
        <v>2130</v>
      </c>
      <c r="B4" s="1797"/>
      <c r="C4" s="1797"/>
      <c r="D4" s="1797"/>
      <c r="E4" s="1797"/>
      <c r="F4" s="2196"/>
      <c r="G4" s="2200"/>
      <c r="H4" s="2197"/>
      <c r="I4" s="2197"/>
      <c r="J4" s="2197"/>
      <c r="K4" s="2197"/>
      <c r="L4" s="2199"/>
      <c r="M4" s="2199"/>
      <c r="N4" s="2199"/>
      <c r="O4" s="2199"/>
      <c r="P4" s="2199"/>
      <c r="Q4" s="2199"/>
      <c r="R4" s="2199"/>
      <c r="S4" s="2199"/>
      <c r="T4" s="2199"/>
      <c r="U4" s="2199"/>
      <c r="V4" s="2199"/>
      <c r="W4" s="2199"/>
      <c r="X4" s="2199"/>
      <c r="Y4" s="2199"/>
      <c r="Z4" s="2199"/>
      <c r="AA4" s="2199"/>
      <c r="AB4" s="2199"/>
      <c r="AC4" s="2199"/>
      <c r="AD4" s="2199"/>
      <c r="AE4" s="2199"/>
      <c r="AF4" s="2199"/>
      <c r="AG4" s="2199"/>
      <c r="AH4" s="2199"/>
      <c r="AI4" s="2199"/>
    </row>
    <row r="5" spans="1:35" s="1795" customFormat="1">
      <c r="A5" s="2191" t="s">
        <v>2131</v>
      </c>
      <c r="B5" s="2178" t="s">
        <v>1513</v>
      </c>
      <c r="C5" s="2178"/>
      <c r="D5" s="1788" t="s">
        <v>1514</v>
      </c>
      <c r="E5" s="1463" t="s">
        <v>18</v>
      </c>
      <c r="F5" s="2201"/>
      <c r="G5" s="2201"/>
      <c r="H5" s="2202"/>
      <c r="I5" s="2202"/>
      <c r="J5" s="2203"/>
      <c r="K5" s="2204"/>
      <c r="L5" s="2199"/>
      <c r="M5" s="2199"/>
      <c r="N5" s="2199"/>
      <c r="O5" s="2199"/>
      <c r="P5" s="2199"/>
      <c r="Q5" s="2199"/>
      <c r="R5" s="2199"/>
      <c r="S5" s="2199"/>
      <c r="T5" s="2199"/>
      <c r="U5" s="2199"/>
      <c r="V5" s="2199"/>
      <c r="W5" s="2199"/>
      <c r="X5" s="2199"/>
      <c r="Y5" s="2199"/>
      <c r="Z5" s="2199"/>
      <c r="AA5" s="2199"/>
      <c r="AB5" s="2199"/>
      <c r="AC5" s="2205"/>
      <c r="AD5" s="2206"/>
      <c r="AE5" s="2206"/>
      <c r="AF5" s="2199"/>
      <c r="AG5" s="2199"/>
      <c r="AH5" s="2199"/>
      <c r="AI5" s="2199"/>
    </row>
    <row r="6" spans="1:35" s="1795" customFormat="1">
      <c r="A6" s="2192"/>
      <c r="B6" s="1798" t="s">
        <v>2132</v>
      </c>
      <c r="C6" s="1798" t="s">
        <v>2133</v>
      </c>
      <c r="D6" s="1798" t="s">
        <v>2134</v>
      </c>
      <c r="E6" s="1799" t="s">
        <v>2135</v>
      </c>
      <c r="F6" s="2201"/>
      <c r="G6" s="2201"/>
      <c r="H6" s="2203"/>
      <c r="I6" s="2203"/>
      <c r="J6" s="2203"/>
      <c r="K6" s="2204"/>
      <c r="L6" s="2199"/>
      <c r="M6" s="2199"/>
      <c r="N6" s="2199"/>
      <c r="O6" s="2199"/>
      <c r="P6" s="2199"/>
      <c r="Q6" s="2199"/>
      <c r="R6" s="2199"/>
      <c r="S6" s="2199"/>
      <c r="T6" s="2199"/>
      <c r="U6" s="2199"/>
      <c r="V6" s="2199"/>
      <c r="W6" s="2199"/>
      <c r="X6" s="2199"/>
      <c r="Y6" s="2199"/>
      <c r="Z6" s="2199"/>
      <c r="AA6" s="2199"/>
      <c r="AB6" s="2199"/>
      <c r="AC6" s="2205"/>
      <c r="AD6" s="2206"/>
      <c r="AE6" s="2206"/>
      <c r="AF6" s="2199"/>
      <c r="AG6" s="2199"/>
      <c r="AH6" s="2199"/>
      <c r="AI6" s="2199"/>
    </row>
    <row r="7" spans="1:35" s="1795" customFormat="1" ht="15.75">
      <c r="A7" s="1707" t="s">
        <v>2136</v>
      </c>
      <c r="B7" s="1800">
        <v>6</v>
      </c>
      <c r="C7" s="1709">
        <v>3</v>
      </c>
      <c r="D7" s="1547">
        <v>5</v>
      </c>
      <c r="E7" s="1547">
        <v>8</v>
      </c>
      <c r="F7" s="2207"/>
      <c r="G7" s="2207"/>
      <c r="H7" s="2208"/>
      <c r="I7" s="2209"/>
      <c r="J7" s="2208"/>
      <c r="K7" s="2208"/>
      <c r="L7" s="2199"/>
      <c r="M7" s="2199"/>
      <c r="N7" s="2199"/>
      <c r="O7" s="2199"/>
      <c r="P7" s="2199"/>
      <c r="Q7" s="2199"/>
      <c r="R7" s="2199"/>
      <c r="S7" s="2199"/>
      <c r="T7" s="2199"/>
      <c r="U7" s="2199"/>
      <c r="V7" s="2199"/>
      <c r="W7" s="2199"/>
      <c r="X7" s="2199"/>
      <c r="Y7" s="2199"/>
      <c r="Z7" s="2199"/>
      <c r="AA7" s="2199"/>
      <c r="AB7" s="2199"/>
      <c r="AC7" s="2205"/>
      <c r="AD7" s="2206"/>
      <c r="AE7" s="2206"/>
      <c r="AF7" s="2199"/>
      <c r="AG7" s="2199"/>
      <c r="AH7" s="2199"/>
      <c r="AI7" s="2199"/>
    </row>
    <row r="8" spans="1:35" s="1795" customFormat="1">
      <c r="A8" s="1707" t="s">
        <v>2137</v>
      </c>
      <c r="B8" s="1800">
        <v>33</v>
      </c>
      <c r="C8" s="1709">
        <v>29</v>
      </c>
      <c r="D8" s="1547">
        <v>27</v>
      </c>
      <c r="E8" s="1801">
        <v>22</v>
      </c>
      <c r="F8" s="2207"/>
      <c r="G8" s="2207"/>
      <c r="H8" s="2208"/>
      <c r="I8" s="2209"/>
      <c r="J8" s="2208"/>
      <c r="K8" s="2208"/>
      <c r="L8" s="2199"/>
      <c r="M8" s="2199"/>
      <c r="N8" s="2199"/>
      <c r="O8" s="2199"/>
      <c r="P8" s="2199"/>
      <c r="Q8" s="2199"/>
      <c r="R8" s="2199"/>
      <c r="S8" s="2199"/>
      <c r="T8" s="2199"/>
      <c r="U8" s="2199"/>
      <c r="V8" s="2199"/>
      <c r="W8" s="2199"/>
      <c r="X8" s="2199"/>
      <c r="Y8" s="2199"/>
      <c r="Z8" s="2199"/>
      <c r="AA8" s="2199"/>
      <c r="AB8" s="2199"/>
      <c r="AC8" s="2205"/>
      <c r="AD8" s="2206"/>
      <c r="AE8" s="2206"/>
      <c r="AF8" s="2199"/>
      <c r="AG8" s="2199"/>
      <c r="AH8" s="2199"/>
      <c r="AI8" s="2199"/>
    </row>
    <row r="9" spans="1:35" s="1795" customFormat="1">
      <c r="A9" s="1707" t="s">
        <v>2138</v>
      </c>
      <c r="B9" s="1800">
        <v>55</v>
      </c>
      <c r="C9" s="1709">
        <v>48</v>
      </c>
      <c r="D9" s="1547">
        <v>44</v>
      </c>
      <c r="E9" s="1547">
        <v>49</v>
      </c>
      <c r="F9" s="2207"/>
      <c r="G9" s="2207"/>
      <c r="H9" s="2208"/>
      <c r="I9" s="2209"/>
      <c r="J9" s="2208"/>
      <c r="K9" s="2208"/>
      <c r="L9" s="2199"/>
      <c r="M9" s="2199"/>
      <c r="N9" s="2199"/>
      <c r="O9" s="2199"/>
      <c r="P9" s="2199"/>
      <c r="Q9" s="2199"/>
      <c r="R9" s="2199"/>
      <c r="S9" s="2199"/>
      <c r="T9" s="2199"/>
      <c r="U9" s="2199"/>
      <c r="V9" s="2199"/>
      <c r="W9" s="2199"/>
      <c r="X9" s="2199"/>
      <c r="Y9" s="2199"/>
      <c r="Z9" s="2199"/>
      <c r="AA9" s="2199"/>
      <c r="AB9" s="2199"/>
      <c r="AC9" s="2199"/>
      <c r="AD9" s="2210"/>
      <c r="AE9" s="2199"/>
      <c r="AF9" s="2199"/>
      <c r="AG9" s="2199"/>
      <c r="AH9" s="2199"/>
      <c r="AI9" s="2199"/>
    </row>
    <row r="10" spans="1:35" s="1795" customFormat="1">
      <c r="A10" s="1802" t="s">
        <v>2139</v>
      </c>
      <c r="B10" s="1550">
        <v>175</v>
      </c>
      <c r="C10" s="1550">
        <v>174</v>
      </c>
      <c r="D10" s="1550">
        <v>156</v>
      </c>
      <c r="E10" s="1803">
        <v>168</v>
      </c>
      <c r="F10" s="2211"/>
      <c r="G10" s="2211"/>
      <c r="H10" s="2208"/>
      <c r="I10" s="2208"/>
      <c r="J10" s="2208"/>
      <c r="K10" s="2212"/>
      <c r="L10" s="2199"/>
      <c r="M10" s="2199"/>
      <c r="N10" s="2199"/>
      <c r="O10" s="2199"/>
      <c r="P10" s="2199"/>
      <c r="Q10" s="2199"/>
      <c r="R10" s="2199"/>
      <c r="S10" s="2199"/>
      <c r="T10" s="2199"/>
      <c r="U10" s="2199"/>
      <c r="V10" s="2199"/>
      <c r="W10" s="2199"/>
      <c r="X10" s="2199"/>
      <c r="Y10" s="2199"/>
      <c r="Z10" s="2199"/>
      <c r="AA10" s="2199"/>
      <c r="AB10" s="2199"/>
      <c r="AC10" s="2199"/>
      <c r="AD10" s="2199"/>
      <c r="AE10" s="2199"/>
      <c r="AF10" s="2199"/>
      <c r="AG10" s="2199"/>
      <c r="AH10" s="2199"/>
      <c r="AI10" s="2199"/>
    </row>
    <row r="11" spans="1:35" s="1795" customFormat="1">
      <c r="A11" s="1742" t="s">
        <v>2140</v>
      </c>
      <c r="B11" s="1805"/>
      <c r="C11" s="1805"/>
      <c r="D11" s="1805"/>
      <c r="E11" s="1805"/>
      <c r="F11" s="2213"/>
      <c r="G11" s="2214"/>
      <c r="H11" s="2214"/>
      <c r="I11" s="2214"/>
      <c r="J11" s="2214"/>
      <c r="K11" s="2199"/>
      <c r="L11" s="2199"/>
      <c r="M11" s="2199"/>
      <c r="N11" s="2199"/>
      <c r="O11" s="2199"/>
      <c r="P11" s="2199"/>
      <c r="Q11" s="2199"/>
      <c r="R11" s="2199"/>
      <c r="S11" s="2199"/>
      <c r="T11" s="2199"/>
      <c r="U11" s="2199"/>
      <c r="V11" s="2199"/>
      <c r="W11" s="2199"/>
      <c r="X11" s="2199"/>
      <c r="Y11" s="2199"/>
      <c r="Z11" s="2199"/>
      <c r="AA11" s="2199"/>
      <c r="AB11" s="2199"/>
      <c r="AC11" s="2199"/>
      <c r="AD11" s="2199"/>
      <c r="AE11" s="2199"/>
      <c r="AF11" s="2199"/>
      <c r="AG11" s="2199"/>
      <c r="AH11" s="2199"/>
      <c r="AI11" s="2199"/>
    </row>
    <row r="12" spans="1:35" s="1795" customFormat="1">
      <c r="A12" s="1478"/>
      <c r="B12" s="2187"/>
      <c r="C12" s="2187"/>
      <c r="D12" s="1805"/>
      <c r="E12" s="1805"/>
      <c r="F12" s="2215"/>
      <c r="G12" s="2210"/>
      <c r="H12" s="2210"/>
      <c r="I12" s="2210"/>
      <c r="J12" s="2210"/>
      <c r="K12" s="2199"/>
      <c r="L12" s="2199"/>
      <c r="M12" s="2199"/>
      <c r="N12" s="2199"/>
      <c r="O12" s="2199"/>
      <c r="P12" s="2199"/>
      <c r="Q12" s="2199"/>
      <c r="R12" s="2199"/>
      <c r="S12" s="2199"/>
      <c r="T12" s="2199"/>
      <c r="U12" s="2199"/>
      <c r="V12" s="2199"/>
      <c r="W12" s="2199"/>
      <c r="X12" s="2199"/>
      <c r="Y12" s="2199"/>
      <c r="Z12" s="2199"/>
      <c r="AA12" s="2199"/>
      <c r="AB12" s="2199"/>
      <c r="AC12" s="2199"/>
      <c r="AD12" s="2199"/>
      <c r="AE12" s="2199"/>
      <c r="AF12" s="2199"/>
      <c r="AG12" s="2199"/>
      <c r="AH12" s="2199"/>
      <c r="AI12" s="2199"/>
    </row>
    <row r="13" spans="1:35" s="1795" customFormat="1" ht="15" customHeight="1">
      <c r="A13" s="2188" t="s">
        <v>2141</v>
      </c>
      <c r="B13" s="2188"/>
      <c r="C13" s="2188"/>
      <c r="D13" s="2188"/>
      <c r="E13" s="1749"/>
      <c r="F13" s="2216"/>
      <c r="G13" s="2216"/>
      <c r="H13" s="2216"/>
      <c r="I13" s="2216"/>
      <c r="J13" s="2217"/>
      <c r="K13" s="2199"/>
      <c r="L13" s="2199"/>
      <c r="M13" s="2199"/>
      <c r="N13" s="2199"/>
      <c r="O13" s="2199"/>
      <c r="P13" s="2199"/>
      <c r="Q13" s="2199"/>
      <c r="R13" s="2199"/>
      <c r="S13" s="2199"/>
      <c r="T13" s="2199"/>
      <c r="U13" s="2199"/>
      <c r="V13" s="2199"/>
      <c r="W13" s="2199"/>
      <c r="X13" s="2199"/>
      <c r="Y13" s="2199"/>
      <c r="Z13" s="2199"/>
      <c r="AA13" s="2199"/>
      <c r="AB13" s="2199"/>
      <c r="AC13" s="2199"/>
      <c r="AD13" s="2199"/>
      <c r="AE13" s="2199"/>
      <c r="AF13" s="2199"/>
      <c r="AG13" s="2199"/>
      <c r="AH13" s="2199"/>
      <c r="AI13" s="2199"/>
    </row>
    <row r="14" spans="1:35" s="1795" customFormat="1">
      <c r="A14" s="1730" t="s">
        <v>2142</v>
      </c>
      <c r="B14" s="1807"/>
      <c r="C14" s="1749"/>
      <c r="D14" s="1749"/>
      <c r="E14" s="1749"/>
      <c r="F14" s="2200"/>
      <c r="G14" s="2217"/>
      <c r="H14" s="2217"/>
      <c r="I14" s="2217"/>
      <c r="J14" s="2217"/>
      <c r="K14" s="2199"/>
      <c r="L14" s="2199"/>
      <c r="M14" s="2199"/>
      <c r="N14" s="2199"/>
      <c r="O14" s="2199"/>
      <c r="P14" s="2199"/>
      <c r="Q14" s="2199"/>
      <c r="R14" s="2199"/>
      <c r="S14" s="2199"/>
      <c r="T14" s="2199"/>
      <c r="U14" s="2199"/>
      <c r="V14" s="2199"/>
      <c r="W14" s="2199"/>
      <c r="X14" s="2199"/>
      <c r="Y14" s="2199"/>
      <c r="Z14" s="2199"/>
      <c r="AA14" s="2199"/>
      <c r="AB14" s="2199"/>
      <c r="AC14" s="2199"/>
      <c r="AD14" s="2199"/>
      <c r="AE14" s="2199"/>
      <c r="AF14" s="2199"/>
      <c r="AG14" s="2199"/>
      <c r="AH14" s="2199"/>
      <c r="AI14" s="2199"/>
    </row>
    <row r="15" spans="1:35" s="1795" customFormat="1">
      <c r="A15" s="1462" t="s">
        <v>2143</v>
      </c>
      <c r="B15" s="1463">
        <v>2009</v>
      </c>
      <c r="C15" s="1788">
        <v>2010</v>
      </c>
      <c r="D15" s="1788">
        <v>2011</v>
      </c>
      <c r="E15" s="1503">
        <v>2012</v>
      </c>
      <c r="F15" s="2212"/>
      <c r="G15" s="2204"/>
      <c r="H15" s="2203"/>
      <c r="I15" s="2203"/>
      <c r="J15" s="2199"/>
      <c r="K15" s="2199"/>
      <c r="L15" s="2199"/>
      <c r="M15" s="2199"/>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199"/>
    </row>
    <row r="16" spans="1:35" s="1795" customFormat="1">
      <c r="A16" s="1808" t="s">
        <v>1513</v>
      </c>
      <c r="B16" s="1546"/>
      <c r="C16" s="1546"/>
      <c r="D16" s="1546"/>
      <c r="E16" s="1546"/>
      <c r="F16" s="2218"/>
      <c r="G16" s="2218"/>
      <c r="H16" s="2218"/>
      <c r="I16" s="2212"/>
      <c r="J16" s="2199"/>
      <c r="K16" s="2199"/>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c r="AH16" s="2199"/>
      <c r="AI16" s="2199"/>
    </row>
    <row r="17" spans="1:35" s="1795" customFormat="1">
      <c r="A17" s="1443" t="s">
        <v>2144</v>
      </c>
      <c r="B17" s="1809">
        <v>9</v>
      </c>
      <c r="C17" s="1809">
        <v>10</v>
      </c>
      <c r="D17" s="1810">
        <v>8</v>
      </c>
      <c r="E17" s="1811">
        <v>6</v>
      </c>
      <c r="F17" s="2208"/>
      <c r="G17" s="2208"/>
      <c r="H17" s="2208"/>
      <c r="I17" s="2212"/>
      <c r="J17" s="2199"/>
      <c r="K17" s="2199"/>
      <c r="L17" s="2199"/>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row>
    <row r="18" spans="1:35" s="1795" customFormat="1">
      <c r="A18" s="1813" t="s">
        <v>2145</v>
      </c>
      <c r="B18" s="1809">
        <v>6</v>
      </c>
      <c r="C18" s="1814">
        <v>8</v>
      </c>
      <c r="D18" s="1810">
        <v>7</v>
      </c>
      <c r="E18" s="1811">
        <v>6</v>
      </c>
      <c r="F18" s="2208"/>
      <c r="G18" s="2208"/>
      <c r="H18" s="2208"/>
      <c r="I18" s="2212"/>
      <c r="J18" s="2199"/>
      <c r="K18" s="2199"/>
      <c r="L18" s="2199"/>
      <c r="M18" s="2199"/>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row>
    <row r="19" spans="1:35" s="1795" customFormat="1">
      <c r="A19" s="1813" t="s">
        <v>2146</v>
      </c>
      <c r="B19" s="1809">
        <v>7</v>
      </c>
      <c r="C19" s="1814">
        <v>10</v>
      </c>
      <c r="D19" s="1810">
        <v>7</v>
      </c>
      <c r="E19" s="1811">
        <v>5</v>
      </c>
      <c r="F19" s="2208"/>
      <c r="G19" s="2208"/>
      <c r="H19" s="2208"/>
      <c r="I19" s="2212"/>
      <c r="J19" s="2199"/>
      <c r="K19" s="2199"/>
      <c r="L19" s="2199"/>
      <c r="M19" s="2199"/>
      <c r="N19" s="2199"/>
      <c r="O19" s="2199"/>
      <c r="P19" s="2199"/>
      <c r="Q19" s="2199"/>
      <c r="R19" s="2199"/>
      <c r="S19" s="2199"/>
      <c r="T19" s="2199"/>
      <c r="U19" s="2199"/>
      <c r="V19" s="2199"/>
      <c r="W19" s="2199"/>
      <c r="X19" s="2199"/>
      <c r="Y19" s="2199"/>
      <c r="Z19" s="2199"/>
      <c r="AA19" s="2199"/>
      <c r="AB19" s="2199"/>
      <c r="AC19" s="2199"/>
      <c r="AD19" s="2199"/>
      <c r="AE19" s="2199"/>
      <c r="AF19" s="2199"/>
      <c r="AG19" s="2199"/>
      <c r="AH19" s="2199"/>
      <c r="AI19" s="2199"/>
    </row>
    <row r="20" spans="1:35" s="1795" customFormat="1">
      <c r="A20" s="1813" t="s">
        <v>2147</v>
      </c>
      <c r="B20" s="1809">
        <v>7</v>
      </c>
      <c r="C20" s="1814">
        <v>13</v>
      </c>
      <c r="D20" s="1810">
        <v>9</v>
      </c>
      <c r="E20" s="1811">
        <v>3</v>
      </c>
      <c r="F20" s="2208"/>
      <c r="G20" s="2208"/>
      <c r="H20" s="2208"/>
      <c r="I20" s="2212"/>
      <c r="J20" s="2199"/>
      <c r="K20" s="2199"/>
      <c r="L20" s="2199"/>
      <c r="M20" s="2199"/>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row>
    <row r="21" spans="1:35" s="1795" customFormat="1">
      <c r="A21" s="1815" t="s">
        <v>2148</v>
      </c>
      <c r="B21" s="1809">
        <v>9</v>
      </c>
      <c r="C21" s="1814">
        <v>6</v>
      </c>
      <c r="D21" s="1810">
        <v>7</v>
      </c>
      <c r="E21" s="1811">
        <v>5</v>
      </c>
      <c r="F21" s="2208"/>
      <c r="G21" s="2208"/>
      <c r="H21" s="2208"/>
      <c r="I21" s="2212"/>
      <c r="J21" s="2199"/>
      <c r="K21" s="2199"/>
      <c r="L21" s="2199"/>
      <c r="M21" s="2199"/>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row>
    <row r="22" spans="1:35" s="1795" customFormat="1">
      <c r="A22" s="1632" t="s">
        <v>1514</v>
      </c>
      <c r="B22" s="1816"/>
      <c r="C22" s="1814"/>
      <c r="D22" s="1810"/>
      <c r="E22" s="1811"/>
      <c r="F22" s="2212"/>
      <c r="G22" s="2207"/>
      <c r="H22" s="2212"/>
      <c r="I22" s="2212"/>
      <c r="J22" s="2199"/>
      <c r="K22" s="2199"/>
      <c r="L22" s="2199"/>
      <c r="M22" s="2199"/>
      <c r="N22" s="2199"/>
      <c r="O22" s="2199"/>
      <c r="P22" s="2199"/>
      <c r="Q22" s="2199"/>
      <c r="R22" s="2199"/>
      <c r="S22" s="2199"/>
      <c r="T22" s="2199"/>
      <c r="U22" s="2199"/>
      <c r="V22" s="2199"/>
      <c r="W22" s="2199"/>
      <c r="X22" s="2199"/>
      <c r="Y22" s="2199"/>
      <c r="Z22" s="2199"/>
      <c r="AA22" s="2199"/>
      <c r="AB22" s="2199"/>
      <c r="AC22" s="2199"/>
      <c r="AD22" s="2199"/>
      <c r="AE22" s="2199"/>
      <c r="AF22" s="2199"/>
      <c r="AG22" s="2199"/>
      <c r="AH22" s="2199"/>
      <c r="AI22" s="2199"/>
    </row>
    <row r="23" spans="1:35" s="1795" customFormat="1">
      <c r="A23" s="1813" t="s">
        <v>2149</v>
      </c>
      <c r="B23" s="1810">
        <v>3</v>
      </c>
      <c r="C23" s="1817">
        <v>5</v>
      </c>
      <c r="D23" s="1810">
        <v>9</v>
      </c>
      <c r="E23" s="1811">
        <v>5</v>
      </c>
      <c r="F23" s="2212"/>
      <c r="G23" s="2208"/>
      <c r="H23" s="2212"/>
      <c r="I23" s="2212"/>
      <c r="J23" s="2199"/>
      <c r="K23" s="2199"/>
      <c r="L23" s="2199"/>
      <c r="M23" s="2199"/>
      <c r="N23" s="2199"/>
      <c r="O23" s="2199"/>
      <c r="P23" s="2199"/>
      <c r="Q23" s="2199"/>
      <c r="R23" s="2199"/>
      <c r="S23" s="2199"/>
      <c r="T23" s="2199"/>
      <c r="U23" s="2199"/>
      <c r="V23" s="2199"/>
      <c r="W23" s="2199"/>
      <c r="X23" s="2199"/>
      <c r="Y23" s="2199"/>
      <c r="Z23" s="2199"/>
      <c r="AA23" s="2199"/>
      <c r="AB23" s="2199"/>
      <c r="AC23" s="2199"/>
      <c r="AD23" s="2199"/>
      <c r="AE23" s="2199"/>
      <c r="AF23" s="2199"/>
      <c r="AG23" s="2199"/>
      <c r="AH23" s="2199"/>
      <c r="AI23" s="2199"/>
    </row>
    <row r="24" spans="1:35" s="1795" customFormat="1">
      <c r="A24" s="1813" t="s">
        <v>2150</v>
      </c>
      <c r="B24" s="1810">
        <v>4</v>
      </c>
      <c r="C24" s="1817">
        <v>6</v>
      </c>
      <c r="D24" s="1810">
        <v>7</v>
      </c>
      <c r="E24" s="1811">
        <v>5</v>
      </c>
      <c r="F24" s="2212"/>
      <c r="G24" s="2208"/>
      <c r="H24" s="2212"/>
      <c r="I24" s="2212"/>
      <c r="J24" s="2199"/>
      <c r="K24" s="2199"/>
      <c r="L24" s="2199"/>
      <c r="M24" s="2199"/>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row>
    <row r="25" spans="1:35" s="1795" customFormat="1">
      <c r="A25" s="1632" t="s">
        <v>18</v>
      </c>
      <c r="B25" s="1816"/>
      <c r="C25" s="1818"/>
      <c r="D25" s="1811"/>
      <c r="E25" s="1811"/>
      <c r="F25" s="2212"/>
      <c r="G25" s="2207"/>
      <c r="H25" s="2212"/>
      <c r="I25" s="2212"/>
      <c r="J25" s="2199"/>
      <c r="K25" s="2199"/>
      <c r="L25" s="2199"/>
      <c r="M25" s="2199"/>
      <c r="N25" s="2199"/>
      <c r="O25" s="2199"/>
      <c r="P25" s="2199"/>
      <c r="Q25" s="2199"/>
      <c r="R25" s="2199"/>
      <c r="S25" s="2199"/>
      <c r="T25" s="2199"/>
      <c r="U25" s="2199"/>
      <c r="V25" s="2199"/>
      <c r="W25" s="2199"/>
      <c r="X25" s="2199"/>
      <c r="Y25" s="2199"/>
      <c r="Z25" s="2199"/>
      <c r="AA25" s="2199"/>
      <c r="AB25" s="2199"/>
      <c r="AC25" s="2199"/>
      <c r="AD25" s="2199"/>
      <c r="AE25" s="2199"/>
      <c r="AF25" s="2199"/>
      <c r="AG25" s="2199"/>
      <c r="AH25" s="2199"/>
      <c r="AI25" s="2199"/>
    </row>
    <row r="26" spans="1:35" s="1795" customFormat="1">
      <c r="A26" s="1813" t="s">
        <v>2151</v>
      </c>
      <c r="B26" s="1810">
        <v>3</v>
      </c>
      <c r="C26" s="1818">
        <v>8</v>
      </c>
      <c r="D26" s="1811">
        <v>7</v>
      </c>
      <c r="E26" s="1811">
        <v>8</v>
      </c>
      <c r="F26" s="2212"/>
      <c r="G26" s="2208"/>
      <c r="H26" s="2212"/>
      <c r="I26" s="2212"/>
      <c r="J26" s="2199"/>
      <c r="K26" s="2199"/>
      <c r="L26" s="2199"/>
      <c r="M26" s="2199"/>
      <c r="N26" s="2199"/>
      <c r="O26" s="2199"/>
      <c r="P26" s="2199"/>
      <c r="Q26" s="2199"/>
      <c r="R26" s="2199"/>
      <c r="S26" s="2199"/>
      <c r="T26" s="2199"/>
      <c r="U26" s="2199"/>
      <c r="V26" s="2199"/>
      <c r="W26" s="2199"/>
      <c r="X26" s="2199"/>
      <c r="Y26" s="2199"/>
      <c r="Z26" s="2199"/>
      <c r="AA26" s="2199"/>
      <c r="AB26" s="2199"/>
      <c r="AC26" s="2199"/>
      <c r="AD26" s="2199"/>
      <c r="AE26" s="2199"/>
      <c r="AF26" s="2199"/>
      <c r="AG26" s="2199"/>
      <c r="AH26" s="2199"/>
      <c r="AI26" s="2199"/>
    </row>
    <row r="27" spans="1:35" s="1795" customFormat="1">
      <c r="A27" s="1813" t="s">
        <v>2152</v>
      </c>
      <c r="B27" s="1810">
        <v>7</v>
      </c>
      <c r="C27" s="1818">
        <v>6</v>
      </c>
      <c r="D27" s="1811">
        <v>5</v>
      </c>
      <c r="E27" s="1811">
        <v>4</v>
      </c>
      <c r="F27" s="2212"/>
      <c r="G27" s="2208"/>
      <c r="H27" s="2212"/>
      <c r="I27" s="2212"/>
      <c r="J27" s="2199"/>
      <c r="K27" s="2199"/>
      <c r="L27" s="2199"/>
      <c r="M27" s="2199"/>
      <c r="N27" s="2199"/>
      <c r="O27" s="2199"/>
      <c r="P27" s="2199"/>
      <c r="Q27" s="2199"/>
      <c r="R27" s="2199"/>
      <c r="S27" s="2199"/>
      <c r="T27" s="2199"/>
      <c r="U27" s="2199"/>
      <c r="V27" s="2199"/>
      <c r="W27" s="2199"/>
      <c r="X27" s="2199"/>
      <c r="Y27" s="2199"/>
      <c r="Z27" s="2199"/>
      <c r="AA27" s="2199"/>
      <c r="AB27" s="2199"/>
      <c r="AC27" s="2199"/>
      <c r="AD27" s="2199"/>
      <c r="AE27" s="2199"/>
      <c r="AF27" s="2199"/>
      <c r="AG27" s="2199"/>
      <c r="AH27" s="2199"/>
      <c r="AI27" s="2199"/>
    </row>
    <row r="28" spans="1:35" s="1795" customFormat="1">
      <c r="A28" s="1819" t="s">
        <v>2153</v>
      </c>
      <c r="B28" s="1820">
        <v>3</v>
      </c>
      <c r="C28" s="1821">
        <v>5</v>
      </c>
      <c r="D28" s="1822">
        <v>5</v>
      </c>
      <c r="E28" s="1822">
        <v>5</v>
      </c>
      <c r="F28" s="2212"/>
      <c r="G28" s="2208"/>
      <c r="H28" s="2212"/>
      <c r="I28" s="2212"/>
      <c r="J28" s="2199"/>
      <c r="K28" s="2199"/>
      <c r="L28" s="2199"/>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row>
    <row r="29" spans="1:35" s="1795" customFormat="1">
      <c r="A29" s="1742" t="s">
        <v>2140</v>
      </c>
      <c r="B29" s="1806"/>
      <c r="C29" s="1806"/>
      <c r="D29" s="1806"/>
      <c r="E29" s="1806"/>
      <c r="F29" s="2213"/>
      <c r="G29" s="2217"/>
      <c r="H29" s="2217"/>
      <c r="I29" s="2217"/>
      <c r="J29" s="2217"/>
      <c r="K29" s="2199"/>
      <c r="L29" s="2199"/>
      <c r="M29" s="2199"/>
      <c r="N29" s="2199"/>
      <c r="O29" s="2199"/>
      <c r="P29" s="2199"/>
      <c r="Q29" s="2199"/>
      <c r="R29" s="2199"/>
      <c r="S29" s="2199"/>
      <c r="T29" s="2199"/>
      <c r="U29" s="2199"/>
      <c r="V29" s="2199"/>
      <c r="W29" s="2199"/>
      <c r="X29" s="2199"/>
      <c r="Y29" s="2199"/>
      <c r="Z29" s="2199"/>
      <c r="AA29" s="2199"/>
      <c r="AB29" s="2199"/>
      <c r="AC29" s="2199"/>
      <c r="AD29" s="2199"/>
      <c r="AE29" s="2199"/>
      <c r="AF29" s="2199"/>
      <c r="AG29" s="2199"/>
      <c r="AH29" s="2199"/>
      <c r="AI29" s="2199"/>
    </row>
    <row r="30" spans="1:35" s="1795" customFormat="1">
      <c r="A30" s="1823" t="s">
        <v>2154</v>
      </c>
      <c r="B30" s="1806"/>
      <c r="C30" s="1806"/>
      <c r="D30" s="1806"/>
      <c r="E30" s="1806"/>
      <c r="F30" s="2213"/>
      <c r="G30" s="2217"/>
      <c r="H30" s="2217"/>
      <c r="I30" s="2217"/>
      <c r="J30" s="2217"/>
      <c r="K30" s="2199"/>
      <c r="L30" s="2199"/>
      <c r="M30" s="2199"/>
      <c r="N30" s="2199"/>
      <c r="O30" s="2199"/>
      <c r="P30" s="2199"/>
      <c r="Q30" s="2199"/>
      <c r="R30" s="2199"/>
      <c r="S30" s="2199"/>
      <c r="T30" s="2199"/>
      <c r="U30" s="2199"/>
      <c r="V30" s="2199"/>
      <c r="W30" s="2199"/>
      <c r="X30" s="2199"/>
      <c r="Y30" s="2199"/>
      <c r="Z30" s="2199"/>
      <c r="AA30" s="2199"/>
      <c r="AB30" s="2199"/>
      <c r="AC30" s="2199"/>
      <c r="AD30" s="2199"/>
      <c r="AE30" s="2199"/>
      <c r="AF30" s="2199"/>
      <c r="AG30" s="2199"/>
      <c r="AH30" s="2199"/>
      <c r="AI30" s="2199"/>
    </row>
    <row r="31" spans="1:35" s="1795" customFormat="1">
      <c r="A31" s="1478"/>
      <c r="B31" s="1805"/>
      <c r="C31" s="1805"/>
      <c r="D31" s="1805"/>
      <c r="E31" s="1805"/>
      <c r="F31" s="2215"/>
      <c r="G31" s="2210"/>
      <c r="H31" s="2210"/>
      <c r="I31" s="2210"/>
      <c r="J31" s="2210"/>
      <c r="K31" s="2199"/>
      <c r="L31" s="2199"/>
      <c r="M31" s="2199"/>
      <c r="N31" s="2199"/>
      <c r="O31" s="2199"/>
      <c r="P31" s="2199"/>
      <c r="Q31" s="2199"/>
      <c r="R31" s="2199"/>
      <c r="S31" s="2199"/>
      <c r="T31" s="2199"/>
      <c r="U31" s="2199"/>
      <c r="V31" s="2199"/>
      <c r="W31" s="2199"/>
      <c r="X31" s="2199"/>
      <c r="Y31" s="2199"/>
      <c r="Z31" s="2199"/>
      <c r="AA31" s="2199"/>
      <c r="AB31" s="2199"/>
      <c r="AC31" s="2199"/>
      <c r="AD31" s="2199"/>
      <c r="AE31" s="2199"/>
      <c r="AF31" s="2199"/>
      <c r="AG31" s="2199"/>
      <c r="AH31" s="2199"/>
      <c r="AI31" s="2199"/>
    </row>
    <row r="32" spans="1:35" s="1795" customFormat="1">
      <c r="A32" s="1824" t="s">
        <v>2155</v>
      </c>
      <c r="B32" s="1749"/>
      <c r="C32" s="1749"/>
      <c r="D32" s="1749"/>
      <c r="E32" s="1749"/>
      <c r="F32" s="2219"/>
      <c r="G32" s="2217"/>
      <c r="H32" s="2217"/>
      <c r="I32" s="2217"/>
      <c r="J32" s="2217"/>
      <c r="K32" s="2199"/>
      <c r="L32" s="2199"/>
      <c r="M32" s="2199"/>
      <c r="N32" s="2199"/>
      <c r="O32" s="2199"/>
      <c r="P32" s="2199"/>
      <c r="Q32" s="2199"/>
      <c r="R32" s="2199"/>
      <c r="S32" s="2199"/>
      <c r="T32" s="2199"/>
      <c r="U32" s="2199"/>
      <c r="V32" s="2199"/>
      <c r="W32" s="2199"/>
      <c r="X32" s="2199"/>
      <c r="Y32" s="2199"/>
      <c r="Z32" s="2199"/>
      <c r="AA32" s="2199"/>
      <c r="AB32" s="2199"/>
      <c r="AC32" s="2199"/>
      <c r="AD32" s="2199"/>
      <c r="AE32" s="2199"/>
      <c r="AF32" s="2199"/>
      <c r="AG32" s="2199"/>
      <c r="AH32" s="2199"/>
      <c r="AI32" s="2199"/>
    </row>
    <row r="33" spans="1:35" s="1795" customFormat="1">
      <c r="A33" s="1730" t="s">
        <v>2142</v>
      </c>
      <c r="B33" s="1807"/>
      <c r="C33" s="1749"/>
      <c r="D33" s="1749"/>
      <c r="E33" s="1749"/>
      <c r="F33" s="2200"/>
      <c r="G33" s="2217"/>
      <c r="H33" s="2217"/>
      <c r="I33" s="2217"/>
      <c r="J33" s="2217"/>
      <c r="K33" s="2199"/>
      <c r="L33" s="2199"/>
      <c r="M33" s="2199"/>
      <c r="N33" s="2199"/>
      <c r="O33" s="2199"/>
      <c r="P33" s="2199"/>
      <c r="Q33" s="2199"/>
      <c r="R33" s="2199"/>
      <c r="S33" s="2199"/>
      <c r="T33" s="2199"/>
      <c r="U33" s="2199"/>
      <c r="V33" s="2199"/>
      <c r="W33" s="2199"/>
      <c r="X33" s="2199"/>
      <c r="Y33" s="2199"/>
      <c r="Z33" s="2199"/>
      <c r="AA33" s="2199"/>
      <c r="AB33" s="2199"/>
      <c r="AC33" s="2199"/>
      <c r="AD33" s="2199"/>
      <c r="AE33" s="2199"/>
      <c r="AF33" s="2199"/>
      <c r="AG33" s="2199"/>
      <c r="AH33" s="2199"/>
      <c r="AI33" s="2199"/>
    </row>
    <row r="34" spans="1:35" s="1795" customFormat="1">
      <c r="A34" s="1462" t="s">
        <v>2143</v>
      </c>
      <c r="B34" s="1463">
        <v>2009</v>
      </c>
      <c r="C34" s="1788">
        <v>2010</v>
      </c>
      <c r="D34" s="1788">
        <v>2011</v>
      </c>
      <c r="E34" s="1503">
        <v>2012</v>
      </c>
      <c r="F34" s="2212"/>
      <c r="G34" s="2204"/>
      <c r="H34" s="2203"/>
      <c r="I34" s="2203"/>
      <c r="J34" s="2199"/>
      <c r="K34" s="2199"/>
      <c r="L34" s="2199"/>
      <c r="M34" s="2199"/>
      <c r="N34" s="2199"/>
      <c r="O34" s="2199"/>
      <c r="P34" s="2199"/>
      <c r="Q34" s="2199"/>
      <c r="R34" s="2199"/>
      <c r="S34" s="2199"/>
      <c r="T34" s="2199"/>
      <c r="U34" s="2199"/>
      <c r="V34" s="2199"/>
      <c r="W34" s="2199"/>
      <c r="X34" s="2199"/>
      <c r="Y34" s="2199"/>
      <c r="Z34" s="2199"/>
      <c r="AA34" s="2199"/>
      <c r="AB34" s="2199"/>
      <c r="AC34" s="2199"/>
      <c r="AD34" s="2199"/>
      <c r="AE34" s="2199"/>
      <c r="AF34" s="2199"/>
      <c r="AG34" s="2199"/>
      <c r="AH34" s="2199"/>
      <c r="AI34" s="2199"/>
    </row>
    <row r="35" spans="1:35" s="1795" customFormat="1">
      <c r="A35" s="1808" t="s">
        <v>1513</v>
      </c>
      <c r="B35" s="1546"/>
      <c r="C35" s="1825"/>
      <c r="D35" s="1826"/>
      <c r="E35" s="1546"/>
      <c r="F35" s="2218"/>
      <c r="G35" s="2218"/>
      <c r="H35" s="2218"/>
      <c r="I35" s="2212"/>
      <c r="J35" s="2199"/>
      <c r="K35" s="2199"/>
      <c r="L35" s="2199"/>
      <c r="M35" s="2199"/>
      <c r="N35" s="2199"/>
      <c r="O35" s="2199"/>
      <c r="P35" s="2199"/>
      <c r="Q35" s="2199"/>
      <c r="R35" s="2199"/>
      <c r="S35" s="2199"/>
      <c r="T35" s="2199"/>
      <c r="U35" s="2199"/>
      <c r="V35" s="2199"/>
      <c r="W35" s="2199"/>
      <c r="X35" s="2199"/>
      <c r="Y35" s="2199"/>
      <c r="Z35" s="2199"/>
      <c r="AA35" s="2199"/>
      <c r="AB35" s="2199"/>
      <c r="AC35" s="2199"/>
      <c r="AD35" s="2199"/>
      <c r="AE35" s="2199"/>
      <c r="AF35" s="2199"/>
      <c r="AG35" s="2199"/>
      <c r="AH35" s="2199"/>
      <c r="AI35" s="2199"/>
    </row>
    <row r="36" spans="1:35" s="1795" customFormat="1">
      <c r="A36" s="1813" t="s">
        <v>2144</v>
      </c>
      <c r="B36" s="1547">
        <v>36</v>
      </c>
      <c r="C36" s="1547">
        <v>53</v>
      </c>
      <c r="D36" s="1827">
        <v>30</v>
      </c>
      <c r="E36" s="1827">
        <v>33</v>
      </c>
      <c r="F36" s="2220"/>
      <c r="G36" s="2208"/>
      <c r="H36" s="2208"/>
      <c r="I36" s="2212"/>
      <c r="J36" s="2199"/>
      <c r="K36" s="2199"/>
      <c r="L36" s="2199"/>
      <c r="M36" s="2199"/>
      <c r="N36" s="2199"/>
      <c r="O36" s="2199"/>
      <c r="P36" s="2199"/>
      <c r="Q36" s="2199"/>
      <c r="R36" s="2199"/>
      <c r="S36" s="2199"/>
      <c r="T36" s="2199"/>
      <c r="U36" s="2199"/>
      <c r="V36" s="2199"/>
      <c r="W36" s="2199"/>
      <c r="X36" s="2199"/>
      <c r="Y36" s="2199"/>
      <c r="Z36" s="2199"/>
      <c r="AA36" s="2199"/>
      <c r="AB36" s="2199"/>
      <c r="AC36" s="2199"/>
      <c r="AD36" s="2199"/>
      <c r="AE36" s="2199"/>
      <c r="AF36" s="2199"/>
      <c r="AG36" s="2199"/>
      <c r="AH36" s="2199"/>
      <c r="AI36" s="2199"/>
    </row>
    <row r="37" spans="1:35" s="1795" customFormat="1">
      <c r="A37" s="1813" t="s">
        <v>2145</v>
      </c>
      <c r="B37" s="1547">
        <v>41</v>
      </c>
      <c r="C37" s="1547">
        <v>40</v>
      </c>
      <c r="D37" s="1827">
        <v>29</v>
      </c>
      <c r="E37" s="1827">
        <v>33</v>
      </c>
      <c r="F37" s="2208"/>
      <c r="G37" s="2208"/>
      <c r="H37" s="2208"/>
      <c r="I37" s="2212"/>
      <c r="J37" s="2199"/>
      <c r="K37" s="2199"/>
      <c r="L37" s="2199"/>
      <c r="M37" s="2199"/>
      <c r="N37" s="2199"/>
      <c r="O37" s="2199"/>
      <c r="P37" s="2199"/>
      <c r="Q37" s="2199"/>
      <c r="R37" s="2199"/>
      <c r="S37" s="2199"/>
      <c r="T37" s="2199"/>
      <c r="U37" s="2199"/>
      <c r="V37" s="2199"/>
      <c r="W37" s="2199"/>
      <c r="X37" s="2199"/>
      <c r="Y37" s="2199"/>
      <c r="Z37" s="2199"/>
      <c r="AA37" s="2199"/>
      <c r="AB37" s="2199"/>
      <c r="AC37" s="2199"/>
      <c r="AD37" s="2199"/>
      <c r="AE37" s="2199"/>
      <c r="AF37" s="2199"/>
      <c r="AG37" s="2199"/>
      <c r="AH37" s="2199"/>
      <c r="AI37" s="2199"/>
    </row>
    <row r="38" spans="1:35" s="1795" customFormat="1">
      <c r="A38" s="1813" t="s">
        <v>2146</v>
      </c>
      <c r="B38" s="1547">
        <v>49</v>
      </c>
      <c r="C38" s="1547">
        <v>59</v>
      </c>
      <c r="D38" s="1827">
        <v>46</v>
      </c>
      <c r="E38" s="1827">
        <v>46</v>
      </c>
      <c r="F38" s="2208"/>
      <c r="G38" s="2208"/>
      <c r="H38" s="2208"/>
      <c r="I38" s="2212"/>
      <c r="J38" s="2199"/>
      <c r="K38" s="2199"/>
      <c r="L38" s="2199"/>
      <c r="M38" s="2199"/>
      <c r="N38" s="2199"/>
      <c r="O38" s="2199"/>
      <c r="P38" s="2199"/>
      <c r="Q38" s="2199"/>
      <c r="R38" s="2199"/>
      <c r="S38" s="2199"/>
      <c r="T38" s="2199"/>
      <c r="U38" s="2199"/>
      <c r="V38" s="2199"/>
      <c r="W38" s="2199"/>
      <c r="X38" s="2199"/>
      <c r="Y38" s="2199"/>
      <c r="Z38" s="2199"/>
      <c r="AA38" s="2199"/>
      <c r="AB38" s="2199"/>
      <c r="AC38" s="2199"/>
      <c r="AD38" s="2199"/>
      <c r="AE38" s="2199"/>
      <c r="AF38" s="2199"/>
      <c r="AG38" s="2199"/>
      <c r="AH38" s="2199"/>
      <c r="AI38" s="2199"/>
    </row>
    <row r="39" spans="1:35" s="1795" customFormat="1">
      <c r="A39" s="1813" t="s">
        <v>2147</v>
      </c>
      <c r="B39" s="1547">
        <v>27</v>
      </c>
      <c r="C39" s="1547">
        <v>31</v>
      </c>
      <c r="D39" s="1827">
        <v>28</v>
      </c>
      <c r="E39" s="1827">
        <v>29</v>
      </c>
      <c r="F39" s="2208"/>
      <c r="G39" s="2208"/>
      <c r="H39" s="2208"/>
      <c r="I39" s="2212"/>
      <c r="J39" s="2199"/>
      <c r="K39" s="2199"/>
      <c r="L39" s="2199"/>
      <c r="M39" s="2199"/>
      <c r="N39" s="2199"/>
      <c r="O39" s="2199"/>
      <c r="P39" s="2199"/>
      <c r="Q39" s="2199"/>
      <c r="R39" s="2199"/>
      <c r="S39" s="2199"/>
      <c r="T39" s="2199"/>
      <c r="U39" s="2199"/>
      <c r="V39" s="2199"/>
      <c r="W39" s="2199"/>
      <c r="X39" s="2199"/>
      <c r="Y39" s="2199"/>
      <c r="Z39" s="2199"/>
      <c r="AA39" s="2199"/>
      <c r="AB39" s="2199"/>
      <c r="AC39" s="2199"/>
      <c r="AD39" s="2199"/>
      <c r="AE39" s="2199"/>
      <c r="AF39" s="2199"/>
      <c r="AG39" s="2199"/>
      <c r="AH39" s="2199"/>
      <c r="AI39" s="2199"/>
    </row>
    <row r="40" spans="1:35" s="1795" customFormat="1">
      <c r="A40" s="1815" t="s">
        <v>2148</v>
      </c>
      <c r="B40" s="1547">
        <v>53</v>
      </c>
      <c r="C40" s="1547">
        <v>59</v>
      </c>
      <c r="D40" s="1827">
        <v>50</v>
      </c>
      <c r="E40" s="1827">
        <v>43</v>
      </c>
      <c r="F40" s="2208"/>
      <c r="G40" s="2208"/>
      <c r="H40" s="2208"/>
      <c r="I40" s="2212"/>
      <c r="J40" s="2199"/>
      <c r="K40" s="2199"/>
      <c r="L40" s="2199"/>
      <c r="M40" s="2199"/>
      <c r="N40" s="2199"/>
      <c r="O40" s="2199"/>
      <c r="P40" s="2199"/>
      <c r="Q40" s="2199"/>
      <c r="R40" s="2199"/>
      <c r="S40" s="2199"/>
      <c r="T40" s="2199"/>
      <c r="U40" s="2199"/>
      <c r="V40" s="2199"/>
      <c r="W40" s="2199"/>
      <c r="X40" s="2199"/>
      <c r="Y40" s="2199"/>
      <c r="Z40" s="2199"/>
      <c r="AA40" s="2199"/>
      <c r="AB40" s="2199"/>
      <c r="AC40" s="2199"/>
      <c r="AD40" s="2199"/>
      <c r="AE40" s="2199"/>
      <c r="AF40" s="2199"/>
      <c r="AG40" s="2199"/>
      <c r="AH40" s="2199"/>
      <c r="AI40" s="2199"/>
    </row>
    <row r="41" spans="1:35" s="1795" customFormat="1">
      <c r="A41" s="1632" t="s">
        <v>1514</v>
      </c>
      <c r="B41" s="1828"/>
      <c r="C41" s="1804"/>
      <c r="D41" s="1827"/>
      <c r="E41" s="1827"/>
      <c r="F41" s="2212"/>
      <c r="G41" s="2207"/>
      <c r="H41" s="2212"/>
      <c r="I41" s="2212"/>
      <c r="J41" s="2199"/>
      <c r="K41" s="2199"/>
      <c r="L41" s="2199"/>
      <c r="M41" s="2199"/>
      <c r="N41" s="2199"/>
      <c r="O41" s="2199"/>
      <c r="P41" s="2199"/>
      <c r="Q41" s="2199"/>
      <c r="R41" s="2199"/>
      <c r="S41" s="2199"/>
      <c r="T41" s="2199"/>
      <c r="U41" s="2199"/>
      <c r="V41" s="2199"/>
      <c r="W41" s="2199"/>
      <c r="X41" s="2199"/>
      <c r="Y41" s="2199"/>
      <c r="Z41" s="2199"/>
      <c r="AA41" s="2199"/>
      <c r="AB41" s="2199"/>
      <c r="AC41" s="2199"/>
      <c r="AD41" s="2199"/>
      <c r="AE41" s="2199"/>
      <c r="AF41" s="2199"/>
      <c r="AG41" s="2199"/>
      <c r="AH41" s="2199"/>
      <c r="AI41" s="2199"/>
    </row>
    <row r="42" spans="1:35" s="1795" customFormat="1">
      <c r="A42" s="1813" t="s">
        <v>2149</v>
      </c>
      <c r="B42" s="1801" t="s">
        <v>1365</v>
      </c>
      <c r="C42" s="1827">
        <v>29</v>
      </c>
      <c r="D42" s="1827">
        <v>27</v>
      </c>
      <c r="E42" s="1827">
        <v>27</v>
      </c>
      <c r="F42" s="2212"/>
      <c r="G42" s="2208"/>
      <c r="H42" s="2208"/>
      <c r="I42" s="2208"/>
      <c r="J42" s="2199"/>
      <c r="K42" s="2199"/>
      <c r="L42" s="2199"/>
      <c r="M42" s="2199"/>
      <c r="N42" s="2199"/>
      <c r="O42" s="2199"/>
      <c r="P42" s="2199"/>
      <c r="Q42" s="2199"/>
      <c r="R42" s="2199"/>
      <c r="S42" s="2199"/>
      <c r="T42" s="2199"/>
      <c r="U42" s="2199"/>
      <c r="V42" s="2199"/>
      <c r="W42" s="2199"/>
      <c r="X42" s="2199"/>
      <c r="Y42" s="2199"/>
      <c r="Z42" s="2199"/>
      <c r="AA42" s="2199"/>
      <c r="AB42" s="2199"/>
      <c r="AC42" s="2199"/>
      <c r="AD42" s="2199"/>
      <c r="AE42" s="2199"/>
      <c r="AF42" s="2199"/>
      <c r="AG42" s="2199"/>
      <c r="AH42" s="2199"/>
      <c r="AI42" s="2199"/>
    </row>
    <row r="43" spans="1:35" s="1795" customFormat="1">
      <c r="A43" s="1813" t="s">
        <v>2150</v>
      </c>
      <c r="B43" s="1801">
        <v>45</v>
      </c>
      <c r="C43" s="1827">
        <v>35</v>
      </c>
      <c r="D43" s="1827">
        <v>39</v>
      </c>
      <c r="E43" s="1827">
        <v>36</v>
      </c>
      <c r="F43" s="2212"/>
      <c r="G43" s="2208"/>
      <c r="H43" s="2208"/>
      <c r="I43" s="2208"/>
      <c r="J43" s="2199"/>
      <c r="K43" s="2199"/>
      <c r="L43" s="2199"/>
      <c r="M43" s="2199"/>
      <c r="N43" s="2199"/>
      <c r="O43" s="2199"/>
      <c r="P43" s="2199"/>
      <c r="Q43" s="2199"/>
      <c r="R43" s="2199"/>
      <c r="S43" s="2199"/>
      <c r="T43" s="2199"/>
      <c r="U43" s="2199"/>
      <c r="V43" s="2199"/>
      <c r="W43" s="2199"/>
      <c r="X43" s="2199"/>
      <c r="Y43" s="2199"/>
      <c r="Z43" s="2199"/>
      <c r="AA43" s="2199"/>
      <c r="AB43" s="2199"/>
      <c r="AC43" s="2199"/>
      <c r="AD43" s="2199"/>
      <c r="AE43" s="2199"/>
      <c r="AF43" s="2199"/>
      <c r="AG43" s="2199"/>
      <c r="AH43" s="2199"/>
      <c r="AI43" s="2199"/>
    </row>
    <row r="44" spans="1:35" s="1795" customFormat="1">
      <c r="A44" s="1632" t="s">
        <v>18</v>
      </c>
      <c r="B44" s="1828"/>
      <c r="C44" s="1827"/>
      <c r="D44" s="1827"/>
      <c r="E44" s="1827"/>
      <c r="F44" s="2212"/>
      <c r="G44" s="2208"/>
      <c r="H44" s="2208"/>
      <c r="I44" s="2208"/>
      <c r="J44" s="2199"/>
      <c r="K44" s="2199"/>
      <c r="L44" s="2199"/>
      <c r="M44" s="2199"/>
      <c r="N44" s="2199"/>
      <c r="O44" s="2199"/>
      <c r="P44" s="2199"/>
      <c r="Q44" s="2199"/>
      <c r="R44" s="2199"/>
      <c r="S44" s="2199"/>
      <c r="T44" s="2199"/>
      <c r="U44" s="2199"/>
      <c r="V44" s="2199"/>
      <c r="W44" s="2199"/>
      <c r="X44" s="2199"/>
      <c r="Y44" s="2199"/>
      <c r="Z44" s="2199"/>
      <c r="AA44" s="2199"/>
      <c r="AB44" s="2199"/>
      <c r="AC44" s="2199"/>
      <c r="AD44" s="2199"/>
      <c r="AE44" s="2199"/>
      <c r="AF44" s="2199"/>
      <c r="AG44" s="2199"/>
      <c r="AH44" s="2199"/>
      <c r="AI44" s="2199"/>
    </row>
    <row r="45" spans="1:35" s="1795" customFormat="1">
      <c r="A45" s="1813" t="s">
        <v>2151</v>
      </c>
      <c r="B45" s="1801">
        <v>16</v>
      </c>
      <c r="C45" s="1827">
        <v>17</v>
      </c>
      <c r="D45" s="1827">
        <v>17</v>
      </c>
      <c r="E45" s="1827">
        <v>22</v>
      </c>
      <c r="F45" s="2212"/>
      <c r="G45" s="2208"/>
      <c r="H45" s="2208"/>
      <c r="I45" s="2208"/>
      <c r="J45" s="2199"/>
      <c r="K45" s="2199"/>
      <c r="L45" s="2199"/>
      <c r="M45" s="2199"/>
      <c r="N45" s="2199"/>
      <c r="O45" s="2199"/>
      <c r="P45" s="2199"/>
      <c r="Q45" s="2199"/>
      <c r="R45" s="2199"/>
      <c r="S45" s="2199"/>
      <c r="T45" s="2199"/>
      <c r="U45" s="2199"/>
      <c r="V45" s="2199"/>
      <c r="W45" s="2199"/>
      <c r="X45" s="2199"/>
      <c r="Y45" s="2199"/>
      <c r="Z45" s="2199"/>
      <c r="AA45" s="2199"/>
      <c r="AB45" s="2199"/>
      <c r="AC45" s="2199"/>
      <c r="AD45" s="2199"/>
      <c r="AE45" s="2199"/>
      <c r="AF45" s="2199"/>
      <c r="AG45" s="2199"/>
      <c r="AH45" s="2199"/>
      <c r="AI45" s="2199"/>
    </row>
    <row r="46" spans="1:35" s="1795" customFormat="1">
      <c r="A46" s="1813" t="s">
        <v>2152</v>
      </c>
      <c r="B46" s="1801">
        <v>17</v>
      </c>
      <c r="C46" s="1827">
        <v>11</v>
      </c>
      <c r="D46" s="1827">
        <v>13</v>
      </c>
      <c r="E46" s="1827">
        <v>13</v>
      </c>
      <c r="F46" s="2212"/>
      <c r="G46" s="2208"/>
      <c r="H46" s="2208"/>
      <c r="I46" s="2208"/>
      <c r="J46" s="2199"/>
      <c r="K46" s="2199"/>
      <c r="L46" s="2199"/>
      <c r="M46" s="2199"/>
      <c r="N46" s="2199"/>
      <c r="O46" s="2199"/>
      <c r="P46" s="2199"/>
      <c r="Q46" s="2199"/>
      <c r="R46" s="2199"/>
      <c r="S46" s="2199"/>
      <c r="T46" s="2199"/>
      <c r="U46" s="2199"/>
      <c r="V46" s="2199"/>
      <c r="W46" s="2199"/>
      <c r="X46" s="2199"/>
      <c r="Y46" s="2199"/>
      <c r="Z46" s="2199"/>
      <c r="AA46" s="2199"/>
      <c r="AB46" s="2199"/>
      <c r="AC46" s="2199"/>
      <c r="AD46" s="2199"/>
      <c r="AE46" s="2199"/>
      <c r="AF46" s="2199"/>
      <c r="AG46" s="2199"/>
      <c r="AH46" s="2199"/>
      <c r="AI46" s="2199"/>
    </row>
    <row r="47" spans="1:35" s="1795" customFormat="1">
      <c r="A47" s="1819" t="s">
        <v>2153</v>
      </c>
      <c r="B47" s="1550">
        <v>3</v>
      </c>
      <c r="C47" s="1803">
        <v>4</v>
      </c>
      <c r="D47" s="1803">
        <v>4</v>
      </c>
      <c r="E47" s="1803">
        <v>3.3</v>
      </c>
      <c r="F47" s="2212"/>
      <c r="G47" s="2208"/>
      <c r="H47" s="2208"/>
      <c r="I47" s="2208"/>
      <c r="J47" s="2199"/>
      <c r="K47" s="2199"/>
      <c r="L47" s="2199"/>
      <c r="M47" s="2199"/>
      <c r="N47" s="2199"/>
      <c r="O47" s="2199"/>
      <c r="P47" s="2199"/>
      <c r="Q47" s="2199"/>
      <c r="R47" s="2199"/>
      <c r="S47" s="2199"/>
      <c r="T47" s="2199"/>
      <c r="U47" s="2199"/>
      <c r="V47" s="2199"/>
      <c r="W47" s="2199"/>
      <c r="X47" s="2199"/>
      <c r="Y47" s="2199"/>
      <c r="Z47" s="2199"/>
      <c r="AA47" s="2199"/>
      <c r="AB47" s="2199"/>
      <c r="AC47" s="2199"/>
      <c r="AD47" s="2199"/>
      <c r="AE47" s="2199"/>
      <c r="AF47" s="2199"/>
      <c r="AG47" s="2199"/>
      <c r="AH47" s="2199"/>
      <c r="AI47" s="2199"/>
    </row>
    <row r="48" spans="1:35" s="1795" customFormat="1">
      <c r="A48" s="1742" t="s">
        <v>2140</v>
      </c>
      <c r="B48" s="1749"/>
      <c r="C48" s="1749"/>
      <c r="D48" s="1749"/>
      <c r="E48" s="1749"/>
      <c r="F48" s="2213"/>
      <c r="G48" s="2217"/>
      <c r="H48" s="2217"/>
      <c r="I48" s="2217"/>
      <c r="J48" s="2217"/>
      <c r="K48" s="2199"/>
      <c r="L48" s="2199"/>
      <c r="M48" s="2199"/>
      <c r="N48" s="2199"/>
      <c r="O48" s="2199"/>
      <c r="P48" s="2199"/>
      <c r="Q48" s="2199"/>
      <c r="R48" s="2199"/>
      <c r="S48" s="2199"/>
      <c r="T48" s="2199"/>
      <c r="U48" s="2199"/>
      <c r="V48" s="2199"/>
      <c r="W48" s="2199"/>
      <c r="X48" s="2199"/>
      <c r="Y48" s="2199"/>
      <c r="Z48" s="2199"/>
      <c r="AA48" s="2199"/>
      <c r="AB48" s="2199"/>
      <c r="AC48" s="2199"/>
      <c r="AD48" s="2199"/>
      <c r="AE48" s="2199"/>
      <c r="AF48" s="2199"/>
      <c r="AG48" s="2199"/>
      <c r="AH48" s="2199"/>
      <c r="AI48" s="2199"/>
    </row>
    <row r="49" spans="1:35" s="1795" customFormat="1">
      <c r="A49" s="1478"/>
      <c r="B49" s="1805"/>
      <c r="C49" s="1805"/>
      <c r="D49" s="1805"/>
      <c r="E49" s="1805"/>
      <c r="F49" s="2215"/>
      <c r="G49" s="2210"/>
      <c r="H49" s="2210"/>
      <c r="I49" s="2210"/>
      <c r="J49" s="2210"/>
      <c r="K49" s="2199"/>
      <c r="L49" s="2199"/>
      <c r="M49" s="2199"/>
      <c r="N49" s="2199"/>
      <c r="O49" s="2199"/>
      <c r="P49" s="2199"/>
      <c r="Q49" s="2199"/>
      <c r="R49" s="2199"/>
      <c r="S49" s="2199"/>
      <c r="T49" s="2199"/>
      <c r="U49" s="2199"/>
      <c r="V49" s="2199"/>
      <c r="W49" s="2199"/>
      <c r="X49" s="2199"/>
      <c r="Y49" s="2199"/>
      <c r="Z49" s="2199"/>
      <c r="AA49" s="2199"/>
      <c r="AB49" s="2199"/>
      <c r="AC49" s="2199"/>
      <c r="AD49" s="2199"/>
      <c r="AE49" s="2199"/>
      <c r="AF49" s="2199"/>
      <c r="AG49" s="2199"/>
      <c r="AH49" s="2199"/>
      <c r="AI49" s="2199"/>
    </row>
    <row r="50" spans="1:35" s="1795" customFormat="1">
      <c r="A50" s="1824" t="s">
        <v>2156</v>
      </c>
      <c r="B50" s="1749"/>
      <c r="C50" s="1749"/>
      <c r="D50" s="1749"/>
      <c r="E50" s="1749"/>
      <c r="F50" s="2219"/>
      <c r="G50" s="2217"/>
      <c r="H50" s="2217"/>
      <c r="I50" s="2217"/>
      <c r="J50" s="2217"/>
      <c r="K50" s="2199"/>
      <c r="L50" s="2199"/>
      <c r="M50" s="2199"/>
      <c r="N50" s="2199"/>
      <c r="O50" s="2199"/>
      <c r="P50" s="2199"/>
      <c r="Q50" s="2199"/>
      <c r="R50" s="2199"/>
      <c r="S50" s="2199"/>
      <c r="T50" s="2199"/>
      <c r="U50" s="2199"/>
      <c r="V50" s="2199"/>
      <c r="W50" s="2199"/>
      <c r="X50" s="2199"/>
      <c r="Y50" s="2199"/>
      <c r="Z50" s="2199"/>
      <c r="AA50" s="2199"/>
      <c r="AB50" s="2199"/>
      <c r="AC50" s="2199"/>
      <c r="AD50" s="2199"/>
      <c r="AE50" s="2199"/>
      <c r="AF50" s="2199"/>
      <c r="AG50" s="2199"/>
      <c r="AH50" s="2199"/>
      <c r="AI50" s="2199"/>
    </row>
    <row r="51" spans="1:35" s="1795" customFormat="1">
      <c r="A51" s="1730" t="s">
        <v>2142</v>
      </c>
      <c r="B51" s="1807"/>
      <c r="C51" s="1749"/>
      <c r="D51" s="1749"/>
      <c r="E51" s="1749"/>
      <c r="F51" s="2200"/>
      <c r="G51" s="2217"/>
      <c r="H51" s="2217"/>
      <c r="I51" s="2217"/>
      <c r="J51" s="2217"/>
      <c r="K51" s="2199"/>
      <c r="L51" s="2199"/>
      <c r="M51" s="2199"/>
      <c r="N51" s="2199"/>
      <c r="O51" s="2199"/>
      <c r="P51" s="2199"/>
      <c r="Q51" s="2199"/>
      <c r="R51" s="2199"/>
      <c r="S51" s="2199"/>
      <c r="T51" s="2199"/>
      <c r="U51" s="2199"/>
      <c r="V51" s="2199"/>
      <c r="W51" s="2199"/>
      <c r="X51" s="2199"/>
      <c r="Y51" s="2199"/>
      <c r="Z51" s="2199"/>
      <c r="AA51" s="2199"/>
      <c r="AB51" s="2199"/>
      <c r="AC51" s="2199"/>
      <c r="AD51" s="2199"/>
      <c r="AE51" s="2199"/>
      <c r="AF51" s="2199"/>
      <c r="AG51" s="2199"/>
      <c r="AH51" s="2199"/>
      <c r="AI51" s="2199"/>
    </row>
    <row r="52" spans="1:35" s="1795" customFormat="1">
      <c r="A52" s="1462" t="s">
        <v>2143</v>
      </c>
      <c r="B52" s="1463">
        <v>2009</v>
      </c>
      <c r="C52" s="1788">
        <v>2010</v>
      </c>
      <c r="D52" s="1788">
        <v>2011</v>
      </c>
      <c r="E52" s="1503">
        <v>2012</v>
      </c>
      <c r="F52" s="2212"/>
      <c r="G52" s="2204"/>
      <c r="H52" s="2203"/>
      <c r="I52" s="2203"/>
      <c r="J52" s="2199"/>
      <c r="K52" s="2199"/>
      <c r="L52" s="2199"/>
      <c r="M52" s="2199"/>
      <c r="N52" s="2199"/>
      <c r="O52" s="2199"/>
      <c r="P52" s="2199"/>
      <c r="Q52" s="2199"/>
      <c r="R52" s="2199"/>
      <c r="S52" s="2199"/>
      <c r="T52" s="2199"/>
      <c r="U52" s="2199"/>
      <c r="V52" s="2199"/>
      <c r="W52" s="2199"/>
      <c r="X52" s="2199"/>
      <c r="Y52" s="2199"/>
      <c r="Z52" s="2199"/>
      <c r="AA52" s="2199"/>
      <c r="AB52" s="2199"/>
      <c r="AC52" s="2199"/>
      <c r="AD52" s="2199"/>
      <c r="AE52" s="2199"/>
      <c r="AF52" s="2199"/>
      <c r="AG52" s="2199"/>
      <c r="AH52" s="2199"/>
      <c r="AI52" s="2199"/>
    </row>
    <row r="53" spans="1:35" s="1795" customFormat="1">
      <c r="A53" s="1808" t="s">
        <v>1513</v>
      </c>
      <c r="B53" s="1829"/>
      <c r="C53" s="1825"/>
      <c r="D53" s="1826"/>
      <c r="E53" s="1546"/>
      <c r="F53" s="2218"/>
      <c r="G53" s="2218"/>
      <c r="H53" s="2218"/>
      <c r="I53" s="2212"/>
      <c r="J53" s="2199"/>
      <c r="K53" s="2199"/>
      <c r="L53" s="2199"/>
      <c r="M53" s="2199"/>
      <c r="N53" s="2199"/>
      <c r="O53" s="2199"/>
      <c r="P53" s="2199"/>
      <c r="Q53" s="2199"/>
      <c r="R53" s="2199"/>
      <c r="S53" s="2199"/>
      <c r="T53" s="2199"/>
      <c r="U53" s="2199"/>
      <c r="V53" s="2199"/>
      <c r="W53" s="2199"/>
      <c r="X53" s="2199"/>
      <c r="Y53" s="2199"/>
      <c r="Z53" s="2199"/>
      <c r="AA53" s="2199"/>
      <c r="AB53" s="2199"/>
      <c r="AC53" s="2199"/>
      <c r="AD53" s="2199"/>
      <c r="AE53" s="2199"/>
      <c r="AF53" s="2199"/>
      <c r="AG53" s="2199"/>
      <c r="AH53" s="2199"/>
      <c r="AI53" s="2199"/>
    </row>
    <row r="54" spans="1:35" s="1795" customFormat="1">
      <c r="A54" s="1813" t="s">
        <v>2144</v>
      </c>
      <c r="B54" s="1809">
        <v>45</v>
      </c>
      <c r="C54" s="1809">
        <v>59</v>
      </c>
      <c r="D54" s="1811">
        <v>67</v>
      </c>
      <c r="E54" s="1811">
        <v>70.8</v>
      </c>
      <c r="F54" s="2208"/>
      <c r="G54" s="2208"/>
      <c r="H54" s="2208"/>
      <c r="I54" s="2212"/>
      <c r="J54" s="2199"/>
      <c r="K54" s="2199"/>
      <c r="L54" s="2199"/>
      <c r="M54" s="2199"/>
      <c r="N54" s="2199"/>
      <c r="O54" s="2199"/>
      <c r="P54" s="2199"/>
      <c r="Q54" s="2199"/>
      <c r="R54" s="2199"/>
      <c r="S54" s="2199"/>
      <c r="T54" s="2199"/>
      <c r="U54" s="2199"/>
      <c r="V54" s="2199"/>
      <c r="W54" s="2199"/>
      <c r="X54" s="2199"/>
      <c r="Y54" s="2199"/>
      <c r="Z54" s="2199"/>
      <c r="AA54" s="2199"/>
      <c r="AB54" s="2199"/>
      <c r="AC54" s="2199"/>
      <c r="AD54" s="2199"/>
      <c r="AE54" s="2199"/>
      <c r="AF54" s="2199"/>
      <c r="AG54" s="2199"/>
      <c r="AH54" s="2199"/>
      <c r="AI54" s="2199"/>
    </row>
    <row r="55" spans="1:35" s="1795" customFormat="1">
      <c r="A55" s="1813" t="s">
        <v>2145</v>
      </c>
      <c r="B55" s="1809">
        <v>34</v>
      </c>
      <c r="C55" s="1809">
        <v>55</v>
      </c>
      <c r="D55" s="1810">
        <v>72</v>
      </c>
      <c r="E55" s="1811">
        <v>55</v>
      </c>
      <c r="F55" s="2208"/>
      <c r="G55" s="2208"/>
      <c r="H55" s="2208"/>
      <c r="I55" s="2212"/>
      <c r="J55" s="2199"/>
      <c r="K55" s="2199"/>
      <c r="L55" s="2199"/>
      <c r="M55" s="2199"/>
      <c r="N55" s="2199"/>
      <c r="O55" s="2199"/>
      <c r="P55" s="2199"/>
      <c r="Q55" s="2199"/>
      <c r="R55" s="2199"/>
      <c r="S55" s="2199"/>
      <c r="T55" s="2199"/>
      <c r="U55" s="2199"/>
      <c r="V55" s="2199"/>
      <c r="W55" s="2199"/>
      <c r="X55" s="2199"/>
      <c r="Y55" s="2199"/>
      <c r="Z55" s="2199"/>
      <c r="AA55" s="2199"/>
      <c r="AB55" s="2199"/>
      <c r="AC55" s="2199"/>
      <c r="AD55" s="2199"/>
      <c r="AE55" s="2199"/>
      <c r="AF55" s="2199"/>
      <c r="AG55" s="2199"/>
      <c r="AH55" s="2199"/>
      <c r="AI55" s="2199"/>
    </row>
    <row r="56" spans="1:35" s="1795" customFormat="1">
      <c r="A56" s="1813" t="s">
        <v>2147</v>
      </c>
      <c r="B56" s="1809">
        <v>33</v>
      </c>
      <c r="C56" s="1809">
        <v>52</v>
      </c>
      <c r="D56" s="1810">
        <v>59</v>
      </c>
      <c r="E56" s="1811">
        <v>47.7</v>
      </c>
      <c r="F56" s="2208"/>
      <c r="G56" s="2208"/>
      <c r="H56" s="2208"/>
      <c r="I56" s="2212"/>
      <c r="J56" s="2199"/>
      <c r="K56" s="2199"/>
      <c r="L56" s="2199"/>
      <c r="M56" s="2199"/>
      <c r="N56" s="2199"/>
      <c r="O56" s="2199"/>
      <c r="P56" s="2199"/>
      <c r="Q56" s="2199"/>
      <c r="R56" s="2199"/>
      <c r="S56" s="2199"/>
      <c r="T56" s="2199"/>
      <c r="U56" s="2199"/>
      <c r="V56" s="2199"/>
      <c r="W56" s="2199"/>
      <c r="X56" s="2199"/>
      <c r="Y56" s="2199"/>
      <c r="Z56" s="2199"/>
      <c r="AA56" s="2199"/>
      <c r="AB56" s="2199"/>
      <c r="AC56" s="2199"/>
      <c r="AD56" s="2199"/>
      <c r="AE56" s="2199"/>
      <c r="AF56" s="2199"/>
      <c r="AG56" s="2199"/>
      <c r="AH56" s="2199"/>
      <c r="AI56" s="2199"/>
    </row>
    <row r="57" spans="1:35" s="1795" customFormat="1">
      <c r="A57" s="1632" t="s">
        <v>1514</v>
      </c>
      <c r="B57" s="1816"/>
      <c r="C57" s="1809"/>
      <c r="D57" s="1810"/>
      <c r="E57" s="1811"/>
      <c r="F57" s="2208"/>
      <c r="G57" s="2207"/>
      <c r="H57" s="2208"/>
      <c r="I57" s="2212"/>
      <c r="J57" s="2199"/>
      <c r="K57" s="2199"/>
      <c r="L57" s="2199"/>
      <c r="M57" s="2199"/>
      <c r="N57" s="2199"/>
      <c r="O57" s="2199"/>
      <c r="P57" s="2199"/>
      <c r="Q57" s="2199"/>
      <c r="R57" s="2199"/>
      <c r="S57" s="2199"/>
      <c r="T57" s="2199"/>
      <c r="U57" s="2199"/>
      <c r="V57" s="2199"/>
      <c r="W57" s="2199"/>
      <c r="X57" s="2199"/>
      <c r="Y57" s="2199"/>
      <c r="Z57" s="2199"/>
      <c r="AA57" s="2199"/>
      <c r="AB57" s="2205"/>
      <c r="AC57" s="2205"/>
      <c r="AD57" s="2221"/>
      <c r="AE57" s="2199"/>
      <c r="AF57" s="2199"/>
      <c r="AG57" s="2199"/>
      <c r="AH57" s="2199"/>
      <c r="AI57" s="2199"/>
    </row>
    <row r="58" spans="1:35" s="1795" customFormat="1">
      <c r="A58" s="1813" t="s">
        <v>2157</v>
      </c>
      <c r="B58" s="1809">
        <v>27</v>
      </c>
      <c r="C58" s="1809">
        <v>38</v>
      </c>
      <c r="D58" s="1810">
        <v>61</v>
      </c>
      <c r="E58" s="1811">
        <v>44.4</v>
      </c>
      <c r="F58" s="2208"/>
      <c r="G58" s="2208"/>
      <c r="H58" s="2208"/>
      <c r="I58" s="2212"/>
      <c r="J58" s="2199"/>
      <c r="K58" s="2199"/>
      <c r="L58" s="2199"/>
      <c r="M58" s="2199"/>
      <c r="N58" s="2199"/>
      <c r="O58" s="2199"/>
      <c r="P58" s="2199"/>
      <c r="Q58" s="2199"/>
      <c r="R58" s="2199"/>
      <c r="S58" s="2199"/>
      <c r="T58" s="2199"/>
      <c r="U58" s="2199"/>
      <c r="V58" s="2199"/>
      <c r="W58" s="2199"/>
      <c r="X58" s="2199"/>
      <c r="Y58" s="2199"/>
      <c r="Z58" s="2199"/>
      <c r="AA58" s="2199"/>
      <c r="AB58" s="2199"/>
      <c r="AC58" s="2199"/>
      <c r="AD58" s="2199"/>
      <c r="AE58" s="2199"/>
      <c r="AF58" s="2199"/>
      <c r="AG58" s="2199"/>
      <c r="AH58" s="2199"/>
      <c r="AI58" s="2199"/>
    </row>
    <row r="59" spans="1:35" s="1795" customFormat="1">
      <c r="A59" s="1632" t="s">
        <v>18</v>
      </c>
      <c r="B59" s="1810"/>
      <c r="C59" s="1810"/>
      <c r="D59" s="1810"/>
      <c r="E59" s="1811"/>
      <c r="F59" s="2212"/>
      <c r="G59" s="2212"/>
      <c r="H59" s="2212"/>
      <c r="I59" s="2212"/>
      <c r="J59" s="2199"/>
      <c r="K59" s="2199"/>
      <c r="L59" s="2199"/>
      <c r="M59" s="2199"/>
      <c r="N59" s="2199"/>
      <c r="O59" s="2199"/>
      <c r="P59" s="2199"/>
      <c r="Q59" s="2199"/>
      <c r="R59" s="2199"/>
      <c r="S59" s="2199"/>
      <c r="T59" s="2199"/>
      <c r="U59" s="2199"/>
      <c r="V59" s="2199"/>
      <c r="W59" s="2199"/>
      <c r="X59" s="2199"/>
      <c r="Y59" s="2199"/>
      <c r="Z59" s="2199"/>
      <c r="AA59" s="2199"/>
      <c r="AB59" s="2199"/>
      <c r="AC59" s="2199"/>
      <c r="AD59" s="2199"/>
      <c r="AE59" s="2199"/>
      <c r="AF59" s="2199"/>
      <c r="AG59" s="2199"/>
      <c r="AH59" s="2199"/>
      <c r="AI59" s="2199"/>
    </row>
    <row r="60" spans="1:35" s="1795" customFormat="1">
      <c r="A60" s="1813" t="s">
        <v>2151</v>
      </c>
      <c r="B60" s="1810">
        <v>47</v>
      </c>
      <c r="C60" s="1810">
        <v>67</v>
      </c>
      <c r="D60" s="1810">
        <v>73</v>
      </c>
      <c r="E60" s="1811">
        <v>49.4</v>
      </c>
      <c r="F60" s="2212"/>
      <c r="G60" s="2212"/>
      <c r="H60" s="2212"/>
      <c r="I60" s="2212"/>
      <c r="J60" s="2199"/>
      <c r="K60" s="2199"/>
      <c r="L60" s="2199"/>
      <c r="M60" s="2199"/>
      <c r="N60" s="2199"/>
      <c r="O60" s="2199"/>
      <c r="P60" s="2199"/>
      <c r="Q60" s="2199"/>
      <c r="R60" s="2199"/>
      <c r="S60" s="2199"/>
      <c r="T60" s="2199"/>
      <c r="U60" s="2199"/>
      <c r="V60" s="2199"/>
      <c r="W60" s="2199"/>
      <c r="X60" s="2199"/>
      <c r="Y60" s="2199"/>
      <c r="Z60" s="2199"/>
      <c r="AA60" s="2199"/>
      <c r="AB60" s="2199"/>
      <c r="AC60" s="2199"/>
      <c r="AD60" s="2199"/>
      <c r="AE60" s="2199"/>
      <c r="AF60" s="2199"/>
      <c r="AG60" s="2199"/>
      <c r="AH60" s="2199"/>
      <c r="AI60" s="2199"/>
    </row>
    <row r="61" spans="1:35" s="1795" customFormat="1">
      <c r="A61" s="1813" t="s">
        <v>2152</v>
      </c>
      <c r="B61" s="1809">
        <v>54</v>
      </c>
      <c r="C61" s="1809">
        <v>81</v>
      </c>
      <c r="D61" s="1809">
        <v>81</v>
      </c>
      <c r="E61" s="1831">
        <v>62.08</v>
      </c>
      <c r="F61" s="2212"/>
      <c r="G61" s="2212"/>
      <c r="H61" s="2212"/>
      <c r="I61" s="2212"/>
      <c r="J61" s="2199"/>
      <c r="K61" s="2199"/>
      <c r="L61" s="2199"/>
      <c r="M61" s="2199"/>
      <c r="N61" s="2199"/>
      <c r="O61" s="2199"/>
      <c r="P61" s="2199"/>
      <c r="Q61" s="2199"/>
      <c r="R61" s="2199"/>
      <c r="S61" s="2199"/>
      <c r="T61" s="2199"/>
      <c r="U61" s="2199"/>
      <c r="V61" s="2199"/>
      <c r="W61" s="2199"/>
      <c r="X61" s="2199"/>
      <c r="Y61" s="2199"/>
      <c r="Z61" s="2199"/>
      <c r="AA61" s="2199"/>
      <c r="AB61" s="2199"/>
      <c r="AC61" s="2199"/>
      <c r="AD61" s="2199"/>
      <c r="AE61" s="2199"/>
      <c r="AF61" s="2199"/>
      <c r="AG61" s="2199"/>
      <c r="AH61" s="2199"/>
      <c r="AI61" s="2199"/>
    </row>
    <row r="62" spans="1:35" s="1795" customFormat="1">
      <c r="A62" s="1819" t="s">
        <v>2153</v>
      </c>
      <c r="B62" s="1820">
        <v>50</v>
      </c>
      <c r="C62" s="1820">
        <v>81</v>
      </c>
      <c r="D62" s="1820">
        <v>93</v>
      </c>
      <c r="E62" s="1822">
        <v>92</v>
      </c>
      <c r="F62" s="2212"/>
      <c r="G62" s="2212"/>
      <c r="H62" s="2212"/>
      <c r="I62" s="2212"/>
      <c r="J62" s="2199"/>
      <c r="K62" s="2199"/>
      <c r="L62" s="2199"/>
      <c r="M62" s="2199"/>
      <c r="N62" s="2199"/>
      <c r="O62" s="2199"/>
      <c r="P62" s="2199"/>
      <c r="Q62" s="2199"/>
      <c r="R62" s="2199"/>
      <c r="S62" s="2199"/>
      <c r="T62" s="2199"/>
      <c r="U62" s="2199"/>
      <c r="V62" s="2199"/>
      <c r="W62" s="2199"/>
      <c r="X62" s="2199"/>
      <c r="Y62" s="2199"/>
      <c r="Z62" s="2199"/>
      <c r="AA62" s="2199"/>
      <c r="AB62" s="2199"/>
      <c r="AC62" s="2199"/>
      <c r="AD62" s="2199"/>
      <c r="AE62" s="2199"/>
      <c r="AF62" s="2199"/>
      <c r="AG62" s="2199"/>
      <c r="AH62" s="2199"/>
      <c r="AI62" s="2199"/>
    </row>
    <row r="63" spans="1:35" s="1795" customFormat="1">
      <c r="A63" s="1742" t="s">
        <v>2140</v>
      </c>
      <c r="B63" s="1749"/>
      <c r="C63" s="1830"/>
      <c r="D63" s="1749"/>
      <c r="E63" s="1749"/>
      <c r="F63" s="2222"/>
      <c r="G63" s="2217"/>
      <c r="H63" s="2217"/>
      <c r="I63" s="2217"/>
      <c r="J63" s="2217"/>
      <c r="K63" s="2199"/>
      <c r="L63" s="2199"/>
      <c r="M63" s="2199"/>
      <c r="N63" s="2199"/>
      <c r="O63" s="2199"/>
      <c r="P63" s="2199"/>
      <c r="Q63" s="2199"/>
      <c r="R63" s="2199"/>
      <c r="S63" s="2199"/>
      <c r="T63" s="2199"/>
      <c r="U63" s="2199"/>
      <c r="V63" s="2199"/>
      <c r="W63" s="2199"/>
      <c r="X63" s="2199"/>
      <c r="Y63" s="2199"/>
      <c r="Z63" s="2199"/>
      <c r="AA63" s="2199"/>
      <c r="AB63" s="2199"/>
      <c r="AC63" s="2199"/>
      <c r="AD63" s="2199"/>
      <c r="AE63" s="2199"/>
      <c r="AF63" s="2199"/>
      <c r="AG63" s="2199"/>
      <c r="AH63" s="2199"/>
      <c r="AI63" s="2199"/>
    </row>
    <row r="64" spans="1:35" s="1795" customFormat="1">
      <c r="A64" s="1747"/>
      <c r="B64" s="1749"/>
      <c r="C64" s="1749"/>
      <c r="D64" s="1749"/>
      <c r="E64" s="1749"/>
      <c r="F64" s="2222"/>
      <c r="G64" s="2210"/>
      <c r="H64" s="2210"/>
      <c r="I64" s="2210"/>
      <c r="J64" s="2210"/>
      <c r="K64" s="2199"/>
      <c r="L64" s="2199"/>
      <c r="M64" s="2199"/>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c r="AI64" s="2199"/>
    </row>
    <row r="65" spans="1:35" s="1795" customFormat="1">
      <c r="A65" s="1824" t="s">
        <v>2158</v>
      </c>
      <c r="B65" s="1749"/>
      <c r="C65" s="1749"/>
      <c r="D65" s="1749"/>
      <c r="E65" s="1749"/>
      <c r="F65" s="2221"/>
      <c r="G65" s="2217"/>
      <c r="H65" s="2217"/>
      <c r="I65" s="2217"/>
      <c r="J65" s="2217"/>
      <c r="K65" s="2199"/>
      <c r="L65" s="2199"/>
      <c r="M65" s="2199"/>
      <c r="N65" s="2199"/>
      <c r="O65" s="2199"/>
      <c r="P65" s="2199"/>
      <c r="Q65" s="2199"/>
      <c r="R65" s="2199"/>
      <c r="S65" s="2199"/>
      <c r="T65" s="2199"/>
      <c r="U65" s="2199"/>
      <c r="V65" s="2199"/>
      <c r="W65" s="2199"/>
      <c r="X65" s="2199"/>
      <c r="Y65" s="2199"/>
      <c r="Z65" s="2199"/>
      <c r="AA65" s="2199"/>
      <c r="AB65" s="2199"/>
      <c r="AC65" s="2199"/>
      <c r="AD65" s="2199"/>
      <c r="AE65" s="2199"/>
      <c r="AF65" s="2199"/>
      <c r="AG65" s="2199"/>
      <c r="AH65" s="2199"/>
      <c r="AI65" s="2199"/>
    </row>
    <row r="66" spans="1:35" s="1795" customFormat="1">
      <c r="A66" s="1796" t="s">
        <v>2130</v>
      </c>
      <c r="B66" s="1807"/>
      <c r="C66" s="1749"/>
      <c r="D66" s="1749"/>
      <c r="E66" s="1749"/>
      <c r="F66" s="2200"/>
      <c r="G66" s="2217"/>
      <c r="H66" s="2217"/>
      <c r="I66" s="2217"/>
      <c r="J66" s="2217"/>
      <c r="K66" s="2199"/>
      <c r="L66" s="2199"/>
      <c r="M66" s="2199"/>
      <c r="N66" s="2199"/>
      <c r="O66" s="2199"/>
      <c r="P66" s="2199"/>
      <c r="Q66" s="2199"/>
      <c r="R66" s="2199"/>
      <c r="S66" s="2199"/>
      <c r="T66" s="2199"/>
      <c r="U66" s="2199"/>
      <c r="V66" s="2199"/>
      <c r="W66" s="2199"/>
      <c r="X66" s="2199"/>
      <c r="Y66" s="2199"/>
      <c r="Z66" s="2199"/>
      <c r="AA66" s="2199"/>
      <c r="AB66" s="2199"/>
      <c r="AC66" s="2199"/>
      <c r="AD66" s="2199"/>
      <c r="AE66" s="2199"/>
      <c r="AF66" s="2199"/>
      <c r="AG66" s="2199"/>
      <c r="AH66" s="2199"/>
      <c r="AI66" s="2199"/>
    </row>
    <row r="67" spans="1:35" s="1795" customFormat="1">
      <c r="A67" s="1462" t="s">
        <v>2143</v>
      </c>
      <c r="B67" s="1463">
        <v>2009</v>
      </c>
      <c r="C67" s="1788">
        <v>2010</v>
      </c>
      <c r="D67" s="1788">
        <v>2011</v>
      </c>
      <c r="E67" s="1503">
        <v>2012</v>
      </c>
      <c r="F67" s="2212"/>
      <c r="G67" s="2204"/>
      <c r="H67" s="2203"/>
      <c r="I67" s="2203"/>
      <c r="J67" s="2199"/>
      <c r="K67" s="2199"/>
      <c r="L67" s="2199"/>
      <c r="M67" s="2199"/>
      <c r="N67" s="2199"/>
      <c r="O67" s="2199"/>
      <c r="P67" s="2199"/>
      <c r="Q67" s="2199"/>
      <c r="R67" s="2199"/>
      <c r="S67" s="2199"/>
      <c r="T67" s="2199"/>
      <c r="U67" s="2199"/>
      <c r="V67" s="2199"/>
      <c r="W67" s="2199"/>
      <c r="X67" s="2199"/>
      <c r="Y67" s="2199"/>
      <c r="Z67" s="2199"/>
      <c r="AA67" s="2199"/>
      <c r="AB67" s="2199"/>
      <c r="AC67" s="2199"/>
      <c r="AD67" s="2199"/>
      <c r="AE67" s="2199"/>
      <c r="AF67" s="2199"/>
      <c r="AG67" s="2199"/>
      <c r="AH67" s="2199"/>
      <c r="AI67" s="2199"/>
    </row>
    <row r="68" spans="1:35" s="1795" customFormat="1">
      <c r="A68" s="1808" t="s">
        <v>1513</v>
      </c>
      <c r="B68" s="1546"/>
      <c r="C68" s="1825"/>
      <c r="D68" s="1826"/>
      <c r="E68" s="1546"/>
      <c r="F68" s="2218"/>
      <c r="G68" s="2218"/>
      <c r="H68" s="2218"/>
      <c r="I68" s="2212"/>
      <c r="J68" s="2199"/>
      <c r="K68" s="2199"/>
      <c r="L68" s="2199"/>
      <c r="M68" s="2199"/>
      <c r="N68" s="2199"/>
      <c r="O68" s="2199"/>
      <c r="P68" s="2199"/>
      <c r="Q68" s="2199"/>
      <c r="R68" s="2199"/>
      <c r="S68" s="2199"/>
      <c r="T68" s="2199"/>
      <c r="U68" s="2199"/>
      <c r="V68" s="2199"/>
      <c r="W68" s="2199"/>
      <c r="X68" s="2199"/>
      <c r="Y68" s="2199"/>
      <c r="Z68" s="2199"/>
      <c r="AA68" s="2199"/>
      <c r="AB68" s="2199"/>
      <c r="AC68" s="2199"/>
      <c r="AD68" s="2199"/>
      <c r="AE68" s="2199"/>
      <c r="AF68" s="2199"/>
      <c r="AG68" s="2199"/>
      <c r="AH68" s="2199"/>
      <c r="AI68" s="2199"/>
    </row>
    <row r="69" spans="1:35" s="1795" customFormat="1">
      <c r="A69" s="1813" t="s">
        <v>2144</v>
      </c>
      <c r="B69" s="1809">
        <v>152</v>
      </c>
      <c r="C69" s="1809">
        <v>126</v>
      </c>
      <c r="D69" s="1810">
        <v>140</v>
      </c>
      <c r="E69" s="1811">
        <v>157.30000000000001</v>
      </c>
      <c r="F69" s="2208"/>
      <c r="G69" s="2208"/>
      <c r="H69" s="2208"/>
      <c r="I69" s="2212"/>
      <c r="J69" s="2199"/>
      <c r="K69" s="2199"/>
      <c r="L69" s="2199"/>
      <c r="M69" s="2199"/>
      <c r="N69" s="2199"/>
      <c r="O69" s="2199"/>
      <c r="P69" s="2199"/>
      <c r="Q69" s="2199"/>
      <c r="R69" s="2199"/>
      <c r="S69" s="2199"/>
      <c r="T69" s="2199"/>
      <c r="U69" s="2199"/>
      <c r="V69" s="2199"/>
      <c r="W69" s="2199"/>
      <c r="X69" s="2199"/>
      <c r="Y69" s="2199"/>
      <c r="Z69" s="2199"/>
      <c r="AA69" s="2199"/>
      <c r="AB69" s="2199"/>
      <c r="AC69" s="2199"/>
      <c r="AD69" s="2199"/>
      <c r="AE69" s="2199"/>
      <c r="AF69" s="2199"/>
      <c r="AG69" s="2199"/>
      <c r="AH69" s="2199"/>
      <c r="AI69" s="2199"/>
    </row>
    <row r="70" spans="1:35" s="1795" customFormat="1">
      <c r="A70" s="1813" t="s">
        <v>2145</v>
      </c>
      <c r="B70" s="1809">
        <v>98</v>
      </c>
      <c r="C70" s="1809">
        <v>73</v>
      </c>
      <c r="D70" s="1810">
        <v>137</v>
      </c>
      <c r="E70" s="1811">
        <v>175</v>
      </c>
      <c r="F70" s="2208"/>
      <c r="G70" s="2208"/>
      <c r="H70" s="2208"/>
      <c r="I70" s="2212"/>
      <c r="J70" s="2199"/>
      <c r="K70" s="2199"/>
      <c r="L70" s="2199"/>
      <c r="M70" s="2199"/>
      <c r="N70" s="2199"/>
      <c r="O70" s="2199"/>
      <c r="P70" s="2199"/>
      <c r="Q70" s="2199"/>
      <c r="R70" s="2199"/>
      <c r="S70" s="2199"/>
      <c r="T70" s="2199"/>
      <c r="U70" s="2199"/>
      <c r="V70" s="2199"/>
      <c r="W70" s="2199"/>
      <c r="X70" s="2199"/>
      <c r="Y70" s="2199"/>
      <c r="Z70" s="2199"/>
      <c r="AA70" s="2199"/>
      <c r="AB70" s="2199"/>
      <c r="AC70" s="2199"/>
      <c r="AD70" s="2199"/>
      <c r="AE70" s="2199"/>
      <c r="AF70" s="2199"/>
      <c r="AG70" s="2199"/>
      <c r="AH70" s="2199"/>
      <c r="AI70" s="2199"/>
    </row>
    <row r="71" spans="1:35" s="1795" customFormat="1">
      <c r="A71" s="1813" t="s">
        <v>2146</v>
      </c>
      <c r="B71" s="1809">
        <v>148</v>
      </c>
      <c r="C71" s="1809">
        <v>143</v>
      </c>
      <c r="D71" s="1810">
        <v>129</v>
      </c>
      <c r="E71" s="1811">
        <v>151</v>
      </c>
      <c r="F71" s="2208"/>
      <c r="G71" s="2208"/>
      <c r="H71" s="2208"/>
      <c r="I71" s="2212"/>
      <c r="J71" s="2199"/>
      <c r="K71" s="2199"/>
      <c r="L71" s="2199"/>
      <c r="M71" s="2199"/>
      <c r="N71" s="2199"/>
      <c r="O71" s="2199"/>
      <c r="P71" s="2199"/>
      <c r="Q71" s="2199"/>
      <c r="R71" s="2199"/>
      <c r="S71" s="2199"/>
      <c r="T71" s="2199"/>
      <c r="U71" s="2199"/>
      <c r="V71" s="2199"/>
      <c r="W71" s="2199"/>
      <c r="X71" s="2199"/>
      <c r="Y71" s="2199"/>
      <c r="Z71" s="2199"/>
      <c r="AA71" s="2199"/>
      <c r="AB71" s="2199"/>
      <c r="AC71" s="2199"/>
      <c r="AD71" s="2199"/>
      <c r="AE71" s="2199"/>
      <c r="AF71" s="2199"/>
      <c r="AG71" s="2199"/>
      <c r="AH71" s="2199"/>
      <c r="AI71" s="2199"/>
    </row>
    <row r="72" spans="1:35" s="1795" customFormat="1">
      <c r="A72" s="1813" t="s">
        <v>2147</v>
      </c>
      <c r="B72" s="1809">
        <v>71</v>
      </c>
      <c r="C72" s="1809">
        <v>190</v>
      </c>
      <c r="D72" s="1810">
        <v>203</v>
      </c>
      <c r="E72" s="1811">
        <v>174</v>
      </c>
      <c r="F72" s="2208"/>
      <c r="G72" s="2208"/>
      <c r="H72" s="2208"/>
      <c r="I72" s="2212"/>
      <c r="J72" s="2199"/>
      <c r="K72" s="2199"/>
      <c r="L72" s="2199"/>
      <c r="M72" s="2199"/>
      <c r="N72" s="2199"/>
      <c r="O72" s="2199"/>
      <c r="P72" s="2199"/>
      <c r="Q72" s="2199"/>
      <c r="R72" s="2199"/>
      <c r="S72" s="2199"/>
      <c r="T72" s="2199"/>
      <c r="U72" s="2199"/>
      <c r="V72" s="2199"/>
      <c r="W72" s="2199"/>
      <c r="X72" s="2199"/>
      <c r="Y72" s="2199"/>
      <c r="Z72" s="2199"/>
      <c r="AA72" s="2199"/>
      <c r="AB72" s="2223"/>
      <c r="AC72" s="2221"/>
      <c r="AD72" s="2199"/>
      <c r="AE72" s="2199"/>
      <c r="AF72" s="2199"/>
      <c r="AG72" s="2199"/>
      <c r="AH72" s="2199"/>
      <c r="AI72" s="2199"/>
    </row>
    <row r="73" spans="1:35" s="1795" customFormat="1">
      <c r="A73" s="1815" t="s">
        <v>2148</v>
      </c>
      <c r="B73" s="1809">
        <v>209</v>
      </c>
      <c r="C73" s="1809">
        <v>226</v>
      </c>
      <c r="D73" s="1810">
        <v>184</v>
      </c>
      <c r="E73" s="1811">
        <v>189</v>
      </c>
      <c r="F73" s="2208"/>
      <c r="G73" s="2208"/>
      <c r="H73" s="2208"/>
      <c r="I73" s="2212"/>
      <c r="J73" s="2199"/>
      <c r="K73" s="2199"/>
      <c r="L73" s="2199"/>
      <c r="M73" s="2199"/>
      <c r="N73" s="2199"/>
      <c r="O73" s="2199"/>
      <c r="P73" s="2199"/>
      <c r="Q73" s="2199"/>
      <c r="R73" s="2199"/>
      <c r="S73" s="2199"/>
      <c r="T73" s="2199"/>
      <c r="U73" s="2199"/>
      <c r="V73" s="2199"/>
      <c r="W73" s="2199"/>
      <c r="X73" s="2199"/>
      <c r="Y73" s="2199"/>
      <c r="Z73" s="2199"/>
      <c r="AA73" s="2199"/>
      <c r="AB73" s="2199"/>
      <c r="AC73" s="2199"/>
      <c r="AD73" s="2199"/>
      <c r="AE73" s="2199"/>
      <c r="AF73" s="2199"/>
      <c r="AG73" s="2199"/>
      <c r="AH73" s="2199"/>
      <c r="AI73" s="2199"/>
    </row>
    <row r="74" spans="1:35" s="1795" customFormat="1">
      <c r="A74" s="1632" t="s">
        <v>1514</v>
      </c>
      <c r="B74" s="1816"/>
      <c r="C74" s="1809"/>
      <c r="D74" s="1810"/>
      <c r="E74" s="1811"/>
      <c r="F74" s="2212"/>
      <c r="G74" s="2207"/>
      <c r="H74" s="2212"/>
      <c r="I74" s="2212"/>
      <c r="J74" s="2199"/>
      <c r="K74" s="2199"/>
      <c r="L74" s="2199"/>
      <c r="M74" s="2199"/>
      <c r="N74" s="2199"/>
      <c r="O74" s="2199"/>
      <c r="P74" s="2199"/>
      <c r="Q74" s="2199"/>
      <c r="R74" s="2199"/>
      <c r="S74" s="2199"/>
      <c r="T74" s="2199"/>
      <c r="U74" s="2199"/>
      <c r="V74" s="2199"/>
      <c r="W74" s="2199"/>
      <c r="X74" s="2199"/>
      <c r="Y74" s="2199"/>
      <c r="Z74" s="2199"/>
      <c r="AA74" s="2199"/>
      <c r="AB74" s="2199"/>
      <c r="AC74" s="2199"/>
      <c r="AD74" s="2199"/>
      <c r="AE74" s="2199"/>
      <c r="AF74" s="2199"/>
      <c r="AG74" s="2199"/>
      <c r="AH74" s="2199"/>
      <c r="AI74" s="2199"/>
    </row>
    <row r="75" spans="1:35" s="1795" customFormat="1">
      <c r="A75" s="1813" t="s">
        <v>2149</v>
      </c>
      <c r="B75" s="1810">
        <v>115</v>
      </c>
      <c r="C75" s="1810">
        <v>72</v>
      </c>
      <c r="D75" s="1810">
        <v>138</v>
      </c>
      <c r="E75" s="1811">
        <v>156</v>
      </c>
      <c r="F75" s="2212"/>
      <c r="G75" s="2208"/>
      <c r="H75" s="2212"/>
      <c r="I75" s="2212"/>
      <c r="J75" s="2199"/>
      <c r="K75" s="2199"/>
      <c r="L75" s="2199"/>
      <c r="M75" s="2199"/>
      <c r="N75" s="2199"/>
      <c r="O75" s="2199"/>
      <c r="P75" s="2199"/>
      <c r="Q75" s="2199"/>
      <c r="R75" s="2199"/>
      <c r="S75" s="2199"/>
      <c r="T75" s="2199"/>
      <c r="U75" s="2199"/>
      <c r="V75" s="2199"/>
      <c r="W75" s="2199"/>
      <c r="X75" s="2199"/>
      <c r="Y75" s="2199"/>
      <c r="Z75" s="2199"/>
      <c r="AA75" s="2199"/>
      <c r="AB75" s="2199"/>
      <c r="AC75" s="2199"/>
      <c r="AD75" s="2199"/>
      <c r="AE75" s="2199"/>
      <c r="AF75" s="2199"/>
      <c r="AG75" s="2199"/>
      <c r="AH75" s="2199"/>
      <c r="AI75" s="2199"/>
    </row>
    <row r="76" spans="1:35" s="1795" customFormat="1">
      <c r="A76" s="1813" t="s">
        <v>2159</v>
      </c>
      <c r="B76" s="1810">
        <v>147</v>
      </c>
      <c r="C76" s="1810">
        <v>152</v>
      </c>
      <c r="D76" s="1810">
        <v>143</v>
      </c>
      <c r="E76" s="1811">
        <v>154.82</v>
      </c>
      <c r="F76" s="2212"/>
      <c r="G76" s="2208"/>
      <c r="H76" s="2212"/>
      <c r="I76" s="2212"/>
      <c r="J76" s="2199"/>
      <c r="K76" s="2199"/>
      <c r="L76" s="2199"/>
      <c r="M76" s="2199"/>
      <c r="N76" s="2199"/>
      <c r="O76" s="2199"/>
      <c r="P76" s="2199"/>
      <c r="Q76" s="2199"/>
      <c r="R76" s="2199"/>
      <c r="S76" s="2199"/>
      <c r="T76" s="2199"/>
      <c r="U76" s="2199"/>
      <c r="V76" s="2199"/>
      <c r="W76" s="2199"/>
      <c r="X76" s="2199"/>
      <c r="Y76" s="2199"/>
      <c r="Z76" s="2199"/>
      <c r="AA76" s="2199"/>
      <c r="AB76" s="2199"/>
      <c r="AC76" s="2199"/>
      <c r="AD76" s="2199"/>
      <c r="AE76" s="2199"/>
      <c r="AF76" s="2199"/>
      <c r="AG76" s="2199"/>
      <c r="AH76" s="2199"/>
      <c r="AI76" s="2199"/>
    </row>
    <row r="77" spans="1:35" s="1795" customFormat="1">
      <c r="A77" s="1632" t="s">
        <v>18</v>
      </c>
      <c r="B77" s="1816"/>
      <c r="C77" s="1810"/>
      <c r="D77" s="1810"/>
      <c r="E77" s="1811"/>
      <c r="F77" s="2212"/>
      <c r="G77" s="2207"/>
      <c r="H77" s="2212"/>
      <c r="I77" s="2212"/>
      <c r="J77" s="2199"/>
      <c r="K77" s="2199"/>
      <c r="L77" s="2199"/>
      <c r="M77" s="2199"/>
      <c r="N77" s="2199"/>
      <c r="O77" s="2199"/>
      <c r="P77" s="2199"/>
      <c r="Q77" s="2199"/>
      <c r="R77" s="2199"/>
      <c r="S77" s="2199"/>
      <c r="T77" s="2199"/>
      <c r="U77" s="2199"/>
      <c r="V77" s="2199"/>
      <c r="W77" s="2199"/>
      <c r="X77" s="2199"/>
      <c r="Y77" s="2199"/>
      <c r="Z77" s="2199"/>
      <c r="AA77" s="2199"/>
      <c r="AB77" s="2199"/>
      <c r="AC77" s="2199"/>
      <c r="AD77" s="2199"/>
      <c r="AE77" s="2199"/>
      <c r="AF77" s="2199"/>
      <c r="AG77" s="2199"/>
      <c r="AH77" s="2199"/>
      <c r="AI77" s="2199"/>
    </row>
    <row r="78" spans="1:35" s="1795" customFormat="1">
      <c r="A78" s="1813" t="s">
        <v>2151</v>
      </c>
      <c r="B78" s="1810">
        <v>149</v>
      </c>
      <c r="C78" s="1810">
        <v>102</v>
      </c>
      <c r="D78" s="1810">
        <v>171</v>
      </c>
      <c r="E78" s="1811">
        <v>167.57</v>
      </c>
      <c r="F78" s="2212"/>
      <c r="G78" s="2208"/>
      <c r="H78" s="2212"/>
      <c r="I78" s="2212"/>
      <c r="J78" s="2199"/>
      <c r="K78" s="2199"/>
      <c r="L78" s="2199"/>
      <c r="M78" s="2199"/>
      <c r="N78" s="2199"/>
      <c r="O78" s="2199"/>
      <c r="P78" s="2199"/>
      <c r="Q78" s="2199"/>
      <c r="R78" s="2199"/>
      <c r="S78" s="2199"/>
      <c r="T78" s="2199"/>
      <c r="U78" s="2199"/>
      <c r="V78" s="2199"/>
      <c r="W78" s="2199"/>
      <c r="X78" s="2199"/>
      <c r="Y78" s="2199"/>
      <c r="Z78" s="2199"/>
      <c r="AA78" s="2199"/>
      <c r="AB78" s="2199"/>
      <c r="AC78" s="2199"/>
      <c r="AD78" s="2199"/>
      <c r="AE78" s="2199"/>
      <c r="AF78" s="2199"/>
      <c r="AG78" s="2199"/>
      <c r="AH78" s="2199"/>
      <c r="AI78" s="2199"/>
    </row>
    <row r="79" spans="1:35" s="1795" customFormat="1">
      <c r="A79" s="1813" t="s">
        <v>2152</v>
      </c>
      <c r="B79" s="1810">
        <v>143</v>
      </c>
      <c r="C79" s="1810">
        <v>128</v>
      </c>
      <c r="D79" s="1810">
        <v>169</v>
      </c>
      <c r="E79" s="1811">
        <v>181</v>
      </c>
      <c r="F79" s="2212"/>
      <c r="G79" s="2208"/>
      <c r="H79" s="2212"/>
      <c r="I79" s="2212"/>
      <c r="J79" s="2199"/>
      <c r="K79" s="2199"/>
      <c r="L79" s="2199"/>
      <c r="M79" s="2199"/>
      <c r="N79" s="2199"/>
      <c r="O79" s="2199"/>
      <c r="P79" s="2199"/>
      <c r="Q79" s="2199"/>
      <c r="R79" s="2199"/>
      <c r="S79" s="2199"/>
      <c r="T79" s="2199"/>
      <c r="U79" s="2199"/>
      <c r="V79" s="2199"/>
      <c r="W79" s="2199"/>
      <c r="X79" s="2199"/>
      <c r="Y79" s="2199"/>
      <c r="Z79" s="2199"/>
      <c r="AA79" s="2199"/>
      <c r="AB79" s="2199"/>
      <c r="AC79" s="2199"/>
      <c r="AD79" s="2199"/>
      <c r="AE79" s="2199"/>
      <c r="AF79" s="2199"/>
      <c r="AG79" s="2199"/>
      <c r="AH79" s="2199"/>
      <c r="AI79" s="2199"/>
    </row>
    <row r="80" spans="1:35" s="1795" customFormat="1">
      <c r="A80" s="1819" t="s">
        <v>2153</v>
      </c>
      <c r="B80" s="1820">
        <v>147</v>
      </c>
      <c r="C80" s="1820">
        <v>152</v>
      </c>
      <c r="D80" s="1822">
        <v>168</v>
      </c>
      <c r="E80" s="1822">
        <v>217.15</v>
      </c>
      <c r="F80" s="2212"/>
      <c r="G80" s="2208"/>
      <c r="H80" s="2212"/>
      <c r="I80" s="2212"/>
      <c r="J80" s="2199"/>
      <c r="K80" s="2199"/>
      <c r="L80" s="2199"/>
      <c r="M80" s="2199"/>
      <c r="N80" s="2199"/>
      <c r="O80" s="2199"/>
      <c r="P80" s="2199"/>
      <c r="Q80" s="2199"/>
      <c r="R80" s="2199"/>
      <c r="S80" s="2199"/>
      <c r="T80" s="2199"/>
      <c r="U80" s="2199"/>
      <c r="V80" s="2199"/>
      <c r="W80" s="2199"/>
      <c r="X80" s="2199"/>
      <c r="Y80" s="2199"/>
      <c r="Z80" s="2199"/>
      <c r="AA80" s="2199"/>
      <c r="AB80" s="2199"/>
      <c r="AC80" s="2199"/>
      <c r="AD80" s="2199"/>
      <c r="AE80" s="2199"/>
      <c r="AF80" s="2199"/>
      <c r="AG80" s="2199"/>
      <c r="AH80" s="2199"/>
      <c r="AI80" s="2199"/>
    </row>
    <row r="81" spans="1:35" s="1795" customFormat="1">
      <c r="A81" s="1736" t="s">
        <v>2140</v>
      </c>
      <c r="B81" s="1749"/>
      <c r="C81" s="1723"/>
      <c r="D81" s="1749"/>
      <c r="E81" s="1749"/>
      <c r="F81" s="2213"/>
      <c r="G81" s="2217"/>
      <c r="H81" s="2215"/>
      <c r="I81" s="2217"/>
      <c r="J81" s="2217"/>
      <c r="K81" s="2199"/>
      <c r="L81" s="2199"/>
      <c r="M81" s="2199"/>
      <c r="N81" s="2199"/>
      <c r="O81" s="2199"/>
      <c r="P81" s="2199"/>
      <c r="Q81" s="2199"/>
      <c r="R81" s="2199"/>
      <c r="S81" s="2199"/>
      <c r="T81" s="2199"/>
      <c r="U81" s="2199"/>
      <c r="V81" s="2199"/>
      <c r="W81" s="2199"/>
      <c r="X81" s="2199"/>
      <c r="Y81" s="2199"/>
      <c r="Z81" s="2199"/>
      <c r="AA81" s="2199"/>
      <c r="AB81" s="2199"/>
      <c r="AC81" s="2199"/>
      <c r="AD81" s="2199"/>
      <c r="AE81" s="2199"/>
      <c r="AF81" s="2199"/>
      <c r="AG81" s="2199"/>
      <c r="AH81" s="2199"/>
      <c r="AI81" s="2199"/>
    </row>
    <row r="82" spans="1:35" s="1795" customFormat="1">
      <c r="A82" s="1813"/>
      <c r="B82" s="1749"/>
      <c r="C82" s="1749"/>
      <c r="D82" s="1749"/>
      <c r="E82" s="1749"/>
      <c r="F82" s="2215"/>
      <c r="G82" s="2210"/>
      <c r="H82" s="2210"/>
      <c r="I82" s="2210"/>
      <c r="J82" s="2210"/>
      <c r="K82" s="2199"/>
      <c r="L82" s="2199"/>
      <c r="M82" s="2199"/>
      <c r="N82" s="2199"/>
      <c r="O82" s="2199"/>
      <c r="P82" s="2199"/>
      <c r="Q82" s="2199"/>
      <c r="R82" s="2199"/>
      <c r="S82" s="2199"/>
      <c r="T82" s="2199"/>
      <c r="U82" s="2199"/>
      <c r="V82" s="2199"/>
      <c r="W82" s="2199"/>
      <c r="X82" s="2199"/>
      <c r="Y82" s="2199"/>
      <c r="Z82" s="2199"/>
      <c r="AA82" s="2199"/>
      <c r="AB82" s="2199"/>
      <c r="AC82" s="2199"/>
      <c r="AD82" s="2199"/>
      <c r="AE82" s="2199"/>
      <c r="AF82" s="2199"/>
      <c r="AG82" s="2199"/>
      <c r="AH82" s="2199"/>
      <c r="AI82" s="2199"/>
    </row>
    <row r="83" spans="1:35" s="1795" customFormat="1">
      <c r="A83" s="1824" t="s">
        <v>2160</v>
      </c>
      <c r="B83" s="1749"/>
      <c r="C83" s="1749"/>
      <c r="D83" s="1749"/>
      <c r="E83" s="1749"/>
      <c r="F83" s="2219"/>
      <c r="G83" s="2217"/>
      <c r="H83" s="2217"/>
      <c r="I83" s="2217"/>
      <c r="J83" s="2210"/>
      <c r="K83" s="2199"/>
      <c r="L83" s="2199"/>
      <c r="M83" s="2199"/>
      <c r="N83" s="2199"/>
      <c r="O83" s="2199"/>
      <c r="P83" s="2199"/>
      <c r="Q83" s="2199"/>
      <c r="R83" s="2199"/>
      <c r="S83" s="2199"/>
      <c r="T83" s="2199"/>
      <c r="U83" s="2199"/>
      <c r="V83" s="2199"/>
      <c r="W83" s="2199"/>
      <c r="X83" s="2199"/>
      <c r="Y83" s="2199"/>
      <c r="Z83" s="2199"/>
      <c r="AA83" s="2199"/>
      <c r="AB83" s="2199"/>
      <c r="AC83" s="2199"/>
      <c r="AD83" s="2199"/>
      <c r="AE83" s="2199"/>
      <c r="AF83" s="2199"/>
      <c r="AG83" s="2199"/>
      <c r="AH83" s="2199"/>
      <c r="AI83" s="2199"/>
    </row>
    <row r="84" spans="1:35" s="1795" customFormat="1">
      <c r="A84" s="1796" t="s">
        <v>2161</v>
      </c>
      <c r="B84" s="1807"/>
      <c r="C84" s="1749"/>
      <c r="D84" s="1749"/>
      <c r="E84" s="1749"/>
      <c r="F84" s="2200"/>
      <c r="G84" s="2217"/>
      <c r="H84" s="2217"/>
      <c r="I84" s="2217"/>
      <c r="J84" s="2210"/>
      <c r="K84" s="2199"/>
      <c r="L84" s="2199"/>
      <c r="M84" s="2199"/>
      <c r="N84" s="2199"/>
      <c r="O84" s="2199"/>
      <c r="P84" s="2199"/>
      <c r="Q84" s="2199"/>
      <c r="R84" s="2199"/>
      <c r="S84" s="2199"/>
      <c r="T84" s="2199"/>
      <c r="U84" s="2199"/>
      <c r="V84" s="2199"/>
      <c r="W84" s="2199"/>
      <c r="X84" s="2199"/>
      <c r="Y84" s="2199"/>
      <c r="Z84" s="2199"/>
      <c r="AA84" s="2199"/>
      <c r="AB84" s="2199"/>
      <c r="AC84" s="2199"/>
      <c r="AD84" s="2199"/>
      <c r="AE84" s="2199"/>
      <c r="AF84" s="2199"/>
      <c r="AG84" s="2199"/>
      <c r="AH84" s="2199"/>
      <c r="AI84" s="2199"/>
    </row>
    <row r="85" spans="1:35" s="1795" customFormat="1">
      <c r="A85" s="1462" t="s">
        <v>2143</v>
      </c>
      <c r="B85" s="1788">
        <v>2009</v>
      </c>
      <c r="C85" s="1788">
        <v>2010</v>
      </c>
      <c r="D85" s="1788">
        <v>2011</v>
      </c>
      <c r="E85" s="1503">
        <v>2012</v>
      </c>
      <c r="F85" s="2204"/>
      <c r="G85" s="2203"/>
      <c r="H85" s="2203"/>
      <c r="I85" s="2210"/>
      <c r="J85" s="2199"/>
      <c r="K85" s="2199"/>
      <c r="L85" s="2199"/>
      <c r="M85" s="2199"/>
      <c r="N85" s="2199"/>
      <c r="O85" s="2199"/>
      <c r="P85" s="2199"/>
      <c r="Q85" s="2199"/>
      <c r="R85" s="2199"/>
      <c r="S85" s="2199"/>
      <c r="T85" s="2199"/>
      <c r="U85" s="2199"/>
      <c r="V85" s="2199"/>
      <c r="W85" s="2199"/>
      <c r="X85" s="2199"/>
      <c r="Y85" s="2199"/>
      <c r="Z85" s="2199"/>
      <c r="AA85" s="2199"/>
      <c r="AB85" s="2199"/>
      <c r="AC85" s="2199"/>
      <c r="AD85" s="2199"/>
      <c r="AE85" s="2199"/>
      <c r="AF85" s="2199"/>
      <c r="AG85" s="2199"/>
      <c r="AH85" s="2199"/>
      <c r="AI85" s="2199"/>
    </row>
    <row r="86" spans="1:35" s="1795" customFormat="1">
      <c r="A86" s="1808" t="s">
        <v>1513</v>
      </c>
      <c r="B86" s="1710"/>
      <c r="C86" s="1710"/>
      <c r="D86" s="1749"/>
      <c r="E86" s="1749"/>
      <c r="F86" s="2208"/>
      <c r="G86" s="2208"/>
      <c r="H86" s="2208"/>
      <c r="I86" s="2210"/>
      <c r="J86" s="2199"/>
      <c r="K86" s="2199"/>
      <c r="L86" s="2199"/>
      <c r="M86" s="2199"/>
      <c r="N86" s="2199"/>
      <c r="O86" s="2199"/>
      <c r="P86" s="2199"/>
      <c r="Q86" s="2199"/>
      <c r="R86" s="2199"/>
      <c r="S86" s="2199"/>
      <c r="T86" s="2199"/>
      <c r="U86" s="2199"/>
      <c r="V86" s="2199"/>
      <c r="W86" s="2199"/>
      <c r="X86" s="2199"/>
      <c r="Y86" s="2199"/>
      <c r="Z86" s="2199"/>
      <c r="AA86" s="2199"/>
      <c r="AB86" s="2199"/>
      <c r="AC86" s="2199"/>
      <c r="AD86" s="2199"/>
      <c r="AE86" s="2199"/>
      <c r="AF86" s="2199"/>
      <c r="AG86" s="2199"/>
      <c r="AH86" s="2199"/>
      <c r="AI86" s="2199"/>
    </row>
    <row r="87" spans="1:35" s="1795" customFormat="1">
      <c r="A87" s="1813" t="s">
        <v>2146</v>
      </c>
      <c r="B87" s="1743">
        <v>1.1000000000000001</v>
      </c>
      <c r="C87" s="1743">
        <v>1</v>
      </c>
      <c r="D87" s="1743">
        <v>0.9</v>
      </c>
      <c r="E87" s="1743">
        <v>0.67</v>
      </c>
      <c r="F87" s="2208"/>
      <c r="G87" s="2208"/>
      <c r="H87" s="2208"/>
      <c r="I87" s="2210"/>
      <c r="J87" s="2199"/>
      <c r="K87" s="2199"/>
      <c r="L87" s="2199"/>
      <c r="M87" s="2199"/>
      <c r="N87" s="2199"/>
      <c r="O87" s="2199"/>
      <c r="P87" s="2199"/>
      <c r="Q87" s="2199"/>
      <c r="R87" s="2199"/>
      <c r="S87" s="2199"/>
      <c r="T87" s="2199"/>
      <c r="U87" s="2199"/>
      <c r="V87" s="2199"/>
      <c r="W87" s="2199"/>
      <c r="X87" s="2199"/>
      <c r="Y87" s="2199"/>
      <c r="Z87" s="2199"/>
      <c r="AA87" s="2199"/>
      <c r="AB87" s="2199"/>
      <c r="AC87" s="2199"/>
      <c r="AD87" s="2199"/>
      <c r="AE87" s="2199"/>
      <c r="AF87" s="2199"/>
      <c r="AG87" s="2199"/>
      <c r="AH87" s="2199"/>
      <c r="AI87" s="2199"/>
    </row>
    <row r="88" spans="1:35" s="1795" customFormat="1">
      <c r="A88" s="1632" t="s">
        <v>1514</v>
      </c>
      <c r="B88" s="1743"/>
      <c r="C88" s="1743"/>
      <c r="D88" s="1832"/>
      <c r="E88" s="1832"/>
      <c r="F88" s="2208"/>
      <c r="G88" s="2208"/>
      <c r="H88" s="2208"/>
      <c r="I88" s="2210"/>
      <c r="J88" s="2199"/>
      <c r="K88" s="2199"/>
      <c r="L88" s="2199"/>
      <c r="M88" s="2199"/>
      <c r="N88" s="2199"/>
      <c r="O88" s="2199"/>
      <c r="P88" s="2199"/>
      <c r="Q88" s="2199"/>
      <c r="R88" s="2199"/>
      <c r="S88" s="2199"/>
      <c r="T88" s="2199"/>
      <c r="U88" s="2199"/>
      <c r="V88" s="2199"/>
      <c r="W88" s="2199"/>
      <c r="X88" s="2199"/>
      <c r="Y88" s="2199"/>
      <c r="Z88" s="2199"/>
      <c r="AA88" s="2199"/>
      <c r="AB88" s="2199"/>
      <c r="AC88" s="2199"/>
      <c r="AD88" s="2199"/>
      <c r="AE88" s="2199"/>
      <c r="AF88" s="2199"/>
      <c r="AG88" s="2199"/>
      <c r="AH88" s="2199"/>
      <c r="AI88" s="2199"/>
    </row>
    <row r="89" spans="1:35" s="1795" customFormat="1">
      <c r="A89" s="1813" t="s">
        <v>2150</v>
      </c>
      <c r="B89" s="1724">
        <v>1.4</v>
      </c>
      <c r="C89" s="1724">
        <v>0.9</v>
      </c>
      <c r="D89" s="1724">
        <v>1</v>
      </c>
      <c r="E89" s="1724">
        <v>0.88</v>
      </c>
      <c r="F89" s="2208"/>
      <c r="G89" s="2208"/>
      <c r="H89" s="2208"/>
      <c r="I89" s="2210"/>
      <c r="J89" s="2199"/>
      <c r="K89" s="2199"/>
      <c r="L89" s="2199"/>
      <c r="M89" s="2199"/>
      <c r="N89" s="2199"/>
      <c r="O89" s="2199"/>
      <c r="P89" s="2199"/>
      <c r="Q89" s="2199"/>
      <c r="R89" s="2199"/>
      <c r="S89" s="2199"/>
      <c r="T89" s="2199"/>
      <c r="U89" s="2199"/>
      <c r="V89" s="2199"/>
      <c r="W89" s="2199"/>
      <c r="X89" s="2199"/>
      <c r="Y89" s="2199"/>
      <c r="Z89" s="2199"/>
      <c r="AA89" s="2199"/>
      <c r="AB89" s="2199"/>
      <c r="AC89" s="2199"/>
      <c r="AD89" s="2199"/>
      <c r="AE89" s="2199"/>
      <c r="AF89" s="2199"/>
      <c r="AG89" s="2199"/>
      <c r="AH89" s="2199"/>
      <c r="AI89" s="2199"/>
    </row>
    <row r="90" spans="1:35" s="1795" customFormat="1">
      <c r="A90" s="1736" t="s">
        <v>2140</v>
      </c>
      <c r="B90" s="1749"/>
      <c r="C90" s="1749"/>
      <c r="D90" s="1749"/>
      <c r="E90" s="1749"/>
      <c r="F90" s="2213"/>
      <c r="G90" s="2217"/>
      <c r="H90" s="2217"/>
      <c r="I90" s="2217"/>
      <c r="J90" s="2210"/>
      <c r="K90" s="2199"/>
      <c r="L90" s="2199"/>
      <c r="M90" s="2199"/>
      <c r="N90" s="2199"/>
      <c r="O90" s="2199"/>
      <c r="P90" s="2199"/>
      <c r="Q90" s="2199"/>
      <c r="R90" s="2199"/>
      <c r="S90" s="2199"/>
      <c r="T90" s="2199"/>
      <c r="U90" s="2199"/>
      <c r="V90" s="2199"/>
      <c r="W90" s="2199"/>
      <c r="X90" s="2199"/>
      <c r="Y90" s="2199"/>
      <c r="Z90" s="2199"/>
      <c r="AA90" s="2199"/>
      <c r="AB90" s="2199"/>
      <c r="AC90" s="2199"/>
      <c r="AD90" s="2199"/>
      <c r="AE90" s="2199"/>
      <c r="AF90" s="2199"/>
      <c r="AG90" s="2199"/>
      <c r="AH90" s="2199"/>
      <c r="AI90" s="2199"/>
    </row>
    <row r="91" spans="1:35" s="1795" customFormat="1">
      <c r="A91" s="1478"/>
      <c r="B91" s="1805"/>
      <c r="C91" s="1805"/>
      <c r="D91" s="1805"/>
      <c r="E91" s="1805"/>
      <c r="F91" s="2215"/>
      <c r="G91" s="2210"/>
      <c r="H91" s="2210"/>
      <c r="I91" s="2210"/>
      <c r="J91" s="2210"/>
      <c r="K91" s="2199"/>
      <c r="L91" s="2199"/>
      <c r="M91" s="2199"/>
      <c r="N91" s="2199"/>
      <c r="O91" s="2199"/>
      <c r="P91" s="2199"/>
      <c r="Q91" s="2199"/>
      <c r="R91" s="2199"/>
      <c r="S91" s="2199"/>
      <c r="T91" s="2199"/>
      <c r="U91" s="2199"/>
      <c r="V91" s="2199"/>
      <c r="W91" s="2199"/>
      <c r="X91" s="2199"/>
      <c r="Y91" s="2199"/>
      <c r="Z91" s="2199"/>
      <c r="AA91" s="2199"/>
      <c r="AB91" s="2199"/>
      <c r="AC91" s="2199"/>
      <c r="AD91" s="2199"/>
      <c r="AE91" s="2199"/>
      <c r="AF91" s="2199"/>
      <c r="AG91" s="2199"/>
      <c r="AH91" s="2199"/>
      <c r="AI91" s="2199"/>
    </row>
    <row r="92" spans="1:35" s="1795" customFormat="1">
      <c r="A92" s="1824" t="s">
        <v>2162</v>
      </c>
      <c r="B92" s="1749"/>
      <c r="C92" s="1749"/>
      <c r="D92" s="1749"/>
      <c r="E92" s="1749"/>
      <c r="F92" s="2219"/>
      <c r="G92" s="2217"/>
      <c r="H92" s="2217"/>
      <c r="I92" s="2217"/>
      <c r="J92" s="2217"/>
      <c r="K92" s="2199"/>
      <c r="L92" s="2199"/>
      <c r="M92" s="2199"/>
      <c r="N92" s="2199"/>
      <c r="O92" s="2199"/>
      <c r="P92" s="2199"/>
      <c r="Q92" s="2199"/>
      <c r="R92" s="2199"/>
      <c r="S92" s="2199"/>
      <c r="T92" s="2199"/>
      <c r="U92" s="2199"/>
      <c r="V92" s="2199"/>
      <c r="W92" s="2199"/>
      <c r="X92" s="2199"/>
      <c r="Y92" s="2199"/>
      <c r="Z92" s="2199"/>
      <c r="AA92" s="2199"/>
      <c r="AB92" s="2199"/>
      <c r="AC92" s="2199"/>
      <c r="AD92" s="2199"/>
      <c r="AE92" s="2199"/>
      <c r="AF92" s="2199"/>
      <c r="AG92" s="2199"/>
      <c r="AH92" s="2199"/>
      <c r="AI92" s="2199"/>
    </row>
    <row r="93" spans="1:35" s="1795" customFormat="1">
      <c r="A93" s="1730" t="s">
        <v>2163</v>
      </c>
      <c r="B93" s="1807"/>
      <c r="C93" s="1749"/>
      <c r="D93" s="1749"/>
      <c r="E93" s="1749"/>
      <c r="F93" s="2200"/>
      <c r="G93" s="2217"/>
      <c r="H93" s="2217"/>
      <c r="I93" s="2217"/>
      <c r="J93" s="2217"/>
      <c r="K93" s="2199"/>
      <c r="L93" s="2199"/>
      <c r="M93" s="2199"/>
      <c r="N93" s="2199"/>
      <c r="O93" s="2199"/>
      <c r="P93" s="2199"/>
      <c r="Q93" s="2199"/>
      <c r="R93" s="2199"/>
      <c r="S93" s="2199"/>
      <c r="T93" s="2199"/>
      <c r="U93" s="2199"/>
      <c r="V93" s="2199"/>
      <c r="W93" s="2199"/>
      <c r="X93" s="2199"/>
      <c r="Y93" s="2199"/>
      <c r="Z93" s="2199"/>
      <c r="AA93" s="2199"/>
      <c r="AB93" s="2199"/>
      <c r="AC93" s="2199"/>
      <c r="AD93" s="2199"/>
      <c r="AE93" s="2199"/>
      <c r="AF93" s="2199"/>
      <c r="AG93" s="2199"/>
      <c r="AH93" s="2199"/>
      <c r="AI93" s="2199"/>
    </row>
    <row r="94" spans="1:35" s="1795" customFormat="1">
      <c r="A94" s="1462" t="s">
        <v>2143</v>
      </c>
      <c r="B94" s="1463">
        <v>2009</v>
      </c>
      <c r="C94" s="1788">
        <v>2010</v>
      </c>
      <c r="D94" s="1788">
        <v>2011</v>
      </c>
      <c r="E94" s="1503">
        <v>2012</v>
      </c>
      <c r="F94" s="2212"/>
      <c r="G94" s="2204"/>
      <c r="H94" s="2203"/>
      <c r="I94" s="2203"/>
      <c r="J94" s="2199"/>
      <c r="K94" s="2199"/>
      <c r="L94" s="2199"/>
      <c r="M94" s="2199"/>
      <c r="N94" s="2199"/>
      <c r="O94" s="2199"/>
      <c r="P94" s="2199"/>
      <c r="Q94" s="2199"/>
      <c r="R94" s="2199"/>
      <c r="S94" s="2199"/>
      <c r="T94" s="2199"/>
      <c r="U94" s="2199"/>
      <c r="V94" s="2199"/>
      <c r="W94" s="2199"/>
      <c r="X94" s="2199"/>
      <c r="Y94" s="2199"/>
      <c r="Z94" s="2199"/>
      <c r="AA94" s="2199"/>
      <c r="AB94" s="2199"/>
      <c r="AC94" s="2199"/>
      <c r="AD94" s="2199"/>
      <c r="AE94" s="2199"/>
      <c r="AF94" s="2199"/>
      <c r="AG94" s="2199"/>
      <c r="AH94" s="2199"/>
      <c r="AI94" s="2199"/>
    </row>
    <row r="95" spans="1:35" s="1795" customFormat="1">
      <c r="A95" s="1808" t="s">
        <v>1513</v>
      </c>
      <c r="B95" s="1546"/>
      <c r="C95" s="1825"/>
      <c r="D95" s="1826"/>
      <c r="E95" s="1749"/>
      <c r="F95" s="2218"/>
      <c r="G95" s="2218"/>
      <c r="H95" s="2218"/>
      <c r="I95" s="2212"/>
      <c r="J95" s="2199"/>
      <c r="K95" s="2199"/>
      <c r="L95" s="2199"/>
      <c r="M95" s="2199"/>
      <c r="N95" s="2199"/>
      <c r="O95" s="2199"/>
      <c r="P95" s="2199"/>
      <c r="Q95" s="2199"/>
      <c r="R95" s="2199"/>
      <c r="S95" s="2199"/>
      <c r="T95" s="2199"/>
      <c r="U95" s="2199"/>
      <c r="V95" s="2199"/>
      <c r="W95" s="2199"/>
      <c r="X95" s="2199"/>
      <c r="Y95" s="2199"/>
      <c r="Z95" s="2199"/>
      <c r="AA95" s="2199"/>
      <c r="AB95" s="2199"/>
      <c r="AC95" s="2199"/>
      <c r="AD95" s="2199"/>
      <c r="AE95" s="2199"/>
      <c r="AF95" s="2199"/>
      <c r="AG95" s="2199"/>
      <c r="AH95" s="2199"/>
      <c r="AI95" s="2199"/>
    </row>
    <row r="96" spans="1:35" s="1795" customFormat="1">
      <c r="A96" s="1813" t="s">
        <v>2144</v>
      </c>
      <c r="B96" s="1743">
        <v>57.6</v>
      </c>
      <c r="C96" s="1743">
        <v>57.4</v>
      </c>
      <c r="D96" s="1833">
        <v>59.6</v>
      </c>
      <c r="E96" s="1833">
        <v>60.12</v>
      </c>
      <c r="F96" s="2208"/>
      <c r="G96" s="2208"/>
      <c r="H96" s="2208"/>
      <c r="I96" s="2212"/>
      <c r="J96" s="2199"/>
      <c r="K96" s="2199"/>
      <c r="L96" s="2199"/>
      <c r="M96" s="2199"/>
      <c r="N96" s="2199"/>
      <c r="O96" s="2199"/>
      <c r="P96" s="2199"/>
      <c r="Q96" s="2199"/>
      <c r="R96" s="2199"/>
      <c r="S96" s="2199"/>
      <c r="T96" s="2199"/>
      <c r="U96" s="2199"/>
      <c r="V96" s="2199"/>
      <c r="W96" s="2199"/>
      <c r="X96" s="2199"/>
      <c r="Y96" s="2199"/>
      <c r="Z96" s="2199"/>
      <c r="AA96" s="2199"/>
      <c r="AB96" s="2199"/>
      <c r="AC96" s="2199"/>
      <c r="AD96" s="2199"/>
      <c r="AE96" s="2199"/>
      <c r="AF96" s="2199"/>
      <c r="AG96" s="2199"/>
      <c r="AH96" s="2199"/>
      <c r="AI96" s="2199"/>
    </row>
    <row r="97" spans="1:35" s="1795" customFormat="1">
      <c r="A97" s="1813" t="s">
        <v>2145</v>
      </c>
      <c r="B97" s="1743">
        <v>52.3</v>
      </c>
      <c r="C97" s="1743">
        <v>53</v>
      </c>
      <c r="D97" s="1833">
        <v>54.2</v>
      </c>
      <c r="E97" s="1833">
        <v>45.98</v>
      </c>
      <c r="F97" s="2208"/>
      <c r="G97" s="2208"/>
      <c r="H97" s="2208"/>
      <c r="I97" s="2212"/>
      <c r="J97" s="2199"/>
      <c r="K97" s="2199"/>
      <c r="L97" s="2199"/>
      <c r="M97" s="2199"/>
      <c r="N97" s="2199"/>
      <c r="O97" s="2199"/>
      <c r="P97" s="2199"/>
      <c r="Q97" s="2199"/>
      <c r="R97" s="2199"/>
      <c r="S97" s="2199"/>
      <c r="T97" s="2199"/>
      <c r="U97" s="2199"/>
      <c r="V97" s="2199"/>
      <c r="W97" s="2199"/>
      <c r="X97" s="2199"/>
      <c r="Y97" s="2199"/>
      <c r="Z97" s="2199"/>
      <c r="AA97" s="2199"/>
      <c r="AB97" s="2199"/>
      <c r="AC97" s="2199"/>
      <c r="AD97" s="2199"/>
      <c r="AE97" s="2199"/>
      <c r="AF97" s="2199"/>
      <c r="AG97" s="2199"/>
      <c r="AH97" s="2199"/>
      <c r="AI97" s="2199"/>
    </row>
    <row r="98" spans="1:35" s="1795" customFormat="1">
      <c r="A98" s="1813" t="s">
        <v>2146</v>
      </c>
      <c r="B98" s="1743">
        <v>65.5</v>
      </c>
      <c r="C98" s="1833">
        <v>66.599999999999994</v>
      </c>
      <c r="D98" s="1833">
        <v>66.599999999999994</v>
      </c>
      <c r="E98" s="1833">
        <v>59.8</v>
      </c>
      <c r="F98" s="2208"/>
      <c r="G98" s="2208"/>
      <c r="H98" s="2212"/>
      <c r="I98" s="2212"/>
      <c r="J98" s="2199"/>
      <c r="K98" s="2199"/>
      <c r="L98" s="2199"/>
      <c r="M98" s="2199"/>
      <c r="N98" s="2199"/>
      <c r="O98" s="2199"/>
      <c r="P98" s="2199"/>
      <c r="Q98" s="2199"/>
      <c r="R98" s="2199"/>
      <c r="S98" s="2199"/>
      <c r="T98" s="2199"/>
      <c r="U98" s="2199"/>
      <c r="V98" s="2199"/>
      <c r="W98" s="2199"/>
      <c r="X98" s="2199"/>
      <c r="Y98" s="2199"/>
      <c r="Z98" s="2199"/>
      <c r="AA98" s="2199"/>
      <c r="AB98" s="2199"/>
      <c r="AC98" s="2199"/>
      <c r="AD98" s="2199"/>
      <c r="AE98" s="2199"/>
      <c r="AF98" s="2199"/>
      <c r="AG98" s="2199"/>
      <c r="AH98" s="2199"/>
      <c r="AI98" s="2199"/>
    </row>
    <row r="99" spans="1:35" s="1795" customFormat="1">
      <c r="A99" s="1813" t="s">
        <v>2147</v>
      </c>
      <c r="B99" s="1743">
        <v>51</v>
      </c>
      <c r="C99" s="1834">
        <v>53.1</v>
      </c>
      <c r="D99" s="1833">
        <v>55.5</v>
      </c>
      <c r="E99" s="1833">
        <v>56.8</v>
      </c>
      <c r="F99" s="2208"/>
      <c r="G99" s="2208"/>
      <c r="H99" s="2224"/>
      <c r="I99" s="2212"/>
      <c r="J99" s="2199"/>
      <c r="K99" s="2199"/>
      <c r="L99" s="2199"/>
      <c r="M99" s="2199"/>
      <c r="N99" s="2199"/>
      <c r="O99" s="2199"/>
      <c r="P99" s="2199"/>
      <c r="Q99" s="2199"/>
      <c r="R99" s="2199"/>
      <c r="S99" s="2199"/>
      <c r="T99" s="2199"/>
      <c r="U99" s="2199"/>
      <c r="V99" s="2199"/>
      <c r="W99" s="2199"/>
      <c r="X99" s="2199"/>
      <c r="Y99" s="2199"/>
      <c r="Z99" s="2199"/>
      <c r="AA99" s="2199"/>
      <c r="AB99" s="2199"/>
      <c r="AC99" s="2199"/>
      <c r="AD99" s="2199"/>
      <c r="AE99" s="2199"/>
      <c r="AF99" s="2199"/>
      <c r="AG99" s="2199"/>
      <c r="AH99" s="2199"/>
      <c r="AI99" s="2199"/>
    </row>
    <row r="100" spans="1:35" s="1795" customFormat="1">
      <c r="A100" s="1815" t="s">
        <v>2148</v>
      </c>
      <c r="B100" s="1743">
        <v>49.6</v>
      </c>
      <c r="C100" s="1743">
        <v>48.3</v>
      </c>
      <c r="D100" s="1833">
        <v>46</v>
      </c>
      <c r="E100" s="1833">
        <v>44.64</v>
      </c>
      <c r="F100" s="2208"/>
      <c r="G100" s="2208"/>
      <c r="H100" s="2208"/>
      <c r="I100" s="2212"/>
      <c r="J100" s="2199"/>
      <c r="K100" s="2199"/>
      <c r="L100" s="2199"/>
      <c r="M100" s="2199"/>
      <c r="N100" s="2199"/>
      <c r="O100" s="2199"/>
      <c r="P100" s="2199"/>
      <c r="Q100" s="2199"/>
      <c r="R100" s="2199"/>
      <c r="S100" s="2199"/>
      <c r="T100" s="2199"/>
      <c r="U100" s="2199"/>
      <c r="V100" s="2199"/>
      <c r="W100" s="2199"/>
      <c r="X100" s="2199"/>
      <c r="Y100" s="2199"/>
      <c r="Z100" s="2199"/>
      <c r="AA100" s="2199"/>
      <c r="AB100" s="2199"/>
      <c r="AC100" s="2199"/>
      <c r="AD100" s="2199"/>
      <c r="AE100" s="2199"/>
      <c r="AF100" s="2199"/>
      <c r="AG100" s="2199"/>
      <c r="AH100" s="2199"/>
      <c r="AI100" s="2199"/>
    </row>
    <row r="101" spans="1:35" s="1795" customFormat="1">
      <c r="A101" s="1632" t="s">
        <v>1514</v>
      </c>
      <c r="B101" s="1812"/>
      <c r="C101" s="1812"/>
      <c r="D101" s="1833"/>
      <c r="E101" s="1833"/>
      <c r="F101" s="2212"/>
      <c r="G101" s="2212"/>
      <c r="H101" s="2212"/>
      <c r="I101" s="2212"/>
      <c r="J101" s="2199"/>
      <c r="K101" s="2199"/>
      <c r="L101" s="2199"/>
      <c r="M101" s="2199"/>
      <c r="N101" s="2199"/>
      <c r="O101" s="2199"/>
      <c r="P101" s="2199"/>
      <c r="Q101" s="2199"/>
      <c r="R101" s="2199"/>
      <c r="S101" s="2199"/>
      <c r="T101" s="2199"/>
      <c r="U101" s="2199"/>
      <c r="V101" s="2199"/>
      <c r="W101" s="2199"/>
      <c r="X101" s="2199"/>
      <c r="Y101" s="2199"/>
      <c r="Z101" s="2199"/>
      <c r="AA101" s="2199"/>
      <c r="AB101" s="2199"/>
      <c r="AC101" s="2199"/>
      <c r="AD101" s="2199"/>
      <c r="AE101" s="2199"/>
      <c r="AF101" s="2199"/>
      <c r="AG101" s="2199"/>
      <c r="AH101" s="2199"/>
      <c r="AI101" s="2199"/>
    </row>
    <row r="102" spans="1:35" s="1795" customFormat="1">
      <c r="A102" s="1813" t="s">
        <v>2149</v>
      </c>
      <c r="B102" s="1833">
        <v>49.7</v>
      </c>
      <c r="C102" s="1833">
        <v>48.9</v>
      </c>
      <c r="D102" s="1833">
        <v>50.7</v>
      </c>
      <c r="E102" s="1833">
        <v>51.23</v>
      </c>
      <c r="F102" s="2212"/>
      <c r="G102" s="2212"/>
      <c r="H102" s="2212"/>
      <c r="I102" s="2212"/>
      <c r="J102" s="2199"/>
      <c r="K102" s="2199"/>
      <c r="L102" s="2199"/>
      <c r="M102" s="2199"/>
      <c r="N102" s="2199"/>
      <c r="O102" s="2199"/>
      <c r="P102" s="2199"/>
      <c r="Q102" s="2199"/>
      <c r="R102" s="2199"/>
      <c r="S102" s="2199"/>
      <c r="T102" s="2199"/>
      <c r="U102" s="2199"/>
      <c r="V102" s="2199"/>
      <c r="W102" s="2199"/>
      <c r="X102" s="2199"/>
      <c r="Y102" s="2199"/>
      <c r="Z102" s="2199"/>
      <c r="AA102" s="2199"/>
      <c r="AB102" s="2199"/>
      <c r="AC102" s="2199"/>
      <c r="AD102" s="2199"/>
      <c r="AE102" s="2199"/>
      <c r="AF102" s="2199"/>
      <c r="AG102" s="2199"/>
      <c r="AH102" s="2199"/>
      <c r="AI102" s="2199"/>
    </row>
    <row r="103" spans="1:35" s="1795" customFormat="1">
      <c r="A103" s="1813" t="s">
        <v>2159</v>
      </c>
      <c r="B103" s="1833">
        <v>62.1</v>
      </c>
      <c r="C103" s="1833">
        <v>61.6</v>
      </c>
      <c r="D103" s="1833">
        <v>62.4</v>
      </c>
      <c r="E103" s="1833">
        <v>62.6</v>
      </c>
      <c r="F103" s="2212"/>
      <c r="G103" s="2212"/>
      <c r="H103" s="2212"/>
      <c r="I103" s="2212"/>
      <c r="J103" s="2199"/>
      <c r="K103" s="2199"/>
      <c r="L103" s="2199"/>
      <c r="M103" s="2199"/>
      <c r="N103" s="2199"/>
      <c r="O103" s="2199"/>
      <c r="P103" s="2199"/>
      <c r="Q103" s="2199"/>
      <c r="R103" s="2199"/>
      <c r="S103" s="2199"/>
      <c r="T103" s="2199"/>
      <c r="U103" s="2199"/>
      <c r="V103" s="2199"/>
      <c r="W103" s="2199"/>
      <c r="X103" s="2199"/>
      <c r="Y103" s="2199"/>
      <c r="Z103" s="2199"/>
      <c r="AA103" s="2199"/>
      <c r="AB103" s="2199"/>
      <c r="AC103" s="2199"/>
      <c r="AD103" s="2199"/>
      <c r="AE103" s="2199"/>
      <c r="AF103" s="2199"/>
      <c r="AG103" s="2199"/>
      <c r="AH103" s="2199"/>
      <c r="AI103" s="2199"/>
    </row>
    <row r="104" spans="1:35" s="1795" customFormat="1">
      <c r="A104" s="1632" t="s">
        <v>18</v>
      </c>
      <c r="B104" s="1833"/>
      <c r="C104" s="1833"/>
      <c r="D104" s="1833"/>
      <c r="E104" s="1833"/>
      <c r="F104" s="2212"/>
      <c r="G104" s="2212"/>
      <c r="H104" s="2212"/>
      <c r="I104" s="2212"/>
      <c r="J104" s="2199"/>
      <c r="K104" s="2199"/>
      <c r="L104" s="2199"/>
      <c r="M104" s="2199"/>
      <c r="N104" s="2199"/>
      <c r="O104" s="2199"/>
      <c r="P104" s="2199"/>
      <c r="Q104" s="2199"/>
      <c r="R104" s="2199"/>
      <c r="S104" s="2199"/>
      <c r="T104" s="2199"/>
      <c r="U104" s="2199"/>
      <c r="V104" s="2199"/>
      <c r="W104" s="2199"/>
      <c r="X104" s="2199"/>
      <c r="Y104" s="2199"/>
      <c r="Z104" s="2199"/>
      <c r="AA104" s="2199"/>
      <c r="AB104" s="2199"/>
      <c r="AC104" s="2199"/>
      <c r="AD104" s="2199"/>
      <c r="AE104" s="2199"/>
      <c r="AF104" s="2199"/>
      <c r="AG104" s="2199"/>
      <c r="AH104" s="2199"/>
      <c r="AI104" s="2199"/>
    </row>
    <row r="105" spans="1:35" s="1795" customFormat="1">
      <c r="A105" s="1813" t="s">
        <v>2151</v>
      </c>
      <c r="B105" s="1835">
        <v>54.3</v>
      </c>
      <c r="C105" s="1835" t="s">
        <v>1365</v>
      </c>
      <c r="D105" s="1835">
        <v>51.3</v>
      </c>
      <c r="E105" s="1835">
        <v>51.2</v>
      </c>
      <c r="F105" s="2212"/>
      <c r="G105" s="2208"/>
      <c r="H105" s="2208"/>
      <c r="I105" s="2208"/>
      <c r="J105" s="2199"/>
      <c r="K105" s="2199"/>
      <c r="L105" s="2199"/>
      <c r="M105" s="2199"/>
      <c r="N105" s="2199"/>
      <c r="O105" s="2199"/>
      <c r="P105" s="2199"/>
      <c r="Q105" s="2199"/>
      <c r="R105" s="2199"/>
      <c r="S105" s="2199"/>
      <c r="T105" s="2199"/>
      <c r="U105" s="2199"/>
      <c r="V105" s="2199"/>
      <c r="W105" s="2199"/>
      <c r="X105" s="2199"/>
      <c r="Y105" s="2199"/>
      <c r="Z105" s="2199"/>
      <c r="AA105" s="2199"/>
      <c r="AB105" s="2199"/>
      <c r="AC105" s="2199"/>
      <c r="AD105" s="2199"/>
      <c r="AE105" s="2199"/>
      <c r="AF105" s="2199"/>
      <c r="AG105" s="2199"/>
      <c r="AH105" s="2199"/>
      <c r="AI105" s="2199"/>
    </row>
    <row r="106" spans="1:35" s="1795" customFormat="1">
      <c r="A106" s="1813" t="s">
        <v>2152</v>
      </c>
      <c r="B106" s="1833">
        <v>50.7</v>
      </c>
      <c r="C106" s="1833">
        <v>50.6</v>
      </c>
      <c r="D106" s="1833">
        <v>53</v>
      </c>
      <c r="E106" s="1835" t="s">
        <v>1365</v>
      </c>
      <c r="F106" s="2212"/>
      <c r="G106" s="2212"/>
      <c r="H106" s="2212"/>
      <c r="I106" s="2212"/>
      <c r="J106" s="2199"/>
      <c r="K106" s="2199"/>
      <c r="L106" s="2199"/>
      <c r="M106" s="2199"/>
      <c r="N106" s="2199"/>
      <c r="O106" s="2199"/>
      <c r="P106" s="2199"/>
      <c r="Q106" s="2199"/>
      <c r="R106" s="2199"/>
      <c r="S106" s="2199"/>
      <c r="T106" s="2199"/>
      <c r="U106" s="2199"/>
      <c r="V106" s="2199"/>
      <c r="W106" s="2199"/>
      <c r="X106" s="2199"/>
      <c r="Y106" s="2199"/>
      <c r="Z106" s="2199"/>
      <c r="AA106" s="2199"/>
      <c r="AB106" s="2199"/>
      <c r="AC106" s="2199"/>
      <c r="AD106" s="2199"/>
      <c r="AE106" s="2199"/>
      <c r="AF106" s="2199"/>
      <c r="AG106" s="2199"/>
      <c r="AH106" s="2199"/>
      <c r="AI106" s="2199"/>
    </row>
    <row r="107" spans="1:35" s="1795" customFormat="1">
      <c r="A107" s="1819" t="s">
        <v>2153</v>
      </c>
      <c r="B107" s="1836">
        <v>53.7</v>
      </c>
      <c r="C107" s="1836">
        <v>50.6</v>
      </c>
      <c r="D107" s="1836">
        <v>46.1</v>
      </c>
      <c r="E107" s="1836">
        <v>47.4</v>
      </c>
      <c r="F107" s="2212"/>
      <c r="G107" s="2212"/>
      <c r="H107" s="2212"/>
      <c r="I107" s="2212"/>
      <c r="J107" s="2199"/>
      <c r="K107" s="2199"/>
      <c r="L107" s="2199"/>
      <c r="M107" s="2199"/>
      <c r="N107" s="2199"/>
      <c r="O107" s="2199"/>
      <c r="P107" s="2199"/>
      <c r="Q107" s="2199"/>
      <c r="R107" s="2199"/>
      <c r="S107" s="2199"/>
      <c r="T107" s="2199"/>
      <c r="U107" s="2199"/>
      <c r="V107" s="2199"/>
      <c r="W107" s="2199"/>
      <c r="X107" s="2199"/>
      <c r="Y107" s="2199"/>
      <c r="Z107" s="2199"/>
      <c r="AA107" s="2199"/>
      <c r="AB107" s="2199"/>
      <c r="AC107" s="2199"/>
      <c r="AD107" s="2199"/>
      <c r="AE107" s="2199"/>
      <c r="AF107" s="2199"/>
      <c r="AG107" s="2199"/>
      <c r="AH107" s="2199"/>
      <c r="AI107" s="2199"/>
    </row>
    <row r="108" spans="1:35" s="1795" customFormat="1">
      <c r="A108" s="1736" t="s">
        <v>2140</v>
      </c>
      <c r="B108" s="1749"/>
      <c r="C108" s="1749"/>
      <c r="D108" s="1749"/>
      <c r="E108" s="1749"/>
      <c r="F108" s="2213"/>
      <c r="G108" s="2217"/>
      <c r="H108" s="2217"/>
      <c r="I108" s="2217"/>
      <c r="J108" s="2217"/>
      <c r="K108" s="2199"/>
      <c r="L108" s="2199"/>
      <c r="M108" s="2199"/>
      <c r="N108" s="2199"/>
      <c r="O108" s="2199"/>
      <c r="P108" s="2199"/>
      <c r="Q108" s="2199"/>
      <c r="R108" s="2199"/>
      <c r="S108" s="2199"/>
      <c r="T108" s="2199"/>
      <c r="U108" s="2199"/>
      <c r="V108" s="2199"/>
      <c r="W108" s="2199"/>
      <c r="X108" s="2199"/>
      <c r="Y108" s="2199"/>
      <c r="Z108" s="2199"/>
      <c r="AA108" s="2199"/>
      <c r="AB108" s="2199"/>
      <c r="AC108" s="2199"/>
      <c r="AD108" s="2199"/>
      <c r="AE108" s="2199"/>
      <c r="AF108" s="2199"/>
      <c r="AG108" s="2199"/>
      <c r="AH108" s="2199"/>
      <c r="AI108" s="2199"/>
    </row>
    <row r="109" spans="1:35" s="1795" customFormat="1">
      <c r="A109" s="1478"/>
      <c r="B109" s="1837"/>
      <c r="C109" s="1837"/>
      <c r="D109" s="1837"/>
      <c r="E109" s="1837"/>
      <c r="F109" s="2225"/>
      <c r="G109" s="2199"/>
      <c r="H109" s="2199"/>
      <c r="I109" s="2199"/>
      <c r="J109" s="2199"/>
      <c r="K109" s="2199"/>
      <c r="L109" s="2199"/>
      <c r="M109" s="2199"/>
      <c r="N109" s="2199"/>
      <c r="O109" s="2199"/>
      <c r="P109" s="2199"/>
      <c r="Q109" s="2199"/>
      <c r="R109" s="2199"/>
      <c r="S109" s="2199"/>
      <c r="T109" s="2199"/>
      <c r="U109" s="2199"/>
      <c r="V109" s="2199"/>
      <c r="W109" s="2199"/>
      <c r="X109" s="2199"/>
      <c r="Y109" s="2199"/>
      <c r="Z109" s="2199"/>
      <c r="AA109" s="2199"/>
      <c r="AB109" s="2199"/>
      <c r="AC109" s="2199"/>
      <c r="AD109" s="2199"/>
      <c r="AE109" s="2199"/>
      <c r="AF109" s="2199"/>
      <c r="AG109" s="2199"/>
      <c r="AH109" s="2199"/>
      <c r="AI109" s="2199"/>
    </row>
    <row r="110" spans="1:35" s="1795" customFormat="1">
      <c r="A110" s="1838" t="s">
        <v>2164</v>
      </c>
      <c r="B110" s="1749"/>
      <c r="C110" s="1749"/>
      <c r="D110" s="1749"/>
      <c r="E110" s="1749"/>
      <c r="F110" s="2225"/>
      <c r="G110" s="2199"/>
      <c r="H110" s="2199"/>
      <c r="I110" s="2199"/>
      <c r="J110" s="2199"/>
      <c r="K110" s="2199"/>
      <c r="L110" s="2199"/>
      <c r="M110" s="2199"/>
      <c r="N110" s="2199"/>
      <c r="O110" s="2199"/>
      <c r="P110" s="2199"/>
      <c r="Q110" s="2199"/>
      <c r="R110" s="2199"/>
      <c r="S110" s="2199"/>
      <c r="T110" s="2199"/>
      <c r="U110" s="2199"/>
      <c r="V110" s="2199"/>
      <c r="W110" s="2199"/>
      <c r="X110" s="2199"/>
      <c r="Y110" s="2199"/>
      <c r="Z110" s="2199"/>
      <c r="AA110" s="2199"/>
      <c r="AB110" s="2199"/>
      <c r="AC110" s="2199"/>
      <c r="AD110" s="2199"/>
      <c r="AE110" s="2199"/>
      <c r="AF110" s="2199"/>
      <c r="AG110" s="2199"/>
      <c r="AH110" s="2199"/>
      <c r="AI110" s="2199"/>
    </row>
    <row r="111" spans="1:35" s="1795" customFormat="1">
      <c r="A111" s="1730" t="s">
        <v>1891</v>
      </c>
      <c r="B111" s="1749"/>
      <c r="C111" s="1749"/>
      <c r="D111" s="1749"/>
      <c r="E111" s="1749"/>
      <c r="F111" s="2225"/>
      <c r="G111" s="2199"/>
      <c r="H111" s="2199"/>
      <c r="I111" s="2199"/>
      <c r="J111" s="2199"/>
      <c r="K111" s="2199"/>
      <c r="L111" s="2199"/>
      <c r="M111" s="2199"/>
      <c r="N111" s="2199"/>
      <c r="O111" s="2199"/>
      <c r="P111" s="2199"/>
      <c r="Q111" s="2199"/>
      <c r="R111" s="2199"/>
      <c r="S111" s="2199"/>
      <c r="T111" s="2199"/>
      <c r="U111" s="2199"/>
      <c r="V111" s="2199"/>
      <c r="W111" s="2199"/>
      <c r="X111" s="2199"/>
      <c r="Y111" s="2199"/>
      <c r="Z111" s="2199"/>
      <c r="AA111" s="2199"/>
      <c r="AB111" s="2199"/>
      <c r="AC111" s="2199"/>
      <c r="AD111" s="2199"/>
      <c r="AE111" s="2199"/>
      <c r="AF111" s="2199"/>
      <c r="AG111" s="2199"/>
      <c r="AH111" s="2199"/>
      <c r="AI111" s="2199"/>
    </row>
    <row r="112" spans="1:35" s="1795" customFormat="1">
      <c r="A112" s="1531" t="s">
        <v>2165</v>
      </c>
      <c r="B112" s="1503">
        <v>2005</v>
      </c>
      <c r="C112" s="1788">
        <v>2010</v>
      </c>
      <c r="D112" s="1788">
        <v>2011</v>
      </c>
      <c r="E112" s="1503">
        <v>2012</v>
      </c>
      <c r="F112" s="2225"/>
      <c r="G112" s="2210"/>
      <c r="H112" s="2210"/>
      <c r="I112" s="2210"/>
      <c r="J112" s="2199"/>
      <c r="K112" s="2199"/>
      <c r="L112" s="2199"/>
      <c r="M112" s="2199"/>
      <c r="N112" s="2199"/>
      <c r="O112" s="2199"/>
      <c r="P112" s="2199"/>
      <c r="Q112" s="2199"/>
      <c r="R112" s="2199"/>
      <c r="S112" s="2199"/>
      <c r="T112" s="2199"/>
      <c r="U112" s="2199"/>
      <c r="V112" s="2199"/>
      <c r="W112" s="2199"/>
      <c r="X112" s="2199"/>
      <c r="Y112" s="2199"/>
      <c r="Z112" s="2199"/>
      <c r="AA112" s="2199"/>
      <c r="AB112" s="2199"/>
      <c r="AC112" s="2199"/>
      <c r="AD112" s="2199"/>
      <c r="AE112" s="2199"/>
      <c r="AF112" s="2199"/>
      <c r="AG112" s="2199"/>
      <c r="AH112" s="2199"/>
      <c r="AI112" s="2199"/>
    </row>
    <row r="113" spans="1:35" s="1795" customFormat="1" ht="15.75">
      <c r="A113" s="1808" t="s">
        <v>0</v>
      </c>
      <c r="B113" s="1642">
        <v>262539</v>
      </c>
      <c r="C113" s="1839">
        <v>219022</v>
      </c>
      <c r="D113" s="1839">
        <v>208025</v>
      </c>
      <c r="E113" s="1839">
        <v>241798.75555669764</v>
      </c>
      <c r="F113" s="2225"/>
      <c r="G113" s="2226"/>
      <c r="H113" s="2215"/>
      <c r="I113" s="2210"/>
      <c r="J113" s="2199"/>
      <c r="K113" s="2199"/>
      <c r="L113" s="2199"/>
      <c r="M113" s="2199"/>
      <c r="N113" s="2199"/>
      <c r="O113" s="2199"/>
      <c r="P113" s="2199"/>
      <c r="Q113" s="2199"/>
      <c r="R113" s="2199"/>
      <c r="S113" s="2199"/>
      <c r="T113" s="2199"/>
      <c r="U113" s="2199"/>
      <c r="V113" s="2199"/>
      <c r="W113" s="2199"/>
      <c r="X113" s="2199"/>
      <c r="Y113" s="2199"/>
      <c r="Z113" s="2199"/>
      <c r="AA113" s="2199"/>
      <c r="AB113" s="2199"/>
      <c r="AC113" s="2199"/>
      <c r="AD113" s="2199"/>
      <c r="AE113" s="2199"/>
      <c r="AF113" s="2199"/>
      <c r="AG113" s="2199"/>
      <c r="AH113" s="2199"/>
      <c r="AI113" s="2199"/>
    </row>
    <row r="114" spans="1:35" s="1795" customFormat="1" ht="15.75">
      <c r="A114" s="1840" t="s">
        <v>2166</v>
      </c>
      <c r="B114" s="1841">
        <v>103516</v>
      </c>
      <c r="C114" s="1801">
        <v>153500</v>
      </c>
      <c r="D114" s="1801">
        <v>147263</v>
      </c>
      <c r="E114" s="1801">
        <v>180511.38555669764</v>
      </c>
      <c r="F114" s="2225"/>
      <c r="G114" s="2227"/>
      <c r="H114" s="2210"/>
      <c r="I114" s="2210"/>
      <c r="J114" s="2199"/>
      <c r="K114" s="2199"/>
      <c r="L114" s="2199"/>
      <c r="M114" s="2199"/>
      <c r="N114" s="2199"/>
      <c r="O114" s="2199"/>
      <c r="P114" s="2199"/>
      <c r="Q114" s="2199"/>
      <c r="R114" s="2199"/>
      <c r="S114" s="2199"/>
      <c r="T114" s="2199"/>
      <c r="U114" s="2199"/>
      <c r="V114" s="2199"/>
      <c r="W114" s="2199"/>
      <c r="X114" s="2199"/>
      <c r="Y114" s="2199"/>
      <c r="Z114" s="2199"/>
      <c r="AA114" s="2199"/>
      <c r="AB114" s="2199"/>
      <c r="AC114" s="2199"/>
      <c r="AD114" s="2199"/>
      <c r="AE114" s="2199"/>
      <c r="AF114" s="2199"/>
      <c r="AG114" s="2199"/>
      <c r="AH114" s="2199"/>
      <c r="AI114" s="2199"/>
    </row>
    <row r="115" spans="1:35" s="1795" customFormat="1" ht="15.75">
      <c r="A115" s="1840" t="s">
        <v>2167</v>
      </c>
      <c r="B115" s="1842" t="s">
        <v>634</v>
      </c>
      <c r="C115" s="1801">
        <v>52790</v>
      </c>
      <c r="D115" s="1801">
        <v>45076</v>
      </c>
      <c r="E115" s="1801">
        <v>44299</v>
      </c>
      <c r="F115" s="2225"/>
      <c r="G115" s="2227"/>
      <c r="H115" s="2210"/>
      <c r="I115" s="2210"/>
      <c r="J115" s="2199"/>
      <c r="K115" s="2199"/>
      <c r="L115" s="2199"/>
      <c r="M115" s="2199"/>
      <c r="N115" s="2199"/>
      <c r="O115" s="2199"/>
      <c r="P115" s="2199"/>
      <c r="Q115" s="2199"/>
      <c r="R115" s="2199"/>
      <c r="S115" s="2199"/>
      <c r="T115" s="2199"/>
      <c r="U115" s="2199"/>
      <c r="V115" s="2199"/>
      <c r="W115" s="2199"/>
      <c r="X115" s="2199"/>
      <c r="Y115" s="2199"/>
      <c r="Z115" s="2199"/>
      <c r="AA115" s="2199"/>
      <c r="AB115" s="2199"/>
      <c r="AC115" s="2199"/>
      <c r="AD115" s="2199"/>
      <c r="AE115" s="2199"/>
      <c r="AF115" s="2199"/>
      <c r="AG115" s="2199"/>
      <c r="AH115" s="2199"/>
      <c r="AI115" s="2199"/>
    </row>
    <row r="116" spans="1:35" s="1795" customFormat="1" ht="15.75">
      <c r="A116" s="1840" t="s">
        <v>2168</v>
      </c>
      <c r="B116" s="1842" t="s">
        <v>2169</v>
      </c>
      <c r="C116" s="1801">
        <v>74</v>
      </c>
      <c r="D116" s="1801" t="s">
        <v>1365</v>
      </c>
      <c r="E116" s="1801">
        <v>187.5</v>
      </c>
      <c r="F116" s="2225"/>
      <c r="G116" s="2227"/>
      <c r="H116" s="2210"/>
      <c r="I116" s="2210"/>
      <c r="J116" s="2199"/>
      <c r="K116" s="2199"/>
      <c r="L116" s="2199"/>
      <c r="M116" s="2199"/>
      <c r="N116" s="2199"/>
      <c r="O116" s="2199"/>
      <c r="P116" s="2199"/>
      <c r="Q116" s="2199"/>
      <c r="R116" s="2199"/>
      <c r="S116" s="2199"/>
      <c r="T116" s="2199"/>
      <c r="U116" s="2199"/>
      <c r="V116" s="2199"/>
      <c r="W116" s="2199"/>
      <c r="X116" s="2199"/>
      <c r="Y116" s="2199"/>
      <c r="Z116" s="2199"/>
      <c r="AA116" s="2199"/>
      <c r="AB116" s="2199"/>
      <c r="AC116" s="2199"/>
      <c r="AD116" s="2199"/>
      <c r="AE116" s="2199"/>
      <c r="AF116" s="2199"/>
      <c r="AG116" s="2199"/>
      <c r="AH116" s="2199"/>
      <c r="AI116" s="2199"/>
    </row>
    <row r="117" spans="1:35" s="1795" customFormat="1" ht="15.75">
      <c r="A117" s="1840" t="s">
        <v>2170</v>
      </c>
      <c r="B117" s="1843">
        <v>10040</v>
      </c>
      <c r="C117" s="1801">
        <v>12318</v>
      </c>
      <c r="D117" s="1801">
        <v>15183</v>
      </c>
      <c r="E117" s="1801">
        <v>16263.87</v>
      </c>
      <c r="F117" s="2225"/>
      <c r="G117" s="2227"/>
      <c r="H117" s="2210"/>
      <c r="I117" s="2210"/>
      <c r="J117" s="2199"/>
      <c r="K117" s="2199"/>
      <c r="L117" s="2199"/>
      <c r="M117" s="2199"/>
      <c r="N117" s="2199"/>
      <c r="O117" s="2199"/>
      <c r="P117" s="2199"/>
      <c r="Q117" s="2199"/>
      <c r="R117" s="2199"/>
      <c r="S117" s="2199"/>
      <c r="T117" s="2199"/>
      <c r="U117" s="2199"/>
      <c r="V117" s="2199"/>
      <c r="W117" s="2199"/>
      <c r="X117" s="2199"/>
      <c r="Y117" s="2199"/>
      <c r="Z117" s="2199"/>
      <c r="AA117" s="2199"/>
      <c r="AB117" s="2199"/>
      <c r="AC117" s="2199"/>
      <c r="AD117" s="2199"/>
      <c r="AE117" s="2199"/>
      <c r="AF117" s="2199"/>
      <c r="AG117" s="2199"/>
      <c r="AH117" s="2199"/>
      <c r="AI117" s="2199"/>
    </row>
    <row r="118" spans="1:35" s="1795" customFormat="1">
      <c r="A118" s="1840" t="s">
        <v>2171</v>
      </c>
      <c r="B118" s="1843">
        <v>148743</v>
      </c>
      <c r="C118" s="1844" t="s">
        <v>634</v>
      </c>
      <c r="D118" s="1844" t="s">
        <v>634</v>
      </c>
      <c r="E118" s="1844" t="s">
        <v>634</v>
      </c>
      <c r="F118" s="2225"/>
      <c r="G118" s="2210"/>
      <c r="H118" s="2210"/>
      <c r="I118" s="2210"/>
      <c r="J118" s="2199"/>
      <c r="K118" s="2199"/>
      <c r="L118" s="2199"/>
      <c r="M118" s="2199"/>
      <c r="N118" s="2199"/>
      <c r="O118" s="2199"/>
      <c r="P118" s="2199"/>
      <c r="Q118" s="2199"/>
      <c r="R118" s="2199"/>
      <c r="S118" s="2199"/>
      <c r="T118" s="2199"/>
      <c r="U118" s="2199"/>
      <c r="V118" s="2199"/>
      <c r="W118" s="2199"/>
      <c r="X118" s="2199"/>
      <c r="Y118" s="2199"/>
      <c r="Z118" s="2199"/>
      <c r="AA118" s="2199"/>
      <c r="AB118" s="2199"/>
      <c r="AC118" s="2199"/>
      <c r="AD118" s="2199"/>
      <c r="AE118" s="2199"/>
      <c r="AF118" s="2199"/>
      <c r="AG118" s="2199"/>
      <c r="AH118" s="2199"/>
      <c r="AI118" s="2199"/>
    </row>
    <row r="119" spans="1:35" s="1795" customFormat="1" ht="15.75">
      <c r="A119" s="1840" t="s">
        <v>863</v>
      </c>
      <c r="B119" s="1845">
        <v>240</v>
      </c>
      <c r="C119" s="1803">
        <v>340</v>
      </c>
      <c r="D119" s="1550">
        <v>503</v>
      </c>
      <c r="E119" s="1550">
        <v>537</v>
      </c>
      <c r="F119" s="2225"/>
      <c r="G119" s="2227"/>
      <c r="H119" s="2210"/>
      <c r="I119" s="2210"/>
      <c r="J119" s="2199"/>
      <c r="K119" s="2199"/>
      <c r="L119" s="2199"/>
      <c r="M119" s="2199"/>
      <c r="N119" s="2199"/>
      <c r="O119" s="2199"/>
      <c r="P119" s="2199"/>
      <c r="Q119" s="2199"/>
      <c r="R119" s="2199"/>
      <c r="S119" s="2199"/>
      <c r="T119" s="2199"/>
      <c r="U119" s="2199"/>
      <c r="V119" s="2199"/>
      <c r="W119" s="2199"/>
      <c r="X119" s="2199"/>
      <c r="Y119" s="2199"/>
      <c r="Z119" s="2199"/>
      <c r="AA119" s="2199"/>
      <c r="AB119" s="2199"/>
      <c r="AC119" s="2199"/>
      <c r="AD119" s="2199"/>
      <c r="AE119" s="2199"/>
      <c r="AF119" s="2199"/>
      <c r="AG119" s="2199"/>
      <c r="AH119" s="2199"/>
      <c r="AI119" s="2199"/>
    </row>
    <row r="120" spans="1:35" s="1795" customFormat="1">
      <c r="A120" s="1846" t="s">
        <v>2172</v>
      </c>
      <c r="B120" s="1749"/>
      <c r="C120" s="1749"/>
      <c r="D120" s="1749"/>
      <c r="E120" s="1749"/>
      <c r="F120" s="2225"/>
      <c r="G120" s="2210"/>
      <c r="H120" s="2210"/>
      <c r="I120" s="2210"/>
      <c r="J120" s="2210"/>
      <c r="K120" s="2199"/>
      <c r="L120" s="2199"/>
      <c r="M120" s="2199"/>
      <c r="N120" s="2199"/>
      <c r="O120" s="2199"/>
      <c r="P120" s="2199"/>
      <c r="Q120" s="2199"/>
      <c r="R120" s="2199"/>
      <c r="S120" s="2199"/>
      <c r="T120" s="2199"/>
      <c r="U120" s="2199"/>
      <c r="V120" s="2199"/>
      <c r="W120" s="2199"/>
      <c r="X120" s="2199"/>
      <c r="Y120" s="2199"/>
      <c r="Z120" s="2199"/>
      <c r="AA120" s="2199"/>
      <c r="AB120" s="2199"/>
      <c r="AC120" s="2199"/>
      <c r="AD120" s="2199"/>
      <c r="AE120" s="2199"/>
      <c r="AF120" s="2199"/>
      <c r="AG120" s="2199"/>
      <c r="AH120" s="2199"/>
      <c r="AI120" s="2199"/>
    </row>
    <row r="121" spans="1:35" s="1795" customFormat="1" ht="15.75" thickBot="1">
      <c r="A121" s="1823" t="s">
        <v>2173</v>
      </c>
      <c r="B121" s="1749"/>
      <c r="C121" s="1688"/>
      <c r="D121" s="1688"/>
      <c r="E121" s="1688"/>
      <c r="F121" s="2225"/>
      <c r="G121" s="2199"/>
      <c r="H121" s="2199"/>
      <c r="I121" s="2199"/>
      <c r="J121" s="2199"/>
      <c r="K121" s="2199"/>
      <c r="L121" s="2199"/>
      <c r="M121" s="2199"/>
      <c r="N121" s="2199"/>
      <c r="O121" s="2199"/>
      <c r="P121" s="2199"/>
      <c r="Q121" s="2199"/>
      <c r="R121" s="2199"/>
      <c r="S121" s="2199"/>
      <c r="T121" s="2199"/>
      <c r="U121" s="2199"/>
      <c r="V121" s="2199"/>
      <c r="W121" s="2199"/>
      <c r="X121" s="2199"/>
      <c r="Y121" s="2199"/>
      <c r="Z121" s="2199"/>
      <c r="AA121" s="2199"/>
      <c r="AB121" s="2199"/>
      <c r="AC121" s="2221"/>
      <c r="AD121" s="2228">
        <v>1574279.8019975701</v>
      </c>
      <c r="AE121" s="2228">
        <v>1695787.944036151</v>
      </c>
      <c r="AF121" s="2228">
        <v>1826673.08125449</v>
      </c>
      <c r="AG121" s="2229">
        <v>1967658.9103448601</v>
      </c>
      <c r="AH121" s="2199"/>
      <c r="AI121" s="2199"/>
    </row>
    <row r="122" spans="1:35" s="1795" customFormat="1">
      <c r="A122" s="1823" t="s">
        <v>2174</v>
      </c>
      <c r="B122" s="1688"/>
      <c r="C122" s="1749"/>
      <c r="D122" s="1749"/>
      <c r="E122" s="1749"/>
      <c r="F122" s="2221"/>
      <c r="G122" s="2199"/>
      <c r="H122" s="2199"/>
      <c r="I122" s="2199"/>
      <c r="J122" s="2199"/>
      <c r="K122" s="2199"/>
      <c r="L122" s="2199"/>
      <c r="M122" s="2199"/>
      <c r="N122" s="2199"/>
      <c r="O122" s="2199"/>
      <c r="P122" s="2199"/>
      <c r="Q122" s="2199"/>
      <c r="R122" s="2199"/>
      <c r="S122" s="2199"/>
      <c r="T122" s="2199"/>
      <c r="U122" s="2199"/>
      <c r="V122" s="2199"/>
      <c r="W122" s="2199"/>
      <c r="X122" s="2199"/>
      <c r="Y122" s="2199"/>
      <c r="Z122" s="2199"/>
      <c r="AA122" s="2199"/>
      <c r="AB122" s="2199"/>
      <c r="AC122" s="2217"/>
      <c r="AD122" s="2199">
        <v>1574279.8019975701</v>
      </c>
      <c r="AE122" s="2199">
        <v>1695787.944036151</v>
      </c>
      <c r="AF122" s="2199">
        <v>1826673.08125449</v>
      </c>
      <c r="AG122" s="2199">
        <v>1967658.9103448601</v>
      </c>
      <c r="AH122" s="2199"/>
      <c r="AI122" s="2199"/>
    </row>
    <row r="123" spans="1:35" s="1795" customFormat="1">
      <c r="A123" s="1478"/>
      <c r="B123" s="1837"/>
      <c r="C123" s="1837"/>
      <c r="D123" s="1837"/>
      <c r="E123" s="1688"/>
      <c r="F123" s="2225"/>
      <c r="G123" s="2199"/>
      <c r="H123" s="2199"/>
      <c r="I123" s="2199"/>
      <c r="J123" s="2199"/>
      <c r="K123" s="2199"/>
      <c r="L123" s="2199"/>
      <c r="M123" s="2199"/>
      <c r="N123" s="2199"/>
      <c r="O123" s="2199"/>
      <c r="P123" s="2199"/>
      <c r="Q123" s="2199"/>
      <c r="R123" s="2199"/>
      <c r="S123" s="2199"/>
      <c r="T123" s="2199"/>
      <c r="U123" s="2199"/>
      <c r="V123" s="2199"/>
      <c r="W123" s="2199"/>
      <c r="X123" s="2199"/>
      <c r="Y123" s="2199"/>
      <c r="Z123" s="2199"/>
      <c r="AA123" s="2199"/>
      <c r="AB123" s="2199"/>
      <c r="AC123" s="2217"/>
      <c r="AD123" s="2199">
        <v>1574279.8019975701</v>
      </c>
      <c r="AE123" s="2199">
        <v>1695787.944036151</v>
      </c>
      <c r="AF123" s="2199">
        <v>1826673.08125449</v>
      </c>
      <c r="AG123" s="2199">
        <v>1967658.9103448601</v>
      </c>
      <c r="AH123" s="2199"/>
      <c r="AI123" s="2199"/>
    </row>
    <row r="124" spans="1:35" s="1795" customFormat="1" ht="18">
      <c r="A124" s="1838" t="s">
        <v>2175</v>
      </c>
      <c r="B124" s="1749"/>
      <c r="C124" s="1749"/>
      <c r="D124" s="1749"/>
      <c r="E124" s="1749"/>
      <c r="F124" s="2221"/>
      <c r="G124" s="2199"/>
      <c r="H124" s="2199"/>
      <c r="I124" s="2199"/>
      <c r="J124" s="2199"/>
      <c r="K124" s="2199"/>
      <c r="L124" s="2199"/>
      <c r="M124" s="2199"/>
      <c r="N124" s="2199"/>
      <c r="O124" s="2199"/>
      <c r="P124" s="2199"/>
      <c r="Q124" s="2199"/>
      <c r="R124" s="2199"/>
      <c r="S124" s="2199"/>
      <c r="T124" s="2199"/>
      <c r="U124" s="2199"/>
      <c r="V124" s="2199"/>
      <c r="W124" s="2199"/>
      <c r="X124" s="2199"/>
      <c r="Y124" s="2199"/>
      <c r="Z124" s="2199"/>
      <c r="AA124" s="2199"/>
      <c r="AB124" s="2199"/>
      <c r="AC124" s="2230"/>
      <c r="AD124" s="2199"/>
      <c r="AE124" s="2199"/>
      <c r="AF124" s="2199"/>
      <c r="AG124" s="2199"/>
      <c r="AH124" s="2199"/>
      <c r="AI124" s="2199"/>
    </row>
    <row r="125" spans="1:35" s="1795" customFormat="1">
      <c r="A125" s="1591" t="s">
        <v>1891</v>
      </c>
      <c r="B125" s="1749"/>
      <c r="C125" s="1749"/>
      <c r="D125" s="1749"/>
      <c r="E125" s="1749"/>
      <c r="F125" s="2221"/>
      <c r="G125" s="2199"/>
      <c r="H125" s="2199"/>
      <c r="I125" s="2199"/>
      <c r="J125" s="2199"/>
      <c r="K125" s="2199"/>
      <c r="L125" s="2199"/>
      <c r="M125" s="2199"/>
      <c r="N125" s="2199"/>
      <c r="O125" s="2199"/>
      <c r="P125" s="2199"/>
      <c r="Q125" s="2199"/>
      <c r="R125" s="2199"/>
      <c r="S125" s="2199"/>
      <c r="T125" s="2199"/>
      <c r="U125" s="2199"/>
      <c r="V125" s="2199"/>
      <c r="W125" s="2199"/>
      <c r="X125" s="2199"/>
      <c r="Y125" s="2199"/>
      <c r="Z125" s="2199"/>
      <c r="AA125" s="2199"/>
      <c r="AB125" s="2199"/>
      <c r="AC125" s="2210"/>
      <c r="AD125" s="2199"/>
      <c r="AE125" s="2199"/>
      <c r="AF125" s="2199"/>
      <c r="AG125" s="2199"/>
      <c r="AH125" s="2199"/>
      <c r="AI125" s="2199"/>
    </row>
    <row r="126" spans="1:35" s="1795" customFormat="1">
      <c r="A126" s="1531" t="s">
        <v>2165</v>
      </c>
      <c r="B126" s="1503">
        <v>2005</v>
      </c>
      <c r="C126" s="1788">
        <v>2010</v>
      </c>
      <c r="D126" s="1788">
        <v>2011</v>
      </c>
      <c r="E126" s="1503">
        <v>2012</v>
      </c>
      <c r="F126" s="2221"/>
      <c r="G126" s="2199"/>
      <c r="H126" s="2199"/>
      <c r="I126" s="2199"/>
      <c r="J126" s="2199"/>
      <c r="K126" s="2199"/>
      <c r="L126" s="2199"/>
      <c r="M126" s="2199"/>
      <c r="N126" s="2199"/>
      <c r="O126" s="2199"/>
      <c r="P126" s="2199"/>
      <c r="Q126" s="2199"/>
      <c r="R126" s="2199"/>
      <c r="S126" s="2199"/>
      <c r="T126" s="2199"/>
      <c r="U126" s="2199"/>
      <c r="V126" s="2199"/>
      <c r="W126" s="2199"/>
      <c r="X126" s="2199"/>
      <c r="Y126" s="2199"/>
      <c r="Z126" s="2199"/>
      <c r="AA126" s="2199"/>
      <c r="AB126" s="2210"/>
      <c r="AC126" s="2231"/>
      <c r="AD126" s="2199"/>
      <c r="AE126" s="2199"/>
      <c r="AF126" s="2199"/>
      <c r="AG126" s="2199"/>
      <c r="AH126" s="2199"/>
      <c r="AI126" s="2199"/>
    </row>
    <row r="127" spans="1:35" s="1795" customFormat="1">
      <c r="A127" s="1808" t="s">
        <v>0</v>
      </c>
      <c r="B127" s="1642">
        <v>56225</v>
      </c>
      <c r="C127" s="1848">
        <v>58901</v>
      </c>
      <c r="D127" s="1848">
        <v>66105</v>
      </c>
      <c r="E127" s="1848">
        <v>69283.275540059985</v>
      </c>
      <c r="F127" s="2221"/>
      <c r="G127" s="2199"/>
      <c r="H127" s="2199"/>
      <c r="I127" s="2199"/>
      <c r="J127" s="2199"/>
      <c r="K127" s="2199"/>
      <c r="L127" s="2199"/>
      <c r="M127" s="2199"/>
      <c r="N127" s="2199"/>
      <c r="O127" s="2199"/>
      <c r="P127" s="2199"/>
      <c r="Q127" s="2199"/>
      <c r="R127" s="2199"/>
      <c r="S127" s="2199"/>
      <c r="T127" s="2199"/>
      <c r="U127" s="2199"/>
      <c r="V127" s="2199"/>
      <c r="W127" s="2199"/>
      <c r="X127" s="2199"/>
      <c r="Y127" s="2199"/>
      <c r="Z127" s="2199"/>
      <c r="AA127" s="2199"/>
      <c r="AB127" s="2199"/>
      <c r="AC127" s="2199"/>
      <c r="AD127" s="2199"/>
      <c r="AE127" s="2199"/>
      <c r="AF127" s="2199"/>
      <c r="AG127" s="2199"/>
      <c r="AH127" s="2199"/>
      <c r="AI127" s="2199"/>
    </row>
    <row r="128" spans="1:35" s="1795" customFormat="1">
      <c r="A128" s="1840" t="s">
        <v>2166</v>
      </c>
      <c r="B128" s="1841">
        <v>16655</v>
      </c>
      <c r="C128" s="1804">
        <v>29288</v>
      </c>
      <c r="D128" s="1804">
        <v>33999</v>
      </c>
      <c r="E128" s="1804">
        <v>33479.545540059982</v>
      </c>
      <c r="F128" s="2221"/>
      <c r="G128" s="2199"/>
      <c r="H128" s="2199"/>
      <c r="I128" s="2199"/>
      <c r="J128" s="2199"/>
      <c r="K128" s="2199"/>
      <c r="L128" s="2199"/>
      <c r="M128" s="2199"/>
      <c r="N128" s="2199"/>
      <c r="O128" s="2199"/>
      <c r="P128" s="2199"/>
      <c r="Q128" s="2199"/>
      <c r="R128" s="2199"/>
      <c r="S128" s="2199"/>
      <c r="T128" s="2199"/>
      <c r="U128" s="2199"/>
      <c r="V128" s="2199"/>
      <c r="W128" s="2199"/>
      <c r="X128" s="2199"/>
      <c r="Y128" s="2199"/>
      <c r="Z128" s="2199"/>
      <c r="AA128" s="2199"/>
      <c r="AB128" s="2199"/>
      <c r="AC128" s="2199"/>
      <c r="AD128" s="2199"/>
      <c r="AE128" s="2199"/>
      <c r="AF128" s="2199"/>
      <c r="AG128" s="2199"/>
      <c r="AH128" s="2199"/>
      <c r="AI128" s="2199"/>
    </row>
    <row r="129" spans="1:35" s="1795" customFormat="1">
      <c r="A129" s="1840" t="s">
        <v>2167</v>
      </c>
      <c r="B129" s="1842" t="s">
        <v>634</v>
      </c>
      <c r="C129" s="1804">
        <v>2336</v>
      </c>
      <c r="D129" s="1804">
        <v>2427</v>
      </c>
      <c r="E129" s="1804">
        <v>2426</v>
      </c>
      <c r="F129" s="2221"/>
      <c r="G129" s="2199"/>
      <c r="H129" s="2199"/>
      <c r="I129" s="2199"/>
      <c r="J129" s="2199"/>
      <c r="K129" s="2199"/>
      <c r="L129" s="2199"/>
      <c r="M129" s="2199"/>
      <c r="N129" s="2199"/>
      <c r="O129" s="2199"/>
      <c r="P129" s="2199"/>
      <c r="Q129" s="2199"/>
      <c r="R129" s="2199"/>
      <c r="S129" s="2199"/>
      <c r="T129" s="2199"/>
      <c r="U129" s="2199"/>
      <c r="V129" s="2199"/>
      <c r="W129" s="2199"/>
      <c r="X129" s="2199"/>
      <c r="Y129" s="2199"/>
      <c r="Z129" s="2199"/>
      <c r="AA129" s="2199"/>
      <c r="AB129" s="2199"/>
      <c r="AC129" s="2199"/>
      <c r="AD129" s="2199"/>
      <c r="AE129" s="2199"/>
      <c r="AF129" s="2199"/>
      <c r="AG129" s="2199"/>
      <c r="AH129" s="2199"/>
      <c r="AI129" s="2199"/>
    </row>
    <row r="130" spans="1:35" s="1795" customFormat="1">
      <c r="A130" s="1840" t="s">
        <v>2168</v>
      </c>
      <c r="B130" s="1842" t="s">
        <v>2169</v>
      </c>
      <c r="C130" s="1827">
        <v>802</v>
      </c>
      <c r="D130" s="1827" t="s">
        <v>1365</v>
      </c>
      <c r="E130" s="1827">
        <v>1441.8</v>
      </c>
      <c r="F130" s="2221"/>
      <c r="G130" s="2199"/>
      <c r="H130" s="2199"/>
      <c r="I130" s="2199"/>
      <c r="J130" s="2199"/>
      <c r="K130" s="2199"/>
      <c r="L130" s="2199"/>
      <c r="M130" s="2199"/>
      <c r="N130" s="2199"/>
      <c r="O130" s="2199"/>
      <c r="P130" s="2199"/>
      <c r="Q130" s="2199"/>
      <c r="R130" s="2199"/>
      <c r="S130" s="2199"/>
      <c r="T130" s="2199"/>
      <c r="U130" s="2199"/>
      <c r="V130" s="2199"/>
      <c r="W130" s="2199"/>
      <c r="X130" s="2199"/>
      <c r="Y130" s="2199"/>
      <c r="Z130" s="2199"/>
      <c r="AA130" s="2199"/>
      <c r="AB130" s="2199"/>
      <c r="AC130" s="2199"/>
      <c r="AD130" s="2199"/>
      <c r="AE130" s="2199"/>
      <c r="AF130" s="2199"/>
      <c r="AG130" s="2199"/>
      <c r="AH130" s="2199"/>
      <c r="AI130" s="2199"/>
    </row>
    <row r="131" spans="1:35" s="1795" customFormat="1">
      <c r="A131" s="1840" t="s">
        <v>2170</v>
      </c>
      <c r="B131" s="1843">
        <v>17795</v>
      </c>
      <c r="C131" s="1827">
        <v>23430</v>
      </c>
      <c r="D131" s="1827">
        <v>26079</v>
      </c>
      <c r="E131" s="1827">
        <v>27841.93</v>
      </c>
      <c r="F131" s="2221"/>
      <c r="G131" s="2199"/>
      <c r="H131" s="2199"/>
      <c r="I131" s="2199"/>
      <c r="J131" s="2199"/>
      <c r="K131" s="2199"/>
      <c r="L131" s="2199"/>
      <c r="M131" s="2199"/>
      <c r="N131" s="2199"/>
      <c r="O131" s="2199"/>
      <c r="P131" s="2199"/>
      <c r="Q131" s="2199"/>
      <c r="R131" s="2199"/>
      <c r="S131" s="2199"/>
      <c r="T131" s="2199"/>
      <c r="U131" s="2199"/>
      <c r="V131" s="2199"/>
      <c r="W131" s="2199"/>
      <c r="X131" s="2199"/>
      <c r="Y131" s="2199"/>
      <c r="Z131" s="2199"/>
      <c r="AA131" s="2199"/>
      <c r="AB131" s="2199"/>
      <c r="AC131" s="2199"/>
      <c r="AD131" s="2199"/>
      <c r="AE131" s="2199"/>
      <c r="AF131" s="2199"/>
      <c r="AG131" s="2199"/>
      <c r="AH131" s="2199"/>
      <c r="AI131" s="2199"/>
    </row>
    <row r="132" spans="1:35" s="1795" customFormat="1">
      <c r="A132" s="1840" t="s">
        <v>2171</v>
      </c>
      <c r="B132" s="1843">
        <v>20263</v>
      </c>
      <c r="C132" s="1844" t="s">
        <v>634</v>
      </c>
      <c r="D132" s="1844" t="s">
        <v>634</v>
      </c>
      <c r="E132" s="1849" t="s">
        <v>634</v>
      </c>
      <c r="F132" s="2221"/>
      <c r="G132" s="2199"/>
      <c r="H132" s="2199"/>
      <c r="I132" s="2199"/>
      <c r="J132" s="2199"/>
      <c r="K132" s="2199"/>
      <c r="L132" s="2199"/>
      <c r="M132" s="2199"/>
      <c r="N132" s="2199"/>
      <c r="O132" s="2199"/>
      <c r="P132" s="2199"/>
      <c r="Q132" s="2199"/>
      <c r="R132" s="2199"/>
      <c r="S132" s="2199"/>
      <c r="T132" s="2199"/>
      <c r="U132" s="2199"/>
      <c r="V132" s="2199"/>
      <c r="W132" s="2199"/>
      <c r="X132" s="2199"/>
      <c r="Y132" s="2199"/>
      <c r="Z132" s="2199"/>
      <c r="AA132" s="2199"/>
      <c r="AB132" s="2199"/>
      <c r="AC132" s="2199"/>
      <c r="AD132" s="2199"/>
      <c r="AE132" s="2199"/>
      <c r="AF132" s="2199"/>
      <c r="AG132" s="2199"/>
      <c r="AH132" s="2199"/>
      <c r="AI132" s="2199"/>
    </row>
    <row r="133" spans="1:35" s="1795" customFormat="1">
      <c r="A133" s="1670" t="s">
        <v>863</v>
      </c>
      <c r="B133" s="1845">
        <v>1512</v>
      </c>
      <c r="C133" s="1803">
        <v>3045</v>
      </c>
      <c r="D133" s="1550">
        <v>3600</v>
      </c>
      <c r="E133" s="1550">
        <v>4094</v>
      </c>
      <c r="F133" s="2221"/>
      <c r="G133" s="2199"/>
      <c r="H133" s="2199"/>
      <c r="I133" s="2199"/>
      <c r="J133" s="2199"/>
      <c r="K133" s="2199"/>
      <c r="L133" s="2199"/>
      <c r="M133" s="2199"/>
      <c r="N133" s="2199"/>
      <c r="O133" s="2199"/>
      <c r="P133" s="2199"/>
      <c r="Q133" s="2199"/>
      <c r="R133" s="2199"/>
      <c r="S133" s="2199"/>
      <c r="T133" s="2199"/>
      <c r="U133" s="2199"/>
      <c r="V133" s="2199"/>
      <c r="W133" s="2199"/>
      <c r="X133" s="2199"/>
      <c r="Y133" s="2199"/>
      <c r="Z133" s="2199"/>
      <c r="AA133" s="2199"/>
      <c r="AB133" s="2199"/>
      <c r="AC133" s="2199"/>
      <c r="AD133" s="2199"/>
      <c r="AE133" s="2199"/>
      <c r="AF133" s="2199"/>
      <c r="AG133" s="2199"/>
      <c r="AH133" s="2199"/>
      <c r="AI133" s="2199"/>
    </row>
    <row r="134" spans="1:35" s="1795" customFormat="1">
      <c r="A134" s="1554" t="s">
        <v>2176</v>
      </c>
      <c r="B134" s="1850"/>
      <c r="C134" s="1850"/>
      <c r="D134" s="1850"/>
      <c r="E134" s="1806"/>
      <c r="F134" s="2221"/>
      <c r="G134" s="2199"/>
      <c r="H134" s="2199"/>
      <c r="I134" s="2199"/>
      <c r="J134" s="2199"/>
      <c r="K134" s="2199"/>
      <c r="L134" s="2199"/>
      <c r="M134" s="2199"/>
      <c r="N134" s="2199"/>
      <c r="O134" s="2199"/>
      <c r="P134" s="2199"/>
      <c r="Q134" s="2199"/>
      <c r="R134" s="2199"/>
      <c r="S134" s="2199"/>
      <c r="T134" s="2199"/>
      <c r="U134" s="2199"/>
      <c r="V134" s="2199"/>
      <c r="W134" s="2199"/>
      <c r="X134" s="2199"/>
      <c r="Y134" s="2199"/>
      <c r="Z134" s="2199"/>
      <c r="AA134" s="2199"/>
      <c r="AB134" s="2199"/>
      <c r="AC134" s="2232"/>
      <c r="AD134" s="2232"/>
      <c r="AE134" s="2233"/>
      <c r="AF134" s="2231"/>
      <c r="AG134" s="2199"/>
      <c r="AH134" s="2199"/>
      <c r="AI134" s="2199"/>
    </row>
    <row r="135" spans="1:35" s="1795" customFormat="1">
      <c r="A135" s="1823" t="s">
        <v>2173</v>
      </c>
      <c r="B135" s="1850"/>
      <c r="C135" s="1850"/>
      <c r="D135" s="1850"/>
      <c r="E135" s="1806"/>
      <c r="F135" s="2221"/>
      <c r="G135" s="2199"/>
      <c r="H135" s="2199"/>
      <c r="I135" s="2199"/>
      <c r="J135" s="2199"/>
      <c r="K135" s="2199"/>
      <c r="L135" s="2199"/>
      <c r="M135" s="2199"/>
      <c r="N135" s="2199"/>
      <c r="O135" s="2199"/>
      <c r="P135" s="2199"/>
      <c r="Q135" s="2199"/>
      <c r="R135" s="2199"/>
      <c r="S135" s="2199"/>
      <c r="T135" s="2199"/>
      <c r="U135" s="2199"/>
      <c r="V135" s="2199"/>
      <c r="W135" s="2199"/>
      <c r="X135" s="2199"/>
      <c r="Y135" s="2199"/>
      <c r="Z135" s="2199"/>
      <c r="AA135" s="2199"/>
      <c r="AB135" s="2199"/>
      <c r="AC135" s="2232"/>
      <c r="AD135" s="2232"/>
      <c r="AE135" s="2232"/>
      <c r="AF135" s="2234"/>
      <c r="AG135" s="2199"/>
      <c r="AH135" s="2199"/>
      <c r="AI135" s="2199"/>
    </row>
    <row r="136" spans="1:35" s="1795" customFormat="1">
      <c r="A136" s="1823" t="s">
        <v>2174</v>
      </c>
      <c r="B136" s="1850"/>
      <c r="C136" s="1850"/>
      <c r="D136" s="1850"/>
      <c r="E136" s="1806"/>
      <c r="F136" s="2225"/>
      <c r="G136" s="2199"/>
      <c r="H136" s="2199"/>
      <c r="I136" s="2199"/>
      <c r="J136" s="2199"/>
      <c r="K136" s="2199"/>
      <c r="L136" s="2199"/>
      <c r="M136" s="2199"/>
      <c r="N136" s="2199"/>
      <c r="O136" s="2199"/>
      <c r="P136" s="2199"/>
      <c r="Q136" s="2199"/>
      <c r="R136" s="2199"/>
      <c r="S136" s="2199"/>
      <c r="T136" s="2199"/>
      <c r="U136" s="2199"/>
      <c r="V136" s="2199"/>
      <c r="W136" s="2199"/>
      <c r="X136" s="2199"/>
      <c r="Y136" s="2199"/>
      <c r="Z136" s="2199"/>
      <c r="AA136" s="2199"/>
      <c r="AB136" s="2199"/>
      <c r="AC136" s="2232"/>
      <c r="AD136" s="2232"/>
      <c r="AE136" s="2232"/>
      <c r="AF136" s="2235"/>
      <c r="AG136" s="2199"/>
      <c r="AH136" s="2199"/>
      <c r="AI136" s="2199"/>
    </row>
    <row r="137" spans="1:35" s="1795" customFormat="1">
      <c r="A137" s="1478"/>
      <c r="B137" s="1837"/>
      <c r="C137" s="1837"/>
      <c r="D137" s="1837"/>
      <c r="E137" s="1688"/>
      <c r="F137" s="2225"/>
      <c r="G137" s="2199"/>
      <c r="H137" s="2199"/>
      <c r="I137" s="2199"/>
      <c r="J137" s="2199"/>
      <c r="K137" s="2199"/>
      <c r="L137" s="2199"/>
      <c r="M137" s="2199"/>
      <c r="N137" s="2199"/>
      <c r="O137" s="2199"/>
      <c r="P137" s="2199"/>
      <c r="Q137" s="2199"/>
      <c r="R137" s="2199"/>
      <c r="S137" s="2199"/>
      <c r="T137" s="2199"/>
      <c r="U137" s="2199"/>
      <c r="V137" s="2199"/>
      <c r="W137" s="2199"/>
      <c r="X137" s="2199"/>
      <c r="Y137" s="2199"/>
      <c r="Z137" s="2199"/>
      <c r="AA137" s="2199"/>
      <c r="AB137" s="2199"/>
      <c r="AC137" s="2199"/>
      <c r="AD137" s="2199"/>
      <c r="AE137" s="2199"/>
      <c r="AF137" s="2199"/>
      <c r="AG137" s="2199"/>
      <c r="AH137" s="2199"/>
      <c r="AI137" s="2199"/>
    </row>
    <row r="138" spans="1:35" s="1795" customFormat="1">
      <c r="A138" s="1838" t="s">
        <v>2177</v>
      </c>
      <c r="B138" s="1749"/>
      <c r="C138" s="1749"/>
      <c r="D138" s="1749"/>
      <c r="E138" s="1851"/>
      <c r="F138" s="2225"/>
      <c r="G138" s="2199"/>
      <c r="H138" s="2199"/>
      <c r="I138" s="2199"/>
      <c r="J138" s="2199"/>
      <c r="K138" s="2199"/>
      <c r="L138" s="2199"/>
      <c r="M138" s="2199"/>
      <c r="N138" s="2199"/>
      <c r="O138" s="2199"/>
      <c r="P138" s="2199"/>
      <c r="Q138" s="2199"/>
      <c r="R138" s="2199"/>
      <c r="S138" s="2199"/>
      <c r="T138" s="2199"/>
      <c r="U138" s="2199"/>
      <c r="V138" s="2199"/>
      <c r="W138" s="2199"/>
      <c r="X138" s="2199"/>
      <c r="Y138" s="2199"/>
      <c r="Z138" s="2199"/>
      <c r="AA138" s="2199"/>
      <c r="AB138" s="2199"/>
      <c r="AC138" s="2199"/>
      <c r="AD138" s="2199"/>
      <c r="AE138" s="2199"/>
      <c r="AF138" s="2199"/>
      <c r="AG138" s="2199"/>
      <c r="AH138" s="2199"/>
      <c r="AI138" s="2199"/>
    </row>
    <row r="139" spans="1:35" s="1795" customFormat="1">
      <c r="A139" s="1730" t="s">
        <v>1891</v>
      </c>
      <c r="B139" s="1749"/>
      <c r="C139" s="1749"/>
      <c r="D139" s="1749"/>
      <c r="E139" s="1749"/>
      <c r="F139" s="2225"/>
      <c r="G139" s="2199"/>
      <c r="H139" s="2199"/>
      <c r="I139" s="2199"/>
      <c r="J139" s="2199"/>
      <c r="K139" s="2199"/>
      <c r="L139" s="2199"/>
      <c r="M139" s="2199"/>
      <c r="N139" s="2199"/>
      <c r="O139" s="2199"/>
      <c r="P139" s="2199"/>
      <c r="Q139" s="2199"/>
      <c r="R139" s="2199"/>
      <c r="S139" s="2199"/>
      <c r="T139" s="2199"/>
      <c r="U139" s="2199"/>
      <c r="V139" s="2199"/>
      <c r="W139" s="2199"/>
      <c r="X139" s="2199"/>
      <c r="Y139" s="2199"/>
      <c r="Z139" s="2199"/>
      <c r="AA139" s="2199"/>
      <c r="AB139" s="2199"/>
      <c r="AC139" s="2199"/>
      <c r="AD139" s="2199"/>
      <c r="AE139" s="2199"/>
      <c r="AF139" s="2199"/>
      <c r="AG139" s="2199"/>
      <c r="AH139" s="2199"/>
      <c r="AI139" s="2199"/>
    </row>
    <row r="140" spans="1:35" s="1795" customFormat="1">
      <c r="A140" s="1531" t="s">
        <v>2165</v>
      </c>
      <c r="B140" s="1503">
        <v>2005</v>
      </c>
      <c r="C140" s="1788">
        <v>2010</v>
      </c>
      <c r="D140" s="1788">
        <v>2011</v>
      </c>
      <c r="E140" s="1503">
        <v>2012</v>
      </c>
      <c r="F140" s="2225"/>
      <c r="G140" s="2210"/>
      <c r="H140" s="2210"/>
      <c r="I140" s="2199"/>
      <c r="J140" s="2199"/>
      <c r="K140" s="2199"/>
      <c r="L140" s="2199"/>
      <c r="M140" s="2199"/>
      <c r="N140" s="2199"/>
      <c r="O140" s="2199"/>
      <c r="P140" s="2199"/>
      <c r="Q140" s="2199"/>
      <c r="R140" s="2199"/>
      <c r="S140" s="2199"/>
      <c r="T140" s="2199"/>
      <c r="U140" s="2199"/>
      <c r="V140" s="2199"/>
      <c r="W140" s="2199"/>
      <c r="X140" s="2199"/>
      <c r="Y140" s="2199"/>
      <c r="Z140" s="2199"/>
      <c r="AA140" s="2199"/>
      <c r="AB140" s="2199"/>
      <c r="AC140" s="2199"/>
      <c r="AD140" s="2199"/>
      <c r="AE140" s="2199"/>
      <c r="AF140" s="2199"/>
      <c r="AG140" s="2199"/>
      <c r="AH140" s="2199"/>
      <c r="AI140" s="2199"/>
    </row>
    <row r="141" spans="1:35" s="1795" customFormat="1" ht="15.75">
      <c r="A141" s="1808" t="s">
        <v>0</v>
      </c>
      <c r="B141" s="1642">
        <v>64915</v>
      </c>
      <c r="C141" s="1852">
        <v>62170</v>
      </c>
      <c r="D141" s="1852">
        <v>85420</v>
      </c>
      <c r="E141" s="1852">
        <v>230220.95401137546</v>
      </c>
      <c r="F141" s="2225"/>
      <c r="G141" s="2236"/>
      <c r="H141" s="2210"/>
      <c r="I141" s="2199"/>
      <c r="J141" s="2199"/>
      <c r="K141" s="2199"/>
      <c r="L141" s="2199"/>
      <c r="M141" s="2199"/>
      <c r="N141" s="2199"/>
      <c r="O141" s="2199"/>
      <c r="P141" s="2199"/>
      <c r="Q141" s="2199"/>
      <c r="R141" s="2199"/>
      <c r="S141" s="2199"/>
      <c r="T141" s="2199"/>
      <c r="U141" s="2199"/>
      <c r="V141" s="2199"/>
      <c r="W141" s="2199"/>
      <c r="X141" s="2199"/>
      <c r="Y141" s="2199"/>
      <c r="Z141" s="2199"/>
      <c r="AA141" s="2199"/>
      <c r="AB141" s="2199"/>
      <c r="AC141" s="2199"/>
      <c r="AD141" s="2199"/>
      <c r="AE141" s="2199"/>
      <c r="AF141" s="2199"/>
      <c r="AG141" s="2199"/>
      <c r="AH141" s="2199"/>
      <c r="AI141" s="2199"/>
    </row>
    <row r="142" spans="1:35" s="1795" customFormat="1" ht="15.75">
      <c r="A142" s="1840" t="s">
        <v>2166</v>
      </c>
      <c r="B142" s="1841">
        <v>47490</v>
      </c>
      <c r="C142" s="1841">
        <v>51464</v>
      </c>
      <c r="D142" s="1841">
        <v>55003</v>
      </c>
      <c r="E142" s="1841">
        <v>56212.294011375467</v>
      </c>
      <c r="F142" s="2225"/>
      <c r="G142" s="2237"/>
      <c r="H142" s="2210"/>
      <c r="I142" s="2199"/>
      <c r="J142" s="2199"/>
      <c r="K142" s="2199"/>
      <c r="L142" s="2199"/>
      <c r="M142" s="2199"/>
      <c r="N142" s="2199"/>
      <c r="O142" s="2199"/>
      <c r="P142" s="2199"/>
      <c r="Q142" s="2199"/>
      <c r="R142" s="2199"/>
      <c r="S142" s="2199"/>
      <c r="T142" s="2199"/>
      <c r="U142" s="2199"/>
      <c r="V142" s="2199"/>
      <c r="W142" s="2199"/>
      <c r="X142" s="2199"/>
      <c r="Y142" s="2199"/>
      <c r="Z142" s="2199"/>
      <c r="AA142" s="2199"/>
      <c r="AB142" s="2199"/>
      <c r="AC142" s="2199"/>
      <c r="AD142" s="2199"/>
      <c r="AE142" s="2199"/>
      <c r="AF142" s="2199"/>
      <c r="AG142" s="2199"/>
      <c r="AH142" s="2199"/>
      <c r="AI142" s="2199"/>
    </row>
    <row r="143" spans="1:35" s="1795" customFormat="1" ht="15.75">
      <c r="A143" s="1840" t="s">
        <v>2167</v>
      </c>
      <c r="B143" s="1842" t="s">
        <v>634</v>
      </c>
      <c r="C143" s="1841">
        <v>1166</v>
      </c>
      <c r="D143" s="1841">
        <v>1013</v>
      </c>
      <c r="E143" s="1841" t="s">
        <v>2178</v>
      </c>
      <c r="F143" s="2225"/>
      <c r="G143" s="2237"/>
      <c r="H143" s="2210"/>
      <c r="I143" s="2199"/>
      <c r="J143" s="2199"/>
      <c r="K143" s="2199"/>
      <c r="L143" s="2199"/>
      <c r="M143" s="2199"/>
      <c r="N143" s="2199"/>
      <c r="O143" s="2199"/>
      <c r="P143" s="2199"/>
      <c r="Q143" s="2199"/>
      <c r="R143" s="2199"/>
      <c r="S143" s="2199"/>
      <c r="T143" s="2199"/>
      <c r="U143" s="2199"/>
      <c r="V143" s="2199"/>
      <c r="W143" s="2199"/>
      <c r="X143" s="2199"/>
      <c r="Y143" s="2199"/>
      <c r="Z143" s="2199"/>
      <c r="AA143" s="2199"/>
      <c r="AB143" s="2199"/>
      <c r="AC143" s="2199"/>
      <c r="AD143" s="2199"/>
      <c r="AE143" s="2199"/>
      <c r="AF143" s="2199"/>
      <c r="AG143" s="2199"/>
      <c r="AH143" s="2199"/>
      <c r="AI143" s="2199"/>
    </row>
    <row r="144" spans="1:35" s="1795" customFormat="1" ht="15.75">
      <c r="A144" s="1840" t="s">
        <v>2170</v>
      </c>
      <c r="B144" s="1841">
        <v>8222</v>
      </c>
      <c r="C144" s="1841">
        <v>7808</v>
      </c>
      <c r="D144" s="1804">
        <v>27692</v>
      </c>
      <c r="E144" s="1804">
        <v>170173.66</v>
      </c>
      <c r="F144" s="2225"/>
      <c r="G144" s="2237"/>
      <c r="H144" s="2210"/>
      <c r="I144" s="2199"/>
      <c r="J144" s="2199"/>
      <c r="K144" s="2199"/>
      <c r="L144" s="2199"/>
      <c r="M144" s="2199"/>
      <c r="N144" s="2199"/>
      <c r="O144" s="2199"/>
      <c r="P144" s="2199"/>
      <c r="Q144" s="2199"/>
      <c r="R144" s="2199"/>
      <c r="S144" s="2199"/>
      <c r="T144" s="2199"/>
      <c r="U144" s="2199"/>
      <c r="V144" s="2199"/>
      <c r="W144" s="2199"/>
      <c r="X144" s="2199"/>
      <c r="Y144" s="2199"/>
      <c r="Z144" s="2199"/>
      <c r="AA144" s="2199"/>
      <c r="AB144" s="2199"/>
      <c r="AC144" s="2199"/>
      <c r="AD144" s="2199"/>
      <c r="AE144" s="2199"/>
      <c r="AF144" s="2199"/>
      <c r="AG144" s="2199"/>
      <c r="AH144" s="2199"/>
      <c r="AI144" s="2199"/>
    </row>
    <row r="145" spans="1:35" s="1795" customFormat="1" ht="15.75">
      <c r="A145" s="1840" t="s">
        <v>2171</v>
      </c>
      <c r="B145" s="1843">
        <v>8503</v>
      </c>
      <c r="C145" s="1842" t="s">
        <v>634</v>
      </c>
      <c r="D145" s="1844" t="s">
        <v>634</v>
      </c>
      <c r="E145" s="1844" t="s">
        <v>634</v>
      </c>
      <c r="F145" s="2225"/>
      <c r="G145" s="2237"/>
      <c r="H145" s="2215"/>
      <c r="I145" s="2215"/>
      <c r="J145" s="2215"/>
      <c r="K145" s="2215"/>
      <c r="L145" s="2215"/>
      <c r="M145" s="2215"/>
      <c r="N145" s="2215"/>
      <c r="O145" s="2215"/>
      <c r="P145" s="2215"/>
      <c r="Q145" s="2215"/>
      <c r="R145" s="2215"/>
      <c r="S145" s="2215"/>
      <c r="T145" s="2215"/>
      <c r="U145" s="2215"/>
      <c r="V145" s="2215"/>
      <c r="W145" s="2215"/>
      <c r="X145" s="2199"/>
      <c r="Y145" s="2199"/>
      <c r="Z145" s="2199"/>
      <c r="AA145" s="2199"/>
      <c r="AB145" s="2199"/>
      <c r="AC145" s="2199"/>
      <c r="AD145" s="2199"/>
      <c r="AE145" s="2199"/>
      <c r="AF145" s="2199"/>
      <c r="AG145" s="2199"/>
      <c r="AH145" s="2199"/>
      <c r="AI145" s="2199"/>
    </row>
    <row r="146" spans="1:35" s="1795" customFormat="1" ht="15.75">
      <c r="A146" s="1670" t="s">
        <v>863</v>
      </c>
      <c r="B146" s="1845">
        <v>700</v>
      </c>
      <c r="C146" s="1845">
        <v>1732</v>
      </c>
      <c r="D146" s="1845">
        <v>1712</v>
      </c>
      <c r="E146" s="1845">
        <v>2639</v>
      </c>
      <c r="F146" s="2225"/>
      <c r="G146" s="2237"/>
      <c r="H146" s="2215"/>
      <c r="I146" s="2215"/>
      <c r="J146" s="2215"/>
      <c r="K146" s="2215"/>
      <c r="L146" s="2215"/>
      <c r="M146" s="2215"/>
      <c r="N146" s="2215"/>
      <c r="O146" s="2215"/>
      <c r="P146" s="2215"/>
      <c r="Q146" s="2215"/>
      <c r="R146" s="2215"/>
      <c r="S146" s="2215"/>
      <c r="T146" s="2215"/>
      <c r="U146" s="2215"/>
      <c r="V146" s="2215"/>
      <c r="W146" s="2215"/>
      <c r="X146" s="2199"/>
      <c r="Y146" s="2199"/>
      <c r="Z146" s="2199"/>
      <c r="AA146" s="2199"/>
      <c r="AB146" s="2199"/>
      <c r="AC146" s="2199"/>
      <c r="AD146" s="2199"/>
      <c r="AE146" s="2199"/>
      <c r="AF146" s="2199"/>
      <c r="AG146" s="2199"/>
      <c r="AH146" s="2199"/>
      <c r="AI146" s="2199"/>
    </row>
    <row r="147" spans="1:35" s="1795" customFormat="1">
      <c r="A147" s="1846" t="s">
        <v>2176</v>
      </c>
      <c r="B147" s="1749"/>
      <c r="C147" s="1749"/>
      <c r="D147" s="1749"/>
      <c r="E147" s="1749"/>
      <c r="F147" s="2225"/>
      <c r="G147" s="2210"/>
      <c r="H147" s="2210"/>
      <c r="I147" s="2215"/>
      <c r="J147" s="2215"/>
      <c r="K147" s="2215"/>
      <c r="L147" s="2215"/>
      <c r="M147" s="2215"/>
      <c r="N147" s="2215"/>
      <c r="O147" s="2215"/>
      <c r="P147" s="2215"/>
      <c r="Q147" s="2215"/>
      <c r="R147" s="2215"/>
      <c r="S147" s="2215"/>
      <c r="T147" s="2215"/>
      <c r="U147" s="2215"/>
      <c r="V147" s="2215"/>
      <c r="W147" s="2215"/>
      <c r="X147" s="2215"/>
      <c r="Y147" s="2199"/>
      <c r="Z147" s="2199"/>
      <c r="AA147" s="2199"/>
      <c r="AB147" s="2199"/>
      <c r="AC147" s="2199"/>
      <c r="AD147" s="2199"/>
      <c r="AE147" s="2199"/>
      <c r="AF147" s="2199"/>
      <c r="AG147" s="2199"/>
      <c r="AH147" s="2199"/>
      <c r="AI147" s="2199"/>
    </row>
    <row r="148" spans="1:35" s="1795" customFormat="1">
      <c r="A148" s="1823" t="s">
        <v>2173</v>
      </c>
      <c r="B148" s="1749"/>
      <c r="C148" s="1749"/>
      <c r="D148" s="1749"/>
      <c r="E148" s="1749"/>
      <c r="F148" s="2221"/>
      <c r="G148" s="2210"/>
      <c r="H148" s="2210"/>
      <c r="I148" s="2215"/>
      <c r="J148" s="2215"/>
      <c r="K148" s="2215"/>
      <c r="L148" s="2215"/>
      <c r="M148" s="2215"/>
      <c r="N148" s="2215"/>
      <c r="O148" s="2215"/>
      <c r="P148" s="2215"/>
      <c r="Q148" s="2215"/>
      <c r="R148" s="2215"/>
      <c r="S148" s="2215"/>
      <c r="T148" s="2215"/>
      <c r="U148" s="2215"/>
      <c r="V148" s="2215"/>
      <c r="W148" s="2215"/>
      <c r="X148" s="2215"/>
      <c r="Y148" s="2199"/>
      <c r="Z148" s="2199"/>
      <c r="AA148" s="2199"/>
      <c r="AB148" s="2199"/>
      <c r="AC148" s="2199"/>
      <c r="AD148" s="2199"/>
      <c r="AE148" s="2199"/>
      <c r="AF148" s="2199"/>
      <c r="AG148" s="2199"/>
      <c r="AH148" s="2199"/>
      <c r="AI148" s="2199"/>
    </row>
    <row r="149" spans="1:35" s="1795" customFormat="1">
      <c r="A149" s="1823" t="s">
        <v>2179</v>
      </c>
      <c r="B149" s="1749"/>
      <c r="C149" s="1749"/>
      <c r="D149" s="1749"/>
      <c r="E149" s="1749"/>
      <c r="F149" s="2221"/>
      <c r="G149" s="2199"/>
      <c r="H149" s="2210"/>
      <c r="I149" s="2215"/>
      <c r="J149" s="2215"/>
      <c r="K149" s="2215"/>
      <c r="L149" s="2215"/>
      <c r="M149" s="2215"/>
      <c r="N149" s="2215"/>
      <c r="O149" s="2215"/>
      <c r="P149" s="2215"/>
      <c r="Q149" s="2215"/>
      <c r="R149" s="2215"/>
      <c r="S149" s="2215"/>
      <c r="T149" s="2215"/>
      <c r="U149" s="2215"/>
      <c r="V149" s="2215"/>
      <c r="W149" s="2215"/>
      <c r="X149" s="2215"/>
      <c r="Y149" s="2199"/>
      <c r="Z149" s="2199"/>
      <c r="AA149" s="2199"/>
      <c r="AB149" s="2199"/>
      <c r="AC149" s="2199"/>
      <c r="AD149" s="2199"/>
      <c r="AE149" s="2199"/>
      <c r="AF149" s="2199"/>
      <c r="AG149" s="2199"/>
      <c r="AH149" s="2199"/>
      <c r="AI149" s="2199"/>
    </row>
    <row r="150" spans="1:35" s="1795" customFormat="1">
      <c r="A150" s="1624"/>
      <c r="B150" s="1749"/>
      <c r="C150" s="1749"/>
      <c r="D150" s="1749"/>
      <c r="E150" s="1749"/>
      <c r="F150" s="2221"/>
      <c r="G150" s="2199"/>
      <c r="H150" s="2210"/>
      <c r="I150" s="2215"/>
      <c r="J150" s="2215"/>
      <c r="K150" s="2215"/>
      <c r="L150" s="2215"/>
      <c r="M150" s="2215"/>
      <c r="N150" s="2215"/>
      <c r="O150" s="2215"/>
      <c r="P150" s="2215"/>
      <c r="Q150" s="2215"/>
      <c r="R150" s="2215"/>
      <c r="S150" s="2215"/>
      <c r="T150" s="2215"/>
      <c r="U150" s="2215"/>
      <c r="V150" s="2215"/>
      <c r="W150" s="2215"/>
      <c r="X150" s="2215"/>
      <c r="Y150" s="2199"/>
      <c r="Z150" s="2199"/>
      <c r="AA150" s="2199"/>
      <c r="AB150" s="2199"/>
      <c r="AC150" s="2199"/>
      <c r="AD150" s="2199"/>
      <c r="AE150" s="2199"/>
      <c r="AF150" s="2199"/>
      <c r="AG150" s="2199"/>
      <c r="AH150" s="2199"/>
      <c r="AI150" s="2199"/>
    </row>
    <row r="151" spans="1:35">
      <c r="A151" s="1853" t="s">
        <v>2180</v>
      </c>
      <c r="B151" s="1690"/>
      <c r="C151" s="1690"/>
      <c r="D151" s="1690"/>
      <c r="E151" s="1851"/>
      <c r="F151" s="2238"/>
      <c r="H151" s="2239"/>
      <c r="I151" s="2240"/>
      <c r="J151" s="2240"/>
      <c r="K151" s="2240"/>
      <c r="L151" s="2240"/>
      <c r="M151" s="2241"/>
      <c r="N151" s="2215"/>
      <c r="O151" s="2240"/>
      <c r="P151" s="2240"/>
      <c r="Q151" s="2240"/>
      <c r="R151" s="2240"/>
      <c r="S151" s="2215"/>
      <c r="T151" s="2215"/>
      <c r="U151" s="2215"/>
      <c r="V151" s="2215"/>
      <c r="W151" s="2215"/>
      <c r="X151" s="2215"/>
    </row>
    <row r="152" spans="1:35">
      <c r="A152" s="1730" t="s">
        <v>1891</v>
      </c>
      <c r="B152" s="1854"/>
      <c r="C152" s="1854"/>
      <c r="D152" s="1854"/>
      <c r="E152" s="1854"/>
      <c r="F152" s="2242"/>
      <c r="H152" s="2239"/>
      <c r="I152" s="2240"/>
      <c r="J152" s="2240"/>
      <c r="K152" s="2240"/>
      <c r="L152" s="2240"/>
      <c r="M152" s="2241"/>
      <c r="N152" s="2215"/>
      <c r="O152" s="2240"/>
      <c r="P152" s="2240"/>
      <c r="Q152" s="2240"/>
      <c r="R152" s="2240"/>
      <c r="S152" s="2215"/>
      <c r="T152" s="2215"/>
      <c r="U152" s="2215"/>
      <c r="V152" s="2215"/>
      <c r="W152" s="2215"/>
      <c r="X152" s="2215"/>
    </row>
    <row r="153" spans="1:35" ht="17.25" customHeight="1">
      <c r="A153" s="1855" t="s">
        <v>2181</v>
      </c>
      <c r="B153" s="1503">
        <v>2005</v>
      </c>
      <c r="C153" s="1788">
        <v>2010</v>
      </c>
      <c r="D153" s="1788">
        <v>2011</v>
      </c>
      <c r="E153" s="1503">
        <v>2012</v>
      </c>
      <c r="G153" s="2239"/>
      <c r="H153" s="2240"/>
      <c r="I153" s="2240"/>
      <c r="J153" s="2240"/>
      <c r="K153" s="2240"/>
      <c r="L153" s="2241"/>
      <c r="M153" s="2215"/>
      <c r="N153" s="2241"/>
      <c r="O153" s="2241"/>
      <c r="P153" s="2241"/>
      <c r="Q153" s="2241"/>
      <c r="R153" s="2215"/>
      <c r="S153" s="2215"/>
      <c r="T153" s="2215"/>
      <c r="U153" s="2215"/>
      <c r="V153" s="2215"/>
      <c r="W153" s="2215"/>
    </row>
    <row r="154" spans="1:35">
      <c r="A154" s="1808" t="s">
        <v>0</v>
      </c>
      <c r="B154" s="1465">
        <v>383679</v>
      </c>
      <c r="C154" s="1465">
        <v>340093</v>
      </c>
      <c r="D154" s="1465">
        <v>359550</v>
      </c>
      <c r="E154" s="1465">
        <v>541303</v>
      </c>
      <c r="G154" s="2243"/>
      <c r="H154" s="2215"/>
      <c r="I154" s="2215"/>
      <c r="J154" s="2215"/>
      <c r="K154" s="2215"/>
      <c r="L154" s="2215"/>
      <c r="M154" s="2215"/>
      <c r="N154" s="2215"/>
      <c r="O154" s="2215"/>
      <c r="P154" s="2215"/>
      <c r="Q154" s="2215"/>
      <c r="R154" s="2215"/>
      <c r="S154" s="2215"/>
      <c r="T154" s="2215"/>
      <c r="U154" s="2215"/>
      <c r="V154" s="2215"/>
      <c r="W154" s="2215"/>
    </row>
    <row r="155" spans="1:35">
      <c r="A155" s="1840" t="s">
        <v>2182</v>
      </c>
      <c r="B155" s="1500">
        <v>262539</v>
      </c>
      <c r="C155" s="1500">
        <v>219022</v>
      </c>
      <c r="D155" s="1500">
        <v>208025</v>
      </c>
      <c r="E155" s="1500">
        <v>241798.75555669764</v>
      </c>
      <c r="G155" s="2243"/>
      <c r="H155" s="2215"/>
      <c r="I155" s="2215"/>
      <c r="J155" s="2215"/>
      <c r="K155" s="2215"/>
      <c r="L155" s="2215"/>
      <c r="M155" s="2215"/>
      <c r="N155" s="2215"/>
      <c r="O155" s="2215"/>
      <c r="P155" s="2215"/>
      <c r="Q155" s="2215"/>
      <c r="R155" s="2215"/>
      <c r="S155" s="2215"/>
      <c r="T155" s="2215"/>
      <c r="U155" s="2215"/>
      <c r="V155" s="2215"/>
      <c r="W155" s="2215"/>
    </row>
    <row r="156" spans="1:35">
      <c r="A156" s="1840" t="s">
        <v>2183</v>
      </c>
      <c r="B156" s="1425">
        <v>56225</v>
      </c>
      <c r="C156" s="1425">
        <v>58901</v>
      </c>
      <c r="D156" s="1425">
        <v>66105</v>
      </c>
      <c r="E156" s="1425">
        <v>69283.275540059985</v>
      </c>
      <c r="G156" s="2243"/>
      <c r="H156" s="2215"/>
      <c r="I156" s="2215"/>
      <c r="J156" s="2215"/>
      <c r="K156" s="2215"/>
      <c r="L156" s="2215"/>
      <c r="M156" s="2215"/>
      <c r="N156" s="2215"/>
      <c r="O156" s="2215"/>
      <c r="P156" s="2215"/>
      <c r="Q156" s="2215"/>
      <c r="R156" s="2215"/>
      <c r="S156" s="2215"/>
      <c r="T156" s="2215"/>
      <c r="U156" s="2215"/>
      <c r="V156" s="2215"/>
      <c r="W156" s="2215"/>
    </row>
    <row r="157" spans="1:35">
      <c r="A157" s="1670" t="s">
        <v>2184</v>
      </c>
      <c r="B157" s="1468">
        <v>64915</v>
      </c>
      <c r="C157" s="1468">
        <v>62170</v>
      </c>
      <c r="D157" s="1468">
        <v>85420</v>
      </c>
      <c r="E157" s="1468">
        <v>230220.95401137546</v>
      </c>
      <c r="F157" s="2244"/>
      <c r="G157" s="2243"/>
      <c r="H157" s="2215"/>
      <c r="I157" s="2215"/>
      <c r="J157" s="2215"/>
      <c r="K157" s="2215"/>
      <c r="L157" s="2215"/>
      <c r="M157" s="2215"/>
      <c r="N157" s="2215"/>
      <c r="O157" s="2215"/>
      <c r="P157" s="2215"/>
      <c r="Q157" s="2215"/>
      <c r="R157" s="2215"/>
      <c r="S157" s="2215"/>
      <c r="T157" s="2215"/>
      <c r="U157" s="2215"/>
      <c r="V157" s="2215"/>
      <c r="W157" s="2215"/>
    </row>
    <row r="158" spans="1:35">
      <c r="A158" s="1554" t="s">
        <v>2185</v>
      </c>
      <c r="B158" s="1806"/>
      <c r="C158" s="1806"/>
      <c r="D158" s="1806"/>
      <c r="E158" s="1806"/>
      <c r="F158" s="2217"/>
      <c r="H158" s="2243"/>
      <c r="I158" s="2215"/>
      <c r="J158" s="2215"/>
      <c r="K158" s="2215"/>
      <c r="L158" s="2215"/>
      <c r="M158" s="2215"/>
      <c r="N158" s="2215"/>
      <c r="O158" s="2215"/>
      <c r="P158" s="2215"/>
      <c r="Q158" s="2215"/>
      <c r="R158" s="2215"/>
      <c r="S158" s="2215"/>
      <c r="T158" s="2215"/>
      <c r="U158" s="2215"/>
      <c r="V158" s="2215"/>
      <c r="W158" s="2215"/>
      <c r="X158" s="2215"/>
    </row>
    <row r="159" spans="1:35">
      <c r="A159" s="1497"/>
      <c r="B159" s="1806"/>
      <c r="C159" s="1806"/>
      <c r="D159" s="1806"/>
      <c r="E159" s="1806"/>
      <c r="H159" s="2243"/>
      <c r="I159" s="2243"/>
    </row>
    <row r="160" spans="1:35">
      <c r="A160" s="1693" t="s">
        <v>2186</v>
      </c>
      <c r="B160" s="1690"/>
      <c r="C160" s="1691"/>
      <c r="D160" s="1806"/>
      <c r="E160" s="1806"/>
      <c r="H160" s="2243"/>
      <c r="I160" s="2243"/>
    </row>
    <row r="161" spans="1:15">
      <c r="A161" s="2179"/>
      <c r="B161" s="2179"/>
      <c r="C161" s="2179"/>
      <c r="D161" s="1806"/>
      <c r="E161" s="1806"/>
      <c r="H161" s="2243"/>
      <c r="I161" s="2243"/>
    </row>
    <row r="162" spans="1:15">
      <c r="A162" s="1497"/>
      <c r="B162" s="1806"/>
      <c r="C162" s="1806"/>
      <c r="D162" s="1806"/>
      <c r="E162" s="1806"/>
      <c r="F162" s="2217"/>
      <c r="G162" s="2245"/>
      <c r="H162" s="2245">
        <v>2005</v>
      </c>
      <c r="I162" s="2245">
        <v>2006</v>
      </c>
      <c r="J162" s="2245">
        <v>2007</v>
      </c>
      <c r="K162" s="2245">
        <v>2008</v>
      </c>
      <c r="L162" s="2245">
        <v>2009</v>
      </c>
      <c r="M162" s="2245">
        <v>2010</v>
      </c>
      <c r="N162" s="2245">
        <v>2011</v>
      </c>
      <c r="O162" s="2246">
        <v>2012</v>
      </c>
    </row>
    <row r="163" spans="1:15">
      <c r="A163" s="1497"/>
      <c r="B163" s="1806"/>
      <c r="C163" s="1806"/>
      <c r="D163" s="1806"/>
      <c r="E163" s="1806"/>
      <c r="F163" s="2217"/>
      <c r="G163" s="2245" t="s">
        <v>2187</v>
      </c>
      <c r="H163" s="2247">
        <v>262539</v>
      </c>
      <c r="I163" s="2245">
        <v>267739</v>
      </c>
      <c r="J163" s="2245">
        <v>212722</v>
      </c>
      <c r="K163" s="2247">
        <v>156674</v>
      </c>
      <c r="L163" s="2247">
        <v>185869.69</v>
      </c>
      <c r="M163" s="2247">
        <v>219022</v>
      </c>
      <c r="N163" s="2247">
        <v>208025</v>
      </c>
      <c r="O163" s="2247">
        <v>241798.75555669764</v>
      </c>
    </row>
    <row r="164" spans="1:15">
      <c r="A164" s="1497"/>
      <c r="B164" s="1806"/>
      <c r="C164" s="1806"/>
      <c r="D164" s="1806"/>
      <c r="E164" s="1806"/>
      <c r="F164" s="2217"/>
      <c r="G164" s="2248" t="s">
        <v>2188</v>
      </c>
      <c r="H164" s="2247">
        <v>56225</v>
      </c>
      <c r="I164" s="2245">
        <v>57332</v>
      </c>
      <c r="J164" s="2245">
        <v>55881</v>
      </c>
      <c r="K164" s="2247">
        <v>52755</v>
      </c>
      <c r="L164" s="2247">
        <v>54781.820000000007</v>
      </c>
      <c r="M164" s="2247">
        <v>58901</v>
      </c>
      <c r="N164" s="2247">
        <v>66105</v>
      </c>
      <c r="O164" s="2247">
        <v>69283.275540059985</v>
      </c>
    </row>
    <row r="165" spans="1:15">
      <c r="A165" s="1497"/>
      <c r="B165" s="1806"/>
      <c r="C165" s="1806"/>
      <c r="D165" s="1806"/>
      <c r="E165" s="1806"/>
      <c r="F165" s="2217"/>
      <c r="G165" s="2245" t="s">
        <v>2189</v>
      </c>
      <c r="H165" s="2247">
        <v>64915</v>
      </c>
      <c r="I165" s="2245">
        <v>69339</v>
      </c>
      <c r="J165" s="2245">
        <v>66698</v>
      </c>
      <c r="K165" s="2247">
        <v>65475</v>
      </c>
      <c r="L165" s="2247">
        <v>57999.01</v>
      </c>
      <c r="M165" s="2247">
        <v>62170</v>
      </c>
      <c r="N165" s="2247">
        <v>85420</v>
      </c>
      <c r="O165" s="2247">
        <v>230220.95401137546</v>
      </c>
    </row>
    <row r="166" spans="1:15">
      <c r="A166" s="1497"/>
      <c r="B166" s="1806"/>
      <c r="C166" s="1806"/>
      <c r="D166" s="1806"/>
      <c r="E166" s="1806"/>
      <c r="G166" s="2245"/>
      <c r="H166" s="2245"/>
      <c r="I166" s="2245"/>
      <c r="J166" s="2245"/>
      <c r="K166" s="2245"/>
      <c r="L166" s="2245"/>
      <c r="M166" s="2245"/>
      <c r="N166" s="2245"/>
      <c r="O166" s="2245"/>
    </row>
    <row r="167" spans="1:15">
      <c r="A167" s="1497"/>
      <c r="B167" s="1806"/>
      <c r="C167" s="1806"/>
      <c r="D167" s="1806"/>
      <c r="E167" s="1806"/>
      <c r="H167" s="2243"/>
      <c r="I167" s="2243"/>
    </row>
    <row r="168" spans="1:15">
      <c r="A168" s="1497"/>
      <c r="B168" s="1806"/>
      <c r="C168" s="1806"/>
      <c r="D168" s="1806"/>
      <c r="E168" s="1806"/>
      <c r="H168" s="2243"/>
      <c r="I168" s="2243"/>
    </row>
    <row r="169" spans="1:15">
      <c r="A169" s="1497"/>
      <c r="B169" s="1806"/>
      <c r="C169" s="1806"/>
      <c r="D169" s="1806"/>
      <c r="E169" s="1806"/>
      <c r="H169" s="2243"/>
      <c r="I169" s="2243"/>
    </row>
    <row r="170" spans="1:15">
      <c r="A170" s="1497"/>
      <c r="B170" s="1806"/>
      <c r="C170" s="1806"/>
      <c r="D170" s="1806"/>
      <c r="E170" s="1806"/>
      <c r="H170" s="2243"/>
      <c r="I170" s="2243"/>
    </row>
    <row r="171" spans="1:15">
      <c r="A171" s="1497"/>
      <c r="B171" s="1806"/>
      <c r="C171" s="1806"/>
      <c r="D171" s="1806"/>
      <c r="E171" s="1806"/>
      <c r="H171" s="2243"/>
      <c r="I171" s="2243"/>
    </row>
    <row r="172" spans="1:15">
      <c r="A172" s="1497"/>
      <c r="B172" s="1806"/>
      <c r="C172" s="1806"/>
      <c r="D172" s="1806"/>
      <c r="E172" s="1806"/>
    </row>
    <row r="173" spans="1:15">
      <c r="A173" s="1497"/>
      <c r="B173" s="1806"/>
      <c r="C173" s="1806"/>
      <c r="D173" s="1806"/>
      <c r="E173" s="1806"/>
    </row>
    <row r="174" spans="1:15">
      <c r="A174" s="1497"/>
      <c r="B174" s="1806"/>
      <c r="C174" s="1806"/>
      <c r="D174" s="1806"/>
      <c r="E174" s="1806"/>
    </row>
    <row r="175" spans="1:15">
      <c r="A175" s="1497"/>
      <c r="B175" s="1806"/>
      <c r="C175" s="1806"/>
      <c r="D175" s="1806"/>
      <c r="E175" s="1806"/>
    </row>
    <row r="176" spans="1:15">
      <c r="A176" s="1497"/>
      <c r="B176" s="1806"/>
      <c r="C176" s="1806"/>
      <c r="D176" s="1806"/>
      <c r="E176" s="1806"/>
    </row>
    <row r="177" spans="1:30">
      <c r="A177" s="1497"/>
      <c r="B177" s="1806"/>
      <c r="C177" s="1806"/>
      <c r="D177" s="1806"/>
      <c r="E177" s="1806"/>
    </row>
    <row r="178" spans="1:30">
      <c r="A178" s="1554" t="s">
        <v>2190</v>
      </c>
      <c r="B178" s="1806"/>
      <c r="C178" s="1806"/>
      <c r="D178" s="1806"/>
      <c r="E178" s="1806"/>
    </row>
    <row r="179" spans="1:30">
      <c r="B179" s="1856"/>
      <c r="C179" s="1856"/>
      <c r="D179" s="1856"/>
      <c r="E179" s="1856"/>
    </row>
    <row r="180" spans="1:30">
      <c r="A180" s="1857" t="s">
        <v>2191</v>
      </c>
      <c r="B180" s="1722"/>
      <c r="C180" s="1722"/>
      <c r="D180" s="1690"/>
      <c r="E180" s="1858"/>
    </row>
    <row r="181" spans="1:30">
      <c r="A181" s="1730" t="s">
        <v>1891</v>
      </c>
      <c r="B181" s="1690"/>
      <c r="C181" s="1690"/>
      <c r="D181" s="1690"/>
      <c r="E181" s="1690"/>
      <c r="H181" s="2249"/>
    </row>
    <row r="182" spans="1:30">
      <c r="A182" s="1855" t="s">
        <v>2181</v>
      </c>
      <c r="B182" s="1788">
        <v>2005</v>
      </c>
      <c r="C182" s="1788">
        <v>2010</v>
      </c>
      <c r="D182" s="1788">
        <v>2011</v>
      </c>
      <c r="E182" s="1503">
        <v>2012</v>
      </c>
      <c r="F182" s="2243"/>
      <c r="G182" s="2243"/>
      <c r="H182" s="2243"/>
      <c r="I182" s="2243"/>
    </row>
    <row r="183" spans="1:30">
      <c r="A183" s="1808" t="s">
        <v>0</v>
      </c>
      <c r="B183" s="1859">
        <v>0.2792</v>
      </c>
      <c r="C183" s="1860">
        <v>0.17280000000000001</v>
      </c>
      <c r="D183" s="1860">
        <v>0.16954291550628048</v>
      </c>
      <c r="E183" s="1860">
        <v>0.23186480086771405</v>
      </c>
      <c r="F183" s="2243"/>
      <c r="G183" s="2243"/>
      <c r="H183" s="2243"/>
      <c r="I183" s="2243"/>
      <c r="AA183" s="2250"/>
      <c r="AB183" s="2250"/>
      <c r="AC183" s="2250"/>
      <c r="AD183" s="2250"/>
    </row>
    <row r="184" spans="1:30">
      <c r="A184" s="1840" t="s">
        <v>2182</v>
      </c>
      <c r="B184" s="1861">
        <v>0.19109999999999999</v>
      </c>
      <c r="C184" s="1862">
        <v>0.11131095884988181</v>
      </c>
      <c r="D184" s="1862">
        <v>9.8092518420787075E-2</v>
      </c>
      <c r="E184" s="1862">
        <v>0.10357345488500316</v>
      </c>
      <c r="F184" s="2220"/>
      <c r="G184" s="2251"/>
      <c r="H184" s="2243"/>
      <c r="I184" s="2243"/>
      <c r="AA184" s="2250"/>
      <c r="AB184" s="2250"/>
      <c r="AC184" s="2250"/>
      <c r="AD184" s="2250"/>
    </row>
    <row r="185" spans="1:30">
      <c r="A185" s="1840" t="s">
        <v>2183</v>
      </c>
      <c r="B185" s="1863">
        <v>4.0899999999999999E-2</v>
      </c>
      <c r="C185" s="1862">
        <v>2.9934558113873896E-2</v>
      </c>
      <c r="D185" s="1862">
        <v>3.1171281962293618E-2</v>
      </c>
      <c r="E185" s="1862">
        <v>2.9677192493867154E-2</v>
      </c>
      <c r="F185" s="2220"/>
      <c r="G185" s="2251"/>
      <c r="H185" s="2243"/>
      <c r="I185" s="2243"/>
      <c r="AA185" s="2250"/>
      <c r="AB185" s="2250"/>
      <c r="AC185" s="2250"/>
      <c r="AD185" s="2250"/>
    </row>
    <row r="186" spans="1:30">
      <c r="A186" s="1670" t="s">
        <v>2184</v>
      </c>
      <c r="B186" s="1864">
        <v>4.7199999999999999E-2</v>
      </c>
      <c r="C186" s="1865">
        <v>3.1595923293993994E-2</v>
      </c>
      <c r="D186" s="1865">
        <v>4.0279115123199774E-2</v>
      </c>
      <c r="E186" s="1865">
        <v>9.8614153488843725E-2</v>
      </c>
      <c r="F186" s="2220"/>
      <c r="G186" s="2251"/>
      <c r="H186" s="2243"/>
      <c r="I186" s="2243"/>
      <c r="AA186" s="2250"/>
      <c r="AB186" s="2250"/>
      <c r="AC186" s="2250"/>
      <c r="AD186" s="2250"/>
    </row>
    <row r="187" spans="1:30">
      <c r="A187" s="1554" t="s">
        <v>2192</v>
      </c>
      <c r="F187" s="2217"/>
      <c r="G187" s="2243"/>
      <c r="H187" s="2252"/>
      <c r="I187" s="2243"/>
      <c r="J187" s="2243"/>
    </row>
    <row r="188" spans="1:30">
      <c r="B188" s="1747"/>
      <c r="C188" s="1747"/>
      <c r="D188" s="1747"/>
      <c r="E188" s="1747"/>
      <c r="G188" s="2243"/>
      <c r="H188" s="2243"/>
      <c r="I188" s="2243"/>
      <c r="J188" s="2243"/>
    </row>
    <row r="189" spans="1:30">
      <c r="A189" s="1866" t="s">
        <v>2193</v>
      </c>
      <c r="B189" s="1690"/>
      <c r="F189" s="2221"/>
      <c r="G189" s="2243"/>
      <c r="H189" s="2243"/>
      <c r="I189" s="2243"/>
      <c r="J189" s="2243"/>
    </row>
    <row r="190" spans="1:30">
      <c r="A190" s="1730" t="s">
        <v>2194</v>
      </c>
      <c r="F190" s="2221"/>
      <c r="G190" s="2243"/>
      <c r="H190" s="2243"/>
      <c r="I190" s="2243"/>
      <c r="J190" s="2243"/>
    </row>
    <row r="191" spans="1:30" ht="15.75">
      <c r="A191" s="1531" t="s">
        <v>2195</v>
      </c>
      <c r="B191" s="1788">
        <v>2006</v>
      </c>
      <c r="C191" s="1788">
        <v>2010</v>
      </c>
      <c r="D191" s="1788">
        <v>2011</v>
      </c>
      <c r="E191" s="1788">
        <v>2012</v>
      </c>
      <c r="F191" s="2236"/>
      <c r="G191" s="2226"/>
      <c r="H191" s="2243"/>
      <c r="I191" s="2243"/>
    </row>
    <row r="192" spans="1:30" ht="15.75">
      <c r="A192" s="1632" t="s">
        <v>0</v>
      </c>
      <c r="B192" s="1867">
        <v>23</v>
      </c>
      <c r="C192" s="1868">
        <v>23</v>
      </c>
      <c r="D192" s="1868">
        <v>27.926888999999999</v>
      </c>
      <c r="E192" s="1868">
        <v>26.437901879999998</v>
      </c>
      <c r="F192" s="2237"/>
      <c r="G192" s="2243"/>
      <c r="H192" s="2243"/>
      <c r="I192" s="2227"/>
    </row>
    <row r="193" spans="1:35" ht="15.75">
      <c r="A193" s="1840" t="s">
        <v>2196</v>
      </c>
      <c r="B193" s="1812">
        <v>16</v>
      </c>
      <c r="C193" s="1869">
        <v>15</v>
      </c>
      <c r="D193" s="1869">
        <v>17.134184999999999</v>
      </c>
      <c r="E193" s="1756">
        <v>16.56655988</v>
      </c>
      <c r="F193" s="2237"/>
      <c r="G193" s="2243"/>
      <c r="H193" s="2243"/>
      <c r="I193" s="2227"/>
    </row>
    <row r="194" spans="1:35" ht="15.75">
      <c r="A194" s="1840" t="s">
        <v>2197</v>
      </c>
      <c r="B194" s="1812">
        <v>1</v>
      </c>
      <c r="C194" s="1869">
        <v>1</v>
      </c>
      <c r="D194" s="1869">
        <v>1.0089319999999999</v>
      </c>
      <c r="E194" s="1756">
        <v>0.70169999999999999</v>
      </c>
      <c r="F194" s="2237"/>
      <c r="G194" s="2243"/>
      <c r="H194" s="2243"/>
      <c r="I194" s="2227"/>
    </row>
    <row r="195" spans="1:35" ht="15.75">
      <c r="A195" s="1840" t="s">
        <v>2170</v>
      </c>
      <c r="B195" s="1833">
        <v>5</v>
      </c>
      <c r="C195" s="1870">
        <v>4</v>
      </c>
      <c r="D195" s="1869">
        <v>6.3182850000000004</v>
      </c>
      <c r="E195" s="1756">
        <v>5.7439809999999998</v>
      </c>
      <c r="F195" s="2237"/>
      <c r="G195" s="2243"/>
      <c r="H195" s="2243"/>
      <c r="I195" s="2227"/>
      <c r="J195" s="2243"/>
      <c r="K195" s="2243"/>
      <c r="L195" s="2243"/>
      <c r="M195" s="2243"/>
      <c r="N195" s="2243"/>
      <c r="O195" s="2243"/>
    </row>
    <row r="196" spans="1:35" ht="15.75">
      <c r="A196" s="1840" t="s">
        <v>863</v>
      </c>
      <c r="B196" s="1724">
        <v>1</v>
      </c>
      <c r="C196" s="1871">
        <v>3</v>
      </c>
      <c r="D196" s="1871">
        <v>3.4108260000000001</v>
      </c>
      <c r="E196" s="1872">
        <v>3.4256440000000001</v>
      </c>
      <c r="F196" s="2237"/>
      <c r="G196" s="2243"/>
      <c r="H196" s="2253"/>
      <c r="I196" s="2253"/>
      <c r="J196" s="2253"/>
      <c r="K196" s="2243"/>
      <c r="L196" s="2243"/>
      <c r="M196" s="2243"/>
      <c r="N196" s="2243"/>
      <c r="O196" s="2243"/>
    </row>
    <row r="197" spans="1:35">
      <c r="A197" s="1846" t="s">
        <v>2176</v>
      </c>
      <c r="G197" s="2254"/>
      <c r="H197" s="2243"/>
      <c r="I197" s="2243"/>
      <c r="J197" s="2243"/>
      <c r="K197" s="2243"/>
      <c r="L197" s="2243"/>
      <c r="M197" s="2243"/>
      <c r="N197" s="2243"/>
      <c r="O197" s="2243"/>
      <c r="P197" s="2243"/>
    </row>
    <row r="198" spans="1:35">
      <c r="A198" s="1823" t="s">
        <v>2198</v>
      </c>
      <c r="G198" s="2254"/>
      <c r="H198" s="2243"/>
      <c r="I198" s="2243"/>
      <c r="J198" s="2243"/>
      <c r="K198" s="2243"/>
      <c r="L198" s="2243"/>
      <c r="M198" s="2243"/>
      <c r="N198" s="2243"/>
      <c r="O198" s="2243"/>
      <c r="P198" s="2243"/>
    </row>
    <row r="199" spans="1:35">
      <c r="F199" s="2221"/>
      <c r="G199" s="2254"/>
      <c r="H199" s="2243"/>
      <c r="I199" s="2243"/>
      <c r="J199" s="2243"/>
      <c r="K199" s="2243"/>
      <c r="L199" s="2243"/>
      <c r="M199" s="2243"/>
      <c r="N199" s="2243"/>
      <c r="O199" s="2243"/>
      <c r="P199" s="2243"/>
    </row>
    <row r="200" spans="1:35" s="1688" customFormat="1">
      <c r="A200" s="1866" t="s">
        <v>2199</v>
      </c>
      <c r="B200" s="1690"/>
      <c r="C200" s="1690"/>
      <c r="D200" s="1690"/>
      <c r="E200" s="1690"/>
      <c r="F200" s="2215"/>
      <c r="G200" s="2225"/>
      <c r="H200" s="2225"/>
      <c r="I200" s="2225"/>
      <c r="J200" s="2215"/>
      <c r="K200" s="2215"/>
      <c r="L200" s="2215"/>
      <c r="M200" s="2215"/>
      <c r="N200" s="2215"/>
      <c r="O200" s="2215"/>
      <c r="P200" s="2215"/>
      <c r="Q200" s="2225"/>
      <c r="R200" s="2225"/>
      <c r="S200" s="2225"/>
      <c r="T200" s="2225"/>
      <c r="U200" s="2225"/>
      <c r="V200" s="2225"/>
      <c r="W200" s="2225"/>
      <c r="X200" s="2225"/>
      <c r="Y200" s="2225"/>
      <c r="Z200" s="2225"/>
      <c r="AA200" s="2225"/>
      <c r="AB200" s="2215"/>
      <c r="AC200" s="2215"/>
      <c r="AD200" s="2215"/>
      <c r="AE200" s="2215"/>
      <c r="AF200" s="2215"/>
      <c r="AG200" s="2215"/>
      <c r="AH200" s="2225"/>
      <c r="AI200" s="2225"/>
    </row>
    <row r="201" spans="1:35">
      <c r="A201" s="1730" t="s">
        <v>1891</v>
      </c>
      <c r="E201" s="1745"/>
      <c r="F201" s="2243"/>
      <c r="G201" s="2243"/>
      <c r="J201" s="2243"/>
      <c r="K201" s="2243"/>
      <c r="L201" s="2243"/>
      <c r="M201" s="2243"/>
      <c r="N201" s="2243"/>
      <c r="O201" s="2243"/>
      <c r="P201" s="2243"/>
      <c r="AB201" s="2243"/>
      <c r="AC201" s="2243"/>
      <c r="AD201" s="2243"/>
      <c r="AE201" s="2243"/>
      <c r="AF201" s="2243"/>
      <c r="AG201" s="2243"/>
    </row>
    <row r="202" spans="1:35">
      <c r="A202" s="1531" t="s">
        <v>2195</v>
      </c>
      <c r="B202" s="1788">
        <v>2006</v>
      </c>
      <c r="C202" s="1788">
        <v>2010</v>
      </c>
      <c r="D202" s="1788">
        <v>2011</v>
      </c>
      <c r="E202" s="1503">
        <v>2012</v>
      </c>
      <c r="F202" s="2243"/>
      <c r="H202" s="2249"/>
      <c r="I202" s="2243"/>
      <c r="J202" s="2243"/>
      <c r="K202" s="2243"/>
      <c r="L202" s="2243"/>
      <c r="M202" s="2243"/>
      <c r="N202" s="2243"/>
      <c r="O202" s="2243"/>
      <c r="AA202" s="2243"/>
      <c r="AB202" s="2243"/>
      <c r="AC202" s="2243"/>
      <c r="AD202" s="2243"/>
      <c r="AE202" s="2243"/>
      <c r="AF202" s="2243"/>
    </row>
    <row r="203" spans="1:35">
      <c r="A203" s="1808" t="s">
        <v>0</v>
      </c>
      <c r="B203" s="1873">
        <v>15.73</v>
      </c>
      <c r="C203" s="1874">
        <v>11.68</v>
      </c>
      <c r="D203" s="1874">
        <v>13.142925314353453</v>
      </c>
      <c r="E203" s="1874">
        <v>11.324561333320197</v>
      </c>
      <c r="F203" s="2215"/>
      <c r="G203" s="2215"/>
      <c r="H203" s="2215"/>
      <c r="I203" s="2215"/>
      <c r="J203" s="2243"/>
      <c r="K203" s="2243"/>
      <c r="L203" s="2243"/>
      <c r="M203" s="2243"/>
      <c r="N203" s="2243"/>
      <c r="O203" s="2243"/>
      <c r="AA203" s="2255"/>
      <c r="AB203" s="2255"/>
      <c r="AC203" s="2255"/>
      <c r="AD203" s="2255"/>
      <c r="AE203" s="2255"/>
      <c r="AF203" s="2243"/>
    </row>
    <row r="204" spans="1:35">
      <c r="A204" s="1840" t="s">
        <v>2196</v>
      </c>
      <c r="B204" s="1812">
        <v>10.947811609952195</v>
      </c>
      <c r="C204" s="1869">
        <v>7.6232724691959124</v>
      </c>
      <c r="D204" s="1875">
        <v>8.0794873584313116</v>
      </c>
      <c r="E204" s="1875">
        <v>7.0962145292288099</v>
      </c>
      <c r="F204" s="2225"/>
      <c r="G204" s="2225"/>
      <c r="H204" s="2225"/>
      <c r="I204" s="2225"/>
      <c r="AA204" s="2255"/>
      <c r="AB204" s="2255"/>
      <c r="AC204" s="2255"/>
      <c r="AD204" s="2255"/>
      <c r="AE204" s="2255"/>
      <c r="AF204" s="2243"/>
    </row>
    <row r="205" spans="1:35">
      <c r="A205" s="1840" t="s">
        <v>2167</v>
      </c>
      <c r="B205" s="1833">
        <v>0.6842382256220122</v>
      </c>
      <c r="C205" s="1870">
        <v>0.5082181646130608</v>
      </c>
      <c r="D205" s="1875">
        <v>0.47575378341700053</v>
      </c>
      <c r="E205" s="1875">
        <v>0.3005701709484816</v>
      </c>
      <c r="F205" s="2225"/>
      <c r="G205" s="2225"/>
      <c r="H205" s="2225"/>
      <c r="I205" s="2225"/>
      <c r="AA205" s="2255"/>
      <c r="AB205" s="2255"/>
      <c r="AC205" s="2255"/>
      <c r="AD205" s="2255"/>
      <c r="AE205" s="2255"/>
      <c r="AF205" s="2243"/>
    </row>
    <row r="206" spans="1:35">
      <c r="A206" s="1840" t="s">
        <v>2170</v>
      </c>
      <c r="B206" s="1833">
        <v>3.4211911281100611</v>
      </c>
      <c r="C206" s="1870">
        <v>2.0328726584522432</v>
      </c>
      <c r="D206" s="1875">
        <v>2.9793365593091345</v>
      </c>
      <c r="E206" s="1875">
        <v>2.4604095070469292</v>
      </c>
      <c r="F206" s="2225"/>
      <c r="G206" s="2215"/>
      <c r="H206" s="2215"/>
      <c r="I206" s="2215"/>
      <c r="AA206" s="2255"/>
      <c r="AB206" s="2255"/>
      <c r="AC206" s="2255"/>
      <c r="AD206" s="2255"/>
      <c r="AE206" s="2255"/>
      <c r="AF206" s="2243"/>
    </row>
    <row r="207" spans="1:35">
      <c r="A207" s="1840" t="s">
        <v>863</v>
      </c>
      <c r="B207" s="1724">
        <v>0.6842382256220122</v>
      </c>
      <c r="C207" s="1871">
        <v>1.5246544938391826</v>
      </c>
      <c r="D207" s="1876">
        <v>1.6083476131960077</v>
      </c>
      <c r="E207" s="1876">
        <v>1.4673598442192393</v>
      </c>
      <c r="F207" s="2225"/>
      <c r="AA207" s="2255"/>
      <c r="AB207" s="2255"/>
      <c r="AC207" s="2255"/>
      <c r="AD207" s="2255"/>
      <c r="AE207" s="2255"/>
      <c r="AF207" s="2243"/>
    </row>
    <row r="208" spans="1:35">
      <c r="A208" s="1846" t="s">
        <v>2079</v>
      </c>
      <c r="F208" s="2221"/>
      <c r="G208" s="2243"/>
      <c r="H208" s="2243"/>
      <c r="I208" s="2243"/>
      <c r="J208" s="2243"/>
      <c r="K208" s="2243"/>
      <c r="L208" s="2243"/>
      <c r="M208" s="2243"/>
      <c r="AB208" s="2243"/>
      <c r="AC208" s="2243"/>
      <c r="AD208" s="2243"/>
      <c r="AE208" s="2243"/>
      <c r="AF208" s="2243"/>
      <c r="AG208" s="2243"/>
    </row>
    <row r="209" spans="1:35" s="1688" customFormat="1">
      <c r="B209" s="1690"/>
      <c r="E209" s="1553"/>
      <c r="F209" s="2256"/>
      <c r="G209" s="2215"/>
      <c r="H209" s="2215"/>
      <c r="I209" s="2215"/>
      <c r="J209" s="2215"/>
      <c r="K209" s="2215"/>
      <c r="L209" s="2215"/>
      <c r="M209" s="2215"/>
      <c r="N209" s="2225"/>
      <c r="O209" s="2225"/>
      <c r="P209" s="2225"/>
      <c r="Q209" s="2225"/>
      <c r="R209" s="2225"/>
      <c r="S209" s="2225"/>
      <c r="T209" s="2225"/>
      <c r="U209" s="2225"/>
      <c r="V209" s="2225"/>
      <c r="W209" s="2225"/>
      <c r="X209" s="2225"/>
      <c r="Y209" s="2225"/>
      <c r="Z209" s="2225"/>
      <c r="AA209" s="2225"/>
      <c r="AB209" s="2215"/>
      <c r="AC209" s="2215"/>
      <c r="AD209" s="2215"/>
      <c r="AE209" s="2215"/>
      <c r="AF209" s="2215"/>
      <c r="AG209" s="2215"/>
      <c r="AH209" s="2225"/>
      <c r="AI209" s="2225"/>
    </row>
    <row r="210" spans="1:35">
      <c r="A210" s="1857" t="s">
        <v>2200</v>
      </c>
      <c r="B210" s="361"/>
      <c r="C210" s="361"/>
      <c r="D210" s="361"/>
      <c r="E210" s="361"/>
      <c r="F210" s="2257"/>
      <c r="G210" s="2243"/>
      <c r="H210" s="2243"/>
      <c r="I210" s="2243"/>
      <c r="J210" s="2243"/>
      <c r="K210" s="2243"/>
      <c r="L210" s="2243"/>
      <c r="M210" s="2243"/>
      <c r="AB210" s="2243"/>
      <c r="AC210" s="2243"/>
      <c r="AD210" s="2243"/>
      <c r="AE210" s="2243"/>
      <c r="AF210" s="2243"/>
      <c r="AG210" s="2243"/>
    </row>
    <row r="211" spans="1:35">
      <c r="A211" s="1591" t="s">
        <v>2201</v>
      </c>
      <c r="B211" s="361"/>
      <c r="C211" s="361"/>
      <c r="D211" s="361"/>
      <c r="E211" s="361"/>
      <c r="F211" s="2257"/>
      <c r="G211" s="2243"/>
      <c r="H211" s="2243"/>
      <c r="I211" s="2243"/>
      <c r="J211" s="2243"/>
      <c r="K211" s="2243"/>
      <c r="L211" s="2243"/>
      <c r="M211" s="2243"/>
    </row>
    <row r="212" spans="1:35">
      <c r="A212" s="1664" t="s">
        <v>2202</v>
      </c>
      <c r="B212" s="1877">
        <v>2005</v>
      </c>
      <c r="C212" s="1877">
        <v>2010</v>
      </c>
      <c r="D212" s="1877">
        <v>2011</v>
      </c>
      <c r="E212" s="1503">
        <v>2012</v>
      </c>
      <c r="F212" s="2243"/>
      <c r="G212" s="2243"/>
      <c r="H212" s="2243"/>
      <c r="I212" s="2243"/>
      <c r="J212" s="2243"/>
      <c r="K212" s="2243"/>
      <c r="L212" s="2243"/>
      <c r="O212" s="2243"/>
      <c r="P212" s="2243"/>
      <c r="Q212" s="2243"/>
      <c r="R212" s="2243"/>
      <c r="S212" s="2243"/>
      <c r="T212" s="2243"/>
      <c r="U212" s="2243"/>
      <c r="V212" s="2243"/>
      <c r="W212" s="2243"/>
      <c r="X212" s="2243"/>
      <c r="Y212" s="2243"/>
      <c r="Z212" s="2243"/>
      <c r="AA212" s="2243"/>
      <c r="AB212" s="2243"/>
      <c r="AC212" s="2243"/>
      <c r="AD212" s="2243"/>
    </row>
    <row r="213" spans="1:35">
      <c r="A213" s="1464" t="s">
        <v>784</v>
      </c>
      <c r="B213" s="1878">
        <v>1141.07</v>
      </c>
      <c r="C213" s="1878">
        <v>4240.0300000000007</v>
      </c>
      <c r="D213" s="1878">
        <v>2134</v>
      </c>
      <c r="E213" s="1878">
        <v>1572.1</v>
      </c>
      <c r="F213" s="2243"/>
      <c r="G213" s="2243"/>
      <c r="H213" s="2243"/>
      <c r="I213" s="2243"/>
      <c r="J213" s="2243"/>
      <c r="K213" s="2243"/>
      <c r="L213" s="2243"/>
      <c r="O213" s="2243"/>
      <c r="P213" s="2243"/>
      <c r="Q213" s="2243"/>
      <c r="R213" s="2243"/>
      <c r="S213" s="2243"/>
      <c r="T213" s="2243"/>
      <c r="U213" s="2243"/>
      <c r="V213" s="2243"/>
      <c r="W213" s="2243"/>
      <c r="X213" s="2243"/>
      <c r="Y213" s="2243"/>
      <c r="Z213" s="2243"/>
      <c r="AA213" s="2243"/>
      <c r="AB213" s="2243"/>
      <c r="AC213" s="2243"/>
      <c r="AD213" s="2243"/>
    </row>
    <row r="214" spans="1:35">
      <c r="A214" s="1840" t="s">
        <v>2203</v>
      </c>
      <c r="B214" s="1879">
        <v>841</v>
      </c>
      <c r="C214" s="1879">
        <v>2314</v>
      </c>
      <c r="D214" s="1879">
        <v>781</v>
      </c>
      <c r="E214" s="1879">
        <v>449.3</v>
      </c>
      <c r="F214" s="2257"/>
      <c r="G214" s="2243"/>
      <c r="H214" s="2243"/>
      <c r="I214" s="2243"/>
      <c r="J214" s="2243"/>
      <c r="K214" s="2243"/>
      <c r="L214" s="2243"/>
      <c r="O214" s="2243"/>
      <c r="P214" s="2243"/>
      <c r="Q214" s="2243"/>
      <c r="R214" s="2243"/>
      <c r="S214" s="2243"/>
      <c r="T214" s="2243"/>
      <c r="U214" s="2243"/>
      <c r="V214" s="2243"/>
      <c r="W214" s="2243"/>
      <c r="X214" s="2243"/>
      <c r="Y214" s="2243"/>
      <c r="Z214" s="2243"/>
      <c r="AA214" s="2243"/>
      <c r="AB214" s="2243"/>
      <c r="AC214" s="2243"/>
      <c r="AD214" s="2243"/>
    </row>
    <row r="215" spans="1:35">
      <c r="A215" s="1880" t="s">
        <v>2204</v>
      </c>
      <c r="B215" s="1881">
        <v>108</v>
      </c>
      <c r="C215" s="1881">
        <v>372.79300000000001</v>
      </c>
      <c r="D215" s="1881">
        <v>330</v>
      </c>
      <c r="E215" s="1881">
        <v>254</v>
      </c>
      <c r="F215" s="2257"/>
      <c r="G215" s="2243"/>
      <c r="H215" s="2258"/>
      <c r="I215" s="2258"/>
      <c r="J215" s="2258"/>
      <c r="K215" s="2258"/>
      <c r="L215" s="2243"/>
      <c r="O215" s="2258"/>
      <c r="P215" s="2259"/>
      <c r="Q215" s="2259"/>
      <c r="R215" s="2259"/>
      <c r="S215" s="2259"/>
      <c r="T215" s="2259"/>
      <c r="U215" s="2259"/>
      <c r="V215" s="2259"/>
      <c r="W215" s="2243"/>
      <c r="X215" s="2243"/>
      <c r="Y215" s="2243"/>
      <c r="Z215" s="2243"/>
      <c r="AA215" s="2243"/>
      <c r="AB215" s="2243"/>
      <c r="AC215" s="2243"/>
      <c r="AD215" s="2243"/>
    </row>
    <row r="216" spans="1:35">
      <c r="A216" s="1840" t="s">
        <v>2205</v>
      </c>
      <c r="B216" s="1879">
        <v>173.84</v>
      </c>
      <c r="C216" s="1879">
        <v>215.82</v>
      </c>
      <c r="D216" s="1879">
        <v>67</v>
      </c>
      <c r="E216" s="1879">
        <v>73.2</v>
      </c>
      <c r="F216" s="2257"/>
      <c r="G216" s="2260"/>
      <c r="H216" s="2260"/>
      <c r="I216" s="2260"/>
      <c r="J216" s="2260"/>
      <c r="K216" s="2259"/>
      <c r="L216" s="2243"/>
      <c r="O216" s="2258"/>
      <c r="P216" s="2260"/>
      <c r="Q216" s="2260"/>
      <c r="R216" s="2260"/>
      <c r="S216" s="2260"/>
      <c r="T216" s="2260"/>
      <c r="U216" s="2260"/>
      <c r="V216" s="2260"/>
      <c r="W216" s="2243"/>
      <c r="X216" s="2243"/>
      <c r="Y216" s="2243"/>
      <c r="Z216" s="2243"/>
      <c r="AA216" s="2243"/>
      <c r="AB216" s="2243"/>
      <c r="AC216" s="2243"/>
      <c r="AD216" s="2243"/>
    </row>
    <row r="217" spans="1:35">
      <c r="A217" s="1840" t="s">
        <v>2206</v>
      </c>
      <c r="B217" s="1879">
        <v>15.63</v>
      </c>
      <c r="C217" s="1879">
        <v>21</v>
      </c>
      <c r="D217" s="1879">
        <v>21</v>
      </c>
      <c r="E217" s="1879">
        <v>20.100000000000001</v>
      </c>
      <c r="F217" s="2257"/>
      <c r="G217" s="2260"/>
      <c r="H217" s="2260"/>
      <c r="I217" s="2260"/>
      <c r="J217" s="2260"/>
      <c r="K217" s="2259"/>
      <c r="L217" s="2243"/>
      <c r="O217" s="2258"/>
      <c r="P217" s="2260"/>
      <c r="Q217" s="2260"/>
      <c r="R217" s="2260"/>
      <c r="S217" s="2260"/>
      <c r="T217" s="2260"/>
      <c r="U217" s="2260"/>
      <c r="V217" s="2260"/>
      <c r="W217" s="2243"/>
      <c r="X217" s="2243"/>
      <c r="Y217" s="2243"/>
      <c r="Z217" s="2243"/>
      <c r="AA217" s="2243"/>
      <c r="AB217" s="2243"/>
      <c r="AC217" s="2243"/>
      <c r="AD217" s="2243"/>
    </row>
    <row r="218" spans="1:35">
      <c r="A218" s="1840" t="s">
        <v>2207</v>
      </c>
      <c r="B218" s="1881" t="s">
        <v>1365</v>
      </c>
      <c r="C218" s="1879">
        <v>1309.7049999999999</v>
      </c>
      <c r="D218" s="1879">
        <v>833</v>
      </c>
      <c r="E218" s="1879">
        <v>373</v>
      </c>
      <c r="F218" s="2259"/>
      <c r="G218" s="2260"/>
      <c r="H218" s="2260"/>
      <c r="I218" s="2260"/>
      <c r="J218" s="2260"/>
      <c r="K218" s="2259"/>
      <c r="L218" s="2243"/>
      <c r="O218" s="2258"/>
      <c r="P218" s="2260"/>
      <c r="Q218" s="2260"/>
      <c r="R218" s="2260"/>
      <c r="S218" s="2260"/>
      <c r="T218" s="2260"/>
      <c r="U218" s="2260"/>
      <c r="V218" s="2260"/>
      <c r="W218" s="2243"/>
      <c r="X218" s="2243"/>
      <c r="Y218" s="2243"/>
      <c r="Z218" s="2243"/>
      <c r="AA218" s="2243"/>
      <c r="AB218" s="2243"/>
      <c r="AC218" s="2243"/>
      <c r="AD218" s="2243"/>
    </row>
    <row r="219" spans="1:35">
      <c r="A219" s="1840" t="s">
        <v>2208</v>
      </c>
      <c r="B219" s="1879">
        <v>2.2599999999999998</v>
      </c>
      <c r="C219" s="1879">
        <v>6.7119999999999997</v>
      </c>
      <c r="D219" s="1763">
        <v>4</v>
      </c>
      <c r="E219" s="1763">
        <v>179</v>
      </c>
      <c r="F219" s="2259"/>
      <c r="G219" s="2260"/>
      <c r="H219" s="2260"/>
      <c r="I219" s="2260"/>
      <c r="J219" s="2260"/>
      <c r="K219" s="2259"/>
      <c r="L219" s="2243"/>
      <c r="O219" s="2258"/>
      <c r="P219" s="2260"/>
      <c r="Q219" s="2260"/>
      <c r="R219" s="2260"/>
      <c r="S219" s="2260"/>
      <c r="T219" s="2260"/>
      <c r="U219" s="2260"/>
      <c r="V219" s="2260"/>
      <c r="W219" s="2243"/>
      <c r="X219" s="2243"/>
      <c r="Y219" s="2243"/>
      <c r="Z219" s="2243"/>
      <c r="AA219" s="2243"/>
      <c r="AB219" s="2243"/>
      <c r="AC219" s="2243"/>
      <c r="AD219" s="2243"/>
    </row>
    <row r="220" spans="1:35">
      <c r="A220" s="1840" t="s">
        <v>2209</v>
      </c>
      <c r="B220" s="1879">
        <v>0.34</v>
      </c>
      <c r="C220" s="1881" t="s">
        <v>1365</v>
      </c>
      <c r="D220" s="1881" t="s">
        <v>1365</v>
      </c>
      <c r="E220" s="1881">
        <v>0.5</v>
      </c>
      <c r="F220" s="2259"/>
      <c r="G220" s="2260"/>
      <c r="H220" s="2260"/>
      <c r="I220" s="2260"/>
      <c r="J220" s="2260"/>
      <c r="K220" s="2259"/>
      <c r="L220" s="2243"/>
      <c r="O220" s="2258"/>
      <c r="P220" s="2259"/>
      <c r="Q220" s="2259"/>
      <c r="R220" s="2259"/>
      <c r="S220" s="2259"/>
      <c r="T220" s="2259"/>
      <c r="U220" s="2259"/>
      <c r="V220" s="2259"/>
      <c r="W220" s="2243"/>
      <c r="X220" s="2243"/>
      <c r="Y220" s="2243"/>
      <c r="Z220" s="2243"/>
      <c r="AA220" s="2243"/>
      <c r="AB220" s="2243"/>
      <c r="AC220" s="2243"/>
      <c r="AD220" s="2243"/>
    </row>
    <row r="221" spans="1:35">
      <c r="A221" s="1670" t="s">
        <v>2210</v>
      </c>
      <c r="B221" s="1882" t="s">
        <v>1365</v>
      </c>
      <c r="C221" s="1882" t="s">
        <v>1365</v>
      </c>
      <c r="D221" s="1883">
        <v>98</v>
      </c>
      <c r="E221" s="1883">
        <v>223</v>
      </c>
      <c r="F221" s="2259"/>
      <c r="G221" s="2260"/>
      <c r="H221" s="2260"/>
      <c r="I221" s="2260"/>
      <c r="J221" s="2260"/>
      <c r="K221" s="2259"/>
      <c r="L221" s="2243"/>
      <c r="O221" s="2258"/>
      <c r="P221" s="2259"/>
      <c r="Q221" s="2259"/>
      <c r="R221" s="2259"/>
      <c r="S221" s="2259"/>
      <c r="T221" s="2259"/>
      <c r="U221" s="2259"/>
      <c r="V221" s="2259"/>
      <c r="W221" s="2243"/>
      <c r="X221" s="2243"/>
      <c r="Y221" s="2243"/>
      <c r="Z221" s="2243"/>
      <c r="AA221" s="2243"/>
      <c r="AB221" s="2243"/>
      <c r="AC221" s="2243"/>
      <c r="AD221" s="2243"/>
    </row>
    <row r="222" spans="1:35">
      <c r="A222" s="1742" t="s">
        <v>2211</v>
      </c>
      <c r="B222" s="361"/>
      <c r="C222" s="361"/>
      <c r="D222" s="361"/>
      <c r="E222" s="361"/>
      <c r="F222" s="2257"/>
      <c r="G222" s="2259"/>
      <c r="H222" s="2260"/>
      <c r="I222" s="2260"/>
      <c r="J222" s="2260"/>
      <c r="K222" s="2260"/>
      <c r="L222" s="2259"/>
      <c r="M222" s="2243"/>
      <c r="P222" s="2243"/>
      <c r="Q222" s="2243"/>
      <c r="R222" s="2243"/>
      <c r="S222" s="2243"/>
      <c r="T222" s="2243"/>
      <c r="U222" s="2243"/>
      <c r="V222" s="2243"/>
      <c r="W222" s="2243"/>
      <c r="X222" s="2243"/>
      <c r="Y222" s="2243"/>
      <c r="Z222" s="2243"/>
      <c r="AA222" s="2243"/>
      <c r="AB222" s="2243"/>
      <c r="AC222" s="2243"/>
      <c r="AD222" s="2243"/>
      <c r="AE222" s="2243"/>
    </row>
    <row r="223" spans="1:35">
      <c r="A223" s="1884"/>
      <c r="B223" s="361"/>
      <c r="C223" s="361"/>
      <c r="D223" s="361"/>
      <c r="E223" s="361"/>
      <c r="F223" s="2257"/>
      <c r="G223" s="2259"/>
      <c r="H223" s="2260"/>
      <c r="I223" s="2260"/>
      <c r="J223" s="2260"/>
      <c r="K223" s="2260"/>
      <c r="L223" s="2259"/>
      <c r="M223" s="2243"/>
      <c r="P223" s="2243"/>
      <c r="Q223" s="2243"/>
      <c r="R223" s="2243"/>
      <c r="S223" s="2243"/>
      <c r="T223" s="2243"/>
      <c r="U223" s="2243"/>
      <c r="V223" s="2243"/>
      <c r="W223" s="2243"/>
      <c r="X223" s="2243"/>
      <c r="Y223" s="2243"/>
      <c r="Z223" s="2243"/>
      <c r="AA223" s="2243"/>
      <c r="AB223" s="2243"/>
      <c r="AC223" s="2243"/>
      <c r="AD223" s="2243"/>
      <c r="AE223" s="2243"/>
    </row>
    <row r="224" spans="1:35">
      <c r="A224" s="1857" t="s">
        <v>2212</v>
      </c>
      <c r="B224" s="1857"/>
      <c r="C224" s="1857"/>
      <c r="D224" s="1857"/>
      <c r="E224" s="1857"/>
      <c r="F224" s="2261"/>
      <c r="G224" s="2243"/>
      <c r="H224" s="2243"/>
      <c r="I224" s="2243"/>
      <c r="J224" s="2243"/>
      <c r="K224" s="2243"/>
      <c r="L224" s="2243"/>
      <c r="M224" s="2243"/>
      <c r="P224" s="2243"/>
      <c r="Q224" s="2243"/>
      <c r="R224" s="2243"/>
      <c r="S224" s="2243"/>
      <c r="T224" s="2243"/>
      <c r="U224" s="2243"/>
      <c r="V224" s="2243"/>
      <c r="W224" s="2243"/>
      <c r="X224" s="2243"/>
      <c r="Y224" s="2243"/>
      <c r="Z224" s="2243"/>
      <c r="AA224" s="2243"/>
      <c r="AB224" s="2243"/>
      <c r="AC224" s="2243"/>
      <c r="AD224" s="2243"/>
      <c r="AE224" s="2243"/>
    </row>
    <row r="225" spans="1:31">
      <c r="A225" s="1591" t="s">
        <v>2201</v>
      </c>
      <c r="B225" s="361"/>
      <c r="C225" s="361"/>
      <c r="D225" s="361"/>
      <c r="E225" s="361"/>
      <c r="F225" s="2257"/>
      <c r="G225" s="2243"/>
      <c r="H225" s="2243"/>
      <c r="I225" s="2243"/>
      <c r="J225" s="2243"/>
      <c r="K225" s="2243"/>
      <c r="L225" s="2243"/>
      <c r="M225" s="2243"/>
      <c r="P225" s="2243"/>
      <c r="Q225" s="2243"/>
      <c r="R225" s="2243"/>
      <c r="S225" s="2243"/>
      <c r="T225" s="2243"/>
      <c r="U225" s="2243"/>
      <c r="V225" s="2243"/>
      <c r="W225" s="2243"/>
      <c r="X225" s="2243"/>
      <c r="Y225" s="2243"/>
      <c r="Z225" s="2243"/>
      <c r="AA225" s="2243"/>
      <c r="AB225" s="2243"/>
      <c r="AC225" s="2243"/>
      <c r="AD225" s="2243"/>
      <c r="AE225" s="2243"/>
    </row>
    <row r="226" spans="1:31">
      <c r="A226" s="1664" t="s">
        <v>2202</v>
      </c>
      <c r="B226" s="1885">
        <v>2005</v>
      </c>
      <c r="C226" s="1877">
        <v>2010</v>
      </c>
      <c r="D226" s="1877">
        <v>2011</v>
      </c>
      <c r="E226" s="1503">
        <v>2012</v>
      </c>
      <c r="F226" s="2243"/>
      <c r="G226" s="2243"/>
      <c r="H226" s="2243"/>
      <c r="I226" s="2243"/>
      <c r="J226" s="2243"/>
      <c r="K226" s="2243"/>
      <c r="L226" s="2243"/>
      <c r="O226" s="2243"/>
      <c r="P226" s="2243"/>
      <c r="Q226" s="2243"/>
      <c r="R226" s="2243"/>
      <c r="S226" s="2243"/>
      <c r="T226" s="2243"/>
      <c r="U226" s="2243"/>
      <c r="V226" s="2243"/>
      <c r="W226" s="2243"/>
      <c r="X226" s="2243"/>
      <c r="Y226" s="2243"/>
      <c r="Z226" s="2243"/>
      <c r="AA226" s="2243"/>
      <c r="AB226" s="2243"/>
      <c r="AC226" s="2243"/>
      <c r="AD226" s="2243"/>
    </row>
    <row r="227" spans="1:31">
      <c r="A227" s="1464" t="s">
        <v>784</v>
      </c>
      <c r="B227" s="1886">
        <v>25161.27</v>
      </c>
      <c r="C227" s="1887">
        <v>13481.088</v>
      </c>
      <c r="D227" s="1887">
        <v>13497</v>
      </c>
      <c r="E227" s="1887">
        <v>12395</v>
      </c>
      <c r="G227" s="2243"/>
      <c r="O227" s="2243"/>
      <c r="P227" s="2243"/>
      <c r="Q227" s="2243"/>
      <c r="R227" s="2243"/>
      <c r="S227" s="2243"/>
      <c r="T227" s="2243"/>
      <c r="U227" s="2243"/>
      <c r="V227" s="2243"/>
      <c r="W227" s="2243"/>
      <c r="X227" s="2243"/>
      <c r="Y227" s="2243"/>
      <c r="Z227" s="2243"/>
      <c r="AA227" s="2243"/>
      <c r="AB227" s="2243"/>
      <c r="AC227" s="2243"/>
      <c r="AD227" s="2243"/>
    </row>
    <row r="228" spans="1:31">
      <c r="A228" s="1840" t="s">
        <v>2203</v>
      </c>
      <c r="B228" s="1888">
        <v>18510</v>
      </c>
      <c r="C228" s="1889">
        <v>4759</v>
      </c>
      <c r="D228" s="1889">
        <v>4251</v>
      </c>
      <c r="E228" s="1889">
        <v>3250</v>
      </c>
      <c r="G228" s="2243"/>
      <c r="O228" s="2243"/>
      <c r="P228" s="2243"/>
      <c r="Q228" s="2243"/>
      <c r="R228" s="2243"/>
      <c r="S228" s="2243"/>
      <c r="T228" s="2243"/>
      <c r="U228" s="2243"/>
      <c r="V228" s="2243"/>
      <c r="W228" s="2243"/>
      <c r="X228" s="2243"/>
      <c r="Y228" s="2243"/>
      <c r="Z228" s="2243"/>
      <c r="AA228" s="2243"/>
      <c r="AB228" s="2243"/>
      <c r="AC228" s="2243"/>
      <c r="AD228" s="2243"/>
    </row>
    <row r="229" spans="1:31">
      <c r="A229" s="1880" t="s">
        <v>2204</v>
      </c>
      <c r="B229" s="1888">
        <v>889</v>
      </c>
      <c r="C229" s="1889">
        <v>2927.0990000000002</v>
      </c>
      <c r="D229" s="1889">
        <v>2428</v>
      </c>
      <c r="E229" s="1889">
        <v>2299</v>
      </c>
      <c r="G229" s="2243"/>
      <c r="O229" s="2243"/>
      <c r="P229" s="2243"/>
      <c r="Q229" s="2243"/>
      <c r="R229" s="2243"/>
      <c r="S229" s="2243"/>
      <c r="T229" s="2243"/>
      <c r="U229" s="2243"/>
      <c r="V229" s="2243"/>
      <c r="W229" s="2243"/>
      <c r="X229" s="2243"/>
      <c r="Y229" s="2243"/>
      <c r="Z229" s="2243"/>
      <c r="AA229" s="2243"/>
      <c r="AB229" s="2243"/>
      <c r="AC229" s="2243"/>
      <c r="AD229" s="2243"/>
    </row>
    <row r="230" spans="1:31">
      <c r="A230" s="1840" t="s">
        <v>2205</v>
      </c>
      <c r="B230" s="1888">
        <v>831.18</v>
      </c>
      <c r="C230" s="1889">
        <v>545.79</v>
      </c>
      <c r="D230" s="1889">
        <v>208</v>
      </c>
      <c r="E230" s="1889">
        <v>310</v>
      </c>
      <c r="O230" s="2243"/>
      <c r="P230" s="2243"/>
      <c r="Q230" s="2243"/>
      <c r="R230" s="2243"/>
      <c r="S230" s="2243"/>
      <c r="T230" s="2243"/>
      <c r="U230" s="2243"/>
      <c r="V230" s="2243"/>
      <c r="W230" s="2243"/>
      <c r="X230" s="2243"/>
      <c r="Y230" s="2243"/>
      <c r="Z230" s="2243"/>
      <c r="AA230" s="2243"/>
      <c r="AB230" s="2243"/>
      <c r="AC230" s="2243"/>
      <c r="AD230" s="2243"/>
    </row>
    <row r="231" spans="1:31">
      <c r="A231" s="1840" t="s">
        <v>2213</v>
      </c>
      <c r="B231" s="1888">
        <v>1958.04</v>
      </c>
      <c r="C231" s="1889">
        <v>2724</v>
      </c>
      <c r="D231" s="1889">
        <v>2725</v>
      </c>
      <c r="E231" s="1889">
        <v>2249</v>
      </c>
      <c r="O231" s="2243"/>
      <c r="P231" s="2243"/>
      <c r="Q231" s="2243"/>
      <c r="R231" s="2243"/>
      <c r="S231" s="2243"/>
      <c r="T231" s="2243"/>
      <c r="U231" s="2243"/>
      <c r="V231" s="2243"/>
      <c r="W231" s="2243"/>
      <c r="X231" s="2243"/>
      <c r="Y231" s="2243"/>
      <c r="Z231" s="2243"/>
      <c r="AA231" s="2243"/>
      <c r="AB231" s="2243"/>
      <c r="AC231" s="2243"/>
      <c r="AD231" s="2243"/>
    </row>
    <row r="232" spans="1:31">
      <c r="A232" s="1840" t="s">
        <v>2207</v>
      </c>
      <c r="B232" s="1888">
        <v>2368</v>
      </c>
      <c r="C232" s="1889">
        <v>2350.8490000000002</v>
      </c>
      <c r="D232" s="1889">
        <v>2457</v>
      </c>
      <c r="E232" s="1889">
        <v>2119</v>
      </c>
      <c r="O232" s="2243"/>
      <c r="P232" s="2243"/>
      <c r="Q232" s="2243"/>
      <c r="R232" s="2243"/>
      <c r="S232" s="2243"/>
      <c r="T232" s="2243"/>
      <c r="U232" s="2243"/>
      <c r="V232" s="2243"/>
      <c r="W232" s="2243"/>
      <c r="X232" s="2243"/>
      <c r="Y232" s="2243"/>
      <c r="Z232" s="2243"/>
      <c r="AA232" s="2243"/>
      <c r="AB232" s="2243"/>
      <c r="AC232" s="2243"/>
      <c r="AD232" s="2243"/>
    </row>
    <row r="233" spans="1:31">
      <c r="A233" s="1840" t="s">
        <v>2208</v>
      </c>
      <c r="B233" s="1888">
        <v>526.25</v>
      </c>
      <c r="C233" s="1889">
        <v>174.35</v>
      </c>
      <c r="D233" s="1889">
        <v>912</v>
      </c>
      <c r="E233" s="1889">
        <v>680</v>
      </c>
      <c r="O233" s="2243"/>
      <c r="P233" s="2243"/>
      <c r="Q233" s="2243"/>
      <c r="R233" s="2243"/>
      <c r="S233" s="2243"/>
      <c r="T233" s="2243"/>
      <c r="U233" s="2243"/>
      <c r="V233" s="2243"/>
      <c r="W233" s="2243"/>
      <c r="X233" s="2243"/>
      <c r="Y233" s="2243"/>
      <c r="Z233" s="2243"/>
      <c r="AA233" s="2243"/>
      <c r="AB233" s="2243"/>
      <c r="AC233" s="2243"/>
      <c r="AD233" s="2243"/>
    </row>
    <row r="234" spans="1:31">
      <c r="A234" s="1840" t="s">
        <v>2209</v>
      </c>
      <c r="B234" s="1888">
        <v>78.8</v>
      </c>
      <c r="C234" s="1888" t="s">
        <v>1365</v>
      </c>
      <c r="D234" s="1888" t="s">
        <v>1365</v>
      </c>
      <c r="E234" s="1888">
        <v>13</v>
      </c>
      <c r="O234" s="2243"/>
      <c r="P234" s="2243"/>
      <c r="Q234" s="2243"/>
      <c r="R234" s="2243"/>
      <c r="S234" s="2243"/>
      <c r="T234" s="2243"/>
      <c r="U234" s="2243"/>
      <c r="V234" s="2243"/>
      <c r="W234" s="2243"/>
      <c r="X234" s="2243"/>
      <c r="Y234" s="2243"/>
      <c r="Z234" s="2243"/>
      <c r="AA234" s="2243"/>
      <c r="AB234" s="2243"/>
      <c r="AC234" s="2243"/>
      <c r="AD234" s="2243"/>
    </row>
    <row r="235" spans="1:31">
      <c r="A235" s="1670" t="s">
        <v>2210</v>
      </c>
      <c r="B235" s="1891" t="s">
        <v>1365</v>
      </c>
      <c r="C235" s="1891" t="s">
        <v>1365</v>
      </c>
      <c r="D235" s="1891">
        <v>516</v>
      </c>
      <c r="E235" s="1891">
        <v>1475</v>
      </c>
      <c r="O235" s="2243"/>
      <c r="P235" s="2243"/>
      <c r="Q235" s="2243"/>
      <c r="R235" s="2243"/>
      <c r="S235" s="2243"/>
      <c r="T235" s="2243"/>
      <c r="U235" s="2243"/>
      <c r="V235" s="2243"/>
      <c r="W235" s="2243"/>
      <c r="X235" s="2243"/>
      <c r="Y235" s="2243"/>
      <c r="Z235" s="2243"/>
      <c r="AA235" s="2243"/>
      <c r="AB235" s="2243"/>
      <c r="AC235" s="2243"/>
      <c r="AD235" s="2243"/>
    </row>
    <row r="236" spans="1:31">
      <c r="A236" s="1742" t="s">
        <v>2211</v>
      </c>
      <c r="B236" s="361"/>
      <c r="C236" s="361"/>
      <c r="D236" s="361"/>
      <c r="E236" s="361"/>
      <c r="F236" s="2257"/>
      <c r="P236" s="2243"/>
      <c r="Q236" s="2243"/>
      <c r="R236" s="2243"/>
      <c r="S236" s="2243"/>
      <c r="T236" s="2243"/>
      <c r="U236" s="2243"/>
      <c r="V236" s="2243"/>
      <c r="W236" s="2243"/>
      <c r="X236" s="2243"/>
      <c r="Y236" s="2243"/>
      <c r="Z236" s="2243"/>
      <c r="AA236" s="2243"/>
      <c r="AB236" s="2243"/>
      <c r="AC236" s="2243"/>
      <c r="AD236" s="2243"/>
      <c r="AE236" s="2243"/>
    </row>
    <row r="237" spans="1:31">
      <c r="A237" s="361"/>
      <c r="B237" s="361"/>
      <c r="C237" s="361"/>
      <c r="D237" s="361"/>
      <c r="E237" s="361"/>
      <c r="F237" s="2257"/>
    </row>
    <row r="238" spans="1:31">
      <c r="A238" s="1857" t="s">
        <v>2214</v>
      </c>
      <c r="B238" s="1857"/>
      <c r="C238" s="1857"/>
      <c r="D238" s="1857"/>
      <c r="E238" s="1857"/>
      <c r="F238" s="2261"/>
    </row>
    <row r="239" spans="1:31">
      <c r="A239" s="1591" t="s">
        <v>2201</v>
      </c>
      <c r="B239" s="361"/>
      <c r="C239" s="361"/>
      <c r="D239" s="361"/>
      <c r="E239" s="361"/>
      <c r="F239" s="2257"/>
    </row>
    <row r="240" spans="1:31">
      <c r="A240" s="1664" t="s">
        <v>2202</v>
      </c>
      <c r="B240" s="1892">
        <v>2005</v>
      </c>
      <c r="C240" s="1893">
        <v>2010</v>
      </c>
      <c r="D240" s="1893">
        <v>2011</v>
      </c>
      <c r="E240" s="1503">
        <v>2012</v>
      </c>
    </row>
    <row r="241" spans="1:6">
      <c r="A241" s="1464" t="s">
        <v>784</v>
      </c>
      <c r="B241" s="1894">
        <v>167.05999999999997</v>
      </c>
      <c r="C241" s="1895">
        <v>189</v>
      </c>
      <c r="D241" s="1895">
        <v>232</v>
      </c>
      <c r="E241" s="1895">
        <v>184.79</v>
      </c>
    </row>
    <row r="242" spans="1:6">
      <c r="A242" s="1840" t="s">
        <v>2206</v>
      </c>
      <c r="B242" s="1881">
        <v>143.29</v>
      </c>
      <c r="C242" s="1881">
        <v>189</v>
      </c>
      <c r="D242" s="1881">
        <v>196</v>
      </c>
      <c r="E242" s="1881">
        <v>184.51</v>
      </c>
    </row>
    <row r="243" spans="1:6">
      <c r="A243" s="1840" t="s">
        <v>2208</v>
      </c>
      <c r="B243" s="1881">
        <v>20.67</v>
      </c>
      <c r="C243" s="1881" t="s">
        <v>1365</v>
      </c>
      <c r="D243" s="1881">
        <v>36</v>
      </c>
      <c r="E243" s="1881" t="s">
        <v>1365</v>
      </c>
    </row>
    <row r="244" spans="1:6">
      <c r="A244" s="1670" t="s">
        <v>2209</v>
      </c>
      <c r="B244" s="1882">
        <v>3.1</v>
      </c>
      <c r="C244" s="1882" t="s">
        <v>1365</v>
      </c>
      <c r="D244" s="1882" t="s">
        <v>1365</v>
      </c>
      <c r="E244" s="1882">
        <v>0.28000000000000003</v>
      </c>
    </row>
    <row r="245" spans="1:6">
      <c r="A245" s="1736" t="s">
        <v>2211</v>
      </c>
      <c r="B245" s="1896"/>
      <c r="C245" s="1896"/>
      <c r="D245" s="1896"/>
      <c r="E245" s="1896"/>
      <c r="F245" s="2262"/>
    </row>
    <row r="246" spans="1:6">
      <c r="A246" s="1897"/>
      <c r="B246" s="1898"/>
      <c r="C246" s="1898"/>
      <c r="D246" s="1898"/>
      <c r="E246" s="1898"/>
      <c r="F246" s="2263"/>
    </row>
    <row r="247" spans="1:6" ht="18">
      <c r="A247" s="1857" t="s">
        <v>2215</v>
      </c>
      <c r="B247" s="1857"/>
      <c r="C247" s="1857"/>
      <c r="D247" s="1857"/>
      <c r="E247" s="1899"/>
      <c r="F247" s="2264"/>
    </row>
    <row r="248" spans="1:6">
      <c r="A248" s="1591" t="s">
        <v>1891</v>
      </c>
      <c r="B248" s="1900"/>
      <c r="C248" s="1900"/>
      <c r="D248" s="1900"/>
      <c r="E248" s="1900"/>
      <c r="F248" s="2265"/>
    </row>
    <row r="249" spans="1:6">
      <c r="A249" s="1664" t="s">
        <v>2216</v>
      </c>
      <c r="B249" s="1901">
        <v>2005</v>
      </c>
      <c r="C249" s="1901">
        <v>2010</v>
      </c>
      <c r="D249" s="1901">
        <v>2011</v>
      </c>
      <c r="E249" s="1503">
        <v>2012</v>
      </c>
    </row>
    <row r="250" spans="1:6">
      <c r="A250" s="1464" t="s">
        <v>0</v>
      </c>
      <c r="B250" s="1894">
        <v>26469.4</v>
      </c>
      <c r="C250" s="1894">
        <v>17910.118000000002</v>
      </c>
      <c r="D250" s="1894">
        <v>15863</v>
      </c>
      <c r="E250" s="1894">
        <v>14151.89</v>
      </c>
    </row>
    <row r="251" spans="1:6">
      <c r="A251" s="1880" t="s">
        <v>2217</v>
      </c>
      <c r="B251" s="1902">
        <v>1141.07</v>
      </c>
      <c r="C251" s="1881">
        <v>4240.0300000000007</v>
      </c>
      <c r="D251" s="1881">
        <v>2134</v>
      </c>
      <c r="E251" s="1881">
        <v>1572.1</v>
      </c>
    </row>
    <row r="252" spans="1:6">
      <c r="A252" s="1840" t="s">
        <v>2183</v>
      </c>
      <c r="B252" s="1902">
        <v>25161.27</v>
      </c>
      <c r="C252" s="1881">
        <v>13481.088</v>
      </c>
      <c r="D252" s="1881">
        <v>13497</v>
      </c>
      <c r="E252" s="1881">
        <v>12395</v>
      </c>
    </row>
    <row r="253" spans="1:6">
      <c r="A253" s="1670" t="s">
        <v>2184</v>
      </c>
      <c r="B253" s="1903">
        <v>167.05999999999997</v>
      </c>
      <c r="C253" s="1882">
        <v>189</v>
      </c>
      <c r="D253" s="1882">
        <v>232</v>
      </c>
      <c r="E253" s="1882">
        <v>184.79</v>
      </c>
    </row>
    <row r="254" spans="1:6">
      <c r="A254" s="1736" t="s">
        <v>2211</v>
      </c>
      <c r="B254" s="1904"/>
      <c r="C254" s="1904"/>
      <c r="D254" s="1904"/>
      <c r="E254" s="1904"/>
    </row>
    <row r="255" spans="1:6">
      <c r="A255" s="1478"/>
      <c r="B255" s="1904"/>
      <c r="C255" s="1904"/>
      <c r="D255" s="1904"/>
      <c r="E255" s="1904"/>
    </row>
    <row r="256" spans="1:6">
      <c r="A256" s="1693" t="s">
        <v>2218</v>
      </c>
      <c r="B256" s="1690"/>
      <c r="C256" s="1691"/>
      <c r="D256" s="1904"/>
      <c r="E256" s="1904"/>
    </row>
    <row r="257" spans="1:15">
      <c r="A257" s="1478"/>
      <c r="B257" s="1904"/>
      <c r="C257" s="1904"/>
      <c r="D257" s="1904"/>
      <c r="E257" s="1904"/>
    </row>
    <row r="258" spans="1:15">
      <c r="A258" s="1478"/>
      <c r="B258" s="1904"/>
      <c r="C258" s="1904"/>
      <c r="D258" s="1904"/>
      <c r="E258" s="1904"/>
    </row>
    <row r="259" spans="1:15">
      <c r="A259" s="1478"/>
      <c r="B259" s="1904"/>
      <c r="C259" s="1904"/>
      <c r="D259" s="1904"/>
      <c r="E259" s="1904"/>
      <c r="G259" s="2245"/>
      <c r="H259" s="2245"/>
      <c r="I259" s="2245"/>
      <c r="J259" s="2245"/>
      <c r="K259" s="2245"/>
      <c r="L259" s="2245"/>
      <c r="M259" s="2245"/>
      <c r="N259" s="2245"/>
      <c r="O259" s="2245"/>
    </row>
    <row r="260" spans="1:15">
      <c r="A260" s="1478"/>
      <c r="B260" s="1904"/>
      <c r="C260" s="1904"/>
      <c r="D260" s="1904"/>
      <c r="E260" s="1904"/>
      <c r="G260" s="2248" t="s">
        <v>2219</v>
      </c>
      <c r="H260" s="2245"/>
      <c r="I260" s="2245"/>
      <c r="J260" s="2245"/>
      <c r="K260" s="2245"/>
      <c r="L260" s="2245"/>
      <c r="M260" s="2245"/>
      <c r="N260" s="2245"/>
      <c r="O260" s="2245"/>
    </row>
    <row r="261" spans="1:15">
      <c r="A261" s="1478"/>
      <c r="B261" s="1904"/>
      <c r="C261" s="1904"/>
      <c r="D261" s="1904"/>
      <c r="E261" s="1904"/>
      <c r="F261" s="2266"/>
      <c r="G261" s="2245"/>
      <c r="H261" s="2245">
        <v>2005</v>
      </c>
      <c r="I261" s="2245">
        <v>2006</v>
      </c>
      <c r="J261" s="2245">
        <v>2007</v>
      </c>
      <c r="K261" s="2245">
        <v>2008</v>
      </c>
      <c r="L261" s="2245">
        <v>2009</v>
      </c>
      <c r="M261" s="2245">
        <v>2010</v>
      </c>
      <c r="N261" s="2245">
        <v>2011</v>
      </c>
      <c r="O261" s="2246">
        <v>2012</v>
      </c>
    </row>
    <row r="262" spans="1:15">
      <c r="A262" s="1478"/>
      <c r="B262" s="1904"/>
      <c r="C262" s="1904"/>
      <c r="D262" s="1904"/>
      <c r="E262" s="1904"/>
      <c r="F262" s="2266"/>
      <c r="G262" s="2267" t="s">
        <v>2220</v>
      </c>
      <c r="H262" s="2268">
        <v>1141.07</v>
      </c>
      <c r="I262" s="2269">
        <v>14369.72</v>
      </c>
      <c r="J262" s="2269">
        <v>5606.26</v>
      </c>
      <c r="K262" s="2268">
        <v>1233.47</v>
      </c>
      <c r="L262" s="2268">
        <v>5383.04</v>
      </c>
      <c r="M262" s="2270">
        <v>4240.0300000000007</v>
      </c>
      <c r="N262" s="2270">
        <v>2134</v>
      </c>
      <c r="O262" s="2270">
        <v>1572.1</v>
      </c>
    </row>
    <row r="263" spans="1:15">
      <c r="A263" s="1478"/>
      <c r="B263" s="1904"/>
      <c r="C263" s="1904"/>
      <c r="D263" s="1904"/>
      <c r="E263" s="1904"/>
      <c r="F263" s="2266"/>
      <c r="G263" s="2271" t="s">
        <v>2221</v>
      </c>
      <c r="H263" s="2268">
        <v>25161.27</v>
      </c>
      <c r="I263" s="2272">
        <v>24490.5</v>
      </c>
      <c r="J263" s="2272">
        <v>14512.77</v>
      </c>
      <c r="K263" s="2268">
        <v>11307.25</v>
      </c>
      <c r="L263" s="2268">
        <v>14479.630000000001</v>
      </c>
      <c r="M263" s="2270">
        <v>13481.088</v>
      </c>
      <c r="N263" s="2270">
        <v>13497</v>
      </c>
      <c r="O263" s="2270">
        <v>12395</v>
      </c>
    </row>
    <row r="264" spans="1:15">
      <c r="A264" s="1478"/>
      <c r="B264" s="1904"/>
      <c r="C264" s="1904"/>
      <c r="D264" s="1904"/>
      <c r="E264" s="1904"/>
      <c r="F264" s="2266"/>
      <c r="G264" s="2271" t="s">
        <v>2189</v>
      </c>
      <c r="H264" s="2268">
        <v>167.05999999999997</v>
      </c>
      <c r="I264" s="2269">
        <v>158.02000000000001</v>
      </c>
      <c r="J264" s="2269">
        <v>210.59</v>
      </c>
      <c r="K264" s="2268">
        <v>224.29</v>
      </c>
      <c r="L264" s="2268">
        <v>231.02999999999997</v>
      </c>
      <c r="M264" s="2270">
        <v>189</v>
      </c>
      <c r="N264" s="2270">
        <v>232</v>
      </c>
      <c r="O264" s="2270">
        <v>184.79</v>
      </c>
    </row>
    <row r="265" spans="1:15">
      <c r="A265" s="1478"/>
      <c r="B265" s="1904"/>
      <c r="C265" s="1904"/>
      <c r="D265" s="1904"/>
      <c r="E265" s="1904"/>
      <c r="G265" s="2245"/>
      <c r="H265" s="2245"/>
      <c r="I265" s="2245"/>
      <c r="J265" s="2245"/>
      <c r="K265" s="2245"/>
      <c r="L265" s="2245"/>
      <c r="M265" s="2245"/>
      <c r="N265" s="2245"/>
      <c r="O265" s="2245"/>
    </row>
    <row r="266" spans="1:15">
      <c r="A266" s="1478"/>
      <c r="B266" s="1904"/>
      <c r="C266" s="1904"/>
      <c r="D266" s="1904"/>
      <c r="E266" s="1904"/>
    </row>
    <row r="267" spans="1:15">
      <c r="A267" s="1478"/>
      <c r="B267" s="1904"/>
      <c r="C267" s="1904"/>
      <c r="D267" s="1904"/>
      <c r="E267" s="1904"/>
    </row>
    <row r="268" spans="1:15">
      <c r="A268" s="1478"/>
      <c r="B268" s="1904"/>
      <c r="C268" s="1904"/>
      <c r="D268" s="1904"/>
      <c r="E268" s="1904"/>
    </row>
    <row r="269" spans="1:15">
      <c r="A269" s="1478"/>
      <c r="B269" s="1904"/>
      <c r="C269" s="1904"/>
      <c r="D269" s="1904"/>
      <c r="E269" s="1904"/>
    </row>
    <row r="270" spans="1:15">
      <c r="A270" s="1478"/>
      <c r="B270" s="1904"/>
      <c r="C270" s="1904"/>
      <c r="D270" s="1904"/>
      <c r="E270" s="1904"/>
    </row>
    <row r="271" spans="1:15">
      <c r="A271" s="1478"/>
      <c r="B271" s="1904"/>
      <c r="C271" s="1904"/>
      <c r="D271" s="1904"/>
      <c r="E271" s="1904"/>
    </row>
    <row r="272" spans="1:15">
      <c r="A272" s="1742" t="s">
        <v>2222</v>
      </c>
      <c r="B272" s="1904"/>
      <c r="C272" s="1904"/>
      <c r="D272" s="1904"/>
      <c r="E272" s="1904"/>
    </row>
    <row r="273" spans="1:27">
      <c r="A273" s="1742"/>
      <c r="B273" s="1904"/>
      <c r="C273" s="1904"/>
      <c r="D273" s="1904"/>
      <c r="E273" s="1904"/>
    </row>
    <row r="274" spans="1:27">
      <c r="A274" s="1905" t="s">
        <v>2223</v>
      </c>
      <c r="B274" s="1905"/>
      <c r="C274" s="1905"/>
      <c r="D274" s="1905"/>
      <c r="E274" s="1905"/>
    </row>
    <row r="275" spans="1:27">
      <c r="A275" s="1591" t="s">
        <v>2194</v>
      </c>
      <c r="B275" s="29"/>
      <c r="C275" s="29"/>
      <c r="D275" s="29"/>
      <c r="E275" s="29"/>
    </row>
    <row r="276" spans="1:27">
      <c r="A276" s="1664" t="s">
        <v>2202</v>
      </c>
      <c r="B276" s="1906">
        <v>2005</v>
      </c>
      <c r="C276" s="1906">
        <v>2010</v>
      </c>
      <c r="D276" s="1906">
        <v>2011</v>
      </c>
      <c r="E276" s="1503">
        <v>2012</v>
      </c>
    </row>
    <row r="277" spans="1:27">
      <c r="A277" s="1464" t="s">
        <v>784</v>
      </c>
      <c r="B277" s="1907">
        <v>19.758655000000005</v>
      </c>
      <c r="C277" s="1895">
        <v>27.1</v>
      </c>
      <c r="D277" s="1895">
        <v>28.788637000000001</v>
      </c>
      <c r="E277" s="1895">
        <v>30.949000000000002</v>
      </c>
    </row>
    <row r="278" spans="1:27">
      <c r="A278" s="1840" t="s">
        <v>2203</v>
      </c>
      <c r="B278" s="1902">
        <v>7.2540129999999996</v>
      </c>
      <c r="C278" s="1902">
        <v>8.0394769999999998</v>
      </c>
      <c r="D278" s="1902">
        <v>7.231033</v>
      </c>
      <c r="E278" s="1902">
        <v>6.8529999999999998</v>
      </c>
    </row>
    <row r="279" spans="1:27">
      <c r="A279" s="1880" t="s">
        <v>2204</v>
      </c>
      <c r="B279" s="1902">
        <v>2.308354</v>
      </c>
      <c r="C279" s="1902">
        <v>5.3067169999999999</v>
      </c>
      <c r="D279" s="1902">
        <v>4.9155199999999999</v>
      </c>
      <c r="E279" s="1902">
        <v>5.0220000000000002</v>
      </c>
    </row>
    <row r="280" spans="1:27">
      <c r="A280" s="1840" t="s">
        <v>2205</v>
      </c>
      <c r="B280" s="1902">
        <v>2.6609389999999999</v>
      </c>
      <c r="C280" s="1902">
        <v>2.486434</v>
      </c>
      <c r="D280" s="1902">
        <v>2.3848159999999998</v>
      </c>
      <c r="E280" s="1902">
        <v>2.5499999999999998</v>
      </c>
    </row>
    <row r="281" spans="1:27">
      <c r="A281" s="1840" t="s">
        <v>2206</v>
      </c>
      <c r="B281" s="1902">
        <v>3.0475530000000002</v>
      </c>
      <c r="C281" s="1902">
        <v>4.0845070000000003</v>
      </c>
      <c r="D281" s="1902">
        <v>4.2442479999999998</v>
      </c>
      <c r="E281" s="1902">
        <v>3.9889999999999999</v>
      </c>
    </row>
    <row r="282" spans="1:27">
      <c r="A282" s="1840" t="s">
        <v>2207</v>
      </c>
      <c r="B282" s="1902">
        <v>3.966726</v>
      </c>
      <c r="C282" s="1902">
        <v>7.1749229999999997</v>
      </c>
      <c r="D282" s="1908">
        <v>8.1987190000000005</v>
      </c>
      <c r="E282" s="1908">
        <v>8.5969999999999995</v>
      </c>
    </row>
    <row r="283" spans="1:27">
      <c r="A283" s="1840" t="s">
        <v>2208</v>
      </c>
      <c r="B283" s="1902">
        <v>0.45107000000000003</v>
      </c>
      <c r="C283" s="1881">
        <v>1.3058999999999999E-2</v>
      </c>
      <c r="D283" s="1881">
        <v>0.78130299999999997</v>
      </c>
      <c r="E283" s="1881">
        <v>1.123</v>
      </c>
      <c r="F283" s="2243"/>
      <c r="G283" s="2243"/>
      <c r="H283" s="2243"/>
      <c r="I283" s="2243"/>
      <c r="J283" s="2243"/>
      <c r="K283" s="2243"/>
      <c r="L283" s="2243"/>
      <c r="M283" s="2243"/>
    </row>
    <row r="284" spans="1:27">
      <c r="A284" s="1840" t="s">
        <v>2209</v>
      </c>
      <c r="B284" s="1902">
        <v>7.0000000000000007E-2</v>
      </c>
      <c r="C284" s="1881" t="s">
        <v>1365</v>
      </c>
      <c r="D284" s="1881" t="s">
        <v>1365</v>
      </c>
      <c r="E284" s="1881" t="s">
        <v>1365</v>
      </c>
      <c r="F284" s="2243"/>
      <c r="G284" s="2243"/>
      <c r="H284" s="2243"/>
      <c r="I284" s="2243"/>
      <c r="J284" s="2243"/>
      <c r="K284" s="2243"/>
      <c r="L284" s="2243"/>
      <c r="M284" s="2243"/>
    </row>
    <row r="285" spans="1:27">
      <c r="A285" s="1670" t="s">
        <v>2210</v>
      </c>
      <c r="B285" s="1903" t="s">
        <v>1365</v>
      </c>
      <c r="C285" s="1903" t="s">
        <v>1365</v>
      </c>
      <c r="D285" s="1903">
        <v>1.0329980000000001</v>
      </c>
      <c r="E285" s="1903">
        <v>2.8</v>
      </c>
      <c r="F285" s="2243"/>
      <c r="G285" s="2273"/>
      <c r="H285" s="2273"/>
      <c r="I285" s="2243"/>
      <c r="J285" s="2243"/>
      <c r="K285" s="2243"/>
      <c r="L285" s="2243"/>
      <c r="M285" s="2243"/>
    </row>
    <row r="286" spans="1:27">
      <c r="A286" s="1742" t="s">
        <v>2211</v>
      </c>
      <c r="B286" s="1909"/>
      <c r="C286" s="1909"/>
      <c r="D286" s="1909"/>
      <c r="E286" s="1909"/>
      <c r="F286" s="2274"/>
      <c r="G286" s="2220"/>
      <c r="H286" s="2273"/>
      <c r="I286" s="2273"/>
      <c r="J286" s="2243"/>
      <c r="K286" s="2243"/>
      <c r="L286" s="2243"/>
      <c r="M286" s="2243"/>
      <c r="N286" s="2243"/>
      <c r="O286" s="2243"/>
      <c r="P286" s="2243"/>
      <c r="Q286" s="2243"/>
      <c r="R286" s="2243"/>
      <c r="S286" s="2243"/>
      <c r="T286" s="2243"/>
      <c r="U286" s="2243"/>
      <c r="V286" s="2243"/>
      <c r="W286" s="2243"/>
      <c r="X286" s="2243"/>
      <c r="Y286" s="2243"/>
      <c r="Z286" s="2243"/>
      <c r="AA286" s="2243"/>
    </row>
    <row r="287" spans="1:27">
      <c r="B287" s="1747"/>
      <c r="C287" s="1747"/>
      <c r="D287" s="1747"/>
      <c r="E287" s="1890"/>
      <c r="G287" s="2275"/>
      <c r="H287" s="2273"/>
      <c r="I287" s="2273"/>
      <c r="J287" s="2243"/>
      <c r="K287" s="2243"/>
      <c r="L287" s="2243"/>
      <c r="M287" s="2243"/>
      <c r="N287" s="2243"/>
      <c r="O287" s="2243"/>
      <c r="P287" s="2243"/>
      <c r="Q287" s="2243"/>
      <c r="R287" s="2243"/>
      <c r="S287" s="2243"/>
      <c r="T287" s="2243"/>
      <c r="U287" s="2243"/>
      <c r="V287" s="2243"/>
      <c r="W287" s="2243"/>
      <c r="X287" s="2243"/>
      <c r="Y287" s="2243"/>
      <c r="Z287" s="2243"/>
      <c r="AA287" s="2243"/>
    </row>
    <row r="288" spans="1:27">
      <c r="A288" s="1910" t="s">
        <v>2224</v>
      </c>
      <c r="B288" s="1857"/>
      <c r="C288" s="1857"/>
      <c r="D288" s="1857"/>
      <c r="E288" s="1904"/>
      <c r="F288" s="2266"/>
      <c r="G288" s="2220"/>
      <c r="H288" s="2273"/>
      <c r="I288" s="2273"/>
      <c r="J288" s="2243"/>
      <c r="K288" s="2243"/>
      <c r="L288" s="2243"/>
      <c r="M288" s="2243"/>
      <c r="N288" s="2243"/>
      <c r="O288" s="2243"/>
      <c r="P288" s="2243"/>
      <c r="Q288" s="2243"/>
      <c r="R288" s="2243"/>
      <c r="S288" s="2243"/>
      <c r="T288" s="2243"/>
      <c r="U288" s="2243"/>
      <c r="V288" s="2243"/>
      <c r="W288" s="2243"/>
      <c r="X288" s="2243"/>
      <c r="Y288" s="2243"/>
      <c r="Z288" s="2243"/>
      <c r="AA288" s="2243"/>
    </row>
    <row r="289" spans="1:29">
      <c r="A289" s="1591" t="s">
        <v>1891</v>
      </c>
      <c r="B289" s="1900"/>
      <c r="C289" s="1900"/>
      <c r="D289" s="1900"/>
      <c r="E289" s="1900"/>
      <c r="F289" s="2265"/>
      <c r="G289" s="2220"/>
      <c r="H289" s="2273"/>
      <c r="I289" s="2273"/>
      <c r="J289" s="2243"/>
      <c r="K289" s="2243"/>
      <c r="L289" s="2243"/>
      <c r="M289" s="2243"/>
      <c r="N289" s="2243"/>
      <c r="O289" s="2243"/>
      <c r="P289" s="2243"/>
      <c r="Q289" s="2243"/>
      <c r="R289" s="2243"/>
      <c r="S289" s="2243"/>
      <c r="T289" s="2243"/>
      <c r="U289" s="2243"/>
      <c r="V289" s="2243"/>
      <c r="W289" s="2243"/>
      <c r="X289" s="2243"/>
      <c r="Y289" s="2243"/>
      <c r="Z289" s="2243"/>
      <c r="AA289" s="2243"/>
    </row>
    <row r="290" spans="1:29">
      <c r="A290" s="1911" t="s">
        <v>2216</v>
      </c>
      <c r="B290" s="1912">
        <v>2005</v>
      </c>
      <c r="C290" s="1912">
        <v>2010</v>
      </c>
      <c r="D290" s="1912">
        <v>2011</v>
      </c>
      <c r="E290" s="1503">
        <v>2012</v>
      </c>
      <c r="F290" s="2220"/>
      <c r="G290" s="2273"/>
      <c r="H290" s="2276"/>
      <c r="I290" s="2243"/>
      <c r="J290" s="2277"/>
      <c r="K290" s="2277"/>
      <c r="L290" s="2277"/>
      <c r="M290" s="2277"/>
      <c r="N290" s="2243"/>
      <c r="O290" s="2258"/>
      <c r="P290" s="2259"/>
      <c r="Q290" s="2259"/>
      <c r="R290" s="2259"/>
      <c r="S290" s="2259"/>
      <c r="T290" s="2243"/>
      <c r="U290" s="2243"/>
      <c r="V290" s="2243"/>
      <c r="W290" s="2243"/>
      <c r="X290" s="2243"/>
      <c r="Y290" s="2243"/>
      <c r="Z290" s="2243"/>
    </row>
    <row r="291" spans="1:29">
      <c r="A291" s="1840" t="s">
        <v>2225</v>
      </c>
      <c r="B291" s="1913">
        <v>3505.6600000000003</v>
      </c>
      <c r="C291" s="1888">
        <v>5236.3379999999997</v>
      </c>
      <c r="D291" s="1888">
        <v>7338</v>
      </c>
      <c r="E291" s="1914">
        <v>6997</v>
      </c>
      <c r="F291" s="2220"/>
      <c r="G291" s="2273"/>
      <c r="H291" s="2278"/>
      <c r="I291" s="2243"/>
      <c r="J291" s="2260"/>
      <c r="K291" s="2260"/>
      <c r="L291" s="2260"/>
      <c r="M291" s="2259"/>
      <c r="N291" s="2243"/>
      <c r="O291" s="2258"/>
      <c r="P291" s="2260"/>
      <c r="Q291" s="2260"/>
      <c r="R291" s="2260"/>
      <c r="S291" s="2260"/>
      <c r="T291" s="2243"/>
      <c r="U291" s="2243"/>
      <c r="V291" s="2243"/>
      <c r="W291" s="2243"/>
      <c r="X291" s="2243"/>
      <c r="Y291" s="2243"/>
      <c r="Z291" s="2243"/>
    </row>
    <row r="292" spans="1:29">
      <c r="A292" s="1880" t="s">
        <v>2226</v>
      </c>
      <c r="B292" s="1913">
        <v>1.52E-2</v>
      </c>
      <c r="C292" s="1888">
        <v>1.7100000000000001E-2</v>
      </c>
      <c r="D292" s="1888">
        <v>0.02</v>
      </c>
      <c r="E292" s="1863">
        <v>1.6872999999999999E-2</v>
      </c>
      <c r="F292" s="2220"/>
      <c r="G292" s="2273"/>
      <c r="H292" s="2278"/>
      <c r="I292" s="2243"/>
      <c r="J292" s="2260"/>
      <c r="K292" s="2260"/>
      <c r="L292" s="2260"/>
      <c r="M292" s="2259"/>
      <c r="N292" s="2243"/>
      <c r="O292" s="2258"/>
      <c r="P292" s="2260"/>
      <c r="Q292" s="2260"/>
      <c r="R292" s="2260"/>
      <c r="S292" s="2260"/>
      <c r="T292" s="2243"/>
      <c r="U292" s="2243"/>
      <c r="V292" s="2243"/>
      <c r="W292" s="2243"/>
      <c r="X292" s="2243"/>
      <c r="Y292" s="2243"/>
      <c r="Z292" s="2243"/>
    </row>
    <row r="293" spans="1:29">
      <c r="A293" s="1840" t="s">
        <v>2227</v>
      </c>
      <c r="B293" s="1913">
        <v>69.940000000000012</v>
      </c>
      <c r="C293" s="1888">
        <v>79</v>
      </c>
      <c r="D293" s="1888">
        <v>96.85</v>
      </c>
      <c r="E293" s="1915">
        <v>78.296999999999997</v>
      </c>
      <c r="F293" s="2220"/>
      <c r="G293" s="2273"/>
      <c r="H293" s="2278"/>
      <c r="I293" s="2243"/>
      <c r="J293" s="2260"/>
      <c r="K293" s="2260"/>
      <c r="L293" s="2260"/>
      <c r="M293" s="2259"/>
      <c r="N293" s="2243"/>
      <c r="O293" s="2258"/>
      <c r="P293" s="2260"/>
      <c r="Q293" s="2260"/>
      <c r="R293" s="2260"/>
      <c r="S293" s="2260"/>
      <c r="T293" s="2243"/>
      <c r="U293" s="2243"/>
      <c r="V293" s="2243"/>
      <c r="W293" s="2243"/>
      <c r="X293" s="2243"/>
      <c r="Y293" s="2243"/>
      <c r="Z293" s="2243"/>
    </row>
    <row r="294" spans="1:29">
      <c r="A294" s="1670" t="s">
        <v>2228</v>
      </c>
      <c r="B294" s="1916">
        <v>18526.669999999998</v>
      </c>
      <c r="C294" s="1891">
        <v>4821.9399999999996</v>
      </c>
      <c r="D294" s="1891">
        <v>4273.79</v>
      </c>
      <c r="E294" s="1882" t="s">
        <v>1365</v>
      </c>
      <c r="F294" s="2243"/>
      <c r="G294" s="2243"/>
      <c r="H294" s="2243"/>
      <c r="I294" s="2243"/>
      <c r="J294" s="2243"/>
      <c r="K294" s="2260"/>
      <c r="L294" s="2260"/>
      <c r="M294" s="2259"/>
      <c r="N294" s="2243"/>
      <c r="O294" s="2258"/>
      <c r="P294" s="2260"/>
      <c r="Q294" s="2260"/>
      <c r="R294" s="2260"/>
      <c r="S294" s="2260"/>
      <c r="T294" s="2243"/>
      <c r="U294" s="2243"/>
      <c r="V294" s="2243"/>
      <c r="W294" s="2243"/>
      <c r="X294" s="2243"/>
      <c r="Y294" s="2243"/>
      <c r="Z294" s="2243"/>
    </row>
    <row r="295" spans="1:29">
      <c r="A295" s="1736" t="s">
        <v>2211</v>
      </c>
      <c r="B295" s="1904"/>
      <c r="C295" s="1904"/>
      <c r="D295" s="1904"/>
      <c r="E295" s="1904"/>
      <c r="G295" s="2243"/>
      <c r="H295" s="2243"/>
      <c r="I295" s="2259"/>
      <c r="J295" s="2243"/>
      <c r="K295" s="2260"/>
      <c r="L295" s="2260"/>
      <c r="M295" s="2260"/>
      <c r="N295" s="2259"/>
      <c r="O295" s="2243"/>
      <c r="P295" s="2258"/>
      <c r="Q295" s="2260"/>
      <c r="R295" s="2260"/>
      <c r="S295" s="2260"/>
      <c r="T295" s="2260"/>
      <c r="U295" s="2243"/>
      <c r="V295" s="2243"/>
      <c r="W295" s="2243"/>
      <c r="X295" s="2243"/>
      <c r="Y295" s="2243"/>
      <c r="Z295" s="2243"/>
      <c r="AA295" s="2243"/>
    </row>
    <row r="296" spans="1:29">
      <c r="B296" s="1747"/>
      <c r="C296" s="1747"/>
      <c r="D296" s="1747"/>
      <c r="E296" s="1747"/>
      <c r="G296" s="2243"/>
      <c r="H296" s="2243"/>
      <c r="I296" s="2259"/>
      <c r="J296" s="2243"/>
      <c r="K296" s="2260"/>
      <c r="L296" s="2260"/>
      <c r="M296" s="2260"/>
      <c r="N296" s="2259"/>
      <c r="O296" s="2243"/>
      <c r="P296" s="2258"/>
      <c r="Q296" s="2260"/>
      <c r="R296" s="2260"/>
      <c r="S296" s="2260"/>
      <c r="T296" s="2260"/>
      <c r="U296" s="2243"/>
      <c r="V296" s="2243"/>
      <c r="W296" s="2243"/>
      <c r="X296" s="2243"/>
      <c r="Y296" s="2243"/>
      <c r="Z296" s="2243"/>
      <c r="AA296" s="2243"/>
    </row>
    <row r="297" spans="1:29" ht="18.75">
      <c r="A297" s="1917" t="s">
        <v>884</v>
      </c>
      <c r="B297" s="1690"/>
      <c r="C297" s="1690"/>
      <c r="D297" s="1690"/>
      <c r="E297" s="1690"/>
      <c r="F297" s="2242"/>
      <c r="G297" s="2279"/>
      <c r="H297" s="2279"/>
      <c r="I297" s="2243"/>
      <c r="J297" s="2243"/>
      <c r="K297" s="2243"/>
      <c r="L297" s="2243"/>
      <c r="M297" s="2243"/>
      <c r="N297" s="2243"/>
      <c r="O297" s="2243"/>
      <c r="P297" s="2243"/>
      <c r="Q297" s="2243"/>
      <c r="R297" s="2243"/>
      <c r="S297" s="2243"/>
      <c r="T297" s="2243"/>
      <c r="U297" s="2243"/>
      <c r="V297" s="2243"/>
      <c r="W297" s="2243"/>
      <c r="X297" s="2243"/>
      <c r="Y297" s="2243"/>
      <c r="Z297" s="2243"/>
      <c r="AA297" s="2243"/>
    </row>
    <row r="298" spans="1:29" ht="168" customHeight="1">
      <c r="A298" s="2186" t="s">
        <v>2229</v>
      </c>
      <c r="B298" s="2186"/>
      <c r="C298" s="2186"/>
      <c r="D298" s="2186"/>
      <c r="E298" s="2186"/>
      <c r="F298" s="2280"/>
      <c r="H298" s="2243"/>
      <c r="I298" s="2243"/>
      <c r="J298" s="2243"/>
      <c r="K298" s="2243"/>
      <c r="L298" s="2243"/>
      <c r="M298" s="2243"/>
      <c r="N298" s="2243"/>
      <c r="O298" s="2243"/>
      <c r="P298" s="2243"/>
      <c r="Q298" s="2243"/>
      <c r="R298" s="2243"/>
      <c r="S298" s="2243"/>
      <c r="T298" s="2243"/>
      <c r="U298" s="2243"/>
      <c r="V298" s="2243"/>
      <c r="W298" s="2243"/>
      <c r="X298" s="2243"/>
      <c r="Y298" s="2243"/>
      <c r="Z298" s="2243"/>
      <c r="AA298" s="2243"/>
    </row>
    <row r="299" spans="1:29">
      <c r="A299" s="1918"/>
      <c r="B299" s="1805"/>
      <c r="C299" s="1805"/>
      <c r="D299" s="1805"/>
      <c r="E299" s="1805"/>
    </row>
    <row r="300" spans="1:29">
      <c r="A300" s="1919" t="s">
        <v>2230</v>
      </c>
      <c r="B300" s="1920"/>
      <c r="C300" s="1920"/>
      <c r="D300" s="1920"/>
      <c r="E300" s="1921"/>
    </row>
    <row r="301" spans="1:29">
      <c r="A301" s="1730" t="s">
        <v>2231</v>
      </c>
      <c r="B301" s="1922"/>
      <c r="C301" s="1922"/>
      <c r="D301" s="1922"/>
      <c r="E301" s="1922"/>
      <c r="AC301" s="2281"/>
    </row>
    <row r="302" spans="1:29">
      <c r="A302" s="1855" t="s">
        <v>297</v>
      </c>
      <c r="B302" s="1788">
        <v>2005</v>
      </c>
      <c r="C302" s="1923">
        <v>2010</v>
      </c>
      <c r="D302" s="1923">
        <v>2011</v>
      </c>
      <c r="E302" s="1503">
        <v>2012</v>
      </c>
    </row>
    <row r="303" spans="1:29">
      <c r="A303" s="1808" t="s">
        <v>0</v>
      </c>
      <c r="B303" s="1829">
        <v>770.03442327676009</v>
      </c>
      <c r="C303" s="1829">
        <v>999.3</v>
      </c>
      <c r="D303" s="1829">
        <v>1095.0288935388</v>
      </c>
      <c r="E303" s="1829">
        <v>1198.07530853812</v>
      </c>
    </row>
    <row r="304" spans="1:29">
      <c r="A304" s="1840" t="s">
        <v>2232</v>
      </c>
      <c r="B304" s="1924">
        <v>667.03442327676009</v>
      </c>
      <c r="C304" s="1924">
        <v>873</v>
      </c>
      <c r="D304" s="1924">
        <v>961.54389353880003</v>
      </c>
      <c r="E304" s="1924">
        <v>1059.2348619481199</v>
      </c>
    </row>
    <row r="305" spans="1:15">
      <c r="A305" s="1670" t="s">
        <v>2233</v>
      </c>
      <c r="B305" s="1925">
        <v>103</v>
      </c>
      <c r="C305" s="1925">
        <v>126.3</v>
      </c>
      <c r="D305" s="1925">
        <v>133.48499999999999</v>
      </c>
      <c r="E305" s="1925">
        <v>138.84044659</v>
      </c>
    </row>
    <row r="306" spans="1:15">
      <c r="A306" s="1918" t="s">
        <v>2234</v>
      </c>
      <c r="B306" s="1926"/>
      <c r="C306" s="1926"/>
      <c r="D306" s="1926"/>
      <c r="E306" s="1926"/>
    </row>
    <row r="307" spans="1:15">
      <c r="A307" s="1918"/>
      <c r="B307" s="1805"/>
      <c r="C307" s="1805"/>
      <c r="D307" s="1805"/>
      <c r="E307" s="1805"/>
      <c r="F307" s="2282"/>
    </row>
    <row r="308" spans="1:15">
      <c r="A308" s="1780" t="s">
        <v>2235</v>
      </c>
      <c r="B308" s="1927"/>
      <c r="C308" s="1927"/>
      <c r="D308" s="1927"/>
      <c r="E308" s="1927"/>
      <c r="F308" s="2283"/>
      <c r="G308" s="2243"/>
      <c r="H308" s="2243"/>
      <c r="I308" s="2243"/>
      <c r="J308" s="2243"/>
      <c r="K308" s="2243"/>
      <c r="L308" s="2243"/>
      <c r="M308" s="2243"/>
      <c r="N308" s="2243"/>
      <c r="O308" s="2243"/>
    </row>
    <row r="309" spans="1:15">
      <c r="A309" s="1730" t="s">
        <v>2231</v>
      </c>
      <c r="B309" s="1922"/>
      <c r="C309" s="1922"/>
      <c r="D309" s="1922"/>
      <c r="E309" s="1922"/>
      <c r="F309" s="2200"/>
      <c r="G309" s="2243"/>
      <c r="H309" s="2243"/>
      <c r="I309" s="2243"/>
      <c r="J309" s="2243"/>
      <c r="K309" s="2243"/>
      <c r="L309" s="2243"/>
      <c r="M309" s="2243"/>
      <c r="N309" s="2243"/>
      <c r="O309" s="2243"/>
    </row>
    <row r="310" spans="1:15">
      <c r="A310" s="1855" t="s">
        <v>2</v>
      </c>
      <c r="B310" s="1788">
        <v>2005</v>
      </c>
      <c r="C310" s="1788">
        <v>2010</v>
      </c>
      <c r="D310" s="1788">
        <v>2011</v>
      </c>
      <c r="E310" s="1503">
        <v>2012</v>
      </c>
      <c r="F310" s="2284"/>
      <c r="G310" s="2203"/>
      <c r="H310" s="2203"/>
      <c r="I310" s="2203"/>
      <c r="J310" s="2203"/>
      <c r="K310" s="2243"/>
      <c r="L310" s="2243"/>
      <c r="M310" s="2243"/>
      <c r="N310" s="2243"/>
    </row>
    <row r="311" spans="1:15">
      <c r="A311" s="1808" t="s">
        <v>0</v>
      </c>
      <c r="B311" s="1829">
        <v>148.30000000000001</v>
      </c>
      <c r="C311" s="1829">
        <v>246.6</v>
      </c>
      <c r="D311" s="1829">
        <v>243.05500000000001</v>
      </c>
      <c r="E311" s="1924">
        <v>265.38713859000001</v>
      </c>
      <c r="F311" s="2285"/>
      <c r="G311" s="2218"/>
      <c r="H311" s="2218"/>
      <c r="I311" s="2218"/>
      <c r="J311" s="2218"/>
      <c r="K311" s="2243"/>
      <c r="L311" s="2243"/>
      <c r="M311" s="2243"/>
      <c r="N311" s="2243"/>
    </row>
    <row r="312" spans="1:15">
      <c r="A312" s="1840" t="s">
        <v>1513</v>
      </c>
      <c r="B312" s="1924">
        <v>113.9</v>
      </c>
      <c r="C312" s="1924">
        <v>183.04</v>
      </c>
      <c r="D312" s="1924">
        <v>181</v>
      </c>
      <c r="E312" s="1924">
        <v>196.40700000000001</v>
      </c>
      <c r="F312" s="2220"/>
      <c r="G312" s="2208"/>
      <c r="H312" s="2208"/>
      <c r="I312" s="2208"/>
      <c r="J312" s="2208"/>
      <c r="K312" s="2243"/>
      <c r="L312" s="2243"/>
      <c r="M312" s="2243"/>
      <c r="N312" s="2243"/>
    </row>
    <row r="313" spans="1:15">
      <c r="A313" s="1840" t="s">
        <v>1514</v>
      </c>
      <c r="B313" s="1924">
        <v>33</v>
      </c>
      <c r="C313" s="1924">
        <v>54.75</v>
      </c>
      <c r="D313" s="1924">
        <v>52.28</v>
      </c>
      <c r="E313" s="1924">
        <v>55.9</v>
      </c>
      <c r="F313" s="2220"/>
      <c r="G313" s="2208"/>
      <c r="H313" s="2208"/>
      <c r="I313" s="2208"/>
      <c r="J313" s="2208"/>
      <c r="K313" s="2243"/>
      <c r="L313" s="2243"/>
      <c r="M313" s="2243"/>
      <c r="N313" s="2243"/>
    </row>
    <row r="314" spans="1:15">
      <c r="A314" s="1670" t="s">
        <v>18</v>
      </c>
      <c r="B314" s="1925">
        <v>1.4</v>
      </c>
      <c r="C314" s="1925">
        <v>8.7530000000000001</v>
      </c>
      <c r="D314" s="1925">
        <v>9.7750000000000004</v>
      </c>
      <c r="E314" s="1925">
        <v>13.080138590000001</v>
      </c>
      <c r="F314" s="2220"/>
      <c r="G314" s="2208"/>
      <c r="H314" s="2208"/>
      <c r="I314" s="2208"/>
      <c r="J314" s="2208"/>
      <c r="K314" s="2243"/>
      <c r="L314" s="2243"/>
      <c r="M314" s="2243"/>
      <c r="N314" s="2243"/>
    </row>
    <row r="315" spans="1:15">
      <c r="A315" s="1918" t="s">
        <v>2236</v>
      </c>
      <c r="B315" s="1926"/>
      <c r="C315" s="1926"/>
      <c r="D315" s="1926"/>
      <c r="E315" s="1926"/>
      <c r="F315" s="2286"/>
      <c r="G315" s="2243"/>
      <c r="H315" s="2243"/>
      <c r="I315" s="2243"/>
      <c r="J315" s="2243"/>
    </row>
    <row r="316" spans="1:15">
      <c r="F316" s="2217"/>
      <c r="G316" s="2243"/>
      <c r="H316" s="2243"/>
      <c r="I316" s="2243"/>
      <c r="J316" s="2243"/>
    </row>
    <row r="317" spans="1:15">
      <c r="A317" s="1541" t="s">
        <v>2237</v>
      </c>
      <c r="B317" s="1694"/>
      <c r="C317" s="1694"/>
      <c r="D317" s="1694"/>
      <c r="E317" s="1851"/>
    </row>
    <row r="318" spans="1:15">
      <c r="A318" s="1730" t="s">
        <v>2231</v>
      </c>
      <c r="B318" s="1928"/>
      <c r="C318" s="1928"/>
      <c r="D318" s="1928"/>
      <c r="E318" s="1928"/>
    </row>
    <row r="319" spans="1:15">
      <c r="A319" s="1855" t="s">
        <v>2</v>
      </c>
      <c r="B319" s="1788">
        <v>2005</v>
      </c>
      <c r="C319" s="1788">
        <v>2010</v>
      </c>
      <c r="D319" s="1788">
        <v>2011</v>
      </c>
      <c r="E319" s="1503">
        <v>2012</v>
      </c>
    </row>
    <row r="320" spans="1:15">
      <c r="A320" s="1808" t="s">
        <v>0</v>
      </c>
      <c r="B320" s="1829">
        <v>103</v>
      </c>
      <c r="C320" s="1829">
        <v>126.3</v>
      </c>
      <c r="D320" s="1829">
        <v>133.48499999999999</v>
      </c>
      <c r="E320" s="1756">
        <v>138.84044659</v>
      </c>
    </row>
    <row r="321" spans="1:28">
      <c r="A321" s="1840" t="s">
        <v>1513</v>
      </c>
      <c r="B321" s="1924">
        <v>69.7</v>
      </c>
      <c r="C321" s="1924">
        <v>65.53</v>
      </c>
      <c r="D321" s="1924">
        <v>72.956999999999994</v>
      </c>
      <c r="E321" s="1924">
        <v>75.433000000000007</v>
      </c>
      <c r="AB321" s="2287"/>
    </row>
    <row r="322" spans="1:28">
      <c r="A322" s="1840" t="s">
        <v>1514</v>
      </c>
      <c r="B322" s="1924">
        <v>31.9</v>
      </c>
      <c r="C322" s="1924">
        <v>52.012999999999998</v>
      </c>
      <c r="D322" s="1924">
        <v>51.491</v>
      </c>
      <c r="E322" s="1924">
        <v>54.8</v>
      </c>
    </row>
    <row r="323" spans="1:28" ht="16.5" customHeight="1">
      <c r="A323" s="1670" t="s">
        <v>18</v>
      </c>
      <c r="B323" s="1925">
        <v>1.4</v>
      </c>
      <c r="C323" s="1925">
        <v>8.7530000000000001</v>
      </c>
      <c r="D323" s="1925">
        <v>9.0370000000000008</v>
      </c>
      <c r="E323" s="1925">
        <v>8.6074465900000003</v>
      </c>
    </row>
    <row r="324" spans="1:28" ht="16.5" customHeight="1">
      <c r="A324" s="1918" t="s">
        <v>2236</v>
      </c>
      <c r="B324" s="1929"/>
      <c r="C324" s="1929"/>
      <c r="D324" s="1929"/>
      <c r="E324" s="1929"/>
    </row>
    <row r="325" spans="1:28" ht="16.5" customHeight="1">
      <c r="A325" s="1918"/>
      <c r="B325" s="1929"/>
      <c r="C325" s="1805"/>
      <c r="D325" s="1805"/>
      <c r="E325" s="1805"/>
      <c r="F325" s="2282"/>
    </row>
    <row r="326" spans="1:28" ht="16.5" customHeight="1">
      <c r="A326" s="1930" t="s">
        <v>2238</v>
      </c>
      <c r="F326" s="2217"/>
      <c r="G326" s="2243"/>
    </row>
    <row r="327" spans="1:28" ht="16.5" customHeight="1">
      <c r="A327" s="1730" t="s">
        <v>2231</v>
      </c>
      <c r="F327" s="2217"/>
      <c r="G327" s="2243"/>
    </row>
    <row r="328" spans="1:28" ht="16.5" customHeight="1">
      <c r="A328" s="1855" t="s">
        <v>2</v>
      </c>
      <c r="B328" s="1788">
        <v>2005</v>
      </c>
      <c r="C328" s="1788">
        <v>2010</v>
      </c>
      <c r="D328" s="1788">
        <v>2011</v>
      </c>
      <c r="E328" s="1503">
        <v>2012</v>
      </c>
      <c r="F328" s="2243"/>
    </row>
    <row r="329" spans="1:28" ht="16.5" customHeight="1">
      <c r="A329" s="1808" t="s">
        <v>0</v>
      </c>
      <c r="B329" s="1931" t="s">
        <v>2239</v>
      </c>
      <c r="C329" s="1932">
        <v>442.46</v>
      </c>
      <c r="D329" s="1932">
        <v>431.42899999999997</v>
      </c>
      <c r="E329" s="1933">
        <v>405.22</v>
      </c>
      <c r="F329" s="2243"/>
    </row>
    <row r="330" spans="1:28" ht="16.5" customHeight="1">
      <c r="A330" s="1840" t="s">
        <v>1562</v>
      </c>
      <c r="B330" s="1811" t="s">
        <v>2240</v>
      </c>
      <c r="C330" s="1833">
        <v>360.2</v>
      </c>
      <c r="D330" s="1833">
        <v>360.2</v>
      </c>
      <c r="E330" s="1934">
        <v>328.58</v>
      </c>
      <c r="F330" s="2243"/>
    </row>
    <row r="331" spans="1:28" ht="16.5" customHeight="1">
      <c r="A331" s="1840" t="s">
        <v>1514</v>
      </c>
      <c r="B331" s="1811" t="s">
        <v>2241</v>
      </c>
      <c r="C331" s="1833">
        <v>70.900000000000006</v>
      </c>
      <c r="D331" s="1833">
        <v>59.8</v>
      </c>
      <c r="E331" s="1934">
        <v>65.3</v>
      </c>
      <c r="F331" s="2243"/>
    </row>
    <row r="332" spans="1:28" ht="16.5" customHeight="1">
      <c r="A332" s="1670" t="s">
        <v>18</v>
      </c>
      <c r="B332" s="1822" t="s">
        <v>2242</v>
      </c>
      <c r="C332" s="1836">
        <v>11.4</v>
      </c>
      <c r="D332" s="1836">
        <v>11.34</v>
      </c>
      <c r="E332" s="1935">
        <v>11.34</v>
      </c>
      <c r="F332" s="2243"/>
    </row>
    <row r="333" spans="1:28" ht="16.5" customHeight="1">
      <c r="A333" s="1936" t="s">
        <v>2236</v>
      </c>
      <c r="B333" s="1847"/>
      <c r="E333" s="1747"/>
      <c r="F333" s="2243"/>
      <c r="G333" s="2243"/>
    </row>
    <row r="334" spans="1:28" ht="16.5" customHeight="1">
      <c r="E334" s="1747"/>
      <c r="G334" s="2243"/>
    </row>
    <row r="335" spans="1:28" ht="16.5" customHeight="1">
      <c r="A335" s="1824" t="s">
        <v>2243</v>
      </c>
      <c r="E335" s="1747"/>
      <c r="F335" s="2219"/>
      <c r="G335" s="2217"/>
      <c r="H335" s="2217"/>
      <c r="I335" s="2217"/>
      <c r="J335" s="2243"/>
    </row>
    <row r="336" spans="1:28" ht="16.5" customHeight="1">
      <c r="A336" s="1730" t="s">
        <v>2231</v>
      </c>
      <c r="E336" s="1747"/>
      <c r="F336" s="2200"/>
      <c r="G336" s="2217"/>
      <c r="H336" s="2217"/>
      <c r="I336" s="2217"/>
      <c r="J336" s="2243"/>
    </row>
    <row r="337" spans="1:11" ht="16.5" customHeight="1">
      <c r="A337" s="1855" t="s">
        <v>2</v>
      </c>
      <c r="B337" s="1788">
        <v>2005</v>
      </c>
      <c r="C337" s="1788">
        <v>2010</v>
      </c>
      <c r="D337" s="1788">
        <v>2011</v>
      </c>
      <c r="E337" s="1503">
        <v>2012</v>
      </c>
      <c r="F337" s="2284"/>
      <c r="G337" s="2203"/>
      <c r="H337" s="2203"/>
      <c r="I337" s="2203"/>
      <c r="J337" s="2203"/>
    </row>
    <row r="338" spans="1:11" ht="16.5" customHeight="1">
      <c r="A338" s="1808" t="s">
        <v>0</v>
      </c>
      <c r="B338" s="1937">
        <v>134.39099999999999</v>
      </c>
      <c r="C338" s="1938">
        <v>419.87700000000001</v>
      </c>
      <c r="D338" s="1938">
        <v>414.40699999999998</v>
      </c>
      <c r="E338" s="1938">
        <v>404.62699999999995</v>
      </c>
      <c r="F338" s="2285"/>
      <c r="G338" s="2288"/>
      <c r="H338" s="2288"/>
      <c r="I338" s="2289"/>
      <c r="J338" s="2289"/>
    </row>
    <row r="339" spans="1:11" ht="16.5" customHeight="1">
      <c r="A339" s="1840" t="s">
        <v>1562</v>
      </c>
      <c r="B339" s="1939">
        <v>95.872</v>
      </c>
      <c r="C339" s="1940">
        <v>343.83</v>
      </c>
      <c r="D339" s="1940">
        <v>343.83</v>
      </c>
      <c r="E339" s="1940">
        <v>328.58</v>
      </c>
      <c r="F339" s="2220"/>
      <c r="G339" s="2212"/>
      <c r="H339" s="2212"/>
      <c r="I339" s="2290"/>
      <c r="J339" s="2290"/>
    </row>
    <row r="340" spans="1:11" ht="16.5" customHeight="1">
      <c r="A340" s="1840" t="s">
        <v>1514</v>
      </c>
      <c r="B340" s="1939">
        <v>29.210999999999999</v>
      </c>
      <c r="C340" s="1940">
        <v>65</v>
      </c>
      <c r="D340" s="1940">
        <v>59.5</v>
      </c>
      <c r="E340" s="1940">
        <v>64.97</v>
      </c>
      <c r="F340" s="2220"/>
      <c r="G340" s="2212"/>
      <c r="H340" s="2212"/>
      <c r="I340" s="2290"/>
      <c r="J340" s="2290"/>
    </row>
    <row r="341" spans="1:11" ht="16.5" customHeight="1">
      <c r="A341" s="1670" t="s">
        <v>18</v>
      </c>
      <c r="B341" s="1941">
        <v>9.3079999999999998</v>
      </c>
      <c r="C341" s="1942">
        <v>11.08</v>
      </c>
      <c r="D341" s="1942">
        <v>11.077</v>
      </c>
      <c r="E341" s="1942">
        <v>11.077</v>
      </c>
      <c r="F341" s="2220"/>
      <c r="G341" s="2212"/>
      <c r="H341" s="2212"/>
      <c r="I341" s="2290"/>
      <c r="J341" s="2290"/>
    </row>
    <row r="342" spans="1:11" ht="16.5" customHeight="1">
      <c r="A342" s="1936" t="s">
        <v>2236</v>
      </c>
      <c r="E342" s="1747"/>
      <c r="F342" s="2291"/>
      <c r="G342" s="2217"/>
      <c r="H342" s="2217"/>
      <c r="I342" s="2217"/>
      <c r="J342" s="2243"/>
      <c r="K342" s="2243"/>
    </row>
    <row r="343" spans="1:11" ht="16.5" customHeight="1">
      <c r="A343" s="1924"/>
      <c r="B343" s="1924"/>
      <c r="C343" s="1924"/>
      <c r="D343" s="1924"/>
      <c r="E343" s="1747"/>
    </row>
    <row r="344" spans="1:11" ht="16.5" customHeight="1">
      <c r="A344" s="1824" t="s">
        <v>2244</v>
      </c>
      <c r="E344" s="1747"/>
    </row>
    <row r="345" spans="1:11" ht="16.5" customHeight="1">
      <c r="A345" s="1730" t="s">
        <v>2231</v>
      </c>
      <c r="E345" s="1747"/>
    </row>
    <row r="346" spans="1:11" ht="16.5" customHeight="1">
      <c r="A346" s="1855" t="s">
        <v>2</v>
      </c>
      <c r="B346" s="1788">
        <v>2005</v>
      </c>
      <c r="C346" s="1788">
        <v>2010</v>
      </c>
      <c r="D346" s="1788">
        <v>2011</v>
      </c>
      <c r="E346" s="1503">
        <v>2012</v>
      </c>
    </row>
    <row r="347" spans="1:11" ht="16.5" customHeight="1">
      <c r="A347" s="1808" t="s">
        <v>0</v>
      </c>
      <c r="B347" s="1943" t="s">
        <v>2245</v>
      </c>
      <c r="C347" s="1938">
        <v>22.583000000000002</v>
      </c>
      <c r="D347" s="1938">
        <v>17.021999999999998</v>
      </c>
      <c r="E347" s="1938">
        <v>0.59150000000000003</v>
      </c>
    </row>
    <row r="348" spans="1:11" ht="16.5" customHeight="1">
      <c r="A348" s="1840" t="s">
        <v>1562</v>
      </c>
      <c r="B348" s="1939" t="s">
        <v>1365</v>
      </c>
      <c r="C348" s="1940">
        <v>16.43</v>
      </c>
      <c r="D348" s="1940">
        <v>16.43</v>
      </c>
      <c r="E348" s="1940">
        <v>0</v>
      </c>
    </row>
    <row r="349" spans="1:11" ht="16.5" customHeight="1">
      <c r="A349" s="1840" t="s">
        <v>1514</v>
      </c>
      <c r="B349" s="1939" t="s">
        <v>2246</v>
      </c>
      <c r="C349" s="1940">
        <v>5.89</v>
      </c>
      <c r="D349" s="1940">
        <v>0.32900000000000001</v>
      </c>
      <c r="E349" s="1940">
        <v>0.32850000000000001</v>
      </c>
    </row>
    <row r="350" spans="1:11" ht="16.5" customHeight="1">
      <c r="A350" s="1670" t="s">
        <v>18</v>
      </c>
      <c r="B350" s="1941" t="s">
        <v>2247</v>
      </c>
      <c r="C350" s="1942">
        <v>0.26300000000000001</v>
      </c>
      <c r="D350" s="1942">
        <v>0.26300000000000001</v>
      </c>
      <c r="E350" s="1942">
        <v>0.26300000000000001</v>
      </c>
    </row>
    <row r="351" spans="1:11" ht="16.5" customHeight="1">
      <c r="A351" s="1936" t="s">
        <v>2236</v>
      </c>
      <c r="F351" s="2221"/>
    </row>
    <row r="352" spans="1:11" ht="16.5" customHeight="1">
      <c r="A352" s="1918"/>
      <c r="B352" s="1944"/>
      <c r="C352" s="1805"/>
      <c r="D352" s="1805"/>
      <c r="E352" s="1805"/>
      <c r="F352" s="2214"/>
    </row>
    <row r="353" spans="1:35">
      <c r="A353" s="1945"/>
      <c r="B353" s="1690"/>
      <c r="C353" s="1690"/>
      <c r="D353" s="1690"/>
      <c r="E353" s="1690"/>
      <c r="F353" s="2243"/>
      <c r="I353" s="2243"/>
      <c r="J353" s="2243"/>
      <c r="K353" s="2243"/>
      <c r="L353" s="2243"/>
      <c r="M353" s="2243"/>
      <c r="N353" s="2243"/>
    </row>
    <row r="354" spans="1:35" ht="18.75">
      <c r="A354" s="1946" t="s">
        <v>885</v>
      </c>
      <c r="F354" s="2243"/>
    </row>
    <row r="355" spans="1:35" ht="133.5" customHeight="1">
      <c r="A355" s="2189" t="s">
        <v>2248</v>
      </c>
      <c r="B355" s="2189"/>
      <c r="C355" s="2189"/>
      <c r="D355" s="2189"/>
      <c r="E355" s="2189"/>
      <c r="F355" s="2243"/>
      <c r="G355" s="2243"/>
      <c r="H355" s="2243"/>
      <c r="I355" s="2243"/>
      <c r="J355" s="2243"/>
      <c r="K355" s="2243"/>
    </row>
    <row r="356" spans="1:35">
      <c r="A356" s="1688"/>
      <c r="B356" s="1690"/>
      <c r="C356" s="1690"/>
      <c r="D356" s="1690"/>
      <c r="E356" s="1690"/>
      <c r="G356" s="2243"/>
      <c r="H356" s="2243"/>
      <c r="I356" s="2243"/>
      <c r="J356" s="2243"/>
      <c r="K356" s="2243"/>
    </row>
    <row r="357" spans="1:35" s="1948" customFormat="1">
      <c r="A357" s="1501" t="s">
        <v>2249</v>
      </c>
      <c r="B357" s="1947"/>
      <c r="C357" s="1947"/>
      <c r="D357" s="1947"/>
      <c r="E357" s="1947"/>
      <c r="F357" s="2225"/>
      <c r="G357" s="2196"/>
      <c r="H357" s="2197"/>
      <c r="I357" s="2198"/>
      <c r="J357" s="2197"/>
      <c r="K357" s="2197"/>
      <c r="L357" s="2292"/>
      <c r="M357" s="2292"/>
      <c r="N357" s="2292"/>
      <c r="O357" s="2292"/>
      <c r="P357" s="2292"/>
      <c r="Q357" s="2292"/>
      <c r="R357" s="2292"/>
      <c r="S357" s="2292"/>
      <c r="T357" s="2292"/>
      <c r="U357" s="2292"/>
      <c r="V357" s="2292"/>
      <c r="W357" s="2292"/>
      <c r="X357" s="2292"/>
      <c r="Y357" s="2292"/>
      <c r="Z357" s="2292"/>
      <c r="AA357" s="2292"/>
      <c r="AB357" s="2292"/>
      <c r="AC357" s="2292"/>
      <c r="AD357" s="2292"/>
      <c r="AE357" s="2292"/>
      <c r="AF357" s="2292"/>
      <c r="AG357" s="2292"/>
      <c r="AH357" s="2292"/>
      <c r="AI357" s="2292"/>
    </row>
    <row r="358" spans="1:35" s="1948" customFormat="1">
      <c r="A358" s="1730" t="s">
        <v>1891</v>
      </c>
      <c r="B358" s="1928"/>
      <c r="C358" s="1928"/>
      <c r="D358" s="1928"/>
      <c r="E358" s="1928"/>
      <c r="F358" s="2225"/>
      <c r="G358" s="2200"/>
      <c r="H358" s="2293"/>
      <c r="I358" s="2293"/>
      <c r="J358" s="2293"/>
      <c r="K358" s="2293"/>
      <c r="L358" s="2292"/>
      <c r="M358" s="2292"/>
      <c r="N358" s="2292"/>
      <c r="O358" s="2292"/>
      <c r="P358" s="2292"/>
      <c r="Q358" s="2292"/>
      <c r="R358" s="2292"/>
      <c r="S358" s="2292"/>
      <c r="T358" s="2292"/>
      <c r="U358" s="2292"/>
      <c r="V358" s="2292"/>
      <c r="W358" s="2292"/>
      <c r="X358" s="2292"/>
      <c r="Y358" s="2292"/>
      <c r="Z358" s="2292"/>
      <c r="AA358" s="2292"/>
      <c r="AB358" s="2292"/>
      <c r="AC358" s="2292"/>
      <c r="AD358" s="2292"/>
      <c r="AE358" s="2292"/>
      <c r="AF358" s="2292"/>
      <c r="AG358" s="2292"/>
      <c r="AH358" s="2292"/>
      <c r="AI358" s="2292"/>
    </row>
    <row r="359" spans="1:35" s="1948" customFormat="1">
      <c r="A359" s="1855" t="s">
        <v>2202</v>
      </c>
      <c r="B359" s="1463" t="s">
        <v>0</v>
      </c>
      <c r="C359" s="1463" t="s">
        <v>1513</v>
      </c>
      <c r="D359" s="1463" t="s">
        <v>1514</v>
      </c>
      <c r="E359" s="1463" t="s">
        <v>18</v>
      </c>
      <c r="F359" s="2225"/>
      <c r="G359" s="2284"/>
      <c r="H359" s="2204"/>
      <c r="I359" s="2204"/>
      <c r="J359" s="2204"/>
      <c r="K359" s="2204"/>
      <c r="L359" s="2292"/>
      <c r="M359" s="2292"/>
      <c r="N359" s="2292"/>
      <c r="O359" s="2292"/>
      <c r="P359" s="2292"/>
      <c r="Q359" s="2292"/>
      <c r="R359" s="2292"/>
      <c r="S359" s="2292"/>
      <c r="T359" s="2292"/>
      <c r="U359" s="2292"/>
      <c r="V359" s="2292"/>
      <c r="W359" s="2292"/>
      <c r="X359" s="2292"/>
      <c r="Y359" s="2292"/>
      <c r="Z359" s="2292"/>
      <c r="AA359" s="2292"/>
      <c r="AB359" s="2292"/>
      <c r="AC359" s="2292"/>
      <c r="AD359" s="2292"/>
      <c r="AE359" s="2292"/>
      <c r="AF359" s="2292"/>
      <c r="AG359" s="2292"/>
      <c r="AH359" s="2292"/>
      <c r="AI359" s="2292"/>
    </row>
    <row r="360" spans="1:35" s="1948" customFormat="1">
      <c r="A360" s="1949" t="s">
        <v>0</v>
      </c>
      <c r="B360" s="1950">
        <v>12765163</v>
      </c>
      <c r="C360" s="1950">
        <v>8527782</v>
      </c>
      <c r="D360" s="1950">
        <v>2771098</v>
      </c>
      <c r="E360" s="1950">
        <v>1466283</v>
      </c>
      <c r="F360" s="2225"/>
      <c r="G360" s="2294"/>
      <c r="H360" s="2295"/>
      <c r="I360" s="2296"/>
      <c r="J360" s="2296"/>
      <c r="K360" s="2296"/>
      <c r="L360" s="2292"/>
      <c r="M360" s="2292"/>
      <c r="N360" s="2292"/>
      <c r="O360" s="2292"/>
      <c r="P360" s="2292"/>
      <c r="Q360" s="2292"/>
      <c r="R360" s="2292"/>
      <c r="S360" s="2292"/>
      <c r="T360" s="2292"/>
      <c r="U360" s="2292"/>
      <c r="V360" s="2292"/>
      <c r="W360" s="2292"/>
      <c r="X360" s="2292"/>
      <c r="Y360" s="2292"/>
      <c r="Z360" s="2292"/>
      <c r="AA360" s="2292"/>
      <c r="AB360" s="2292"/>
      <c r="AC360" s="2292"/>
      <c r="AD360" s="2292"/>
      <c r="AE360" s="2292"/>
      <c r="AF360" s="2292"/>
      <c r="AG360" s="2292"/>
      <c r="AH360" s="2292"/>
      <c r="AI360" s="2292"/>
    </row>
    <row r="361" spans="1:35" s="1948" customFormat="1">
      <c r="A361" s="1949" t="s">
        <v>1120</v>
      </c>
      <c r="B361" s="1444">
        <v>34973</v>
      </c>
      <c r="C361" s="1427">
        <v>23364</v>
      </c>
      <c r="D361" s="1427">
        <v>7592</v>
      </c>
      <c r="E361" s="1427">
        <v>4017</v>
      </c>
      <c r="F361" s="2225"/>
      <c r="G361" s="2294"/>
      <c r="H361" s="2297"/>
      <c r="I361" s="2218"/>
      <c r="J361" s="2218"/>
      <c r="K361" s="2218"/>
      <c r="L361" s="2292"/>
      <c r="M361" s="2292"/>
      <c r="N361" s="2292"/>
      <c r="O361" s="2292"/>
      <c r="P361" s="2292"/>
      <c r="Q361" s="2292"/>
      <c r="R361" s="2292"/>
      <c r="S361" s="2292"/>
      <c r="T361" s="2292"/>
      <c r="U361" s="2292"/>
      <c r="V361" s="2292"/>
      <c r="W361" s="2292"/>
      <c r="X361" s="2292"/>
      <c r="Y361" s="2292"/>
      <c r="Z361" s="2292"/>
      <c r="AA361" s="2292"/>
      <c r="AB361" s="2292"/>
      <c r="AC361" s="2292"/>
      <c r="AD361" s="2292"/>
      <c r="AE361" s="2292"/>
      <c r="AF361" s="2292"/>
      <c r="AG361" s="2292"/>
      <c r="AH361" s="2292"/>
      <c r="AI361" s="2292"/>
    </row>
    <row r="362" spans="1:35" s="1948" customFormat="1">
      <c r="A362" s="1951" t="s">
        <v>2250</v>
      </c>
      <c r="B362" s="1444">
        <v>9628309</v>
      </c>
      <c r="C362" s="1427">
        <v>6694919</v>
      </c>
      <c r="D362" s="1427">
        <v>1881040</v>
      </c>
      <c r="E362" s="1427">
        <v>1052350</v>
      </c>
      <c r="F362" s="2225"/>
      <c r="G362" s="2298"/>
      <c r="H362" s="2297"/>
      <c r="I362" s="2208"/>
      <c r="J362" s="2208"/>
      <c r="K362" s="2208"/>
      <c r="L362" s="2292"/>
      <c r="M362" s="2292"/>
      <c r="N362" s="2292"/>
      <c r="O362" s="2292"/>
      <c r="P362" s="2292"/>
      <c r="Q362" s="2292"/>
      <c r="R362" s="2292"/>
      <c r="S362" s="2292"/>
      <c r="T362" s="2292"/>
      <c r="U362" s="2292"/>
      <c r="V362" s="2292"/>
      <c r="W362" s="2292"/>
      <c r="X362" s="2292"/>
      <c r="Y362" s="2292"/>
      <c r="Z362" s="2292"/>
      <c r="AA362" s="2292"/>
      <c r="AB362" s="2292"/>
      <c r="AC362" s="2292"/>
      <c r="AD362" s="2292"/>
      <c r="AE362" s="2292"/>
      <c r="AF362" s="2292"/>
      <c r="AG362" s="2292"/>
      <c r="AH362" s="2292"/>
      <c r="AI362" s="2292"/>
    </row>
    <row r="363" spans="1:35" s="1948" customFormat="1">
      <c r="A363" s="1951" t="s">
        <v>2251</v>
      </c>
      <c r="B363" s="1444">
        <v>804173</v>
      </c>
      <c r="C363" s="1427">
        <v>450210</v>
      </c>
      <c r="D363" s="1427">
        <v>201523</v>
      </c>
      <c r="E363" s="1427">
        <v>152440</v>
      </c>
      <c r="F363" s="2225"/>
      <c r="G363" s="2298"/>
      <c r="H363" s="2297"/>
      <c r="I363" s="2208"/>
      <c r="J363" s="2208"/>
      <c r="K363" s="2208"/>
      <c r="L363" s="2292"/>
      <c r="M363" s="2292"/>
      <c r="N363" s="2292"/>
      <c r="O363" s="2292"/>
      <c r="P363" s="2292"/>
      <c r="Q363" s="2292"/>
      <c r="R363" s="2292"/>
      <c r="S363" s="2292"/>
      <c r="T363" s="2292"/>
      <c r="U363" s="2292"/>
      <c r="V363" s="2292"/>
      <c r="W363" s="2292"/>
      <c r="X363" s="2292"/>
      <c r="Y363" s="2292"/>
      <c r="Z363" s="2292"/>
      <c r="AA363" s="2292"/>
      <c r="AB363" s="2292"/>
      <c r="AC363" s="2292"/>
      <c r="AD363" s="2292"/>
      <c r="AE363" s="2292"/>
      <c r="AF363" s="2292"/>
      <c r="AG363" s="2292"/>
      <c r="AH363" s="2292"/>
      <c r="AI363" s="2292"/>
    </row>
    <row r="364" spans="1:35" s="1948" customFormat="1">
      <c r="A364" s="1951" t="s">
        <v>2252</v>
      </c>
      <c r="B364" s="1444">
        <v>898258</v>
      </c>
      <c r="C364" s="1427">
        <v>345305</v>
      </c>
      <c r="D364" s="1427">
        <v>383236</v>
      </c>
      <c r="E364" s="1427">
        <v>169717</v>
      </c>
      <c r="F364" s="2299"/>
      <c r="G364" s="2298"/>
      <c r="H364" s="2297"/>
      <c r="I364" s="2208"/>
      <c r="J364" s="2208"/>
      <c r="K364" s="2208"/>
      <c r="L364" s="2292"/>
      <c r="M364" s="2292"/>
      <c r="N364" s="2292"/>
      <c r="O364" s="2292"/>
      <c r="P364" s="2292"/>
      <c r="Q364" s="2292"/>
      <c r="R364" s="2292"/>
      <c r="S364" s="2292"/>
      <c r="T364" s="2292"/>
      <c r="U364" s="2292"/>
      <c r="V364" s="2292"/>
      <c r="W364" s="2292"/>
      <c r="X364" s="2292"/>
      <c r="Y364" s="2292"/>
      <c r="Z364" s="2292"/>
      <c r="AA364" s="2292"/>
      <c r="AB364" s="2292"/>
      <c r="AC364" s="2292"/>
      <c r="AD364" s="2292"/>
      <c r="AE364" s="2292"/>
      <c r="AF364" s="2292"/>
      <c r="AG364" s="2292"/>
      <c r="AH364" s="2292"/>
      <c r="AI364" s="2292"/>
    </row>
    <row r="365" spans="1:35" s="1948" customFormat="1">
      <c r="A365" s="1951" t="s">
        <v>2253</v>
      </c>
      <c r="B365" s="1444">
        <v>1272668</v>
      </c>
      <c r="C365" s="1427">
        <v>892895</v>
      </c>
      <c r="D365" s="1427">
        <v>293042</v>
      </c>
      <c r="E365" s="1427">
        <v>86731</v>
      </c>
      <c r="F365" s="2225"/>
      <c r="G365" s="2298"/>
      <c r="H365" s="2297"/>
      <c r="I365" s="2208"/>
      <c r="J365" s="2208"/>
      <c r="K365" s="2208"/>
      <c r="L365" s="2292"/>
      <c r="M365" s="2292"/>
      <c r="N365" s="2292"/>
      <c r="O365" s="2292"/>
      <c r="P365" s="2292"/>
      <c r="Q365" s="2292"/>
      <c r="R365" s="2292"/>
      <c r="S365" s="2292"/>
      <c r="T365" s="2292"/>
      <c r="U365" s="2292"/>
      <c r="V365" s="2292"/>
      <c r="W365" s="2292"/>
      <c r="X365" s="2292"/>
      <c r="Y365" s="2292"/>
      <c r="Z365" s="2292"/>
      <c r="AA365" s="2292"/>
      <c r="AB365" s="2292"/>
      <c r="AC365" s="2292"/>
      <c r="AD365" s="2292"/>
      <c r="AE365" s="2292"/>
      <c r="AF365" s="2292"/>
      <c r="AG365" s="2292"/>
      <c r="AH365" s="2292"/>
      <c r="AI365" s="2292"/>
    </row>
    <row r="366" spans="1:35" s="1948" customFormat="1">
      <c r="A366" s="1951" t="s">
        <v>2254</v>
      </c>
      <c r="B366" s="1952">
        <v>161755</v>
      </c>
      <c r="C366" s="1453">
        <v>144453</v>
      </c>
      <c r="D366" s="1453">
        <v>12257</v>
      </c>
      <c r="E366" s="1453">
        <v>5045</v>
      </c>
      <c r="F366" s="2225"/>
      <c r="G366" s="2298"/>
      <c r="H366" s="2300"/>
      <c r="I366" s="2208"/>
      <c r="J366" s="2208"/>
      <c r="K366" s="2208"/>
      <c r="L366" s="2292"/>
      <c r="M366" s="2292"/>
      <c r="N366" s="2292"/>
      <c r="O366" s="2292"/>
      <c r="P366" s="2292"/>
      <c r="Q366" s="2292"/>
      <c r="R366" s="2292"/>
      <c r="S366" s="2292"/>
      <c r="T366" s="2292"/>
      <c r="U366" s="2292"/>
      <c r="V366" s="2292"/>
      <c r="W366" s="2292"/>
      <c r="X366" s="2292"/>
      <c r="Y366" s="2292"/>
      <c r="Z366" s="2292"/>
      <c r="AA366" s="2292"/>
      <c r="AB366" s="2292"/>
      <c r="AC366" s="2292"/>
      <c r="AD366" s="2292"/>
      <c r="AE366" s="2292"/>
      <c r="AF366" s="2292"/>
      <c r="AG366" s="2292"/>
      <c r="AH366" s="2292"/>
      <c r="AI366" s="2292"/>
    </row>
    <row r="367" spans="1:35" s="1948" customFormat="1">
      <c r="A367" s="1736" t="s">
        <v>2255</v>
      </c>
      <c r="B367" s="1688"/>
      <c r="C367" s="1471"/>
      <c r="D367" s="1471"/>
      <c r="E367" s="1690"/>
      <c r="F367" s="2225"/>
      <c r="G367" s="2213"/>
      <c r="H367" s="2215"/>
      <c r="I367" s="2218"/>
      <c r="J367" s="2218"/>
      <c r="K367" s="2279"/>
      <c r="L367" s="2292"/>
      <c r="M367" s="2292"/>
      <c r="N367" s="2292"/>
      <c r="O367" s="2292"/>
      <c r="P367" s="2292"/>
      <c r="Q367" s="2292"/>
      <c r="R367" s="2292"/>
      <c r="S367" s="2292"/>
      <c r="T367" s="2292"/>
      <c r="U367" s="2292"/>
      <c r="V367" s="2292"/>
      <c r="W367" s="2292"/>
      <c r="X367" s="2292"/>
      <c r="Y367" s="2292"/>
      <c r="Z367" s="2292"/>
      <c r="AA367" s="2292"/>
      <c r="AB367" s="2292"/>
      <c r="AC367" s="2292"/>
      <c r="AD367" s="2292"/>
      <c r="AE367" s="2292"/>
      <c r="AF367" s="2292"/>
      <c r="AG367" s="2292"/>
      <c r="AH367" s="2292"/>
      <c r="AI367" s="2292"/>
    </row>
    <row r="368" spans="1:35" s="1948" customFormat="1">
      <c r="A368" s="1953" t="s">
        <v>2256</v>
      </c>
      <c r="B368" s="1688"/>
      <c r="C368" s="1471"/>
      <c r="D368" s="1471"/>
      <c r="E368" s="1690"/>
      <c r="F368" s="2225"/>
      <c r="G368" s="2301"/>
      <c r="H368" s="2215"/>
      <c r="I368" s="2218"/>
      <c r="J368" s="2218"/>
      <c r="K368" s="2279"/>
      <c r="L368" s="2292"/>
      <c r="M368" s="2292"/>
      <c r="N368" s="2292"/>
      <c r="O368" s="2292"/>
      <c r="P368" s="2292"/>
      <c r="Q368" s="2292"/>
      <c r="R368" s="2292"/>
      <c r="S368" s="2292"/>
      <c r="T368" s="2292"/>
      <c r="U368" s="2292"/>
      <c r="V368" s="2292"/>
      <c r="W368" s="2292"/>
      <c r="X368" s="2292"/>
      <c r="Y368" s="2292"/>
      <c r="Z368" s="2292"/>
      <c r="AA368" s="2292"/>
      <c r="AB368" s="2292"/>
      <c r="AC368" s="2292"/>
      <c r="AD368" s="2292"/>
      <c r="AE368" s="2292"/>
      <c r="AF368" s="2292"/>
      <c r="AG368" s="2292"/>
      <c r="AH368" s="2292"/>
      <c r="AI368" s="2292"/>
    </row>
    <row r="369" spans="1:35" s="1948" customFormat="1">
      <c r="A369" s="1953"/>
      <c r="B369" s="1688"/>
      <c r="C369" s="1471"/>
      <c r="D369" s="1471"/>
      <c r="E369" s="1690"/>
      <c r="F369" s="2225"/>
      <c r="G369" s="2301"/>
      <c r="H369" s="2215"/>
      <c r="I369" s="2218"/>
      <c r="J369" s="2218"/>
      <c r="K369" s="2279"/>
      <c r="L369" s="2292"/>
      <c r="M369" s="2292"/>
      <c r="N369" s="2292"/>
      <c r="O369" s="2292"/>
      <c r="P369" s="2292"/>
      <c r="Q369" s="2292"/>
      <c r="R369" s="2292"/>
      <c r="S369" s="2292"/>
      <c r="T369" s="2292"/>
      <c r="U369" s="2292"/>
      <c r="V369" s="2292"/>
      <c r="W369" s="2292"/>
      <c r="X369" s="2292"/>
      <c r="Y369" s="2292"/>
      <c r="Z369" s="2292"/>
      <c r="AA369" s="2292"/>
      <c r="AB369" s="2292"/>
      <c r="AC369" s="2292"/>
      <c r="AD369" s="2292"/>
      <c r="AE369" s="2292"/>
      <c r="AF369" s="2292"/>
      <c r="AG369" s="2292"/>
      <c r="AH369" s="2292"/>
      <c r="AI369" s="2292"/>
    </row>
    <row r="370" spans="1:35" s="1948" customFormat="1">
      <c r="A370" s="1479" t="s">
        <v>2257</v>
      </c>
      <c r="B370" s="1688"/>
      <c r="C370" s="1471"/>
      <c r="D370" s="1471"/>
      <c r="E370" s="1690"/>
      <c r="F370" s="2225"/>
      <c r="G370" s="2292"/>
      <c r="H370" s="2292"/>
      <c r="I370" s="2292"/>
      <c r="J370" s="2292"/>
      <c r="K370" s="2292"/>
      <c r="L370" s="2292"/>
      <c r="M370" s="2292"/>
      <c r="N370" s="2292"/>
      <c r="O370" s="2292"/>
      <c r="P370" s="2292"/>
      <c r="Q370" s="2292"/>
      <c r="R370" s="2292"/>
      <c r="S370" s="2292"/>
      <c r="T370" s="2292"/>
      <c r="U370" s="2292"/>
      <c r="V370" s="2292"/>
      <c r="W370" s="2292"/>
      <c r="X370" s="2292"/>
      <c r="Y370" s="2292"/>
      <c r="Z370" s="2292"/>
      <c r="AA370" s="2292"/>
      <c r="AB370" s="2292"/>
      <c r="AC370" s="2292"/>
      <c r="AD370" s="2292"/>
      <c r="AE370" s="2292"/>
      <c r="AF370" s="2292"/>
      <c r="AG370" s="2292"/>
      <c r="AH370" s="2292"/>
      <c r="AI370" s="2292"/>
    </row>
    <row r="371" spans="1:35" s="1948" customFormat="1">
      <c r="A371" s="1742"/>
      <c r="B371" s="1688"/>
      <c r="C371" s="1471"/>
      <c r="D371" s="1471"/>
      <c r="E371" s="1690"/>
      <c r="F371" s="2225"/>
      <c r="G371" s="2292"/>
      <c r="H371" s="2292"/>
      <c r="I371" s="2292"/>
      <c r="J371" s="2292"/>
      <c r="K371" s="2292"/>
      <c r="L371" s="2292"/>
      <c r="M371" s="2292"/>
      <c r="N371" s="2292"/>
      <c r="O371" s="2292"/>
      <c r="P371" s="2292"/>
      <c r="Q371" s="2292"/>
      <c r="R371" s="2292"/>
      <c r="S371" s="2292"/>
      <c r="T371" s="2292"/>
      <c r="U371" s="2292"/>
      <c r="V371" s="2292"/>
      <c r="W371" s="2292"/>
      <c r="X371" s="2292"/>
      <c r="Y371" s="2292"/>
      <c r="Z371" s="2292"/>
      <c r="AA371" s="2292"/>
      <c r="AB371" s="2292"/>
      <c r="AC371" s="2292"/>
      <c r="AD371" s="2292"/>
      <c r="AE371" s="2292"/>
      <c r="AF371" s="2292"/>
      <c r="AG371" s="2292"/>
      <c r="AH371" s="2292"/>
      <c r="AI371" s="2292"/>
    </row>
    <row r="372" spans="1:35" s="1948" customFormat="1">
      <c r="A372" s="1742"/>
      <c r="B372" s="1688"/>
      <c r="C372" s="1471"/>
      <c r="D372" s="1471"/>
      <c r="E372" s="1690"/>
      <c r="F372" s="2225"/>
      <c r="G372" s="2292"/>
      <c r="H372" s="2292"/>
      <c r="I372" s="2292"/>
      <c r="J372" s="2292"/>
      <c r="K372" s="2292"/>
      <c r="L372" s="2292"/>
      <c r="M372" s="2292"/>
      <c r="N372" s="2292"/>
      <c r="O372" s="2292"/>
      <c r="P372" s="2292"/>
      <c r="Q372" s="2292"/>
      <c r="R372" s="2292"/>
      <c r="S372" s="2292"/>
      <c r="T372" s="2292"/>
      <c r="U372" s="2292"/>
      <c r="V372" s="2292"/>
      <c r="W372" s="2292"/>
      <c r="X372" s="2292"/>
      <c r="Y372" s="2292"/>
      <c r="Z372" s="2292"/>
      <c r="AA372" s="2292"/>
      <c r="AB372" s="2292"/>
      <c r="AC372" s="2292"/>
      <c r="AD372" s="2292"/>
      <c r="AE372" s="2292"/>
      <c r="AF372" s="2292"/>
      <c r="AG372" s="2292"/>
      <c r="AH372" s="2292"/>
      <c r="AI372" s="2292"/>
    </row>
    <row r="373" spans="1:35" s="1948" customFormat="1">
      <c r="A373" s="1742"/>
      <c r="B373" s="1688"/>
      <c r="C373" s="1471"/>
      <c r="D373" s="1471"/>
      <c r="E373" s="1690"/>
      <c r="F373" s="2225"/>
      <c r="G373" s="2292"/>
      <c r="H373" s="2292"/>
      <c r="I373" s="2292"/>
      <c r="J373" s="2292"/>
      <c r="K373" s="2292"/>
      <c r="L373" s="2292"/>
      <c r="M373" s="2292"/>
      <c r="N373" s="2292"/>
      <c r="O373" s="2292"/>
      <c r="P373" s="2292"/>
      <c r="Q373" s="2292"/>
      <c r="R373" s="2292"/>
      <c r="S373" s="2292"/>
      <c r="T373" s="2292"/>
      <c r="U373" s="2292"/>
      <c r="V373" s="2292"/>
      <c r="W373" s="2292"/>
      <c r="X373" s="2292"/>
      <c r="Y373" s="2292"/>
      <c r="Z373" s="2292"/>
      <c r="AA373" s="2292"/>
      <c r="AB373" s="2292"/>
      <c r="AC373" s="2292"/>
      <c r="AD373" s="2292"/>
      <c r="AE373" s="2292"/>
      <c r="AF373" s="2292"/>
      <c r="AG373" s="2292"/>
      <c r="AH373" s="2292"/>
      <c r="AI373" s="2292"/>
    </row>
    <row r="374" spans="1:35" s="1948" customFormat="1">
      <c r="A374" s="1742"/>
      <c r="B374" s="1688"/>
      <c r="C374" s="1471"/>
      <c r="D374" s="1471"/>
      <c r="E374" s="1690"/>
      <c r="F374" s="2225"/>
      <c r="G374" s="2292"/>
      <c r="H374" s="2292"/>
      <c r="I374" s="2292"/>
      <c r="J374" s="2292"/>
      <c r="K374" s="2292"/>
      <c r="L374" s="2292"/>
      <c r="M374" s="2292"/>
      <c r="N374" s="2292"/>
      <c r="O374" s="2292"/>
      <c r="P374" s="2292"/>
      <c r="Q374" s="2292"/>
      <c r="R374" s="2292"/>
      <c r="S374" s="2292"/>
      <c r="T374" s="2292"/>
      <c r="U374" s="2292"/>
      <c r="V374" s="2292"/>
      <c r="W374" s="2292"/>
      <c r="X374" s="2292"/>
      <c r="Y374" s="2292"/>
      <c r="Z374" s="2292"/>
      <c r="AA374" s="2292"/>
      <c r="AB374" s="2292"/>
      <c r="AC374" s="2292"/>
      <c r="AD374" s="2292"/>
      <c r="AE374" s="2292"/>
      <c r="AF374" s="2292"/>
      <c r="AG374" s="2292"/>
      <c r="AH374" s="2292"/>
      <c r="AI374" s="2292"/>
    </row>
    <row r="375" spans="1:35" s="1948" customFormat="1">
      <c r="A375" s="1742"/>
      <c r="B375" s="1688"/>
      <c r="C375" s="1471"/>
      <c r="D375" s="1471"/>
      <c r="E375" s="1690"/>
      <c r="F375" s="2225"/>
      <c r="G375" s="2292"/>
      <c r="H375" s="2292"/>
      <c r="I375" s="2292"/>
      <c r="J375" s="2292"/>
      <c r="K375" s="2292"/>
      <c r="L375" s="2292"/>
      <c r="M375" s="2292"/>
      <c r="N375" s="2292"/>
      <c r="O375" s="2292"/>
      <c r="P375" s="2292"/>
      <c r="Q375" s="2292"/>
      <c r="R375" s="2292"/>
      <c r="S375" s="2292"/>
      <c r="T375" s="2292"/>
      <c r="U375" s="2292"/>
      <c r="V375" s="2292"/>
      <c r="W375" s="2292"/>
      <c r="X375" s="2292"/>
      <c r="Y375" s="2292"/>
      <c r="Z375" s="2292"/>
      <c r="AA375" s="2292"/>
      <c r="AB375" s="2292"/>
      <c r="AC375" s="2292"/>
      <c r="AD375" s="2292"/>
      <c r="AE375" s="2292"/>
      <c r="AF375" s="2292"/>
      <c r="AG375" s="2292"/>
      <c r="AH375" s="2292"/>
      <c r="AI375" s="2292"/>
    </row>
    <row r="376" spans="1:35" s="1948" customFormat="1">
      <c r="A376" s="1742"/>
      <c r="B376" s="1688"/>
      <c r="C376" s="1471"/>
      <c r="D376" s="1471"/>
      <c r="E376" s="1690"/>
      <c r="F376" s="2225"/>
      <c r="G376" s="2292"/>
      <c r="H376" s="2292"/>
      <c r="I376" s="2292"/>
      <c r="J376" s="2292"/>
      <c r="K376" s="2292"/>
      <c r="L376" s="2292"/>
      <c r="M376" s="2292"/>
      <c r="N376" s="2292"/>
      <c r="O376" s="2292"/>
      <c r="P376" s="2292"/>
      <c r="Q376" s="2292"/>
      <c r="R376" s="2292"/>
      <c r="S376" s="2292"/>
      <c r="T376" s="2292"/>
      <c r="U376" s="2292"/>
      <c r="V376" s="2292"/>
      <c r="W376" s="2292"/>
      <c r="X376" s="2292"/>
      <c r="Y376" s="2292"/>
      <c r="Z376" s="2292"/>
      <c r="AA376" s="2292"/>
      <c r="AB376" s="2292"/>
      <c r="AC376" s="2292"/>
      <c r="AD376" s="2292"/>
      <c r="AE376" s="2292"/>
      <c r="AF376" s="2292"/>
      <c r="AG376" s="2292"/>
      <c r="AH376" s="2292"/>
      <c r="AI376" s="2292"/>
    </row>
    <row r="377" spans="1:35" s="1948" customFormat="1">
      <c r="A377" s="1742"/>
      <c r="B377" s="1688"/>
      <c r="C377" s="1471"/>
      <c r="D377" s="1471"/>
      <c r="E377" s="1690"/>
      <c r="F377" s="2225"/>
      <c r="G377" s="2292"/>
      <c r="H377" s="2292"/>
      <c r="I377" s="2292"/>
      <c r="J377" s="2292"/>
      <c r="K377" s="2292"/>
      <c r="L377" s="2292"/>
      <c r="M377" s="2292"/>
      <c r="N377" s="2292"/>
      <c r="O377" s="2292"/>
      <c r="P377" s="2292"/>
      <c r="Q377" s="2292"/>
      <c r="R377" s="2292"/>
      <c r="S377" s="2292"/>
      <c r="T377" s="2292"/>
      <c r="U377" s="2292"/>
      <c r="V377" s="2292"/>
      <c r="W377" s="2292"/>
      <c r="X377" s="2292"/>
      <c r="Y377" s="2292"/>
      <c r="Z377" s="2292"/>
      <c r="AA377" s="2292"/>
      <c r="AB377" s="2292"/>
      <c r="AC377" s="2292"/>
      <c r="AD377" s="2292"/>
      <c r="AE377" s="2292"/>
      <c r="AF377" s="2292"/>
      <c r="AG377" s="2292"/>
      <c r="AH377" s="2292"/>
      <c r="AI377" s="2292"/>
    </row>
    <row r="378" spans="1:35" s="1948" customFormat="1">
      <c r="A378" s="1742"/>
      <c r="B378" s="1688"/>
      <c r="C378" s="1471"/>
      <c r="D378" s="1471"/>
      <c r="E378" s="1690"/>
      <c r="F378" s="2225"/>
      <c r="G378" s="2292"/>
      <c r="H378" s="2292"/>
      <c r="I378" s="2292"/>
      <c r="J378" s="2292"/>
      <c r="K378" s="2292"/>
      <c r="L378" s="2292"/>
      <c r="M378" s="2292"/>
      <c r="N378" s="2292"/>
      <c r="O378" s="2292"/>
      <c r="P378" s="2292"/>
      <c r="Q378" s="2292"/>
      <c r="R378" s="2292"/>
      <c r="S378" s="2292"/>
      <c r="T378" s="2292"/>
      <c r="U378" s="2292"/>
      <c r="V378" s="2292"/>
      <c r="W378" s="2292"/>
      <c r="X378" s="2292"/>
      <c r="Y378" s="2292"/>
      <c r="Z378" s="2292"/>
      <c r="AA378" s="2292"/>
      <c r="AB378" s="2292"/>
      <c r="AC378" s="2292"/>
      <c r="AD378" s="2292"/>
      <c r="AE378" s="2292"/>
      <c r="AF378" s="2292"/>
      <c r="AG378" s="2292"/>
      <c r="AH378" s="2292"/>
      <c r="AI378" s="2292"/>
    </row>
    <row r="379" spans="1:35" s="1948" customFormat="1">
      <c r="A379" s="1742"/>
      <c r="B379" s="1688"/>
      <c r="C379" s="1471"/>
      <c r="D379" s="1471"/>
      <c r="E379" s="1690"/>
      <c r="F379" s="2225"/>
      <c r="G379" s="2292"/>
      <c r="H379" s="2292"/>
      <c r="I379" s="2292"/>
      <c r="J379" s="2292"/>
      <c r="K379" s="2292"/>
      <c r="L379" s="2292"/>
      <c r="M379" s="2292"/>
      <c r="N379" s="2292"/>
      <c r="O379" s="2292"/>
      <c r="P379" s="2292"/>
      <c r="Q379" s="2292"/>
      <c r="R379" s="2292"/>
      <c r="S379" s="2292"/>
      <c r="T379" s="2292"/>
      <c r="U379" s="2292"/>
      <c r="V379" s="2292"/>
      <c r="W379" s="2292"/>
      <c r="X379" s="2292"/>
      <c r="Y379" s="2292"/>
      <c r="Z379" s="2292"/>
      <c r="AA379" s="2292"/>
      <c r="AB379" s="2292"/>
      <c r="AC379" s="2292"/>
      <c r="AD379" s="2292"/>
      <c r="AE379" s="2292"/>
      <c r="AF379" s="2292"/>
      <c r="AG379" s="2292"/>
      <c r="AH379" s="2292"/>
      <c r="AI379" s="2292"/>
    </row>
    <row r="380" spans="1:35" s="1948" customFormat="1">
      <c r="A380" s="1742"/>
      <c r="B380" s="1688"/>
      <c r="C380" s="1471"/>
      <c r="D380" s="1471"/>
      <c r="E380" s="1690"/>
      <c r="F380" s="2225"/>
      <c r="G380" s="2292"/>
      <c r="H380" s="2292"/>
      <c r="I380" s="2292"/>
      <c r="J380" s="2292"/>
      <c r="K380" s="2292"/>
      <c r="L380" s="2292"/>
      <c r="M380" s="2292"/>
      <c r="N380" s="2292"/>
      <c r="O380" s="2292"/>
      <c r="P380" s="2292"/>
      <c r="Q380" s="2292"/>
      <c r="R380" s="2292"/>
      <c r="S380" s="2292"/>
      <c r="T380" s="2292"/>
      <c r="U380" s="2292"/>
      <c r="V380" s="2292"/>
      <c r="W380" s="2292"/>
      <c r="X380" s="2292"/>
      <c r="Y380" s="2292"/>
      <c r="Z380" s="2292"/>
      <c r="AA380" s="2292"/>
      <c r="AB380" s="2292"/>
      <c r="AC380" s="2292"/>
      <c r="AD380" s="2292"/>
      <c r="AE380" s="2292"/>
      <c r="AF380" s="2292"/>
      <c r="AG380" s="2292"/>
      <c r="AH380" s="2292"/>
      <c r="AI380" s="2292"/>
    </row>
    <row r="381" spans="1:35" s="1948" customFormat="1">
      <c r="A381" s="1742"/>
      <c r="B381" s="1688"/>
      <c r="C381" s="1471"/>
      <c r="D381" s="1471"/>
      <c r="E381" s="1690"/>
      <c r="F381" s="2225"/>
      <c r="G381" s="2292"/>
      <c r="H381" s="2292"/>
      <c r="I381" s="2292"/>
      <c r="J381" s="2292"/>
      <c r="K381" s="2292"/>
      <c r="L381" s="2292"/>
      <c r="M381" s="2292"/>
      <c r="N381" s="2292"/>
      <c r="O381" s="2292"/>
      <c r="P381" s="2292"/>
      <c r="Q381" s="2292"/>
      <c r="R381" s="2292"/>
      <c r="S381" s="2292"/>
      <c r="T381" s="2292"/>
      <c r="U381" s="2292"/>
      <c r="V381" s="2292"/>
      <c r="W381" s="2292"/>
      <c r="X381" s="2292"/>
      <c r="Y381" s="2292"/>
      <c r="Z381" s="2292"/>
      <c r="AA381" s="2292"/>
      <c r="AB381" s="2292"/>
      <c r="AC381" s="2292"/>
      <c r="AD381" s="2292"/>
      <c r="AE381" s="2292"/>
      <c r="AF381" s="2292"/>
      <c r="AG381" s="2292"/>
      <c r="AH381" s="2292"/>
      <c r="AI381" s="2292"/>
    </row>
    <row r="382" spans="1:35" s="1948" customFormat="1">
      <c r="A382" s="1742"/>
      <c r="B382" s="1688"/>
      <c r="C382" s="1471"/>
      <c r="D382" s="1471"/>
      <c r="E382" s="1690"/>
      <c r="F382" s="2225"/>
      <c r="G382" s="2292"/>
      <c r="H382" s="2292"/>
      <c r="I382" s="2292"/>
      <c r="J382" s="2292"/>
      <c r="K382" s="2292"/>
      <c r="L382" s="2292"/>
      <c r="M382" s="2292"/>
      <c r="N382" s="2292"/>
      <c r="O382" s="2292"/>
      <c r="P382" s="2292"/>
      <c r="Q382" s="2292"/>
      <c r="R382" s="2292"/>
      <c r="S382" s="2292"/>
      <c r="T382" s="2292"/>
      <c r="U382" s="2292"/>
      <c r="V382" s="2292"/>
      <c r="W382" s="2292"/>
      <c r="X382" s="2292"/>
      <c r="Y382" s="2292"/>
      <c r="Z382" s="2292"/>
      <c r="AA382" s="2292"/>
      <c r="AB382" s="2292"/>
      <c r="AC382" s="2292"/>
      <c r="AD382" s="2292"/>
      <c r="AE382" s="2292"/>
      <c r="AF382" s="2292"/>
      <c r="AG382" s="2292"/>
      <c r="AH382" s="2292"/>
      <c r="AI382" s="2292"/>
    </row>
    <row r="383" spans="1:35" s="1948" customFormat="1">
      <c r="A383" s="1742"/>
      <c r="B383" s="1688"/>
      <c r="C383" s="1471"/>
      <c r="D383" s="1471"/>
      <c r="E383" s="1690"/>
      <c r="F383" s="2225"/>
      <c r="G383" s="2292"/>
      <c r="H383" s="2292"/>
      <c r="I383" s="2292"/>
      <c r="J383" s="2292"/>
      <c r="K383" s="2292"/>
      <c r="L383" s="2292"/>
      <c r="M383" s="2292"/>
      <c r="N383" s="2292"/>
      <c r="O383" s="2292"/>
      <c r="P383" s="2292"/>
      <c r="Q383" s="2292"/>
      <c r="R383" s="2292"/>
      <c r="S383" s="2292"/>
      <c r="T383" s="2292"/>
      <c r="U383" s="2292"/>
      <c r="V383" s="2292"/>
      <c r="W383" s="2292"/>
      <c r="X383" s="2292"/>
      <c r="Y383" s="2292"/>
      <c r="Z383" s="2292"/>
      <c r="AA383" s="2292"/>
      <c r="AB383" s="2292"/>
      <c r="AC383" s="2292"/>
      <c r="AD383" s="2292"/>
      <c r="AE383" s="2292"/>
      <c r="AF383" s="2292"/>
      <c r="AG383" s="2292"/>
      <c r="AH383" s="2292"/>
      <c r="AI383" s="2292"/>
    </row>
    <row r="384" spans="1:35" s="1948" customFormat="1">
      <c r="A384" s="1478" t="s">
        <v>2234</v>
      </c>
      <c r="B384" s="1688"/>
      <c r="C384" s="1471"/>
      <c r="D384" s="1471"/>
      <c r="E384" s="1690"/>
      <c r="F384" s="2225"/>
      <c r="G384" s="2292"/>
      <c r="H384" s="2292"/>
      <c r="I384" s="2292"/>
      <c r="J384" s="2292"/>
      <c r="K384" s="2292"/>
      <c r="L384" s="2292"/>
      <c r="M384" s="2292"/>
      <c r="N384" s="2292"/>
      <c r="O384" s="2292"/>
      <c r="P384" s="2292"/>
      <c r="Q384" s="2292"/>
      <c r="R384" s="2292"/>
      <c r="S384" s="2292"/>
      <c r="T384" s="2292"/>
      <c r="U384" s="2292"/>
      <c r="V384" s="2292"/>
      <c r="W384" s="2292"/>
      <c r="X384" s="2292"/>
      <c r="Y384" s="2292"/>
      <c r="Z384" s="2292"/>
      <c r="AA384" s="2292"/>
      <c r="AB384" s="2292"/>
      <c r="AC384" s="2292"/>
      <c r="AD384" s="2292"/>
      <c r="AE384" s="2292"/>
      <c r="AF384" s="2292"/>
      <c r="AG384" s="2292"/>
      <c r="AH384" s="2292"/>
      <c r="AI384" s="2292"/>
    </row>
    <row r="385" spans="1:32" ht="18.75">
      <c r="A385" s="1954" t="s">
        <v>2258</v>
      </c>
      <c r="B385" s="1471"/>
      <c r="C385" s="1471"/>
      <c r="D385" s="1471"/>
    </row>
    <row r="386" spans="1:32" ht="82.5" customHeight="1">
      <c r="A386" s="2186" t="s">
        <v>2259</v>
      </c>
      <c r="B386" s="2186"/>
      <c r="C386" s="2186"/>
      <c r="D386" s="2186"/>
      <c r="E386" s="2186"/>
      <c r="F386" s="2243"/>
    </row>
    <row r="387" spans="1:32">
      <c r="A387" s="1541" t="s">
        <v>2260</v>
      </c>
      <c r="B387" s="1728"/>
      <c r="C387" s="1955"/>
      <c r="D387" s="1728"/>
      <c r="F387" s="2243"/>
      <c r="AB387" s="2302"/>
      <c r="AC387" s="2303"/>
      <c r="AD387" s="2303"/>
      <c r="AE387" s="2303"/>
      <c r="AF387" s="2217"/>
    </row>
    <row r="388" spans="1:32">
      <c r="A388" s="1956" t="s">
        <v>297</v>
      </c>
      <c r="B388" s="1957">
        <v>2008</v>
      </c>
      <c r="C388" s="1957">
        <v>2009</v>
      </c>
      <c r="D388" s="1957">
        <v>2010</v>
      </c>
      <c r="E388" s="1957">
        <v>2011</v>
      </c>
      <c r="AA388" s="2196"/>
      <c r="AB388" s="2304"/>
      <c r="AC388" s="2304"/>
      <c r="AD388" s="2204"/>
      <c r="AE388" s="2304"/>
    </row>
    <row r="389" spans="1:32">
      <c r="A389" s="1958" t="s">
        <v>0</v>
      </c>
      <c r="B389" s="1959">
        <v>489</v>
      </c>
      <c r="C389" s="1959">
        <v>1114</v>
      </c>
      <c r="D389" s="1959">
        <v>1259</v>
      </c>
      <c r="E389" s="1959">
        <v>1356</v>
      </c>
      <c r="AA389" s="2196"/>
      <c r="AB389" s="2304"/>
      <c r="AC389" s="2304"/>
      <c r="AD389" s="2204"/>
      <c r="AE389" s="2304"/>
    </row>
    <row r="390" spans="1:32">
      <c r="A390" s="1960" t="s">
        <v>2261</v>
      </c>
      <c r="B390" s="1961">
        <v>47</v>
      </c>
      <c r="C390" s="1961">
        <v>205</v>
      </c>
      <c r="D390" s="1961">
        <v>90</v>
      </c>
      <c r="E390" s="1961" t="s">
        <v>1365</v>
      </c>
      <c r="AA390" s="2196"/>
      <c r="AB390" s="2304"/>
      <c r="AC390" s="2304"/>
      <c r="AD390" s="2204"/>
      <c r="AE390" s="2304"/>
    </row>
    <row r="391" spans="1:32">
      <c r="A391" s="1960" t="s">
        <v>2262</v>
      </c>
      <c r="B391" s="1961">
        <v>85</v>
      </c>
      <c r="C391" s="1961">
        <v>309</v>
      </c>
      <c r="D391" s="1961">
        <v>471</v>
      </c>
      <c r="E391" s="1961">
        <v>667</v>
      </c>
      <c r="AA391" s="2196"/>
      <c r="AB391" s="2304"/>
      <c r="AC391" s="2304"/>
      <c r="AD391" s="2204"/>
      <c r="AE391" s="2304"/>
    </row>
    <row r="392" spans="1:32">
      <c r="A392" s="1960" t="s">
        <v>2263</v>
      </c>
      <c r="B392" s="1961">
        <v>117</v>
      </c>
      <c r="C392" s="1961">
        <v>133</v>
      </c>
      <c r="D392" s="1961">
        <v>335</v>
      </c>
      <c r="E392" s="1961">
        <v>394</v>
      </c>
      <c r="AA392" s="2196"/>
      <c r="AB392" s="2304"/>
      <c r="AC392" s="2304"/>
      <c r="AD392" s="2204"/>
      <c r="AE392" s="2304"/>
    </row>
    <row r="393" spans="1:32">
      <c r="A393" s="1960" t="s">
        <v>2264</v>
      </c>
      <c r="B393" s="1961">
        <v>212</v>
      </c>
      <c r="C393" s="1961">
        <v>181</v>
      </c>
      <c r="D393" s="1961">
        <v>193</v>
      </c>
      <c r="E393" s="1961">
        <v>138</v>
      </c>
      <c r="AA393" s="2196"/>
      <c r="AB393" s="2304"/>
      <c r="AC393" s="2304"/>
      <c r="AD393" s="2204"/>
      <c r="AE393" s="2304"/>
    </row>
    <row r="394" spans="1:32">
      <c r="A394" s="1960" t="s">
        <v>2265</v>
      </c>
      <c r="B394" s="1961" t="s">
        <v>1365</v>
      </c>
      <c r="C394" s="1961">
        <v>36</v>
      </c>
      <c r="D394" s="1961">
        <v>55</v>
      </c>
      <c r="E394" s="1961">
        <v>82</v>
      </c>
      <c r="AA394" s="2196"/>
      <c r="AB394" s="2304"/>
      <c r="AC394" s="2304"/>
      <c r="AD394" s="2204"/>
      <c r="AE394" s="2304"/>
    </row>
    <row r="395" spans="1:32">
      <c r="A395" s="1960" t="s">
        <v>2266</v>
      </c>
      <c r="B395" s="1961" t="s">
        <v>1365</v>
      </c>
      <c r="C395" s="1961">
        <v>52</v>
      </c>
      <c r="D395" s="1961">
        <v>51</v>
      </c>
      <c r="E395" s="1961" t="s">
        <v>1365</v>
      </c>
      <c r="AA395" s="2196"/>
      <c r="AB395" s="2304"/>
      <c r="AC395" s="2304"/>
      <c r="AD395" s="2204"/>
      <c r="AE395" s="2304"/>
    </row>
    <row r="396" spans="1:32">
      <c r="A396" s="1960" t="s">
        <v>2267</v>
      </c>
      <c r="B396" s="1961" t="s">
        <v>1365</v>
      </c>
      <c r="C396" s="1961">
        <v>123</v>
      </c>
      <c r="D396" s="1961" t="s">
        <v>1365</v>
      </c>
      <c r="E396" s="1961" t="s">
        <v>1365</v>
      </c>
      <c r="AA396" s="2196"/>
      <c r="AB396" s="2304"/>
      <c r="AC396" s="2304"/>
      <c r="AD396" s="2204"/>
      <c r="AE396" s="2304"/>
    </row>
    <row r="397" spans="1:32">
      <c r="A397" s="1960" t="s">
        <v>2268</v>
      </c>
      <c r="B397" s="1961">
        <v>12</v>
      </c>
      <c r="C397" s="1961">
        <v>30</v>
      </c>
      <c r="D397" s="1961">
        <v>12</v>
      </c>
      <c r="E397" s="1961" t="s">
        <v>1365</v>
      </c>
      <c r="AA397" s="2196"/>
      <c r="AB397" s="2304"/>
      <c r="AC397" s="2304"/>
      <c r="AD397" s="2204"/>
      <c r="AE397" s="2304"/>
    </row>
    <row r="398" spans="1:32">
      <c r="A398" s="1960" t="s">
        <v>530</v>
      </c>
      <c r="B398" s="1961" t="s">
        <v>1365</v>
      </c>
      <c r="C398" s="1961">
        <v>45</v>
      </c>
      <c r="D398" s="1961">
        <v>52</v>
      </c>
      <c r="E398" s="1961">
        <v>75</v>
      </c>
      <c r="AA398" s="2196"/>
      <c r="AB398" s="2304"/>
      <c r="AC398" s="2304"/>
      <c r="AD398" s="2204"/>
      <c r="AE398" s="2304"/>
    </row>
    <row r="399" spans="1:32">
      <c r="A399" s="1962" t="s">
        <v>537</v>
      </c>
      <c r="B399" s="1963">
        <v>16</v>
      </c>
      <c r="C399" s="1963" t="s">
        <v>1365</v>
      </c>
      <c r="D399" s="1963" t="s">
        <v>1365</v>
      </c>
      <c r="E399" s="1963" t="s">
        <v>1365</v>
      </c>
      <c r="AA399" s="2196"/>
      <c r="AB399" s="2304"/>
      <c r="AC399" s="2304"/>
      <c r="AD399" s="2204"/>
      <c r="AE399" s="2304"/>
    </row>
    <row r="400" spans="1:32">
      <c r="A400" s="1964" t="s">
        <v>2269</v>
      </c>
      <c r="B400" s="1965"/>
      <c r="C400" s="1965"/>
      <c r="D400" s="1965"/>
      <c r="E400" s="1965"/>
      <c r="F400" s="2305"/>
      <c r="AB400" s="2196"/>
      <c r="AC400" s="2304"/>
      <c r="AD400" s="2304"/>
      <c r="AE400" s="2204"/>
      <c r="AF400" s="2304"/>
    </row>
    <row r="401" spans="1:35">
      <c r="A401" s="1966"/>
      <c r="B401" s="1967"/>
      <c r="C401" s="1968"/>
      <c r="D401" s="1968"/>
      <c r="E401" s="1968"/>
      <c r="F401" s="2306"/>
      <c r="AB401" s="2306"/>
      <c r="AC401" s="2306">
        <v>1967658.9103448601</v>
      </c>
      <c r="AD401" s="2306">
        <f>AC401/100000</f>
        <v>19.676589103448599</v>
      </c>
      <c r="AE401" s="2306"/>
      <c r="AF401" s="2306"/>
    </row>
    <row r="402" spans="1:35" s="1688" customFormat="1">
      <c r="A402" s="1969" t="s">
        <v>2270</v>
      </c>
      <c r="B402" s="1690"/>
      <c r="C402" s="1690"/>
      <c r="D402" s="1690"/>
      <c r="E402" s="1690"/>
      <c r="F402" s="2279"/>
      <c r="G402" s="2225"/>
      <c r="H402" s="2225"/>
      <c r="I402" s="2225"/>
      <c r="J402" s="2225"/>
      <c r="K402" s="2225"/>
      <c r="L402" s="2225"/>
      <c r="M402" s="2225"/>
      <c r="N402" s="2225"/>
      <c r="O402" s="2225"/>
      <c r="P402" s="2225"/>
      <c r="Q402" s="2225"/>
      <c r="R402" s="2225"/>
      <c r="S402" s="2225"/>
      <c r="T402" s="2225"/>
      <c r="U402" s="2225"/>
      <c r="V402" s="2225"/>
      <c r="W402" s="2225"/>
      <c r="X402" s="2225"/>
      <c r="Y402" s="2225"/>
      <c r="Z402" s="2225"/>
      <c r="AA402" s="2225"/>
      <c r="AB402" s="2225"/>
      <c r="AC402" s="2225"/>
      <c r="AD402" s="2225"/>
      <c r="AE402" s="2225"/>
      <c r="AF402" s="2225"/>
      <c r="AG402" s="2225"/>
      <c r="AH402" s="2225"/>
      <c r="AI402" s="2225"/>
    </row>
    <row r="403" spans="1:35" s="1690" customFormat="1">
      <c r="A403" s="1855" t="s">
        <v>2271</v>
      </c>
      <c r="B403" s="1788">
        <v>2008</v>
      </c>
      <c r="C403" s="1503">
        <v>2009</v>
      </c>
      <c r="D403" s="1503">
        <v>2010</v>
      </c>
      <c r="E403" s="1503">
        <v>2011</v>
      </c>
      <c r="F403" s="2242"/>
      <c r="G403" s="2225"/>
      <c r="H403" s="2225"/>
      <c r="I403" s="2225"/>
      <c r="J403" s="2225"/>
      <c r="K403" s="2225"/>
      <c r="L403" s="2225"/>
      <c r="M403" s="2225"/>
      <c r="N403" s="2225"/>
      <c r="O403" s="2225"/>
      <c r="P403" s="2225"/>
      <c r="Q403" s="2225"/>
      <c r="R403" s="2225"/>
      <c r="S403" s="2225"/>
      <c r="T403" s="2225"/>
      <c r="U403" s="2225"/>
      <c r="V403" s="2225"/>
      <c r="W403" s="2225"/>
      <c r="X403" s="2225"/>
      <c r="Y403" s="2225"/>
      <c r="Z403" s="2225"/>
      <c r="AA403" s="2225"/>
      <c r="AB403" s="2225"/>
      <c r="AC403" s="2225"/>
      <c r="AD403" s="2225"/>
      <c r="AE403" s="2242"/>
      <c r="AF403" s="2242"/>
      <c r="AG403" s="2242"/>
      <c r="AH403" s="2242"/>
      <c r="AI403" s="2242"/>
    </row>
    <row r="404" spans="1:35" s="1688" customFormat="1">
      <c r="A404" s="1808" t="s">
        <v>0</v>
      </c>
      <c r="B404" s="1471">
        <v>76</v>
      </c>
      <c r="C404" s="1471">
        <v>108</v>
      </c>
      <c r="D404" s="1471">
        <v>101</v>
      </c>
      <c r="E404" s="1471">
        <v>83</v>
      </c>
      <c r="F404" s="2225"/>
      <c r="G404" s="2225"/>
      <c r="H404" s="2225"/>
      <c r="I404" s="2225"/>
      <c r="J404" s="2225"/>
      <c r="K404" s="2225"/>
      <c r="L404" s="2225"/>
      <c r="M404" s="2225"/>
      <c r="N404" s="2225"/>
      <c r="O404" s="2225"/>
      <c r="P404" s="2225"/>
      <c r="Q404" s="2225"/>
      <c r="R404" s="2225"/>
      <c r="S404" s="2225"/>
      <c r="T404" s="2225"/>
      <c r="U404" s="2225"/>
      <c r="V404" s="2225"/>
      <c r="W404" s="2225"/>
      <c r="X404" s="2225"/>
      <c r="Y404" s="2225"/>
      <c r="Z404" s="2225"/>
      <c r="AA404" s="2225"/>
      <c r="AB404" s="2225"/>
      <c r="AC404" s="2225"/>
      <c r="AD404" s="2225"/>
      <c r="AE404" s="2225"/>
      <c r="AF404" s="2225"/>
      <c r="AG404" s="2225"/>
      <c r="AH404" s="2225"/>
      <c r="AI404" s="2225"/>
    </row>
    <row r="405" spans="1:35" s="1688" customFormat="1">
      <c r="A405" s="1840" t="s">
        <v>2272</v>
      </c>
      <c r="B405" s="1970">
        <v>68</v>
      </c>
      <c r="C405" s="1391">
        <v>82</v>
      </c>
      <c r="D405" s="1391">
        <v>75</v>
      </c>
      <c r="E405" s="1391">
        <v>71</v>
      </c>
      <c r="F405" s="2225"/>
      <c r="G405" s="2225"/>
      <c r="H405" s="2225"/>
      <c r="I405" s="2225"/>
      <c r="J405" s="2225"/>
      <c r="K405" s="2225"/>
      <c r="L405" s="2225"/>
      <c r="M405" s="2225"/>
      <c r="N405" s="2225"/>
      <c r="O405" s="2225"/>
      <c r="P405" s="2225"/>
      <c r="Q405" s="2225"/>
      <c r="R405" s="2225"/>
      <c r="S405" s="2225"/>
      <c r="T405" s="2225"/>
      <c r="U405" s="2225"/>
      <c r="V405" s="2225"/>
      <c r="W405" s="2225"/>
      <c r="X405" s="2225"/>
      <c r="Y405" s="2225"/>
      <c r="Z405" s="2225"/>
      <c r="AA405" s="2225"/>
      <c r="AB405" s="2225"/>
      <c r="AC405" s="2225"/>
      <c r="AD405" s="2225"/>
      <c r="AE405" s="2225"/>
      <c r="AF405" s="2225"/>
      <c r="AG405" s="2225"/>
      <c r="AH405" s="2225"/>
      <c r="AI405" s="2225"/>
    </row>
    <row r="406" spans="1:35" s="1688" customFormat="1">
      <c r="A406" s="1840" t="s">
        <v>2273</v>
      </c>
      <c r="B406" s="1970">
        <v>8</v>
      </c>
      <c r="C406" s="1532">
        <v>26</v>
      </c>
      <c r="D406" s="1532">
        <v>26</v>
      </c>
      <c r="E406" s="1532">
        <v>12</v>
      </c>
      <c r="F406" s="2225"/>
      <c r="G406" s="2225"/>
      <c r="H406" s="2225"/>
      <c r="I406" s="2225"/>
      <c r="J406" s="2225"/>
      <c r="K406" s="2225"/>
      <c r="L406" s="2225"/>
      <c r="M406" s="2225"/>
      <c r="N406" s="2225"/>
      <c r="O406" s="2225"/>
      <c r="P406" s="2225"/>
      <c r="Q406" s="2225"/>
      <c r="R406" s="2225"/>
      <c r="S406" s="2225"/>
      <c r="T406" s="2225"/>
      <c r="U406" s="2225"/>
      <c r="V406" s="2225"/>
      <c r="W406" s="2225"/>
      <c r="X406" s="2225"/>
      <c r="Y406" s="2225"/>
      <c r="Z406" s="2225"/>
      <c r="AA406" s="2225"/>
      <c r="AB406" s="2225"/>
      <c r="AC406" s="2225"/>
      <c r="AD406" s="2225"/>
      <c r="AE406" s="2225"/>
      <c r="AF406" s="2225"/>
      <c r="AG406" s="2225"/>
      <c r="AH406" s="2225"/>
      <c r="AI406" s="2225"/>
    </row>
    <row r="407" spans="1:35" s="1688" customFormat="1">
      <c r="A407" s="1670" t="s">
        <v>2274</v>
      </c>
      <c r="B407" s="1724">
        <v>1.8957345971563981</v>
      </c>
      <c r="C407" s="1660">
        <v>6.0465116279069768</v>
      </c>
      <c r="D407" s="1660">
        <v>7.4285714285714288</v>
      </c>
      <c r="E407" s="1660">
        <v>3.6363636363636362</v>
      </c>
      <c r="F407" s="2225"/>
      <c r="G407" s="2225"/>
      <c r="H407" s="2225"/>
      <c r="I407" s="2225"/>
      <c r="J407" s="2225"/>
      <c r="K407" s="2225"/>
      <c r="L407" s="2225"/>
      <c r="M407" s="2225"/>
      <c r="N407" s="2225"/>
      <c r="O407" s="2225"/>
      <c r="P407" s="2225"/>
      <c r="Q407" s="2225"/>
      <c r="R407" s="2225"/>
      <c r="S407" s="2225"/>
      <c r="T407" s="2225"/>
      <c r="U407" s="2225"/>
      <c r="V407" s="2225"/>
      <c r="W407" s="2225"/>
      <c r="X407" s="2225"/>
      <c r="Y407" s="2225"/>
      <c r="Z407" s="2225"/>
      <c r="AA407" s="2225"/>
      <c r="AB407" s="2225"/>
      <c r="AC407" s="2225"/>
      <c r="AD407" s="2225"/>
      <c r="AE407" s="2225"/>
      <c r="AF407" s="2225"/>
      <c r="AG407" s="2225"/>
      <c r="AH407" s="2225"/>
      <c r="AI407" s="2225"/>
    </row>
    <row r="408" spans="1:35" s="1688" customFormat="1">
      <c r="A408" s="1971" t="s">
        <v>2275</v>
      </c>
      <c r="B408" s="1690"/>
      <c r="C408" s="1690"/>
      <c r="D408" s="1690"/>
      <c r="E408" s="1690"/>
      <c r="F408" s="2279"/>
      <c r="G408" s="2225"/>
      <c r="H408" s="2225"/>
      <c r="I408" s="2225"/>
      <c r="J408" s="2225"/>
      <c r="K408" s="2225"/>
      <c r="L408" s="2225"/>
      <c r="M408" s="2225"/>
      <c r="N408" s="2225"/>
      <c r="O408" s="2225"/>
      <c r="P408" s="2225"/>
      <c r="Q408" s="2225"/>
      <c r="R408" s="2225"/>
      <c r="S408" s="2225"/>
      <c r="T408" s="2225"/>
      <c r="U408" s="2225"/>
      <c r="V408" s="2225"/>
      <c r="W408" s="2225"/>
      <c r="X408" s="2225"/>
      <c r="Y408" s="2225"/>
      <c r="Z408" s="2225"/>
      <c r="AA408" s="2225"/>
      <c r="AB408" s="2225"/>
      <c r="AC408" s="2225"/>
      <c r="AD408" s="2225"/>
      <c r="AE408" s="2225"/>
      <c r="AF408" s="2225"/>
      <c r="AG408" s="2225"/>
      <c r="AH408" s="2225"/>
      <c r="AI408" s="2225"/>
    </row>
    <row r="409" spans="1:35">
      <c r="A409" s="1972"/>
      <c r="B409" s="1690"/>
      <c r="C409" s="1690"/>
      <c r="D409" s="1690"/>
      <c r="E409" s="1690"/>
      <c r="F409" s="2279"/>
    </row>
    <row r="410" spans="1:35">
      <c r="A410" s="1973" t="s">
        <v>2276</v>
      </c>
      <c r="B410" s="1690"/>
      <c r="C410" s="1690"/>
      <c r="D410" s="1690"/>
      <c r="E410" s="1690"/>
      <c r="F410" s="2279"/>
      <c r="H410" s="2243"/>
      <c r="I410" s="2243"/>
      <c r="J410" s="2243"/>
    </row>
    <row r="411" spans="1:35">
      <c r="A411" s="1855" t="s">
        <v>306</v>
      </c>
      <c r="B411" s="1788">
        <v>2005</v>
      </c>
      <c r="C411" s="1788">
        <v>2010</v>
      </c>
      <c r="D411" s="1788">
        <v>2011</v>
      </c>
      <c r="E411" s="1503">
        <v>2012</v>
      </c>
      <c r="F411" s="2243"/>
      <c r="G411" s="2243"/>
      <c r="H411" s="2243"/>
      <c r="I411" s="2243"/>
    </row>
    <row r="412" spans="1:35" ht="15.75">
      <c r="A412" s="1974" t="s">
        <v>2277</v>
      </c>
      <c r="B412" s="1542">
        <v>6</v>
      </c>
      <c r="C412" s="1975">
        <v>4</v>
      </c>
      <c r="D412" s="1975">
        <v>18</v>
      </c>
      <c r="E412" s="1976">
        <v>12</v>
      </c>
      <c r="F412" s="2307"/>
      <c r="G412" s="2243"/>
      <c r="H412" s="2211"/>
      <c r="I412" s="2243"/>
    </row>
    <row r="413" spans="1:35" ht="15.75">
      <c r="A413" s="1840" t="s">
        <v>2278</v>
      </c>
      <c r="B413" s="1542" t="s">
        <v>1365</v>
      </c>
      <c r="C413" s="1478">
        <v>11</v>
      </c>
      <c r="D413" s="1478">
        <v>19</v>
      </c>
      <c r="E413" s="1977">
        <v>23</v>
      </c>
      <c r="F413" s="2307"/>
      <c r="G413" s="2243"/>
      <c r="H413" s="2211"/>
      <c r="I413" s="2243"/>
    </row>
    <row r="414" spans="1:35" ht="15.75">
      <c r="A414" s="1840" t="s">
        <v>2279</v>
      </c>
      <c r="B414" s="1542">
        <v>0</v>
      </c>
      <c r="C414" s="1478">
        <v>0</v>
      </c>
      <c r="D414" s="1478">
        <v>17</v>
      </c>
      <c r="E414" s="1977">
        <v>3</v>
      </c>
      <c r="F414" s="2307"/>
      <c r="G414" s="2243"/>
      <c r="H414" s="2211"/>
      <c r="I414" s="2243"/>
    </row>
    <row r="415" spans="1:35" ht="15.75">
      <c r="A415" s="1840" t="s">
        <v>2280</v>
      </c>
      <c r="B415" s="1542">
        <v>53</v>
      </c>
      <c r="C415" s="1478">
        <v>66</v>
      </c>
      <c r="D415" s="1478">
        <v>110</v>
      </c>
      <c r="E415" s="1977">
        <v>89</v>
      </c>
      <c r="F415" s="2307"/>
      <c r="G415" s="2243"/>
      <c r="H415" s="2211"/>
      <c r="I415" s="2243"/>
    </row>
    <row r="416" spans="1:35" ht="15.75">
      <c r="A416" s="1840" t="s">
        <v>2281</v>
      </c>
      <c r="B416" s="1542">
        <v>123</v>
      </c>
      <c r="C416" s="1478">
        <v>144</v>
      </c>
      <c r="D416" s="1478">
        <v>279</v>
      </c>
      <c r="E416" s="1977">
        <v>388</v>
      </c>
      <c r="F416" s="2307"/>
      <c r="G416" s="2243"/>
      <c r="H416" s="2211"/>
      <c r="I416" s="2243"/>
    </row>
    <row r="417" spans="1:10" ht="15.75">
      <c r="A417" s="1974" t="s">
        <v>2282</v>
      </c>
      <c r="B417" s="1542">
        <v>41</v>
      </c>
      <c r="C417" s="1975">
        <v>58</v>
      </c>
      <c r="D417" s="1975">
        <v>1</v>
      </c>
      <c r="E417" s="1976">
        <v>68</v>
      </c>
      <c r="F417" s="2307"/>
      <c r="G417" s="2243"/>
      <c r="H417" s="2211"/>
      <c r="I417" s="2243"/>
    </row>
    <row r="418" spans="1:10" ht="15.75">
      <c r="A418" s="1974" t="s">
        <v>2283</v>
      </c>
      <c r="B418" s="1542" t="s">
        <v>1365</v>
      </c>
      <c r="C418" s="1542" t="s">
        <v>1365</v>
      </c>
      <c r="D418" s="1542" t="s">
        <v>1365</v>
      </c>
      <c r="E418" s="1978" t="s">
        <v>1365</v>
      </c>
      <c r="F418" s="2308"/>
      <c r="G418" s="2309"/>
      <c r="H418" s="2208"/>
      <c r="I418" s="2243"/>
    </row>
    <row r="419" spans="1:10" ht="15.75">
      <c r="A419" s="1840" t="s">
        <v>2284</v>
      </c>
      <c r="B419" s="1542" t="s">
        <v>1365</v>
      </c>
      <c r="C419" s="1542" t="s">
        <v>1365</v>
      </c>
      <c r="D419" s="1542" t="s">
        <v>1365</v>
      </c>
      <c r="E419" s="1978">
        <v>397</v>
      </c>
      <c r="F419" s="2310"/>
      <c r="G419" s="2243"/>
      <c r="H419" s="2211"/>
      <c r="I419" s="2243"/>
    </row>
    <row r="420" spans="1:10" ht="15.75">
      <c r="A420" s="1840" t="s">
        <v>2285</v>
      </c>
      <c r="B420" s="1542">
        <v>171</v>
      </c>
      <c r="C420" s="1478">
        <v>177</v>
      </c>
      <c r="D420" s="1478">
        <v>284</v>
      </c>
      <c r="E420" s="1977">
        <v>365</v>
      </c>
      <c r="F420" s="2307"/>
      <c r="G420" s="2243"/>
      <c r="H420" s="2211"/>
      <c r="I420" s="2243"/>
    </row>
    <row r="421" spans="1:10" ht="15.75">
      <c r="A421" s="1506" t="s">
        <v>2286</v>
      </c>
      <c r="B421" s="1979" t="s">
        <v>1365</v>
      </c>
      <c r="C421" s="1980">
        <v>30186</v>
      </c>
      <c r="D421" s="1980">
        <v>50624</v>
      </c>
      <c r="E421" s="1981" t="s">
        <v>2287</v>
      </c>
      <c r="F421" s="2307"/>
      <c r="G421" s="2243"/>
      <c r="H421" s="2211"/>
      <c r="I421" s="2243"/>
    </row>
    <row r="422" spans="1:10" ht="15.75">
      <c r="A422" s="1982" t="s">
        <v>2288</v>
      </c>
      <c r="B422" s="1690"/>
      <c r="C422" s="1690"/>
      <c r="D422" s="1690"/>
      <c r="E422" s="1690"/>
      <c r="G422" s="2307"/>
      <c r="H422" s="2309"/>
      <c r="I422" s="2243"/>
      <c r="J422" s="2243"/>
    </row>
    <row r="423" spans="1:10">
      <c r="A423" s="1983" t="s">
        <v>2289</v>
      </c>
      <c r="B423" s="1690"/>
      <c r="C423" s="1690"/>
      <c r="D423" s="1690"/>
      <c r="E423" s="1690"/>
      <c r="G423" s="2243"/>
      <c r="H423" s="2243"/>
      <c r="I423" s="2243"/>
      <c r="J423" s="2243"/>
    </row>
    <row r="424" spans="1:10">
      <c r="A424" s="1688"/>
      <c r="B424" s="1690"/>
      <c r="C424" s="1690"/>
      <c r="D424" s="1690"/>
      <c r="E424" s="1690"/>
      <c r="G424" s="2243"/>
      <c r="H424" s="2243"/>
      <c r="I424" s="2243"/>
      <c r="J424" s="2243"/>
    </row>
    <row r="425" spans="1:10">
      <c r="A425" s="1984" t="s">
        <v>2290</v>
      </c>
      <c r="B425" s="1985"/>
      <c r="C425" s="1985"/>
      <c r="D425" s="1690"/>
      <c r="E425" s="1690"/>
      <c r="G425" s="2243"/>
      <c r="H425" s="2243"/>
    </row>
    <row r="426" spans="1:10">
      <c r="A426" s="1855" t="s">
        <v>306</v>
      </c>
      <c r="B426" s="1986">
        <v>2005</v>
      </c>
      <c r="C426" s="1855">
        <v>2010</v>
      </c>
      <c r="D426" s="1855">
        <v>2011</v>
      </c>
      <c r="E426" s="1503">
        <v>2012</v>
      </c>
      <c r="F426" s="2243"/>
      <c r="G426" s="2243"/>
    </row>
    <row r="427" spans="1:10">
      <c r="A427" s="1987" t="s">
        <v>2291</v>
      </c>
      <c r="B427" s="1988">
        <v>171</v>
      </c>
      <c r="C427" s="1989">
        <v>355</v>
      </c>
      <c r="D427" s="1989">
        <v>588.54</v>
      </c>
      <c r="E427" s="1989">
        <v>865</v>
      </c>
      <c r="G427" s="2243"/>
    </row>
    <row r="428" spans="1:10">
      <c r="A428" s="1990" t="s">
        <v>2292</v>
      </c>
      <c r="B428" s="1988">
        <v>0.31</v>
      </c>
      <c r="C428" s="1991">
        <v>0.19</v>
      </c>
      <c r="D428" s="1991">
        <v>0.19</v>
      </c>
      <c r="E428" s="1991">
        <v>0.1</v>
      </c>
      <c r="G428" s="2243"/>
    </row>
    <row r="429" spans="1:10">
      <c r="A429" s="1990" t="s">
        <v>2293</v>
      </c>
      <c r="B429" s="1988" t="s">
        <v>1365</v>
      </c>
      <c r="C429" s="1743" t="s">
        <v>1365</v>
      </c>
      <c r="D429" s="1743" t="s">
        <v>1365</v>
      </c>
      <c r="E429" s="1743" t="s">
        <v>1365</v>
      </c>
      <c r="G429" s="2311"/>
    </row>
    <row r="430" spans="1:10">
      <c r="A430" s="1990" t="s">
        <v>2294</v>
      </c>
      <c r="B430" s="1988">
        <v>1.27</v>
      </c>
      <c r="C430" s="1991">
        <v>0.76</v>
      </c>
      <c r="D430" s="1991">
        <v>0.57999999999999996</v>
      </c>
      <c r="E430" s="1991">
        <v>0.63010542632641797</v>
      </c>
      <c r="G430" s="2243"/>
    </row>
    <row r="431" spans="1:10">
      <c r="A431" s="1992" t="s">
        <v>2295</v>
      </c>
      <c r="B431" s="1993">
        <v>3.5</v>
      </c>
      <c r="C431" s="1994">
        <v>1.1299999999999999</v>
      </c>
      <c r="D431" s="1994">
        <v>3.06</v>
      </c>
      <c r="E431" s="1994">
        <v>1.3873880946636725</v>
      </c>
      <c r="G431" s="2243"/>
    </row>
    <row r="432" spans="1:10">
      <c r="A432" s="1995" t="s">
        <v>2288</v>
      </c>
      <c r="B432" s="1985"/>
      <c r="C432" s="1985"/>
      <c r="D432" s="1985"/>
      <c r="E432" s="1690"/>
      <c r="F432" s="2242"/>
      <c r="G432" s="2243"/>
      <c r="H432" s="2243"/>
    </row>
    <row r="433" spans="1:8">
      <c r="A433" s="1688"/>
      <c r="B433" s="1690"/>
      <c r="C433" s="1690"/>
      <c r="D433" s="1690"/>
      <c r="E433" s="1690"/>
      <c r="F433" s="2242"/>
      <c r="G433" s="2243"/>
      <c r="H433" s="2243"/>
    </row>
    <row r="434" spans="1:8">
      <c r="A434" s="1996" t="s">
        <v>2296</v>
      </c>
      <c r="B434" s="1722"/>
      <c r="C434" s="1722"/>
      <c r="D434" s="1722"/>
      <c r="E434" s="1690"/>
      <c r="F434" s="2242"/>
    </row>
    <row r="435" spans="1:8">
      <c r="A435" s="1855" t="s">
        <v>306</v>
      </c>
      <c r="B435" s="1503">
        <v>2005</v>
      </c>
      <c r="C435" s="1788">
        <v>2010</v>
      </c>
      <c r="D435" s="1788">
        <v>2011</v>
      </c>
      <c r="E435" s="1503">
        <v>2012</v>
      </c>
      <c r="F435" s="2243"/>
    </row>
    <row r="436" spans="1:8">
      <c r="A436" s="1974" t="s">
        <v>2277</v>
      </c>
      <c r="B436" s="1391">
        <v>1</v>
      </c>
      <c r="C436" s="1975">
        <v>6</v>
      </c>
      <c r="D436" s="1975">
        <v>0</v>
      </c>
      <c r="E436" s="1975">
        <v>4</v>
      </c>
      <c r="F436" s="2243"/>
    </row>
    <row r="437" spans="1:8">
      <c r="A437" s="1840" t="s">
        <v>2278</v>
      </c>
      <c r="B437" s="1391">
        <v>0</v>
      </c>
      <c r="C437" s="1478">
        <v>0</v>
      </c>
      <c r="D437" s="1478">
        <v>0</v>
      </c>
      <c r="E437" s="1478">
        <v>0</v>
      </c>
      <c r="F437" s="2243"/>
    </row>
    <row r="438" spans="1:8">
      <c r="A438" s="1840" t="s">
        <v>2279</v>
      </c>
      <c r="B438" s="1391">
        <v>0</v>
      </c>
      <c r="C438" s="1478">
        <v>1</v>
      </c>
      <c r="D438" s="1478">
        <v>0</v>
      </c>
      <c r="E438" s="1478">
        <v>1</v>
      </c>
    </row>
    <row r="439" spans="1:8">
      <c r="A439" s="1840" t="s">
        <v>2280</v>
      </c>
      <c r="B439" s="1391">
        <v>9</v>
      </c>
      <c r="C439" s="1975">
        <v>22</v>
      </c>
      <c r="D439" s="1975">
        <v>12</v>
      </c>
      <c r="E439" s="1975">
        <v>23</v>
      </c>
      <c r="F439" s="2243"/>
    </row>
    <row r="440" spans="1:8">
      <c r="A440" s="1840" t="s">
        <v>2281</v>
      </c>
      <c r="B440" s="1391">
        <v>5</v>
      </c>
      <c r="C440" s="1478">
        <v>472</v>
      </c>
      <c r="D440" s="1478">
        <v>8</v>
      </c>
      <c r="E440" s="1478">
        <v>12</v>
      </c>
      <c r="F440" s="2243"/>
    </row>
    <row r="441" spans="1:8">
      <c r="A441" s="1974" t="s">
        <v>2282</v>
      </c>
      <c r="B441" s="1391">
        <v>0</v>
      </c>
      <c r="C441" s="1478">
        <v>1</v>
      </c>
      <c r="D441" s="1478">
        <v>0</v>
      </c>
      <c r="E441" s="1478">
        <v>4</v>
      </c>
      <c r="F441" s="2243"/>
    </row>
    <row r="442" spans="1:8">
      <c r="A442" s="1974" t="s">
        <v>2283</v>
      </c>
      <c r="B442" s="1391">
        <v>0</v>
      </c>
      <c r="C442" s="1478">
        <v>0</v>
      </c>
      <c r="D442" s="1970" t="s">
        <v>1365</v>
      </c>
      <c r="E442" s="1970">
        <v>1</v>
      </c>
      <c r="F442" s="2243"/>
    </row>
    <row r="443" spans="1:8">
      <c r="A443" s="1974" t="s">
        <v>2297</v>
      </c>
      <c r="B443" s="1391">
        <v>0</v>
      </c>
      <c r="C443" s="1478">
        <v>4</v>
      </c>
      <c r="D443" s="1478">
        <v>10</v>
      </c>
      <c r="E443" s="1478">
        <v>7</v>
      </c>
      <c r="F443" s="2243"/>
    </row>
    <row r="444" spans="1:8">
      <c r="A444" s="1840" t="s">
        <v>2284</v>
      </c>
      <c r="B444" s="1391">
        <v>0</v>
      </c>
      <c r="C444" s="1975">
        <v>0</v>
      </c>
      <c r="D444" s="1975">
        <v>0</v>
      </c>
      <c r="E444" s="1975">
        <v>0</v>
      </c>
      <c r="F444" s="2243"/>
    </row>
    <row r="445" spans="1:8">
      <c r="A445" s="1840" t="s">
        <v>2285</v>
      </c>
      <c r="B445" s="1391">
        <v>44</v>
      </c>
      <c r="C445" s="1478">
        <v>3</v>
      </c>
      <c r="D445" s="1478">
        <v>1</v>
      </c>
      <c r="E445" s="1478">
        <v>1</v>
      </c>
      <c r="F445" s="2243"/>
    </row>
    <row r="446" spans="1:8">
      <c r="A446" s="1506" t="s">
        <v>2286</v>
      </c>
      <c r="B446" s="1997">
        <v>47</v>
      </c>
      <c r="C446" s="1802">
        <v>596</v>
      </c>
      <c r="D446" s="1453">
        <v>1355</v>
      </c>
      <c r="E446" s="1453">
        <v>2229</v>
      </c>
      <c r="F446" s="2312"/>
    </row>
    <row r="447" spans="1:8">
      <c r="A447" s="1998" t="s">
        <v>2211</v>
      </c>
      <c r="B447" s="1722"/>
      <c r="C447" s="1722"/>
      <c r="D447" s="1722"/>
      <c r="E447" s="1722"/>
      <c r="F447" s="2242"/>
      <c r="G447" s="2243"/>
    </row>
    <row r="448" spans="1:8" ht="15" customHeight="1">
      <c r="A448" s="1999"/>
      <c r="B448" s="1690"/>
      <c r="C448" s="1690"/>
      <c r="D448" s="1690"/>
      <c r="E448" s="1690"/>
      <c r="F448" s="2242"/>
      <c r="G448" s="2243"/>
    </row>
    <row r="449" spans="1:6">
      <c r="A449" s="2000" t="s">
        <v>2298</v>
      </c>
      <c r="B449" s="2000"/>
      <c r="C449" s="2000"/>
      <c r="D449" s="2000"/>
      <c r="E449" s="1690"/>
      <c r="F449" s="2242"/>
    </row>
    <row r="450" spans="1:6">
      <c r="A450" s="1855" t="s">
        <v>306</v>
      </c>
      <c r="B450" s="1788">
        <v>2005</v>
      </c>
      <c r="C450" s="1788">
        <v>2010</v>
      </c>
      <c r="D450" s="1788">
        <v>2011</v>
      </c>
      <c r="E450" s="1503">
        <v>2012</v>
      </c>
    </row>
    <row r="451" spans="1:6">
      <c r="A451" s="1987" t="s">
        <v>2291</v>
      </c>
      <c r="B451" s="2001">
        <v>9.8549790000000002</v>
      </c>
      <c r="C451" s="2001">
        <v>42.131225999999998</v>
      </c>
      <c r="D451" s="2001">
        <v>36.079008000000002</v>
      </c>
      <c r="E451" s="2001">
        <v>62.047809999999998</v>
      </c>
    </row>
    <row r="452" spans="1:6">
      <c r="A452" s="1840" t="s">
        <v>2292</v>
      </c>
      <c r="B452" s="2001">
        <v>0.91324395516215695</v>
      </c>
      <c r="C452" s="2001">
        <v>0.52217801589728252</v>
      </c>
      <c r="D452" s="2001">
        <v>0.33200000000000002</v>
      </c>
      <c r="E452" s="1757">
        <v>0.37</v>
      </c>
    </row>
    <row r="453" spans="1:6">
      <c r="A453" s="1840" t="s">
        <v>2293</v>
      </c>
      <c r="B453" s="2001">
        <v>2.1</v>
      </c>
      <c r="C453" s="2001">
        <v>17.100000000000001</v>
      </c>
      <c r="D453" s="2001">
        <v>7.5110000000000001</v>
      </c>
      <c r="E453" s="1757">
        <v>9.3949999999999996</v>
      </c>
    </row>
    <row r="454" spans="1:6" ht="15" hidden="1" customHeight="1">
      <c r="A454" s="1840" t="s">
        <v>2299</v>
      </c>
      <c r="B454" s="2002">
        <v>0.1</v>
      </c>
      <c r="C454" s="2002">
        <v>11.3</v>
      </c>
      <c r="D454" s="2002">
        <v>0.498</v>
      </c>
      <c r="E454" s="1757">
        <v>0.628</v>
      </c>
    </row>
    <row r="455" spans="1:6">
      <c r="A455" s="1670" t="s">
        <v>2300</v>
      </c>
      <c r="B455" s="2003">
        <v>0.1</v>
      </c>
      <c r="C455" s="2004">
        <v>11.3</v>
      </c>
      <c r="D455" s="2004">
        <v>0.498</v>
      </c>
      <c r="E455" s="1872">
        <v>0.628</v>
      </c>
      <c r="F455" s="2243"/>
    </row>
    <row r="456" spans="1:6">
      <c r="A456" s="2005" t="s">
        <v>2301</v>
      </c>
      <c r="B456" s="1690"/>
      <c r="C456" s="1690"/>
      <c r="D456" s="1690"/>
      <c r="E456" s="1690"/>
    </row>
    <row r="457" spans="1:6">
      <c r="A457" s="1999" t="s">
        <v>2302</v>
      </c>
    </row>
  </sheetData>
  <sheetProtection formatCells="0"/>
  <protectedRanges>
    <protectedRange sqref="B305 B312:B314" name="Range1_2"/>
    <protectedRange sqref="D9:E9 D8 B7:B9 D7:E7 B321:B323 J9:K9 J8 H7:H9 J7:K7" name="Range1_1_1"/>
    <protectedRange sqref="I364:I366 C364:C366" name="Range1_2_1_3"/>
    <protectedRange sqref="J364:J366 D364:D366" name="Range1_2_1_1_1"/>
    <protectedRange sqref="K364:K366 E364:E366" name="Range1_2_1_2_1"/>
    <protectedRange sqref="A343" name="Range1"/>
    <protectedRange sqref="G312:G314" name="Range1_1"/>
  </protectedRanges>
  <mergeCells count="13">
    <mergeCell ref="H5:I5"/>
    <mergeCell ref="A2:E2"/>
    <mergeCell ref="A5:A6"/>
    <mergeCell ref="B5:C5"/>
    <mergeCell ref="F5:F6"/>
    <mergeCell ref="G5:G6"/>
    <mergeCell ref="A386:E386"/>
    <mergeCell ref="B12:C12"/>
    <mergeCell ref="A13:D13"/>
    <mergeCell ref="F13:I13"/>
    <mergeCell ref="A161:C161"/>
    <mergeCell ref="A298:E298"/>
    <mergeCell ref="A355:E355"/>
  </mergeCells>
  <pageMargins left="0.7" right="0.7" top="0.75" bottom="0.56999999999999995" header="0.3" footer="0.3"/>
  <pageSetup paperSize="9" scale="78" orientation="portrait" r:id="rId1"/>
  <headerFooter>
    <oddFooter>&amp;C&amp;P</oddFooter>
  </headerFooter>
  <rowBreaks count="10" manualBreakCount="10">
    <brk id="30" max="4" man="1"/>
    <brk id="82" max="4" man="1"/>
    <brk id="122" max="4" man="1"/>
    <brk id="178" max="4" man="1"/>
    <brk id="235" max="4" man="1"/>
    <brk id="295" max="4" man="1"/>
    <brk id="332" max="4" man="1"/>
    <brk id="352" max="4" man="1"/>
    <brk id="384" max="4" man="1"/>
    <brk id="408" max="4"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N894"/>
  <sheetViews>
    <sheetView view="pageBreakPreview" topLeftCell="A195" zoomScaleSheetLayoutView="100" workbookViewId="0">
      <selection activeCell="I218" sqref="I218"/>
    </sheetView>
  </sheetViews>
  <sheetFormatPr defaultRowHeight="15"/>
  <cols>
    <col min="1" max="1" width="42.85546875" style="749" customWidth="1"/>
    <col min="2" max="2" width="13.5703125" style="749" customWidth="1"/>
    <col min="3" max="4" width="12.7109375" style="749" customWidth="1"/>
    <col min="5" max="6" width="10.85546875" style="749" customWidth="1"/>
    <col min="7" max="7" width="11" style="2843" customWidth="1"/>
    <col min="8" max="40" width="9.140625" style="2843"/>
    <col min="41" max="256" width="9.140625" style="749"/>
    <col min="257" max="257" width="42.85546875" style="749" customWidth="1"/>
    <col min="258" max="258" width="13.5703125" style="749" customWidth="1"/>
    <col min="259" max="260" width="12.7109375" style="749" customWidth="1"/>
    <col min="261" max="262" width="10.85546875" style="749" customWidth="1"/>
    <col min="263" max="263" width="11" style="749" customWidth="1"/>
    <col min="264" max="512" width="9.140625" style="749"/>
    <col min="513" max="513" width="42.85546875" style="749" customWidth="1"/>
    <col min="514" max="514" width="13.5703125" style="749" customWidth="1"/>
    <col min="515" max="516" width="12.7109375" style="749" customWidth="1"/>
    <col min="517" max="518" width="10.85546875" style="749" customWidth="1"/>
    <col min="519" max="519" width="11" style="749" customWidth="1"/>
    <col min="520" max="768" width="9.140625" style="749"/>
    <col min="769" max="769" width="42.85546875" style="749" customWidth="1"/>
    <col min="770" max="770" width="13.5703125" style="749" customWidth="1"/>
    <col min="771" max="772" width="12.7109375" style="749" customWidth="1"/>
    <col min="773" max="774" width="10.85546875" style="749" customWidth="1"/>
    <col min="775" max="775" width="11" style="749" customWidth="1"/>
    <col min="776" max="1024" width="9.140625" style="749"/>
    <col min="1025" max="1025" width="42.85546875" style="749" customWidth="1"/>
    <col min="1026" max="1026" width="13.5703125" style="749" customWidth="1"/>
    <col min="1027" max="1028" width="12.7109375" style="749" customWidth="1"/>
    <col min="1029" max="1030" width="10.85546875" style="749" customWidth="1"/>
    <col min="1031" max="1031" width="11" style="749" customWidth="1"/>
    <col min="1032" max="1280" width="9.140625" style="749"/>
    <col min="1281" max="1281" width="42.85546875" style="749" customWidth="1"/>
    <col min="1282" max="1282" width="13.5703125" style="749" customWidth="1"/>
    <col min="1283" max="1284" width="12.7109375" style="749" customWidth="1"/>
    <col min="1285" max="1286" width="10.85546875" style="749" customWidth="1"/>
    <col min="1287" max="1287" width="11" style="749" customWidth="1"/>
    <col min="1288" max="1536" width="9.140625" style="749"/>
    <col min="1537" max="1537" width="42.85546875" style="749" customWidth="1"/>
    <col min="1538" max="1538" width="13.5703125" style="749" customWidth="1"/>
    <col min="1539" max="1540" width="12.7109375" style="749" customWidth="1"/>
    <col min="1541" max="1542" width="10.85546875" style="749" customWidth="1"/>
    <col min="1543" max="1543" width="11" style="749" customWidth="1"/>
    <col min="1544" max="1792" width="9.140625" style="749"/>
    <col min="1793" max="1793" width="42.85546875" style="749" customWidth="1"/>
    <col min="1794" max="1794" width="13.5703125" style="749" customWidth="1"/>
    <col min="1795" max="1796" width="12.7109375" style="749" customWidth="1"/>
    <col min="1797" max="1798" width="10.85546875" style="749" customWidth="1"/>
    <col min="1799" max="1799" width="11" style="749" customWidth="1"/>
    <col min="1800" max="2048" width="9.140625" style="749"/>
    <col min="2049" max="2049" width="42.85546875" style="749" customWidth="1"/>
    <col min="2050" max="2050" width="13.5703125" style="749" customWidth="1"/>
    <col min="2051" max="2052" width="12.7109375" style="749" customWidth="1"/>
    <col min="2053" max="2054" width="10.85546875" style="749" customWidth="1"/>
    <col min="2055" max="2055" width="11" style="749" customWidth="1"/>
    <col min="2056" max="2304" width="9.140625" style="749"/>
    <col min="2305" max="2305" width="42.85546875" style="749" customWidth="1"/>
    <col min="2306" max="2306" width="13.5703125" style="749" customWidth="1"/>
    <col min="2307" max="2308" width="12.7109375" style="749" customWidth="1"/>
    <col min="2309" max="2310" width="10.85546875" style="749" customWidth="1"/>
    <col min="2311" max="2311" width="11" style="749" customWidth="1"/>
    <col min="2312" max="2560" width="9.140625" style="749"/>
    <col min="2561" max="2561" width="42.85546875" style="749" customWidth="1"/>
    <col min="2562" max="2562" width="13.5703125" style="749" customWidth="1"/>
    <col min="2563" max="2564" width="12.7109375" style="749" customWidth="1"/>
    <col min="2565" max="2566" width="10.85546875" style="749" customWidth="1"/>
    <col min="2567" max="2567" width="11" style="749" customWidth="1"/>
    <col min="2568" max="2816" width="9.140625" style="749"/>
    <col min="2817" max="2817" width="42.85546875" style="749" customWidth="1"/>
    <col min="2818" max="2818" width="13.5703125" style="749" customWidth="1"/>
    <col min="2819" max="2820" width="12.7109375" style="749" customWidth="1"/>
    <col min="2821" max="2822" width="10.85546875" style="749" customWidth="1"/>
    <col min="2823" max="2823" width="11" style="749" customWidth="1"/>
    <col min="2824" max="3072" width="9.140625" style="749"/>
    <col min="3073" max="3073" width="42.85546875" style="749" customWidth="1"/>
    <col min="3074" max="3074" width="13.5703125" style="749" customWidth="1"/>
    <col min="3075" max="3076" width="12.7109375" style="749" customWidth="1"/>
    <col min="3077" max="3078" width="10.85546875" style="749" customWidth="1"/>
    <col min="3079" max="3079" width="11" style="749" customWidth="1"/>
    <col min="3080" max="3328" width="9.140625" style="749"/>
    <col min="3329" max="3329" width="42.85546875" style="749" customWidth="1"/>
    <col min="3330" max="3330" width="13.5703125" style="749" customWidth="1"/>
    <col min="3331" max="3332" width="12.7109375" style="749" customWidth="1"/>
    <col min="3333" max="3334" width="10.85546875" style="749" customWidth="1"/>
    <col min="3335" max="3335" width="11" style="749" customWidth="1"/>
    <col min="3336" max="3584" width="9.140625" style="749"/>
    <col min="3585" max="3585" width="42.85546875" style="749" customWidth="1"/>
    <col min="3586" max="3586" width="13.5703125" style="749" customWidth="1"/>
    <col min="3587" max="3588" width="12.7109375" style="749" customWidth="1"/>
    <col min="3589" max="3590" width="10.85546875" style="749" customWidth="1"/>
    <col min="3591" max="3591" width="11" style="749" customWidth="1"/>
    <col min="3592" max="3840" width="9.140625" style="749"/>
    <col min="3841" max="3841" width="42.85546875" style="749" customWidth="1"/>
    <col min="3842" max="3842" width="13.5703125" style="749" customWidth="1"/>
    <col min="3843" max="3844" width="12.7109375" style="749" customWidth="1"/>
    <col min="3845" max="3846" width="10.85546875" style="749" customWidth="1"/>
    <col min="3847" max="3847" width="11" style="749" customWidth="1"/>
    <col min="3848" max="4096" width="9.140625" style="749"/>
    <col min="4097" max="4097" width="42.85546875" style="749" customWidth="1"/>
    <col min="4098" max="4098" width="13.5703125" style="749" customWidth="1"/>
    <col min="4099" max="4100" width="12.7109375" style="749" customWidth="1"/>
    <col min="4101" max="4102" width="10.85546875" style="749" customWidth="1"/>
    <col min="4103" max="4103" width="11" style="749" customWidth="1"/>
    <col min="4104" max="4352" width="9.140625" style="749"/>
    <col min="4353" max="4353" width="42.85546875" style="749" customWidth="1"/>
    <col min="4354" max="4354" width="13.5703125" style="749" customWidth="1"/>
    <col min="4355" max="4356" width="12.7109375" style="749" customWidth="1"/>
    <col min="4357" max="4358" width="10.85546875" style="749" customWidth="1"/>
    <col min="4359" max="4359" width="11" style="749" customWidth="1"/>
    <col min="4360" max="4608" width="9.140625" style="749"/>
    <col min="4609" max="4609" width="42.85546875" style="749" customWidth="1"/>
    <col min="4610" max="4610" width="13.5703125" style="749" customWidth="1"/>
    <col min="4611" max="4612" width="12.7109375" style="749" customWidth="1"/>
    <col min="4613" max="4614" width="10.85546875" style="749" customWidth="1"/>
    <col min="4615" max="4615" width="11" style="749" customWidth="1"/>
    <col min="4616" max="4864" width="9.140625" style="749"/>
    <col min="4865" max="4865" width="42.85546875" style="749" customWidth="1"/>
    <col min="4866" max="4866" width="13.5703125" style="749" customWidth="1"/>
    <col min="4867" max="4868" width="12.7109375" style="749" customWidth="1"/>
    <col min="4869" max="4870" width="10.85546875" style="749" customWidth="1"/>
    <col min="4871" max="4871" width="11" style="749" customWidth="1"/>
    <col min="4872" max="5120" width="9.140625" style="749"/>
    <col min="5121" max="5121" width="42.85546875" style="749" customWidth="1"/>
    <col min="5122" max="5122" width="13.5703125" style="749" customWidth="1"/>
    <col min="5123" max="5124" width="12.7109375" style="749" customWidth="1"/>
    <col min="5125" max="5126" width="10.85546875" style="749" customWidth="1"/>
    <col min="5127" max="5127" width="11" style="749" customWidth="1"/>
    <col min="5128" max="5376" width="9.140625" style="749"/>
    <col min="5377" max="5377" width="42.85546875" style="749" customWidth="1"/>
    <col min="5378" max="5378" width="13.5703125" style="749" customWidth="1"/>
    <col min="5379" max="5380" width="12.7109375" style="749" customWidth="1"/>
    <col min="5381" max="5382" width="10.85546875" style="749" customWidth="1"/>
    <col min="5383" max="5383" width="11" style="749" customWidth="1"/>
    <col min="5384" max="5632" width="9.140625" style="749"/>
    <col min="5633" max="5633" width="42.85546875" style="749" customWidth="1"/>
    <col min="5634" max="5634" width="13.5703125" style="749" customWidth="1"/>
    <col min="5635" max="5636" width="12.7109375" style="749" customWidth="1"/>
    <col min="5637" max="5638" width="10.85546875" style="749" customWidth="1"/>
    <col min="5639" max="5639" width="11" style="749" customWidth="1"/>
    <col min="5640" max="5888" width="9.140625" style="749"/>
    <col min="5889" max="5889" width="42.85546875" style="749" customWidth="1"/>
    <col min="5890" max="5890" width="13.5703125" style="749" customWidth="1"/>
    <col min="5891" max="5892" width="12.7109375" style="749" customWidth="1"/>
    <col min="5893" max="5894" width="10.85546875" style="749" customWidth="1"/>
    <col min="5895" max="5895" width="11" style="749" customWidth="1"/>
    <col min="5896" max="6144" width="9.140625" style="749"/>
    <col min="6145" max="6145" width="42.85546875" style="749" customWidth="1"/>
    <col min="6146" max="6146" width="13.5703125" style="749" customWidth="1"/>
    <col min="6147" max="6148" width="12.7109375" style="749" customWidth="1"/>
    <col min="6149" max="6150" width="10.85546875" style="749" customWidth="1"/>
    <col min="6151" max="6151" width="11" style="749" customWidth="1"/>
    <col min="6152" max="6400" width="9.140625" style="749"/>
    <col min="6401" max="6401" width="42.85546875" style="749" customWidth="1"/>
    <col min="6402" max="6402" width="13.5703125" style="749" customWidth="1"/>
    <col min="6403" max="6404" width="12.7109375" style="749" customWidth="1"/>
    <col min="6405" max="6406" width="10.85546875" style="749" customWidth="1"/>
    <col min="6407" max="6407" width="11" style="749" customWidth="1"/>
    <col min="6408" max="6656" width="9.140625" style="749"/>
    <col min="6657" max="6657" width="42.85546875" style="749" customWidth="1"/>
    <col min="6658" max="6658" width="13.5703125" style="749" customWidth="1"/>
    <col min="6659" max="6660" width="12.7109375" style="749" customWidth="1"/>
    <col min="6661" max="6662" width="10.85546875" style="749" customWidth="1"/>
    <col min="6663" max="6663" width="11" style="749" customWidth="1"/>
    <col min="6664" max="6912" width="9.140625" style="749"/>
    <col min="6913" max="6913" width="42.85546875" style="749" customWidth="1"/>
    <col min="6914" max="6914" width="13.5703125" style="749" customWidth="1"/>
    <col min="6915" max="6916" width="12.7109375" style="749" customWidth="1"/>
    <col min="6917" max="6918" width="10.85546875" style="749" customWidth="1"/>
    <col min="6919" max="6919" width="11" style="749" customWidth="1"/>
    <col min="6920" max="7168" width="9.140625" style="749"/>
    <col min="7169" max="7169" width="42.85546875" style="749" customWidth="1"/>
    <col min="7170" max="7170" width="13.5703125" style="749" customWidth="1"/>
    <col min="7171" max="7172" width="12.7109375" style="749" customWidth="1"/>
    <col min="7173" max="7174" width="10.85546875" style="749" customWidth="1"/>
    <col min="7175" max="7175" width="11" style="749" customWidth="1"/>
    <col min="7176" max="7424" width="9.140625" style="749"/>
    <col min="7425" max="7425" width="42.85546875" style="749" customWidth="1"/>
    <col min="7426" max="7426" width="13.5703125" style="749" customWidth="1"/>
    <col min="7427" max="7428" width="12.7109375" style="749" customWidth="1"/>
    <col min="7429" max="7430" width="10.85546875" style="749" customWidth="1"/>
    <col min="7431" max="7431" width="11" style="749" customWidth="1"/>
    <col min="7432" max="7680" width="9.140625" style="749"/>
    <col min="7681" max="7681" width="42.85546875" style="749" customWidth="1"/>
    <col min="7682" max="7682" width="13.5703125" style="749" customWidth="1"/>
    <col min="7683" max="7684" width="12.7109375" style="749" customWidth="1"/>
    <col min="7685" max="7686" width="10.85546875" style="749" customWidth="1"/>
    <col min="7687" max="7687" width="11" style="749" customWidth="1"/>
    <col min="7688" max="7936" width="9.140625" style="749"/>
    <col min="7937" max="7937" width="42.85546875" style="749" customWidth="1"/>
    <col min="7938" max="7938" width="13.5703125" style="749" customWidth="1"/>
    <col min="7939" max="7940" width="12.7109375" style="749" customWidth="1"/>
    <col min="7941" max="7942" width="10.85546875" style="749" customWidth="1"/>
    <col min="7943" max="7943" width="11" style="749" customWidth="1"/>
    <col min="7944" max="8192" width="9.140625" style="749"/>
    <col min="8193" max="8193" width="42.85546875" style="749" customWidth="1"/>
    <col min="8194" max="8194" width="13.5703125" style="749" customWidth="1"/>
    <col min="8195" max="8196" width="12.7109375" style="749" customWidth="1"/>
    <col min="8197" max="8198" width="10.85546875" style="749" customWidth="1"/>
    <col min="8199" max="8199" width="11" style="749" customWidth="1"/>
    <col min="8200" max="8448" width="9.140625" style="749"/>
    <col min="8449" max="8449" width="42.85546875" style="749" customWidth="1"/>
    <col min="8450" max="8450" width="13.5703125" style="749" customWidth="1"/>
    <col min="8451" max="8452" width="12.7109375" style="749" customWidth="1"/>
    <col min="8453" max="8454" width="10.85546875" style="749" customWidth="1"/>
    <col min="8455" max="8455" width="11" style="749" customWidth="1"/>
    <col min="8456" max="8704" width="9.140625" style="749"/>
    <col min="8705" max="8705" width="42.85546875" style="749" customWidth="1"/>
    <col min="8706" max="8706" width="13.5703125" style="749" customWidth="1"/>
    <col min="8707" max="8708" width="12.7109375" style="749" customWidth="1"/>
    <col min="8709" max="8710" width="10.85546875" style="749" customWidth="1"/>
    <col min="8711" max="8711" width="11" style="749" customWidth="1"/>
    <col min="8712" max="8960" width="9.140625" style="749"/>
    <col min="8961" max="8961" width="42.85546875" style="749" customWidth="1"/>
    <col min="8962" max="8962" width="13.5703125" style="749" customWidth="1"/>
    <col min="8963" max="8964" width="12.7109375" style="749" customWidth="1"/>
    <col min="8965" max="8966" width="10.85546875" style="749" customWidth="1"/>
    <col min="8967" max="8967" width="11" style="749" customWidth="1"/>
    <col min="8968" max="9216" width="9.140625" style="749"/>
    <col min="9217" max="9217" width="42.85546875" style="749" customWidth="1"/>
    <col min="9218" max="9218" width="13.5703125" style="749" customWidth="1"/>
    <col min="9219" max="9220" width="12.7109375" style="749" customWidth="1"/>
    <col min="9221" max="9222" width="10.85546875" style="749" customWidth="1"/>
    <col min="9223" max="9223" width="11" style="749" customWidth="1"/>
    <col min="9224" max="9472" width="9.140625" style="749"/>
    <col min="9473" max="9473" width="42.85546875" style="749" customWidth="1"/>
    <col min="9474" max="9474" width="13.5703125" style="749" customWidth="1"/>
    <col min="9475" max="9476" width="12.7109375" style="749" customWidth="1"/>
    <col min="9477" max="9478" width="10.85546875" style="749" customWidth="1"/>
    <col min="9479" max="9479" width="11" style="749" customWidth="1"/>
    <col min="9480" max="9728" width="9.140625" style="749"/>
    <col min="9729" max="9729" width="42.85546875" style="749" customWidth="1"/>
    <col min="9730" max="9730" width="13.5703125" style="749" customWidth="1"/>
    <col min="9731" max="9732" width="12.7109375" style="749" customWidth="1"/>
    <col min="9733" max="9734" width="10.85546875" style="749" customWidth="1"/>
    <col min="9735" max="9735" width="11" style="749" customWidth="1"/>
    <col min="9736" max="9984" width="9.140625" style="749"/>
    <col min="9985" max="9985" width="42.85546875" style="749" customWidth="1"/>
    <col min="9986" max="9986" width="13.5703125" style="749" customWidth="1"/>
    <col min="9987" max="9988" width="12.7109375" style="749" customWidth="1"/>
    <col min="9989" max="9990" width="10.85546875" style="749" customWidth="1"/>
    <col min="9991" max="9991" width="11" style="749" customWidth="1"/>
    <col min="9992" max="10240" width="9.140625" style="749"/>
    <col min="10241" max="10241" width="42.85546875" style="749" customWidth="1"/>
    <col min="10242" max="10242" width="13.5703125" style="749" customWidth="1"/>
    <col min="10243" max="10244" width="12.7109375" style="749" customWidth="1"/>
    <col min="10245" max="10246" width="10.85546875" style="749" customWidth="1"/>
    <col min="10247" max="10247" width="11" style="749" customWidth="1"/>
    <col min="10248" max="10496" width="9.140625" style="749"/>
    <col min="10497" max="10497" width="42.85546875" style="749" customWidth="1"/>
    <col min="10498" max="10498" width="13.5703125" style="749" customWidth="1"/>
    <col min="10499" max="10500" width="12.7109375" style="749" customWidth="1"/>
    <col min="10501" max="10502" width="10.85546875" style="749" customWidth="1"/>
    <col min="10503" max="10503" width="11" style="749" customWidth="1"/>
    <col min="10504" max="10752" width="9.140625" style="749"/>
    <col min="10753" max="10753" width="42.85546875" style="749" customWidth="1"/>
    <col min="10754" max="10754" width="13.5703125" style="749" customWidth="1"/>
    <col min="10755" max="10756" width="12.7109375" style="749" customWidth="1"/>
    <col min="10757" max="10758" width="10.85546875" style="749" customWidth="1"/>
    <col min="10759" max="10759" width="11" style="749" customWidth="1"/>
    <col min="10760" max="11008" width="9.140625" style="749"/>
    <col min="11009" max="11009" width="42.85546875" style="749" customWidth="1"/>
    <col min="11010" max="11010" width="13.5703125" style="749" customWidth="1"/>
    <col min="11011" max="11012" width="12.7109375" style="749" customWidth="1"/>
    <col min="11013" max="11014" width="10.85546875" style="749" customWidth="1"/>
    <col min="11015" max="11015" width="11" style="749" customWidth="1"/>
    <col min="11016" max="11264" width="9.140625" style="749"/>
    <col min="11265" max="11265" width="42.85546875" style="749" customWidth="1"/>
    <col min="11266" max="11266" width="13.5703125" style="749" customWidth="1"/>
    <col min="11267" max="11268" width="12.7109375" style="749" customWidth="1"/>
    <col min="11269" max="11270" width="10.85546875" style="749" customWidth="1"/>
    <col min="11271" max="11271" width="11" style="749" customWidth="1"/>
    <col min="11272" max="11520" width="9.140625" style="749"/>
    <col min="11521" max="11521" width="42.85546875" style="749" customWidth="1"/>
    <col min="11522" max="11522" width="13.5703125" style="749" customWidth="1"/>
    <col min="11523" max="11524" width="12.7109375" style="749" customWidth="1"/>
    <col min="11525" max="11526" width="10.85546875" style="749" customWidth="1"/>
    <col min="11527" max="11527" width="11" style="749" customWidth="1"/>
    <col min="11528" max="11776" width="9.140625" style="749"/>
    <col min="11777" max="11777" width="42.85546875" style="749" customWidth="1"/>
    <col min="11778" max="11778" width="13.5703125" style="749" customWidth="1"/>
    <col min="11779" max="11780" width="12.7109375" style="749" customWidth="1"/>
    <col min="11781" max="11782" width="10.85546875" style="749" customWidth="1"/>
    <col min="11783" max="11783" width="11" style="749" customWidth="1"/>
    <col min="11784" max="12032" width="9.140625" style="749"/>
    <col min="12033" max="12033" width="42.85546875" style="749" customWidth="1"/>
    <col min="12034" max="12034" width="13.5703125" style="749" customWidth="1"/>
    <col min="12035" max="12036" width="12.7109375" style="749" customWidth="1"/>
    <col min="12037" max="12038" width="10.85546875" style="749" customWidth="1"/>
    <col min="12039" max="12039" width="11" style="749" customWidth="1"/>
    <col min="12040" max="12288" width="9.140625" style="749"/>
    <col min="12289" max="12289" width="42.85546875" style="749" customWidth="1"/>
    <col min="12290" max="12290" width="13.5703125" style="749" customWidth="1"/>
    <col min="12291" max="12292" width="12.7109375" style="749" customWidth="1"/>
    <col min="12293" max="12294" width="10.85546875" style="749" customWidth="1"/>
    <col min="12295" max="12295" width="11" style="749" customWidth="1"/>
    <col min="12296" max="12544" width="9.140625" style="749"/>
    <col min="12545" max="12545" width="42.85546875" style="749" customWidth="1"/>
    <col min="12546" max="12546" width="13.5703125" style="749" customWidth="1"/>
    <col min="12547" max="12548" width="12.7109375" style="749" customWidth="1"/>
    <col min="12549" max="12550" width="10.85546875" style="749" customWidth="1"/>
    <col min="12551" max="12551" width="11" style="749" customWidth="1"/>
    <col min="12552" max="12800" width="9.140625" style="749"/>
    <col min="12801" max="12801" width="42.85546875" style="749" customWidth="1"/>
    <col min="12802" max="12802" width="13.5703125" style="749" customWidth="1"/>
    <col min="12803" max="12804" width="12.7109375" style="749" customWidth="1"/>
    <col min="12805" max="12806" width="10.85546875" style="749" customWidth="1"/>
    <col min="12807" max="12807" width="11" style="749" customWidth="1"/>
    <col min="12808" max="13056" width="9.140625" style="749"/>
    <col min="13057" max="13057" width="42.85546875" style="749" customWidth="1"/>
    <col min="13058" max="13058" width="13.5703125" style="749" customWidth="1"/>
    <col min="13059" max="13060" width="12.7109375" style="749" customWidth="1"/>
    <col min="13061" max="13062" width="10.85546875" style="749" customWidth="1"/>
    <col min="13063" max="13063" width="11" style="749" customWidth="1"/>
    <col min="13064" max="13312" width="9.140625" style="749"/>
    <col min="13313" max="13313" width="42.85546875" style="749" customWidth="1"/>
    <col min="13314" max="13314" width="13.5703125" style="749" customWidth="1"/>
    <col min="13315" max="13316" width="12.7109375" style="749" customWidth="1"/>
    <col min="13317" max="13318" width="10.85546875" style="749" customWidth="1"/>
    <col min="13319" max="13319" width="11" style="749" customWidth="1"/>
    <col min="13320" max="13568" width="9.140625" style="749"/>
    <col min="13569" max="13569" width="42.85546875" style="749" customWidth="1"/>
    <col min="13570" max="13570" width="13.5703125" style="749" customWidth="1"/>
    <col min="13571" max="13572" width="12.7109375" style="749" customWidth="1"/>
    <col min="13573" max="13574" width="10.85546875" style="749" customWidth="1"/>
    <col min="13575" max="13575" width="11" style="749" customWidth="1"/>
    <col min="13576" max="13824" width="9.140625" style="749"/>
    <col min="13825" max="13825" width="42.85546875" style="749" customWidth="1"/>
    <col min="13826" max="13826" width="13.5703125" style="749" customWidth="1"/>
    <col min="13827" max="13828" width="12.7109375" style="749" customWidth="1"/>
    <col min="13829" max="13830" width="10.85546875" style="749" customWidth="1"/>
    <col min="13831" max="13831" width="11" style="749" customWidth="1"/>
    <col min="13832" max="14080" width="9.140625" style="749"/>
    <col min="14081" max="14081" width="42.85546875" style="749" customWidth="1"/>
    <col min="14082" max="14082" width="13.5703125" style="749" customWidth="1"/>
    <col min="14083" max="14084" width="12.7109375" style="749" customWidth="1"/>
    <col min="14085" max="14086" width="10.85546875" style="749" customWidth="1"/>
    <col min="14087" max="14087" width="11" style="749" customWidth="1"/>
    <col min="14088" max="14336" width="9.140625" style="749"/>
    <col min="14337" max="14337" width="42.85546875" style="749" customWidth="1"/>
    <col min="14338" max="14338" width="13.5703125" style="749" customWidth="1"/>
    <col min="14339" max="14340" width="12.7109375" style="749" customWidth="1"/>
    <col min="14341" max="14342" width="10.85546875" style="749" customWidth="1"/>
    <col min="14343" max="14343" width="11" style="749" customWidth="1"/>
    <col min="14344" max="14592" width="9.140625" style="749"/>
    <col min="14593" max="14593" width="42.85546875" style="749" customWidth="1"/>
    <col min="14594" max="14594" width="13.5703125" style="749" customWidth="1"/>
    <col min="14595" max="14596" width="12.7109375" style="749" customWidth="1"/>
    <col min="14597" max="14598" width="10.85546875" style="749" customWidth="1"/>
    <col min="14599" max="14599" width="11" style="749" customWidth="1"/>
    <col min="14600" max="14848" width="9.140625" style="749"/>
    <col min="14849" max="14849" width="42.85546875" style="749" customWidth="1"/>
    <col min="14850" max="14850" width="13.5703125" style="749" customWidth="1"/>
    <col min="14851" max="14852" width="12.7109375" style="749" customWidth="1"/>
    <col min="14853" max="14854" width="10.85546875" style="749" customWidth="1"/>
    <col min="14855" max="14855" width="11" style="749" customWidth="1"/>
    <col min="14856" max="15104" width="9.140625" style="749"/>
    <col min="15105" max="15105" width="42.85546875" style="749" customWidth="1"/>
    <col min="15106" max="15106" width="13.5703125" style="749" customWidth="1"/>
    <col min="15107" max="15108" width="12.7109375" style="749" customWidth="1"/>
    <col min="15109" max="15110" width="10.85546875" style="749" customWidth="1"/>
    <col min="15111" max="15111" width="11" style="749" customWidth="1"/>
    <col min="15112" max="15360" width="9.140625" style="749"/>
    <col min="15361" max="15361" width="42.85546875" style="749" customWidth="1"/>
    <col min="15362" max="15362" width="13.5703125" style="749" customWidth="1"/>
    <col min="15363" max="15364" width="12.7109375" style="749" customWidth="1"/>
    <col min="15365" max="15366" width="10.85546875" style="749" customWidth="1"/>
    <col min="15367" max="15367" width="11" style="749" customWidth="1"/>
    <col min="15368" max="15616" width="9.140625" style="749"/>
    <col min="15617" max="15617" width="42.85546875" style="749" customWidth="1"/>
    <col min="15618" max="15618" width="13.5703125" style="749" customWidth="1"/>
    <col min="15619" max="15620" width="12.7109375" style="749" customWidth="1"/>
    <col min="15621" max="15622" width="10.85546875" style="749" customWidth="1"/>
    <col min="15623" max="15623" width="11" style="749" customWidth="1"/>
    <col min="15624" max="15872" width="9.140625" style="749"/>
    <col min="15873" max="15873" width="42.85546875" style="749" customWidth="1"/>
    <col min="15874" max="15874" width="13.5703125" style="749" customWidth="1"/>
    <col min="15875" max="15876" width="12.7109375" style="749" customWidth="1"/>
    <col min="15877" max="15878" width="10.85546875" style="749" customWidth="1"/>
    <col min="15879" max="15879" width="11" style="749" customWidth="1"/>
    <col min="15880" max="16128" width="9.140625" style="749"/>
    <col min="16129" max="16129" width="42.85546875" style="749" customWidth="1"/>
    <col min="16130" max="16130" width="13.5703125" style="749" customWidth="1"/>
    <col min="16131" max="16132" width="12.7109375" style="749" customWidth="1"/>
    <col min="16133" max="16134" width="10.85546875" style="749" customWidth="1"/>
    <col min="16135" max="16135" width="11" style="749" customWidth="1"/>
    <col min="16136" max="16384" width="9.140625" style="749"/>
  </cols>
  <sheetData>
    <row r="1" spans="1:11" ht="24.95" customHeight="1">
      <c r="A1" s="748" t="s">
        <v>1150</v>
      </c>
    </row>
    <row r="2" spans="1:11" ht="363" customHeight="1">
      <c r="A2" s="2048" t="s">
        <v>1151</v>
      </c>
      <c r="B2" s="2048"/>
      <c r="C2" s="2048"/>
      <c r="D2" s="2048"/>
      <c r="E2" s="2048"/>
    </row>
    <row r="3" spans="1:11" ht="15" customHeight="1">
      <c r="A3" s="750"/>
      <c r="B3" s="750"/>
      <c r="C3" s="750"/>
      <c r="D3" s="750"/>
      <c r="E3" s="750"/>
    </row>
    <row r="4" spans="1:11" ht="15" customHeight="1">
      <c r="A4" s="751" t="s">
        <v>1152</v>
      </c>
      <c r="B4" s="752"/>
      <c r="C4" s="752"/>
      <c r="D4" s="752"/>
      <c r="E4" s="752"/>
    </row>
    <row r="5" spans="1:11" ht="15" customHeight="1">
      <c r="A5" s="751"/>
      <c r="B5" s="753"/>
      <c r="C5" s="753"/>
      <c r="D5" s="753"/>
      <c r="E5" s="753"/>
    </row>
    <row r="6" spans="1:11" ht="15" customHeight="1">
      <c r="A6" s="753"/>
      <c r="B6" s="753"/>
      <c r="C6" s="753"/>
      <c r="D6" s="753"/>
      <c r="G6" s="2844"/>
      <c r="H6" s="2844"/>
      <c r="I6" s="2844"/>
      <c r="J6" s="2844"/>
      <c r="K6" s="2844"/>
    </row>
    <row r="7" spans="1:11" ht="15" customHeight="1">
      <c r="A7" s="753"/>
      <c r="B7" s="753"/>
      <c r="C7" s="753"/>
      <c r="D7" s="753"/>
      <c r="G7" s="2844"/>
      <c r="H7" s="2844">
        <v>2005</v>
      </c>
      <c r="I7" s="2844">
        <v>6.2</v>
      </c>
      <c r="J7" s="2844"/>
      <c r="K7" s="2844"/>
    </row>
    <row r="8" spans="1:11" ht="15" customHeight="1">
      <c r="A8" s="753"/>
      <c r="B8" s="753"/>
      <c r="C8" s="753"/>
      <c r="D8" s="753"/>
      <c r="G8" s="2844"/>
      <c r="H8" s="2844">
        <v>2006</v>
      </c>
      <c r="I8" s="2844">
        <v>8.3000000000000007</v>
      </c>
      <c r="J8" s="2844"/>
      <c r="K8" s="2844"/>
    </row>
    <row r="9" spans="1:11" ht="15" customHeight="1">
      <c r="A9" s="753"/>
      <c r="B9" s="753"/>
      <c r="C9" s="753"/>
      <c r="D9" s="753"/>
      <c r="G9" s="2844"/>
      <c r="H9" s="2844">
        <v>2007</v>
      </c>
      <c r="I9" s="2844">
        <v>10.7</v>
      </c>
      <c r="J9" s="2844"/>
      <c r="K9" s="2844"/>
    </row>
    <row r="10" spans="1:11" ht="15" customHeight="1">
      <c r="A10" s="753"/>
      <c r="B10" s="753"/>
      <c r="C10" s="753"/>
      <c r="D10" s="753"/>
      <c r="G10" s="2844"/>
      <c r="H10" s="2844">
        <v>2008</v>
      </c>
      <c r="I10" s="2844">
        <v>14.88</v>
      </c>
      <c r="J10" s="2844"/>
      <c r="K10" s="2844"/>
    </row>
    <row r="11" spans="1:11" ht="15" customHeight="1">
      <c r="A11" s="753"/>
      <c r="B11" s="753"/>
      <c r="C11" s="753"/>
      <c r="D11" s="753"/>
      <c r="G11" s="2844"/>
      <c r="H11" s="2844">
        <v>2009</v>
      </c>
      <c r="I11" s="2844">
        <v>0.8</v>
      </c>
      <c r="J11" s="2844"/>
      <c r="K11" s="2844"/>
    </row>
    <row r="12" spans="1:11" ht="15" customHeight="1">
      <c r="A12" s="753"/>
      <c r="B12" s="753"/>
      <c r="C12" s="753"/>
      <c r="D12" s="753"/>
      <c r="E12" s="753"/>
      <c r="G12" s="2844"/>
      <c r="H12" s="2845">
        <v>2010</v>
      </c>
      <c r="I12" s="2844">
        <v>3.0611235310251033</v>
      </c>
      <c r="J12" s="2844"/>
      <c r="K12" s="2844"/>
    </row>
    <row r="13" spans="1:11" ht="15" customHeight="1">
      <c r="A13" s="753"/>
      <c r="B13" s="753"/>
      <c r="C13" s="753"/>
      <c r="D13" s="753"/>
      <c r="E13" s="753"/>
      <c r="G13" s="2844"/>
      <c r="H13" s="2845">
        <v>2011</v>
      </c>
      <c r="I13" s="2846">
        <v>1.9</v>
      </c>
      <c r="J13" s="2844"/>
      <c r="K13" s="2844"/>
    </row>
    <row r="14" spans="1:11" ht="15" customHeight="1">
      <c r="A14" s="753"/>
      <c r="B14" s="753"/>
      <c r="C14" s="753"/>
      <c r="D14" s="753"/>
      <c r="E14" s="753"/>
      <c r="G14" s="2844"/>
      <c r="H14" s="2844">
        <v>2012</v>
      </c>
      <c r="I14" s="2846">
        <v>1.1000000000000001</v>
      </c>
      <c r="J14" s="2844"/>
      <c r="K14" s="2844"/>
    </row>
    <row r="15" spans="1:11" ht="15" customHeight="1">
      <c r="A15" s="753"/>
      <c r="B15" s="753"/>
      <c r="C15" s="753"/>
      <c r="D15" s="753"/>
      <c r="E15" s="753"/>
    </row>
    <row r="16" spans="1:11" ht="15" customHeight="1">
      <c r="A16" s="753"/>
      <c r="B16" s="753"/>
      <c r="C16" s="753"/>
      <c r="D16" s="753"/>
      <c r="E16" s="753"/>
    </row>
    <row r="17" spans="1:7" ht="15" customHeight="1">
      <c r="A17" s="753"/>
      <c r="B17" s="753"/>
      <c r="C17" s="753"/>
      <c r="D17" s="753"/>
      <c r="E17" s="753"/>
    </row>
    <row r="18" spans="1:7" ht="15" customHeight="1">
      <c r="A18" s="753"/>
      <c r="B18" s="753"/>
      <c r="C18" s="753"/>
      <c r="D18" s="753"/>
      <c r="E18" s="753"/>
    </row>
    <row r="19" spans="1:7" ht="32.25" customHeight="1">
      <c r="A19" s="2049" t="s">
        <v>1153</v>
      </c>
      <c r="B19" s="2049"/>
      <c r="C19" s="2049"/>
      <c r="D19" s="2049"/>
      <c r="E19" s="2049"/>
      <c r="F19" s="755"/>
      <c r="G19" s="2744"/>
    </row>
    <row r="20" spans="1:7" ht="15" customHeight="1">
      <c r="A20" s="756" t="s">
        <v>23</v>
      </c>
      <c r="B20" s="757"/>
      <c r="C20" s="757"/>
      <c r="D20" s="757"/>
      <c r="E20" s="757"/>
    </row>
    <row r="21" spans="1:7" ht="26.1" customHeight="1">
      <c r="A21" s="758" t="s">
        <v>1154</v>
      </c>
      <c r="B21" s="759" t="s">
        <v>1155</v>
      </c>
      <c r="C21" s="759" t="s">
        <v>1156</v>
      </c>
      <c r="D21" s="759" t="s">
        <v>1157</v>
      </c>
      <c r="E21" s="760"/>
    </row>
    <row r="22" spans="1:7" ht="26.1" customHeight="1">
      <c r="A22" s="761" t="s">
        <v>1158</v>
      </c>
      <c r="B22" s="762">
        <v>16.100000000000001</v>
      </c>
      <c r="C22" s="763">
        <v>2.8613813329492359</v>
      </c>
      <c r="D22" s="764">
        <v>44.83209102313667</v>
      </c>
      <c r="E22" s="765"/>
    </row>
    <row r="23" spans="1:7" ht="26.1" customHeight="1">
      <c r="A23" s="761" t="s">
        <v>1159</v>
      </c>
      <c r="B23" s="762">
        <v>0.3</v>
      </c>
      <c r="C23" s="763">
        <v>8.7906723255789956</v>
      </c>
      <c r="D23" s="764">
        <v>1.9565660754778593</v>
      </c>
      <c r="E23" s="765"/>
    </row>
    <row r="24" spans="1:7" ht="26.1" customHeight="1">
      <c r="A24" s="766" t="s">
        <v>1160</v>
      </c>
      <c r="B24" s="762">
        <v>9.8000000000000007</v>
      </c>
      <c r="C24" s="763">
        <v>1.9177981256055574</v>
      </c>
      <c r="D24" s="764">
        <v>13.161536992879395</v>
      </c>
      <c r="E24" s="765"/>
    </row>
    <row r="25" spans="1:7" ht="26.1" customHeight="1">
      <c r="A25" s="761" t="s">
        <v>1161</v>
      </c>
      <c r="B25" s="762">
        <v>37.9</v>
      </c>
      <c r="C25" s="763">
        <v>-1.328589596539004</v>
      </c>
      <c r="D25" s="764">
        <v>-45.672015436566014</v>
      </c>
      <c r="E25" s="765"/>
    </row>
    <row r="26" spans="1:7" ht="26.1" customHeight="1">
      <c r="A26" s="761" t="s">
        <v>1162</v>
      </c>
      <c r="B26" s="762">
        <v>4.8</v>
      </c>
      <c r="C26" s="763">
        <v>2.7171267752534618</v>
      </c>
      <c r="D26" s="764">
        <v>11.546852136267507</v>
      </c>
      <c r="E26" s="765"/>
    </row>
    <row r="27" spans="1:7" ht="26.1" customHeight="1">
      <c r="A27" s="761" t="s">
        <v>873</v>
      </c>
      <c r="B27" s="762">
        <v>0.8</v>
      </c>
      <c r="C27" s="763">
        <v>0.70172828073866356</v>
      </c>
      <c r="D27" s="764">
        <v>0.4885027880133509</v>
      </c>
      <c r="E27" s="765"/>
    </row>
    <row r="28" spans="1:7" ht="26.1" customHeight="1">
      <c r="A28" s="766" t="s">
        <v>1163</v>
      </c>
      <c r="B28" s="762">
        <v>9.6999999999999993</v>
      </c>
      <c r="C28" s="763">
        <v>1.1435386150479872</v>
      </c>
      <c r="D28" s="764">
        <v>9.7440372337245584</v>
      </c>
      <c r="E28" s="765"/>
    </row>
    <row r="29" spans="1:7" ht="26.1" customHeight="1">
      <c r="A29" s="761" t="s">
        <v>1164</v>
      </c>
      <c r="B29" s="762">
        <v>7.7</v>
      </c>
      <c r="C29" s="763">
        <v>-3.9722308469492873E-2</v>
      </c>
      <c r="D29" s="764">
        <v>-0.22564044603832079</v>
      </c>
      <c r="E29" s="765"/>
    </row>
    <row r="30" spans="1:7" ht="26.1" customHeight="1">
      <c r="A30" s="761" t="s">
        <v>1165</v>
      </c>
      <c r="B30" s="762">
        <v>2.4</v>
      </c>
      <c r="C30" s="763">
        <v>2.9177316070061465E-2</v>
      </c>
      <c r="D30" s="764">
        <v>5.5471316638901168E-2</v>
      </c>
      <c r="E30" s="765"/>
    </row>
    <row r="31" spans="1:7" ht="26.1" customHeight="1">
      <c r="A31" s="761" t="s">
        <v>4</v>
      </c>
      <c r="B31" s="762">
        <v>2.6</v>
      </c>
      <c r="C31" s="763">
        <v>4.2103396331350211</v>
      </c>
      <c r="D31" s="764">
        <v>12.5005135277896</v>
      </c>
      <c r="E31" s="765"/>
    </row>
    <row r="32" spans="1:7" ht="26.1" customHeight="1">
      <c r="A32" s="766" t="s">
        <v>1166</v>
      </c>
      <c r="B32" s="762">
        <v>3.4</v>
      </c>
      <c r="C32" s="763">
        <v>16.363530514878462</v>
      </c>
      <c r="D32" s="764">
        <v>51.833553829189881</v>
      </c>
      <c r="E32" s="765"/>
    </row>
    <row r="33" spans="1:5" ht="26.1" customHeight="1">
      <c r="A33" s="767" t="s">
        <v>1167</v>
      </c>
      <c r="B33" s="768">
        <v>4.5999999999999996</v>
      </c>
      <c r="C33" s="769">
        <v>-5.6745503271869779E-2</v>
      </c>
      <c r="D33" s="770">
        <v>-0.22564044603832079</v>
      </c>
      <c r="E33" s="765"/>
    </row>
    <row r="34" spans="1:5" ht="15" customHeight="1">
      <c r="A34" s="2045" t="s">
        <v>929</v>
      </c>
      <c r="B34" s="2045"/>
      <c r="C34" s="2045"/>
      <c r="D34" s="2045"/>
      <c r="E34" s="2046"/>
    </row>
    <row r="35" spans="1:5" ht="15" customHeight="1">
      <c r="A35" s="771"/>
      <c r="B35" s="771"/>
      <c r="C35" s="771"/>
      <c r="D35" s="771"/>
      <c r="E35" s="771"/>
    </row>
    <row r="36" spans="1:5" ht="34.5" customHeight="1">
      <c r="A36" s="2032" t="s">
        <v>1168</v>
      </c>
      <c r="B36" s="2032"/>
      <c r="C36" s="2032"/>
      <c r="D36" s="2032"/>
      <c r="E36" s="2032"/>
    </row>
    <row r="37" spans="1:5" ht="15" customHeight="1"/>
    <row r="38" spans="1:5">
      <c r="A38" s="771"/>
      <c r="B38" s="771"/>
      <c r="C38" s="771"/>
      <c r="D38" s="771"/>
      <c r="E38" s="771"/>
    </row>
    <row r="39" spans="1:5">
      <c r="A39" s="771"/>
      <c r="B39" s="771"/>
      <c r="C39" s="771"/>
      <c r="D39" s="771"/>
      <c r="E39" s="771"/>
    </row>
    <row r="40" spans="1:5">
      <c r="A40" s="771"/>
      <c r="B40" s="771"/>
      <c r="C40" s="771"/>
      <c r="D40" s="771"/>
      <c r="E40" s="771"/>
    </row>
    <row r="41" spans="1:5">
      <c r="A41" s="771"/>
      <c r="B41" s="771"/>
      <c r="C41" s="771"/>
      <c r="D41" s="771"/>
      <c r="E41" s="771"/>
    </row>
    <row r="42" spans="1:5">
      <c r="A42" s="771"/>
      <c r="B42" s="771"/>
      <c r="C42" s="771"/>
      <c r="D42" s="771"/>
      <c r="E42" s="771"/>
    </row>
    <row r="43" spans="1:5">
      <c r="A43" s="771"/>
      <c r="B43" s="771"/>
      <c r="C43" s="771"/>
      <c r="D43" s="771"/>
      <c r="E43" s="771"/>
    </row>
    <row r="44" spans="1:5">
      <c r="A44" s="771"/>
      <c r="B44" s="771"/>
      <c r="C44" s="771"/>
      <c r="D44" s="771"/>
      <c r="E44" s="771"/>
    </row>
    <row r="45" spans="1:5">
      <c r="A45" s="771"/>
      <c r="B45" s="771"/>
      <c r="C45" s="771"/>
      <c r="D45" s="771"/>
      <c r="E45" s="771"/>
    </row>
    <row r="46" spans="1:5">
      <c r="A46" s="771"/>
      <c r="B46" s="771"/>
      <c r="C46" s="771"/>
      <c r="D46" s="771"/>
      <c r="E46" s="771"/>
    </row>
    <row r="47" spans="1:5">
      <c r="A47" s="771"/>
      <c r="B47" s="771"/>
      <c r="C47" s="771"/>
      <c r="D47" s="771"/>
      <c r="E47" s="771"/>
    </row>
    <row r="48" spans="1:5">
      <c r="A48" s="771"/>
      <c r="B48" s="771"/>
      <c r="C48" s="771"/>
      <c r="D48" s="771"/>
      <c r="E48" s="771"/>
    </row>
    <row r="49" spans="1:5">
      <c r="A49" s="771"/>
      <c r="B49" s="771"/>
      <c r="C49" s="771"/>
      <c r="D49" s="771"/>
      <c r="E49" s="771"/>
    </row>
    <row r="50" spans="1:5">
      <c r="A50" s="771"/>
      <c r="B50" s="771"/>
      <c r="C50" s="771"/>
      <c r="D50" s="771"/>
      <c r="E50" s="771"/>
    </row>
    <row r="51" spans="1:5">
      <c r="A51" s="771"/>
      <c r="B51" s="771"/>
      <c r="C51" s="771"/>
      <c r="D51" s="771"/>
      <c r="E51" s="771"/>
    </row>
    <row r="52" spans="1:5" ht="15" customHeight="1">
      <c r="A52" s="771"/>
      <c r="B52" s="771"/>
      <c r="C52" s="771"/>
      <c r="D52" s="771"/>
      <c r="E52" s="771"/>
    </row>
    <row r="53" spans="1:5" ht="20.100000000000001" customHeight="1">
      <c r="A53" s="772" t="s">
        <v>1169</v>
      </c>
      <c r="B53" s="773"/>
      <c r="C53" s="773"/>
      <c r="D53" s="773"/>
      <c r="E53" s="773"/>
    </row>
    <row r="54" spans="1:5" ht="15" customHeight="1">
      <c r="A54" s="774" t="s">
        <v>1170</v>
      </c>
      <c r="B54" s="775"/>
      <c r="C54" s="775"/>
      <c r="D54" s="773"/>
      <c r="E54" s="773"/>
    </row>
    <row r="55" spans="1:5" ht="15" customHeight="1">
      <c r="A55" s="2023" t="s">
        <v>1171</v>
      </c>
      <c r="B55" s="2039" t="s">
        <v>1155</v>
      </c>
      <c r="C55" s="2050" t="s">
        <v>1172</v>
      </c>
      <c r="D55" s="2050"/>
    </row>
    <row r="56" spans="1:5" ht="20.100000000000001" customHeight="1">
      <c r="A56" s="2024"/>
      <c r="B56" s="2040"/>
      <c r="C56" s="758">
        <v>2011</v>
      </c>
      <c r="D56" s="758">
        <v>2012</v>
      </c>
    </row>
    <row r="57" spans="1:5" ht="26.1" customHeight="1">
      <c r="A57" s="761" t="s">
        <v>1173</v>
      </c>
      <c r="B57" s="689">
        <v>16.100000000000001</v>
      </c>
      <c r="C57" s="763">
        <v>7.5479857031688624</v>
      </c>
      <c r="D57" s="763">
        <v>2.8613813329492359</v>
      </c>
    </row>
    <row r="58" spans="1:5" ht="26.1" customHeight="1">
      <c r="A58" s="761" t="s">
        <v>1159</v>
      </c>
      <c r="B58" s="689">
        <v>0.3</v>
      </c>
      <c r="C58" s="763">
        <v>2.4776670949389512</v>
      </c>
      <c r="D58" s="763">
        <v>8.7906723255789956</v>
      </c>
    </row>
    <row r="59" spans="1:5" ht="26.1" customHeight="1">
      <c r="A59" s="761" t="s">
        <v>1160</v>
      </c>
      <c r="B59" s="689">
        <v>9.8000000000000007</v>
      </c>
      <c r="C59" s="763">
        <v>-13.768653804138182</v>
      </c>
      <c r="D59" s="763">
        <v>1.9177981256055574</v>
      </c>
    </row>
    <row r="60" spans="1:5" ht="26.1" customHeight="1">
      <c r="A60" s="766" t="s">
        <v>1174</v>
      </c>
      <c r="B60" s="689">
        <v>37.9</v>
      </c>
      <c r="C60" s="763">
        <v>1.528897807561961</v>
      </c>
      <c r="D60" s="763">
        <v>-1.328589596539004</v>
      </c>
    </row>
    <row r="61" spans="1:5" ht="26.1" customHeight="1">
      <c r="A61" s="761" t="s">
        <v>1175</v>
      </c>
      <c r="B61" s="689">
        <v>4.8</v>
      </c>
      <c r="C61" s="763">
        <v>3.9072932848047515</v>
      </c>
      <c r="D61" s="763">
        <v>2.7171267752534618</v>
      </c>
    </row>
    <row r="62" spans="1:5" ht="26.1" customHeight="1">
      <c r="A62" s="761" t="s">
        <v>873</v>
      </c>
      <c r="B62" s="689">
        <v>0.8</v>
      </c>
      <c r="C62" s="763">
        <v>-4.2364967542596332E-3</v>
      </c>
      <c r="D62" s="763">
        <v>0.70172828073866356</v>
      </c>
    </row>
    <row r="63" spans="1:5" ht="26.1" customHeight="1">
      <c r="A63" s="761" t="s">
        <v>866</v>
      </c>
      <c r="B63" s="689">
        <v>9.6999999999999993</v>
      </c>
      <c r="C63" s="763">
        <v>5.0899287444226502</v>
      </c>
      <c r="D63" s="763">
        <v>1.1435386150479872</v>
      </c>
    </row>
    <row r="64" spans="1:5" ht="26.1" customHeight="1">
      <c r="A64" s="761" t="s">
        <v>1164</v>
      </c>
      <c r="B64" s="689">
        <v>7.7</v>
      </c>
      <c r="C64" s="763">
        <v>3.7251757006045807</v>
      </c>
      <c r="D64" s="763">
        <v>-3.9722308469492873E-2</v>
      </c>
    </row>
    <row r="65" spans="1:9" ht="26.1" customHeight="1">
      <c r="A65" s="761" t="s">
        <v>1165</v>
      </c>
      <c r="B65" s="689">
        <v>2.4</v>
      </c>
      <c r="C65" s="763">
        <v>0.99553440862621301</v>
      </c>
      <c r="D65" s="763">
        <v>2.9177316070061465E-2</v>
      </c>
    </row>
    <row r="66" spans="1:9" ht="26.1" customHeight="1">
      <c r="A66" s="761" t="s">
        <v>4</v>
      </c>
      <c r="B66" s="689">
        <v>2.6</v>
      </c>
      <c r="C66" s="763">
        <v>4.4525392097127963</v>
      </c>
      <c r="D66" s="763">
        <v>4.2103396331350211</v>
      </c>
    </row>
    <row r="67" spans="1:9" ht="26.1" customHeight="1">
      <c r="A67" s="761" t="s">
        <v>1176</v>
      </c>
      <c r="B67" s="689">
        <v>3.4</v>
      </c>
      <c r="C67" s="763">
        <v>3.2740191886366858</v>
      </c>
      <c r="D67" s="763">
        <v>16.363530514878462</v>
      </c>
    </row>
    <row r="68" spans="1:9" ht="26.1" customHeight="1">
      <c r="A68" s="767" t="s">
        <v>1167</v>
      </c>
      <c r="B68" s="776">
        <v>4.5999999999999996</v>
      </c>
      <c r="C68" s="769">
        <v>2.0423881604842791</v>
      </c>
      <c r="D68" s="769">
        <v>-5.6745503271869779E-2</v>
      </c>
      <c r="E68" s="765"/>
      <c r="F68" s="754"/>
      <c r="G68" s="2844"/>
      <c r="H68" s="2844"/>
      <c r="I68" s="2844"/>
    </row>
    <row r="69" spans="1:9" ht="15" customHeight="1">
      <c r="A69" s="2045" t="s">
        <v>929</v>
      </c>
      <c r="B69" s="2045"/>
      <c r="C69" s="2045"/>
      <c r="D69" s="2045"/>
      <c r="E69" s="2046"/>
      <c r="F69" s="754"/>
      <c r="G69" s="2844"/>
      <c r="H69" s="2844"/>
      <c r="I69" s="2844"/>
    </row>
    <row r="70" spans="1:9" ht="15" customHeight="1">
      <c r="F70" s="754"/>
      <c r="G70" s="2844"/>
      <c r="H70" s="2844"/>
      <c r="I70" s="2844"/>
    </row>
    <row r="71" spans="1:9" ht="20.100000000000001" customHeight="1">
      <c r="A71" s="2032" t="s">
        <v>1177</v>
      </c>
      <c r="B71" s="2032"/>
      <c r="C71" s="2032"/>
      <c r="D71" s="2032"/>
      <c r="E71" s="2032"/>
      <c r="F71" s="754"/>
      <c r="G71" s="2844"/>
      <c r="H71" s="2844"/>
      <c r="I71" s="2844"/>
    </row>
    <row r="72" spans="1:9">
      <c r="A72" s="777"/>
      <c r="B72" s="777"/>
      <c r="C72" s="777"/>
      <c r="D72" s="777"/>
      <c r="E72" s="777"/>
      <c r="F72" s="754"/>
      <c r="G72" s="2844"/>
      <c r="H72" s="2844"/>
      <c r="I72" s="2844"/>
    </row>
    <row r="73" spans="1:9">
      <c r="A73" s="777"/>
      <c r="B73" s="777"/>
      <c r="C73" s="777"/>
      <c r="D73" s="777"/>
      <c r="E73" s="777"/>
      <c r="F73" s="754"/>
      <c r="G73" s="2844" t="s">
        <v>1178</v>
      </c>
      <c r="H73" s="2844">
        <v>0.79710881295780212</v>
      </c>
      <c r="I73" s="2844"/>
    </row>
    <row r="74" spans="1:9">
      <c r="A74" s="777"/>
      <c r="B74" s="777"/>
      <c r="C74" s="777"/>
      <c r="D74" s="777"/>
      <c r="E74" s="777"/>
      <c r="F74" s="754"/>
      <c r="G74" s="2844" t="s">
        <v>1179</v>
      </c>
      <c r="H74" s="2844">
        <v>0.56845127990344224</v>
      </c>
      <c r="I74" s="2844"/>
    </row>
    <row r="75" spans="1:9">
      <c r="A75" s="777"/>
      <c r="B75" s="777"/>
      <c r="C75" s="777"/>
      <c r="D75" s="777"/>
      <c r="E75" s="777"/>
      <c r="F75" s="754"/>
      <c r="G75" s="2844" t="s">
        <v>1180</v>
      </c>
      <c r="H75" s="2844">
        <v>1.2793296443606152</v>
      </c>
      <c r="I75" s="2844"/>
    </row>
    <row r="76" spans="1:9">
      <c r="A76" s="777"/>
      <c r="B76" s="777"/>
      <c r="C76" s="777"/>
      <c r="D76" s="777"/>
      <c r="E76" s="777"/>
      <c r="F76" s="754"/>
      <c r="G76" s="2844" t="s">
        <v>1181</v>
      </c>
      <c r="H76" s="2844">
        <v>1.8258838438572695</v>
      </c>
      <c r="I76" s="2844"/>
    </row>
    <row r="77" spans="1:9">
      <c r="A77" s="777"/>
      <c r="B77" s="777"/>
      <c r="C77" s="777"/>
      <c r="D77" s="777"/>
      <c r="E77" s="777"/>
      <c r="F77" s="754"/>
      <c r="G77" s="2844" t="s">
        <v>611</v>
      </c>
      <c r="H77" s="2844">
        <v>1.722367558249104</v>
      </c>
      <c r="I77" s="2844"/>
    </row>
    <row r="78" spans="1:9">
      <c r="A78" s="777"/>
      <c r="B78" s="777"/>
      <c r="C78" s="777"/>
      <c r="D78" s="777"/>
      <c r="E78" s="777"/>
      <c r="F78" s="754"/>
      <c r="G78" s="2844" t="s">
        <v>1182</v>
      </c>
      <c r="H78" s="2844">
        <v>1.4249744801160915</v>
      </c>
      <c r="I78" s="2844"/>
    </row>
    <row r="79" spans="1:9">
      <c r="A79" s="777"/>
      <c r="B79" s="777"/>
      <c r="C79" s="777"/>
      <c r="D79" s="777"/>
      <c r="E79" s="777"/>
      <c r="F79" s="754"/>
      <c r="G79" s="2844" t="s">
        <v>1183</v>
      </c>
      <c r="H79" s="2844">
        <v>1.4020707224754716</v>
      </c>
      <c r="I79" s="2844"/>
    </row>
    <row r="80" spans="1:9">
      <c r="A80" s="777"/>
      <c r="B80" s="777"/>
      <c r="C80" s="777"/>
      <c r="D80" s="777"/>
      <c r="E80" s="777"/>
      <c r="F80" s="754"/>
      <c r="G80" s="2844" t="s">
        <v>1184</v>
      </c>
      <c r="H80" s="2844">
        <v>1.1668263116787472</v>
      </c>
      <c r="I80" s="2844"/>
    </row>
    <row r="81" spans="1:9">
      <c r="A81" s="777"/>
      <c r="B81" s="777"/>
      <c r="C81" s="777"/>
      <c r="D81" s="777"/>
      <c r="E81" s="777"/>
      <c r="F81" s="754"/>
      <c r="G81" s="2844" t="s">
        <v>1185</v>
      </c>
      <c r="H81" s="2844">
        <v>1.1041835156984803</v>
      </c>
      <c r="I81" s="2844"/>
    </row>
    <row r="82" spans="1:9">
      <c r="A82" s="777"/>
      <c r="B82" s="777"/>
      <c r="C82" s="777"/>
      <c r="D82" s="777"/>
      <c r="E82" s="777"/>
      <c r="F82" s="754"/>
      <c r="G82" s="2844" t="s">
        <v>1186</v>
      </c>
      <c r="H82" s="2844">
        <v>0.83477152794020526</v>
      </c>
      <c r="I82" s="2844"/>
    </row>
    <row r="83" spans="1:9">
      <c r="A83" s="777"/>
      <c r="B83" s="777"/>
      <c r="C83" s="777"/>
      <c r="D83" s="777"/>
      <c r="E83" s="777"/>
      <c r="F83" s="754"/>
      <c r="G83" s="2844" t="s">
        <v>1187</v>
      </c>
      <c r="H83" s="2844">
        <v>0.80719967037946105</v>
      </c>
      <c r="I83" s="2844"/>
    </row>
    <row r="84" spans="1:9">
      <c r="A84" s="777"/>
      <c r="B84" s="777"/>
      <c r="C84" s="777"/>
      <c r="D84" s="777"/>
      <c r="E84" s="777"/>
      <c r="F84" s="754"/>
      <c r="G84" s="2844" t="s">
        <v>1188</v>
      </c>
      <c r="H84" s="2844">
        <v>0.69311042094177822</v>
      </c>
      <c r="I84" s="2844"/>
    </row>
    <row r="85" spans="1:9">
      <c r="A85" s="777"/>
      <c r="B85" s="777"/>
      <c r="C85" s="777"/>
      <c r="D85" s="777"/>
      <c r="E85" s="777"/>
      <c r="F85" s="754"/>
      <c r="G85" s="2844"/>
      <c r="H85" s="2844"/>
      <c r="I85" s="2844"/>
    </row>
    <row r="86" spans="1:9">
      <c r="A86" s="777"/>
      <c r="B86" s="777"/>
      <c r="C86" s="777"/>
      <c r="D86" s="777"/>
      <c r="E86" s="777"/>
      <c r="F86" s="754"/>
      <c r="G86" s="2844"/>
      <c r="H86" s="2844"/>
      <c r="I86" s="2844"/>
    </row>
    <row r="87" spans="1:9" ht="15" customHeight="1">
      <c r="A87" s="2028" t="s">
        <v>1189</v>
      </c>
      <c r="B87" s="2028"/>
      <c r="C87" s="2028"/>
      <c r="D87" s="2028"/>
      <c r="E87" s="2028"/>
    </row>
    <row r="88" spans="1:9">
      <c r="A88" s="774" t="s">
        <v>1170</v>
      </c>
      <c r="B88" s="778"/>
      <c r="C88" s="778"/>
      <c r="D88" s="778"/>
      <c r="E88" s="778"/>
    </row>
    <row r="89" spans="1:9" ht="15" customHeight="1">
      <c r="A89" s="2023" t="s">
        <v>605</v>
      </c>
      <c r="B89" s="2047">
        <v>2011</v>
      </c>
      <c r="C89" s="2047"/>
      <c r="D89" s="2047">
        <v>2012</v>
      </c>
      <c r="E89" s="2047"/>
    </row>
    <row r="90" spans="1:9" ht="60.75" customHeight="1">
      <c r="A90" s="2024"/>
      <c r="B90" s="779" t="s">
        <v>1190</v>
      </c>
      <c r="C90" s="780" t="s">
        <v>1191</v>
      </c>
      <c r="D90" s="779" t="s">
        <v>1190</v>
      </c>
      <c r="E90" s="780" t="s">
        <v>1191</v>
      </c>
    </row>
    <row r="91" spans="1:9" ht="19.5" customHeight="1">
      <c r="A91" s="781" t="s">
        <v>607</v>
      </c>
      <c r="B91" s="782">
        <v>121.04159491065158</v>
      </c>
      <c r="C91" s="764">
        <v>0.13038121564147787</v>
      </c>
      <c r="D91" s="782">
        <v>122.00642813102907</v>
      </c>
      <c r="E91" s="782">
        <v>-0.40148354647099893</v>
      </c>
      <c r="F91" s="783"/>
    </row>
    <row r="92" spans="1:9" ht="20.100000000000001" customHeight="1">
      <c r="A92" s="781" t="s">
        <v>608</v>
      </c>
      <c r="B92" s="782">
        <v>121.21061348047404</v>
      </c>
      <c r="C92" s="764">
        <v>0.16901856982245533</v>
      </c>
      <c r="D92" s="782">
        <v>121.89963676418259</v>
      </c>
      <c r="E92" s="782">
        <v>-0.10679136684647972</v>
      </c>
      <c r="F92" s="783"/>
    </row>
    <row r="93" spans="1:9" ht="20.100000000000001" customHeight="1">
      <c r="A93" s="781" t="s">
        <v>609</v>
      </c>
      <c r="B93" s="782">
        <v>120.67364808683432</v>
      </c>
      <c r="C93" s="764">
        <v>-0.53696539363971851</v>
      </c>
      <c r="D93" s="782">
        <v>122.21746183974061</v>
      </c>
      <c r="E93" s="782">
        <v>0.31782507555801942</v>
      </c>
      <c r="F93" s="783"/>
    </row>
    <row r="94" spans="1:9" ht="20.100000000000001" customHeight="1">
      <c r="A94" s="781" t="s">
        <v>610</v>
      </c>
      <c r="B94" s="782">
        <v>120.29788309791816</v>
      </c>
      <c r="C94" s="764">
        <v>-0.37576498891615984</v>
      </c>
      <c r="D94" s="782">
        <v>122.49438270990535</v>
      </c>
      <c r="E94" s="782">
        <v>0.27692087016474431</v>
      </c>
      <c r="F94" s="783"/>
    </row>
    <row r="95" spans="1:9" ht="20.100000000000001" customHeight="1">
      <c r="A95" s="781" t="s">
        <v>611</v>
      </c>
      <c r="B95" s="782">
        <v>120.68431763379431</v>
      </c>
      <c r="C95" s="764">
        <v>0.38643453587614829</v>
      </c>
      <c r="D95" s="782">
        <v>122.76294516861309</v>
      </c>
      <c r="E95" s="782">
        <v>0.26856245870773421</v>
      </c>
      <c r="F95" s="783"/>
    </row>
    <row r="96" spans="1:9" ht="20.100000000000001" customHeight="1">
      <c r="A96" s="781" t="s">
        <v>612</v>
      </c>
      <c r="B96" s="782">
        <v>121.30355821966938</v>
      </c>
      <c r="C96" s="764">
        <v>0.61924058587507602</v>
      </c>
      <c r="D96" s="782">
        <v>123.03210296777245</v>
      </c>
      <c r="E96" s="782">
        <v>0.269157799159359</v>
      </c>
      <c r="F96" s="783"/>
    </row>
    <row r="97" spans="1:16" ht="20.100000000000001" customHeight="1">
      <c r="A97" s="781" t="s">
        <v>613</v>
      </c>
      <c r="B97" s="782">
        <v>121.68102405031298</v>
      </c>
      <c r="C97" s="764">
        <v>0.37746583064360095</v>
      </c>
      <c r="D97" s="782">
        <v>123.38707806333076</v>
      </c>
      <c r="E97" s="782">
        <v>0.35497509555831641</v>
      </c>
      <c r="F97" s="783"/>
    </row>
    <row r="98" spans="1:16" ht="20.100000000000001" customHeight="1">
      <c r="A98" s="781" t="s">
        <v>614</v>
      </c>
      <c r="B98" s="782">
        <v>121.8557543996655</v>
      </c>
      <c r="C98" s="784">
        <v>0.17473034935251519</v>
      </c>
      <c r="D98" s="782">
        <v>123.27759940429543</v>
      </c>
      <c r="E98" s="782">
        <v>-0.10947865903533227</v>
      </c>
      <c r="F98" s="783"/>
    </row>
    <row r="99" spans="1:16" ht="20.100000000000001" customHeight="1">
      <c r="A99" s="781" t="s">
        <v>615</v>
      </c>
      <c r="B99" s="782">
        <v>122.33104807131143</v>
      </c>
      <c r="C99" s="764">
        <v>0.47529367164592884</v>
      </c>
      <c r="D99" s="782">
        <v>123.68180733869603</v>
      </c>
      <c r="E99" s="782">
        <v>0.40420793440060265</v>
      </c>
      <c r="F99" s="783"/>
    </row>
    <row r="100" spans="1:16" ht="20.100000000000001" customHeight="1">
      <c r="A100" s="781" t="s">
        <v>616</v>
      </c>
      <c r="B100" s="782">
        <v>122.72200067007097</v>
      </c>
      <c r="C100" s="764">
        <v>0.39095259875954014</v>
      </c>
      <c r="D100" s="782">
        <v>123.7464489901833</v>
      </c>
      <c r="E100" s="782">
        <v>6.4641651487264085E-2</v>
      </c>
      <c r="F100" s="783"/>
    </row>
    <row r="101" spans="1:16" ht="20.100000000000001" customHeight="1">
      <c r="A101" s="781" t="s">
        <v>617</v>
      </c>
      <c r="B101" s="782">
        <v>122.62916050551731</v>
      </c>
      <c r="C101" s="764">
        <v>-9.284016455366384E-2</v>
      </c>
      <c r="D101" s="782">
        <v>123.61902268490694</v>
      </c>
      <c r="E101" s="782">
        <v>-0.12742630527635868</v>
      </c>
      <c r="F101" s="783"/>
    </row>
    <row r="102" spans="1:16" ht="20.100000000000001" customHeight="1">
      <c r="A102" s="785" t="s">
        <v>618</v>
      </c>
      <c r="B102" s="782">
        <v>122.40791167750007</v>
      </c>
      <c r="C102" s="764">
        <v>-0.221248828017238</v>
      </c>
      <c r="D102" s="782">
        <v>123.25633366939404</v>
      </c>
      <c r="E102" s="782">
        <v>-0.362689015512899</v>
      </c>
      <c r="F102" s="783"/>
    </row>
    <row r="103" spans="1:16" ht="20.100000000000001" customHeight="1">
      <c r="A103" s="2041" t="s">
        <v>929</v>
      </c>
      <c r="B103" s="2041"/>
      <c r="C103" s="2041"/>
      <c r="D103" s="2041"/>
      <c r="E103" s="2041"/>
    </row>
    <row r="104" spans="1:16" ht="15" customHeight="1">
      <c r="A104" s="786"/>
      <c r="B104" s="786"/>
      <c r="C104" s="786"/>
      <c r="D104" s="786"/>
      <c r="E104" s="786"/>
      <c r="H104" s="2844"/>
      <c r="I104" s="2847"/>
      <c r="J104" s="2847"/>
      <c r="K104" s="2847"/>
      <c r="L104" s="2847"/>
      <c r="M104" s="2848"/>
      <c r="N104" s="2848"/>
      <c r="O104" s="2848"/>
      <c r="P104" s="2848"/>
    </row>
    <row r="105" spans="1:16" ht="15" customHeight="1">
      <c r="A105" s="2032" t="s">
        <v>1192</v>
      </c>
      <c r="B105" s="2032"/>
      <c r="C105" s="2032"/>
      <c r="D105" s="2032"/>
      <c r="E105" s="2032"/>
      <c r="H105" s="2844"/>
      <c r="I105" s="2847"/>
      <c r="J105" s="2847"/>
      <c r="K105" s="2844"/>
      <c r="L105" s="2847"/>
      <c r="M105" s="2848"/>
      <c r="N105" s="2848"/>
      <c r="O105" s="2848"/>
      <c r="P105" s="2848"/>
    </row>
    <row r="106" spans="1:16" ht="20.100000000000001" customHeight="1">
      <c r="A106" s="786"/>
      <c r="B106" s="786"/>
      <c r="C106" s="786"/>
      <c r="D106" s="786"/>
      <c r="E106" s="786"/>
      <c r="H106" s="2844"/>
      <c r="I106" s="2847"/>
      <c r="J106" s="2847">
        <v>2011</v>
      </c>
      <c r="K106" s="2844">
        <v>2012</v>
      </c>
      <c r="L106" s="2847"/>
      <c r="M106" s="2848"/>
      <c r="N106" s="2848"/>
      <c r="O106" s="2848"/>
      <c r="P106" s="2848"/>
    </row>
    <row r="107" spans="1:16">
      <c r="A107" s="786"/>
      <c r="B107" s="786"/>
      <c r="C107" s="786"/>
      <c r="D107" s="786"/>
      <c r="E107" s="786"/>
      <c r="H107" s="2844"/>
      <c r="I107" s="2849" t="s">
        <v>607</v>
      </c>
      <c r="J107" s="2850">
        <v>121.04159491065158</v>
      </c>
      <c r="K107" s="2844">
        <v>122.00642813102907</v>
      </c>
      <c r="L107" s="2847"/>
      <c r="M107" s="2848"/>
      <c r="N107" s="2848"/>
      <c r="O107" s="2848"/>
      <c r="P107" s="2848"/>
    </row>
    <row r="108" spans="1:16">
      <c r="A108" s="786"/>
      <c r="B108" s="786"/>
      <c r="C108" s="786"/>
      <c r="D108" s="786"/>
      <c r="E108" s="786"/>
      <c r="H108" s="2844"/>
      <c r="I108" s="2849" t="s">
        <v>608</v>
      </c>
      <c r="J108" s="2850">
        <v>121.21061348047404</v>
      </c>
      <c r="K108" s="2844">
        <v>121.89963676418259</v>
      </c>
      <c r="L108" s="2847"/>
      <c r="M108" s="2848"/>
      <c r="N108" s="2848"/>
      <c r="O108" s="2848"/>
      <c r="P108" s="2848"/>
    </row>
    <row r="109" spans="1:16">
      <c r="A109" s="786"/>
      <c r="B109" s="786"/>
      <c r="C109" s="786"/>
      <c r="D109" s="786"/>
      <c r="E109" s="786"/>
      <c r="H109" s="2844"/>
      <c r="I109" s="2849" t="s">
        <v>609</v>
      </c>
      <c r="J109" s="2850">
        <v>120.67364808683432</v>
      </c>
      <c r="K109" s="2844">
        <v>122.21746183974061</v>
      </c>
      <c r="L109" s="2847"/>
      <c r="M109" s="2848"/>
      <c r="N109" s="2848"/>
      <c r="O109" s="2848"/>
      <c r="P109" s="2848"/>
    </row>
    <row r="110" spans="1:16">
      <c r="A110" s="786"/>
      <c r="B110" s="786"/>
      <c r="C110" s="786"/>
      <c r="D110" s="786"/>
      <c r="E110" s="786"/>
      <c r="H110" s="2844"/>
      <c r="I110" s="2849" t="s">
        <v>610</v>
      </c>
      <c r="J110" s="2850">
        <v>120.29788309791816</v>
      </c>
      <c r="K110" s="2844">
        <v>122.49438270990535</v>
      </c>
      <c r="L110" s="2847"/>
      <c r="M110" s="2848"/>
      <c r="N110" s="2848"/>
      <c r="O110" s="2848"/>
      <c r="P110" s="2848"/>
    </row>
    <row r="111" spans="1:16">
      <c r="A111" s="786"/>
      <c r="B111" s="786"/>
      <c r="C111" s="786"/>
      <c r="D111" s="786"/>
      <c r="E111" s="786"/>
      <c r="H111" s="2844"/>
      <c r="I111" s="2849" t="s">
        <v>611</v>
      </c>
      <c r="J111" s="2850">
        <v>120.68431763379431</v>
      </c>
      <c r="K111" s="2844">
        <v>122.76294516861309</v>
      </c>
      <c r="L111" s="2847"/>
      <c r="M111" s="2848"/>
      <c r="N111" s="2848"/>
      <c r="O111" s="2848"/>
      <c r="P111" s="2848"/>
    </row>
    <row r="112" spans="1:16">
      <c r="A112" s="786"/>
      <c r="B112" s="786"/>
      <c r="C112" s="786"/>
      <c r="D112" s="786"/>
      <c r="E112" s="786"/>
      <c r="H112" s="2844"/>
      <c r="I112" s="2849" t="s">
        <v>612</v>
      </c>
      <c r="J112" s="2850">
        <v>121.30355821966938</v>
      </c>
      <c r="K112" s="2844">
        <v>123.03210296777245</v>
      </c>
      <c r="L112" s="2847"/>
      <c r="M112" s="2848"/>
      <c r="N112" s="2848"/>
      <c r="O112" s="2848"/>
      <c r="P112" s="2848"/>
    </row>
    <row r="113" spans="1:16">
      <c r="A113" s="786"/>
      <c r="B113" s="786"/>
      <c r="C113" s="786"/>
      <c r="D113" s="786"/>
      <c r="E113" s="786"/>
      <c r="H113" s="2844"/>
      <c r="I113" s="2849" t="s">
        <v>613</v>
      </c>
      <c r="J113" s="2850">
        <v>121.68102405031298</v>
      </c>
      <c r="K113" s="2851">
        <v>123.38707806333076</v>
      </c>
      <c r="L113" s="2847"/>
      <c r="M113" s="2848"/>
      <c r="N113" s="2848"/>
      <c r="O113" s="2848"/>
      <c r="P113" s="2848"/>
    </row>
    <row r="114" spans="1:16">
      <c r="A114" s="786"/>
      <c r="B114" s="786"/>
      <c r="C114" s="786"/>
      <c r="D114" s="786"/>
      <c r="E114" s="786"/>
      <c r="H114" s="2844"/>
      <c r="I114" s="2849" t="s">
        <v>614</v>
      </c>
      <c r="J114" s="2850">
        <v>121.8557543996655</v>
      </c>
      <c r="K114" s="2851">
        <v>123.27759940429543</v>
      </c>
      <c r="L114" s="2847"/>
      <c r="M114" s="2848"/>
      <c r="N114" s="2848"/>
      <c r="O114" s="2848"/>
      <c r="P114" s="2848"/>
    </row>
    <row r="115" spans="1:16">
      <c r="A115" s="786"/>
      <c r="B115" s="786"/>
      <c r="C115" s="786"/>
      <c r="D115" s="786"/>
      <c r="E115" s="786"/>
      <c r="H115" s="2844"/>
      <c r="I115" s="2849" t="s">
        <v>615</v>
      </c>
      <c r="J115" s="2850">
        <v>122.33104807131143</v>
      </c>
      <c r="K115" s="2851">
        <v>123.68180733869603</v>
      </c>
      <c r="L115" s="2847"/>
      <c r="M115" s="2848"/>
      <c r="N115" s="2848"/>
      <c r="O115" s="2848"/>
      <c r="P115" s="2848"/>
    </row>
    <row r="116" spans="1:16">
      <c r="A116" s="786"/>
      <c r="B116" s="786"/>
      <c r="C116" s="786"/>
      <c r="D116" s="786"/>
      <c r="E116" s="786"/>
      <c r="H116" s="2844"/>
      <c r="I116" s="2849" t="s">
        <v>616</v>
      </c>
      <c r="J116" s="2850">
        <v>122.72200067007097</v>
      </c>
      <c r="K116" s="2851">
        <v>123.7464489901833</v>
      </c>
      <c r="L116" s="2847"/>
      <c r="M116" s="2848"/>
      <c r="N116" s="2848"/>
      <c r="O116" s="2848"/>
      <c r="P116" s="2848"/>
    </row>
    <row r="117" spans="1:16">
      <c r="A117" s="786"/>
      <c r="B117" s="786"/>
      <c r="C117" s="786"/>
      <c r="D117" s="786"/>
      <c r="E117" s="786"/>
      <c r="H117" s="2844"/>
      <c r="I117" s="2849" t="s">
        <v>617</v>
      </c>
      <c r="J117" s="2850">
        <v>122.62916050551731</v>
      </c>
      <c r="K117" s="2851">
        <v>123.61902268490694</v>
      </c>
      <c r="L117" s="2847"/>
      <c r="M117" s="2848"/>
      <c r="N117" s="2848"/>
      <c r="O117" s="2848"/>
      <c r="P117" s="2848"/>
    </row>
    <row r="118" spans="1:16">
      <c r="A118" s="786"/>
      <c r="B118" s="786"/>
      <c r="C118" s="786"/>
      <c r="D118" s="786"/>
      <c r="E118" s="786"/>
      <c r="H118" s="2844"/>
      <c r="I118" s="2849" t="s">
        <v>618</v>
      </c>
      <c r="J118" s="2850">
        <v>122.40791167750007</v>
      </c>
      <c r="K118" s="2851">
        <v>123.25633366939404</v>
      </c>
      <c r="L118" s="2847"/>
      <c r="M118" s="2848"/>
      <c r="N118" s="2848"/>
      <c r="O118" s="2848"/>
      <c r="P118" s="2848"/>
    </row>
    <row r="119" spans="1:16">
      <c r="A119" s="786"/>
      <c r="B119" s="786"/>
      <c r="C119" s="786"/>
      <c r="D119" s="786"/>
      <c r="E119" s="786"/>
      <c r="H119" s="2844"/>
      <c r="I119" s="2847"/>
      <c r="J119" s="2847"/>
      <c r="K119" s="2847"/>
      <c r="L119" s="2847"/>
      <c r="M119" s="2848"/>
      <c r="N119" s="2848"/>
      <c r="O119" s="2848"/>
      <c r="P119" s="2848"/>
    </row>
    <row r="120" spans="1:16">
      <c r="A120" s="787"/>
      <c r="B120" s="787"/>
      <c r="C120" s="787"/>
      <c r="D120" s="787"/>
      <c r="E120" s="787"/>
      <c r="H120" s="2844"/>
      <c r="I120" s="2847"/>
      <c r="J120" s="2847"/>
      <c r="K120" s="2847"/>
      <c r="L120" s="2847"/>
      <c r="M120" s="2848"/>
      <c r="N120" s="2848"/>
      <c r="O120" s="2848"/>
      <c r="P120" s="2848"/>
    </row>
    <row r="121" spans="1:16" ht="21" customHeight="1">
      <c r="A121" s="755" t="s">
        <v>1193</v>
      </c>
      <c r="B121" s="755"/>
      <c r="C121" s="775"/>
      <c r="D121" s="773"/>
      <c r="E121" s="755"/>
      <c r="H121" s="2844"/>
      <c r="I121" s="2847"/>
      <c r="J121" s="2847"/>
      <c r="K121" s="2847"/>
      <c r="L121" s="2847"/>
      <c r="M121" s="2848"/>
      <c r="N121" s="2848"/>
      <c r="O121" s="2848"/>
      <c r="P121" s="2848"/>
    </row>
    <row r="122" spans="1:16" ht="25.5">
      <c r="A122" s="758" t="s">
        <v>636</v>
      </c>
      <c r="B122" s="759" t="s">
        <v>1190</v>
      </c>
      <c r="C122" s="759" t="s">
        <v>907</v>
      </c>
      <c r="D122" s="788"/>
      <c r="E122" s="787"/>
      <c r="H122" s="2844"/>
      <c r="I122" s="2847"/>
      <c r="J122" s="2847"/>
      <c r="K122" s="2847"/>
      <c r="L122" s="2847"/>
      <c r="M122" s="2848"/>
      <c r="N122" s="2848"/>
      <c r="O122" s="2848"/>
      <c r="P122" s="2848"/>
    </row>
    <row r="123" spans="1:16" ht="20.100000000000001" customHeight="1">
      <c r="A123" s="789">
        <v>2007</v>
      </c>
      <c r="B123" s="790">
        <v>100</v>
      </c>
      <c r="C123" s="791" t="s">
        <v>126</v>
      </c>
      <c r="D123" s="787"/>
      <c r="I123" s="2848"/>
      <c r="J123" s="2848"/>
      <c r="K123" s="2848"/>
      <c r="L123" s="2848"/>
      <c r="M123" s="2848"/>
      <c r="N123" s="2848"/>
      <c r="O123" s="2848"/>
      <c r="P123" s="2848"/>
    </row>
    <row r="124" spans="1:16" ht="20.100000000000001" customHeight="1">
      <c r="A124" s="679">
        <v>2008</v>
      </c>
      <c r="B124" s="792">
        <v>114.88</v>
      </c>
      <c r="C124" s="665">
        <v>14.88</v>
      </c>
      <c r="D124" s="787"/>
    </row>
    <row r="125" spans="1:16" ht="20.100000000000001" customHeight="1">
      <c r="A125" s="679">
        <v>2009</v>
      </c>
      <c r="B125" s="792">
        <v>115.79</v>
      </c>
      <c r="C125" s="665">
        <v>0.78</v>
      </c>
      <c r="D125" s="787"/>
    </row>
    <row r="126" spans="1:16" ht="20.100000000000001" customHeight="1">
      <c r="A126" s="679">
        <v>2010</v>
      </c>
      <c r="B126" s="792">
        <v>119.33</v>
      </c>
      <c r="C126" s="665">
        <v>3.06</v>
      </c>
      <c r="D126" s="787"/>
    </row>
    <row r="127" spans="1:16" ht="20.100000000000001" customHeight="1">
      <c r="A127" s="679">
        <v>2011</v>
      </c>
      <c r="B127" s="792">
        <v>121.569876233643</v>
      </c>
      <c r="C127" s="665">
        <v>1.8771568834009997</v>
      </c>
      <c r="D127" s="787"/>
    </row>
    <row r="128" spans="1:16" ht="20.100000000000001" customHeight="1">
      <c r="A128" s="742">
        <v>2012</v>
      </c>
      <c r="B128" s="793">
        <v>122.94843731100413</v>
      </c>
      <c r="C128" s="667">
        <v>1.1339660120335679</v>
      </c>
      <c r="D128" s="787"/>
    </row>
    <row r="129" spans="1:12" ht="20.100000000000001" customHeight="1">
      <c r="A129" s="794" t="s">
        <v>1194</v>
      </c>
      <c r="B129" s="795"/>
      <c r="C129" s="795"/>
      <c r="D129" s="795"/>
    </row>
    <row r="130" spans="1:12" ht="20.100000000000001" customHeight="1">
      <c r="A130" s="794"/>
      <c r="B130" s="795"/>
      <c r="C130" s="795"/>
      <c r="D130" s="795"/>
    </row>
    <row r="131" spans="1:12" ht="20.100000000000001" customHeight="1">
      <c r="A131" s="755" t="s">
        <v>1195</v>
      </c>
      <c r="B131" s="795"/>
      <c r="C131" s="795"/>
      <c r="D131" s="795"/>
    </row>
    <row r="132" spans="1:12" ht="20.100000000000001" customHeight="1">
      <c r="A132" s="758" t="s">
        <v>636</v>
      </c>
      <c r="B132" s="796" t="s">
        <v>1196</v>
      </c>
      <c r="C132" s="796" t="s">
        <v>1197</v>
      </c>
      <c r="D132" s="796" t="s">
        <v>1198</v>
      </c>
    </row>
    <row r="133" spans="1:12" ht="20.100000000000001" customHeight="1">
      <c r="A133" s="679">
        <v>2011</v>
      </c>
      <c r="B133" s="665">
        <v>121</v>
      </c>
      <c r="C133" s="665">
        <v>122.3</v>
      </c>
      <c r="D133" s="665">
        <v>121.3</v>
      </c>
    </row>
    <row r="134" spans="1:12" ht="20.100000000000001" customHeight="1">
      <c r="A134" s="679">
        <v>2012</v>
      </c>
      <c r="B134" s="665">
        <v>122.5</v>
      </c>
      <c r="C134" s="665">
        <v>123.5</v>
      </c>
      <c r="D134" s="665">
        <v>123.3</v>
      </c>
    </row>
    <row r="135" spans="1:12" ht="20.100000000000001" customHeight="1">
      <c r="A135" s="785" t="s">
        <v>1199</v>
      </c>
      <c r="B135" s="667">
        <v>1.2</v>
      </c>
      <c r="C135" s="667">
        <v>1</v>
      </c>
      <c r="D135" s="667">
        <v>1.6</v>
      </c>
    </row>
    <row r="136" spans="1:12" ht="20.100000000000001" customHeight="1">
      <c r="A136" s="794" t="s">
        <v>1194</v>
      </c>
      <c r="B136" s="797"/>
      <c r="C136" s="797"/>
      <c r="D136" s="797"/>
    </row>
    <row r="137" spans="1:12" ht="20.100000000000001" customHeight="1">
      <c r="A137" s="794"/>
      <c r="B137" s="797"/>
      <c r="C137" s="797"/>
      <c r="D137" s="797"/>
    </row>
    <row r="138" spans="1:12" ht="19.5" customHeight="1">
      <c r="A138" s="2032" t="s">
        <v>1200</v>
      </c>
      <c r="B138" s="2032"/>
      <c r="C138" s="2032"/>
      <c r="D138" s="2032"/>
      <c r="E138" s="2032"/>
      <c r="H138" s="2844"/>
      <c r="I138" s="2844"/>
      <c r="J138" s="2844"/>
      <c r="K138" s="2844"/>
      <c r="L138" s="2844"/>
    </row>
    <row r="139" spans="1:12" ht="20.100000000000001" customHeight="1">
      <c r="A139" s="798"/>
      <c r="B139" s="797"/>
      <c r="C139" s="797"/>
      <c r="D139" s="797"/>
    </row>
    <row r="140" spans="1:12" ht="20.100000000000001" customHeight="1">
      <c r="A140" s="798"/>
      <c r="B140" s="797"/>
      <c r="C140" s="797"/>
      <c r="D140" s="797"/>
    </row>
    <row r="141" spans="1:12" ht="20.100000000000001" customHeight="1">
      <c r="A141" s="798"/>
      <c r="B141" s="797"/>
      <c r="C141" s="797"/>
      <c r="D141" s="797"/>
    </row>
    <row r="142" spans="1:12" ht="20.100000000000001" customHeight="1">
      <c r="A142" s="798"/>
      <c r="B142" s="797"/>
      <c r="C142" s="797"/>
      <c r="D142" s="797"/>
    </row>
    <row r="143" spans="1:12" ht="20.100000000000001" customHeight="1">
      <c r="A143" s="798"/>
      <c r="B143" s="797"/>
      <c r="C143" s="797"/>
      <c r="D143" s="797"/>
    </row>
    <row r="144" spans="1:12" ht="20.100000000000001" customHeight="1">
      <c r="A144" s="794"/>
      <c r="B144" s="795"/>
      <c r="C144" s="795"/>
      <c r="D144" s="795"/>
    </row>
    <row r="145" spans="1:11" ht="20.100000000000001" customHeight="1">
      <c r="A145" s="794"/>
      <c r="B145" s="795"/>
      <c r="C145" s="795"/>
      <c r="D145" s="795"/>
    </row>
    <row r="146" spans="1:11" ht="20.100000000000001" customHeight="1">
      <c r="A146" s="794"/>
      <c r="B146" s="795"/>
      <c r="C146" s="795"/>
      <c r="D146" s="795"/>
    </row>
    <row r="147" spans="1:11" ht="20.100000000000001" customHeight="1">
      <c r="A147" s="794"/>
      <c r="B147" s="795"/>
      <c r="C147" s="795"/>
      <c r="D147" s="795"/>
    </row>
    <row r="148" spans="1:11" ht="16.5" customHeight="1">
      <c r="A148" s="794"/>
      <c r="B148" s="795"/>
      <c r="C148" s="795"/>
      <c r="D148" s="795"/>
    </row>
    <row r="149" spans="1:11" ht="20.100000000000001" customHeight="1">
      <c r="A149" s="2042" t="s">
        <v>1201</v>
      </c>
      <c r="B149" s="2042"/>
      <c r="C149" s="2042"/>
      <c r="D149" s="795"/>
    </row>
    <row r="150" spans="1:11" ht="20.100000000000001" customHeight="1">
      <c r="A150" s="2043" t="s">
        <v>636</v>
      </c>
      <c r="B150" s="2039" t="s">
        <v>1202</v>
      </c>
      <c r="C150" s="2039" t="s">
        <v>1203</v>
      </c>
      <c r="D150" s="2039" t="s">
        <v>1204</v>
      </c>
      <c r="E150" s="2039" t="s">
        <v>1205</v>
      </c>
      <c r="F150" s="2039" t="s">
        <v>1206</v>
      </c>
      <c r="G150" s="2844" t="s">
        <v>1202</v>
      </c>
      <c r="H150" s="2844" t="s">
        <v>1207</v>
      </c>
      <c r="I150" s="2844" t="s">
        <v>1208</v>
      </c>
      <c r="J150" s="2844" t="s">
        <v>1209</v>
      </c>
      <c r="K150" s="2844" t="s">
        <v>1210</v>
      </c>
    </row>
    <row r="151" spans="1:11" ht="20.100000000000001" customHeight="1">
      <c r="A151" s="2044"/>
      <c r="B151" s="2040"/>
      <c r="C151" s="2040"/>
      <c r="D151" s="2040"/>
      <c r="E151" s="2040"/>
      <c r="F151" s="2040"/>
    </row>
    <row r="152" spans="1:11" ht="20.100000000000001" customHeight="1">
      <c r="A152" s="679">
        <v>2011</v>
      </c>
      <c r="B152" s="665">
        <v>121.9</v>
      </c>
      <c r="C152" s="665">
        <v>122.6</v>
      </c>
      <c r="D152" s="665">
        <v>122.5</v>
      </c>
      <c r="E152" s="665">
        <v>122.1</v>
      </c>
      <c r="F152" s="665">
        <v>120.6</v>
      </c>
    </row>
    <row r="153" spans="1:11" ht="20.100000000000001" customHeight="1">
      <c r="A153" s="679">
        <v>2012</v>
      </c>
      <c r="B153" s="665">
        <v>123.5</v>
      </c>
      <c r="C153" s="665">
        <v>124.2</v>
      </c>
      <c r="D153" s="665">
        <v>123.9</v>
      </c>
      <c r="E153" s="665">
        <v>123.3</v>
      </c>
      <c r="F153" s="665">
        <v>121.9</v>
      </c>
    </row>
    <row r="154" spans="1:11" ht="20.100000000000001" customHeight="1">
      <c r="A154" s="785" t="s">
        <v>1199</v>
      </c>
      <c r="B154" s="667">
        <v>1.3</v>
      </c>
      <c r="C154" s="667">
        <v>1.3</v>
      </c>
      <c r="D154" s="667">
        <v>1.2</v>
      </c>
      <c r="E154" s="667">
        <v>1</v>
      </c>
      <c r="F154" s="667">
        <v>1.1000000000000001</v>
      </c>
    </row>
    <row r="155" spans="1:11" ht="20.100000000000001" customHeight="1">
      <c r="A155" s="794" t="s">
        <v>1194</v>
      </c>
      <c r="B155" s="795"/>
      <c r="C155" s="795"/>
      <c r="D155" s="795"/>
    </row>
    <row r="156" spans="1:11" ht="20.100000000000001" customHeight="1">
      <c r="A156" s="794"/>
      <c r="B156" s="795"/>
      <c r="C156" s="795"/>
      <c r="D156" s="795"/>
    </row>
    <row r="157" spans="1:11" ht="30.75" customHeight="1">
      <c r="A157" s="2032" t="s">
        <v>1211</v>
      </c>
      <c r="B157" s="2032"/>
      <c r="C157" s="2032"/>
      <c r="D157" s="2032"/>
      <c r="E157" s="2032"/>
    </row>
    <row r="158" spans="1:11" ht="20.100000000000001" customHeight="1">
      <c r="A158" s="794"/>
      <c r="B158" s="795"/>
      <c r="C158" s="795"/>
      <c r="D158" s="795"/>
    </row>
    <row r="159" spans="1:11" ht="20.100000000000001" customHeight="1">
      <c r="A159" s="794"/>
      <c r="B159" s="795"/>
      <c r="C159" s="795"/>
      <c r="D159" s="795"/>
    </row>
    <row r="160" spans="1:11" ht="20.100000000000001" customHeight="1">
      <c r="A160" s="794"/>
      <c r="B160" s="795"/>
      <c r="C160" s="795"/>
      <c r="D160" s="795"/>
    </row>
    <row r="161" spans="1:5" ht="20.100000000000001" customHeight="1">
      <c r="A161" s="794"/>
      <c r="B161" s="795"/>
      <c r="C161" s="795"/>
      <c r="D161" s="795"/>
    </row>
    <row r="162" spans="1:5" ht="20.100000000000001" customHeight="1">
      <c r="A162" s="794"/>
      <c r="B162" s="795"/>
      <c r="C162" s="795"/>
      <c r="D162" s="795"/>
    </row>
    <row r="163" spans="1:5" ht="20.100000000000001" customHeight="1">
      <c r="A163" s="794"/>
      <c r="B163" s="795"/>
      <c r="C163" s="795"/>
      <c r="D163" s="795"/>
    </row>
    <row r="164" spans="1:5" ht="20.100000000000001" customHeight="1">
      <c r="A164" s="794"/>
      <c r="B164" s="795"/>
      <c r="C164" s="795"/>
      <c r="D164" s="795"/>
    </row>
    <row r="165" spans="1:5" ht="20.100000000000001" customHeight="1">
      <c r="A165" s="794"/>
      <c r="B165" s="795"/>
      <c r="C165" s="795"/>
      <c r="D165" s="795"/>
    </row>
    <row r="166" spans="1:5" ht="20.100000000000001" customHeight="1">
      <c r="A166" s="794"/>
      <c r="B166" s="795"/>
      <c r="C166" s="795"/>
      <c r="D166" s="795"/>
    </row>
    <row r="167" spans="1:5" ht="20.100000000000001" customHeight="1">
      <c r="A167" s="794"/>
      <c r="B167" s="795"/>
      <c r="C167" s="795"/>
      <c r="D167" s="795"/>
    </row>
    <row r="168" spans="1:5" ht="20.100000000000001" customHeight="1">
      <c r="A168" s="794"/>
      <c r="B168" s="795"/>
      <c r="C168" s="795"/>
      <c r="D168" s="795"/>
    </row>
    <row r="169" spans="1:5" ht="20.100000000000001" customHeight="1">
      <c r="A169" s="794"/>
      <c r="B169" s="795"/>
      <c r="C169" s="795"/>
      <c r="D169" s="795"/>
    </row>
    <row r="170" spans="1:5" ht="20.100000000000001" customHeight="1">
      <c r="A170" s="794"/>
      <c r="B170" s="795"/>
      <c r="C170" s="795"/>
      <c r="D170" s="795"/>
    </row>
    <row r="171" spans="1:5" ht="32.25" customHeight="1">
      <c r="A171" s="755" t="s">
        <v>1212</v>
      </c>
      <c r="B171" s="795"/>
      <c r="C171" s="799"/>
      <c r="D171" s="800"/>
      <c r="E171" s="801"/>
    </row>
    <row r="172" spans="1:5" ht="13.5" customHeight="1">
      <c r="A172" s="774" t="s">
        <v>1213</v>
      </c>
      <c r="B172" s="802"/>
      <c r="C172" s="799"/>
      <c r="D172" s="800"/>
      <c r="E172" s="801"/>
    </row>
    <row r="173" spans="1:5" ht="34.5" customHeight="1">
      <c r="A173" s="758" t="s">
        <v>1214</v>
      </c>
      <c r="B173" s="759" t="s">
        <v>1215</v>
      </c>
      <c r="C173" s="799"/>
      <c r="D173" s="800"/>
      <c r="E173" s="801"/>
    </row>
    <row r="174" spans="1:5">
      <c r="A174" s="803" t="s">
        <v>1216</v>
      </c>
      <c r="B174" s="804">
        <v>5.9</v>
      </c>
      <c r="C174" s="799"/>
      <c r="D174" s="800"/>
      <c r="E174" s="801"/>
    </row>
    <row r="175" spans="1:5" ht="20.100000000000001" customHeight="1">
      <c r="A175" s="803" t="s">
        <v>1217</v>
      </c>
      <c r="B175" s="804">
        <v>6.3875206988749698</v>
      </c>
      <c r="C175" s="799"/>
      <c r="D175" s="800"/>
      <c r="E175" s="801"/>
    </row>
    <row r="176" spans="1:5" ht="20.100000000000001" customHeight="1">
      <c r="A176" s="803" t="s">
        <v>1218</v>
      </c>
      <c r="B176" s="804">
        <v>-4.9652426184244263</v>
      </c>
      <c r="C176" s="799"/>
      <c r="D176" s="800"/>
      <c r="E176" s="801"/>
    </row>
    <row r="177" spans="1:5" ht="20.100000000000001" customHeight="1">
      <c r="A177" s="803" t="s">
        <v>1219</v>
      </c>
      <c r="B177" s="804">
        <v>-8.3056062239107007</v>
      </c>
      <c r="C177" s="799"/>
      <c r="D177" s="800"/>
      <c r="E177" s="801"/>
    </row>
    <row r="178" spans="1:5" ht="20.100000000000001" customHeight="1">
      <c r="A178" s="803" t="s">
        <v>1220</v>
      </c>
      <c r="B178" s="804">
        <v>-2.7446400626719054</v>
      </c>
      <c r="C178" s="799"/>
      <c r="D178" s="800"/>
      <c r="E178" s="801"/>
    </row>
    <row r="179" spans="1:5" ht="20.100000000000001" customHeight="1">
      <c r="A179" s="803" t="s">
        <v>1221</v>
      </c>
      <c r="B179" s="804">
        <v>-1.7881294167323176</v>
      </c>
      <c r="C179" s="799"/>
      <c r="D179" s="800"/>
      <c r="E179" s="801"/>
    </row>
    <row r="180" spans="1:5" ht="20.100000000000001" customHeight="1">
      <c r="A180" s="803" t="s">
        <v>1222</v>
      </c>
      <c r="B180" s="804">
        <v>0.67840077406719956</v>
      </c>
      <c r="C180" s="799"/>
      <c r="D180" s="800"/>
      <c r="E180" s="801"/>
    </row>
    <row r="181" spans="1:5" ht="20.100000000000001" customHeight="1">
      <c r="A181" s="803" t="s">
        <v>1223</v>
      </c>
      <c r="B181" s="804">
        <v>4.4578648404540786</v>
      </c>
      <c r="C181" s="799"/>
      <c r="D181" s="800"/>
      <c r="E181" s="801"/>
    </row>
    <row r="182" spans="1:5" ht="20.100000000000001" customHeight="1">
      <c r="A182" s="803" t="s">
        <v>1224</v>
      </c>
      <c r="B182" s="805"/>
      <c r="C182" s="799"/>
      <c r="D182" s="800"/>
      <c r="E182" s="801"/>
    </row>
    <row r="183" spans="1:5" ht="20.100000000000001" customHeight="1">
      <c r="A183" s="803" t="s">
        <v>1225</v>
      </c>
      <c r="B183" s="804">
        <v>-4.4557207795633076</v>
      </c>
      <c r="C183" s="799"/>
      <c r="D183" s="800"/>
      <c r="E183" s="801"/>
    </row>
    <row r="184" spans="1:5" ht="20.100000000000001" customHeight="1">
      <c r="A184" s="803" t="s">
        <v>1226</v>
      </c>
      <c r="B184" s="804">
        <v>0.13577071102852756</v>
      </c>
      <c r="C184" s="799"/>
      <c r="D184" s="800"/>
      <c r="E184" s="801"/>
    </row>
    <row r="185" spans="1:5" ht="20.100000000000001" customHeight="1">
      <c r="A185" s="803" t="s">
        <v>1227</v>
      </c>
      <c r="B185" s="804"/>
      <c r="C185" s="799"/>
      <c r="D185" s="800"/>
      <c r="E185" s="801"/>
    </row>
    <row r="186" spans="1:5" ht="20.100000000000001" customHeight="1">
      <c r="A186" s="798" t="s">
        <v>1228</v>
      </c>
      <c r="B186" s="799">
        <v>8.8810813439405507</v>
      </c>
      <c r="C186" s="799"/>
      <c r="D186" s="800"/>
      <c r="E186" s="801"/>
    </row>
    <row r="187" spans="1:5" ht="20.100000000000001" customHeight="1">
      <c r="A187" s="798" t="s">
        <v>1229</v>
      </c>
      <c r="B187" s="799">
        <v>0.69561523664781078</v>
      </c>
      <c r="C187" s="799"/>
      <c r="D187" s="800"/>
      <c r="E187" s="801"/>
    </row>
    <row r="188" spans="1:5">
      <c r="A188" s="798" t="s">
        <v>1230</v>
      </c>
      <c r="B188" s="799">
        <v>3.7047284632956377</v>
      </c>
      <c r="C188" s="799"/>
      <c r="D188" s="800"/>
      <c r="E188" s="801"/>
    </row>
    <row r="189" spans="1:5" ht="15" customHeight="1">
      <c r="A189" s="803" t="s">
        <v>1231</v>
      </c>
      <c r="B189" s="806">
        <v>0.42488423634070216</v>
      </c>
      <c r="C189" s="807"/>
      <c r="D189" s="800"/>
      <c r="E189" s="801"/>
    </row>
    <row r="190" spans="1:5">
      <c r="A190" s="803" t="s">
        <v>1232</v>
      </c>
      <c r="B190" s="806">
        <v>1.9458910843411843</v>
      </c>
      <c r="C190" s="808"/>
      <c r="D190" s="800"/>
      <c r="E190" s="801"/>
    </row>
    <row r="191" spans="1:5">
      <c r="A191" s="803" t="s">
        <v>1233</v>
      </c>
      <c r="B191" s="806">
        <v>9.7351551755486128</v>
      </c>
      <c r="C191" s="777"/>
      <c r="D191" s="777"/>
      <c r="E191" s="801"/>
    </row>
    <row r="192" spans="1:5">
      <c r="A192" s="803" t="s">
        <v>1234</v>
      </c>
      <c r="B192" s="806"/>
      <c r="C192" s="809"/>
      <c r="D192" s="809"/>
      <c r="E192" s="801"/>
    </row>
    <row r="193" spans="1:5">
      <c r="A193" s="798" t="s">
        <v>1235</v>
      </c>
      <c r="B193" s="799">
        <v>-13.158316433325041</v>
      </c>
      <c r="C193" s="801"/>
      <c r="D193" s="801"/>
      <c r="E193" s="801"/>
    </row>
    <row r="194" spans="1:5">
      <c r="A194" s="798" t="s">
        <v>1236</v>
      </c>
      <c r="B194" s="799">
        <v>-2.8281760797648019</v>
      </c>
      <c r="C194" s="801"/>
      <c r="D194" s="801"/>
      <c r="E194" s="801"/>
    </row>
    <row r="195" spans="1:5">
      <c r="A195" s="803" t="s">
        <v>1237</v>
      </c>
      <c r="B195" s="799"/>
      <c r="C195" s="801"/>
      <c r="D195" s="801"/>
      <c r="E195" s="801"/>
    </row>
    <row r="196" spans="1:5">
      <c r="A196" s="798" t="s">
        <v>1238</v>
      </c>
      <c r="B196" s="799">
        <v>-13.528154779701978</v>
      </c>
      <c r="C196" s="801"/>
      <c r="D196" s="801"/>
      <c r="E196" s="801"/>
    </row>
    <row r="197" spans="1:5">
      <c r="A197" s="798" t="s">
        <v>1239</v>
      </c>
      <c r="B197" s="799">
        <v>-19.196272700104259</v>
      </c>
      <c r="C197" s="801"/>
      <c r="D197" s="801"/>
      <c r="E197" s="801"/>
    </row>
    <row r="198" spans="1:5">
      <c r="A198" s="798" t="s">
        <v>1240</v>
      </c>
      <c r="B198" s="799">
        <v>-7.0157161376354935</v>
      </c>
      <c r="C198" s="801"/>
      <c r="D198" s="801"/>
      <c r="E198" s="801"/>
    </row>
    <row r="199" spans="1:5">
      <c r="A199" s="803" t="s">
        <v>1241</v>
      </c>
      <c r="B199" s="806">
        <v>-6.6150552768347524</v>
      </c>
      <c r="C199" s="801"/>
      <c r="D199" s="801"/>
      <c r="E199" s="801"/>
    </row>
    <row r="200" spans="1:5">
      <c r="A200" s="803" t="s">
        <v>1242</v>
      </c>
      <c r="B200" s="806">
        <v>6.6280307262076548</v>
      </c>
      <c r="C200" s="801"/>
      <c r="D200" s="801"/>
      <c r="E200" s="801"/>
    </row>
    <row r="201" spans="1:5">
      <c r="A201" s="803" t="s">
        <v>1243</v>
      </c>
      <c r="B201" s="806">
        <v>-1.1060837170797129</v>
      </c>
      <c r="C201" s="801"/>
      <c r="D201" s="801"/>
      <c r="E201" s="801"/>
    </row>
    <row r="202" spans="1:5">
      <c r="A202" s="803" t="s">
        <v>1244</v>
      </c>
      <c r="B202" s="806">
        <v>0</v>
      </c>
      <c r="C202" s="801"/>
      <c r="D202" s="801"/>
      <c r="E202" s="801"/>
    </row>
    <row r="203" spans="1:5">
      <c r="A203" s="810" t="s">
        <v>929</v>
      </c>
      <c r="B203" s="811"/>
      <c r="C203" s="801"/>
      <c r="D203" s="801"/>
      <c r="E203" s="801"/>
    </row>
    <row r="204" spans="1:5">
      <c r="A204" s="812"/>
      <c r="B204" s="808"/>
      <c r="C204" s="777"/>
      <c r="D204" s="777"/>
      <c r="E204" s="777"/>
    </row>
    <row r="205" spans="1:5" ht="32.25" customHeight="1">
      <c r="A205" s="2032" t="s">
        <v>1245</v>
      </c>
      <c r="B205" s="2032"/>
      <c r="C205" s="2032"/>
      <c r="D205" s="2032"/>
      <c r="E205" s="2032"/>
    </row>
    <row r="206" spans="1:5">
      <c r="A206" s="809"/>
      <c r="B206" s="809"/>
      <c r="C206" s="802"/>
      <c r="D206" s="802"/>
      <c r="E206" s="801"/>
    </row>
    <row r="207" spans="1:5">
      <c r="A207" s="801"/>
      <c r="B207" s="801"/>
      <c r="C207" s="802"/>
      <c r="D207" s="802"/>
      <c r="E207" s="801"/>
    </row>
    <row r="208" spans="1:5">
      <c r="A208" s="801"/>
      <c r="B208" s="801"/>
      <c r="C208" s="802"/>
      <c r="D208" s="802"/>
      <c r="E208" s="801"/>
    </row>
    <row r="209" spans="1:5">
      <c r="A209" s="801"/>
      <c r="B209" s="801"/>
      <c r="C209" s="802"/>
      <c r="D209" s="802"/>
      <c r="E209" s="801"/>
    </row>
    <row r="210" spans="1:5">
      <c r="A210" s="801"/>
      <c r="B210" s="801"/>
      <c r="C210" s="802"/>
      <c r="D210" s="802"/>
      <c r="E210" s="801"/>
    </row>
    <row r="211" spans="1:5">
      <c r="A211" s="801"/>
      <c r="B211" s="801"/>
      <c r="C211" s="802"/>
      <c r="D211" s="802"/>
      <c r="E211" s="801"/>
    </row>
    <row r="212" spans="1:5">
      <c r="A212" s="801"/>
      <c r="B212" s="801"/>
      <c r="C212" s="802"/>
      <c r="D212" s="802"/>
      <c r="E212" s="801"/>
    </row>
    <row r="213" spans="1:5">
      <c r="A213" s="801"/>
      <c r="B213" s="801"/>
      <c r="C213" s="802"/>
      <c r="D213" s="802"/>
      <c r="E213" s="801"/>
    </row>
    <row r="214" spans="1:5">
      <c r="A214" s="801"/>
      <c r="B214" s="801"/>
      <c r="C214" s="802"/>
      <c r="D214" s="802"/>
      <c r="E214" s="801"/>
    </row>
    <row r="215" spans="1:5">
      <c r="A215" s="801"/>
      <c r="B215" s="801"/>
      <c r="C215" s="802"/>
      <c r="D215" s="802"/>
      <c r="E215" s="801"/>
    </row>
    <row r="216" spans="1:5">
      <c r="A216" s="801"/>
      <c r="B216" s="801"/>
      <c r="C216" s="802"/>
      <c r="D216" s="802"/>
      <c r="E216" s="801"/>
    </row>
    <row r="217" spans="1:5">
      <c r="A217" s="801"/>
      <c r="B217" s="801"/>
      <c r="C217" s="802"/>
      <c r="D217" s="802"/>
      <c r="E217" s="801"/>
    </row>
    <row r="218" spans="1:5">
      <c r="A218" s="801"/>
      <c r="B218" s="801"/>
      <c r="C218" s="802"/>
      <c r="D218" s="802"/>
      <c r="E218" s="801"/>
    </row>
    <row r="219" spans="1:5">
      <c r="A219" s="801"/>
      <c r="B219" s="801"/>
      <c r="C219" s="802"/>
      <c r="D219" s="802"/>
      <c r="E219" s="801"/>
    </row>
    <row r="220" spans="1:5">
      <c r="A220" s="801"/>
      <c r="B220" s="801"/>
      <c r="C220" s="802"/>
      <c r="D220" s="802"/>
      <c r="E220" s="801"/>
    </row>
    <row r="221" spans="1:5">
      <c r="A221" s="801"/>
      <c r="B221" s="801"/>
      <c r="C221" s="802"/>
      <c r="D221" s="802"/>
      <c r="E221" s="801"/>
    </row>
    <row r="222" spans="1:5">
      <c r="A222" s="801"/>
      <c r="B222" s="801"/>
      <c r="C222" s="802"/>
      <c r="D222" s="802"/>
      <c r="E222" s="801"/>
    </row>
    <row r="223" spans="1:5">
      <c r="A223" s="801"/>
      <c r="B223" s="801"/>
      <c r="C223" s="802"/>
      <c r="D223" s="802"/>
      <c r="E223" s="802"/>
    </row>
    <row r="224" spans="1:5">
      <c r="A224" s="802"/>
      <c r="B224" s="802"/>
      <c r="C224" s="802"/>
      <c r="D224" s="802"/>
      <c r="E224" s="802"/>
    </row>
    <row r="225" spans="1:5">
      <c r="A225" s="802"/>
      <c r="B225" s="802"/>
      <c r="C225" s="802"/>
      <c r="D225" s="802"/>
      <c r="E225" s="802"/>
    </row>
    <row r="226" spans="1:5">
      <c r="A226" s="802"/>
      <c r="B226" s="802"/>
      <c r="C226" s="802"/>
      <c r="D226" s="802"/>
      <c r="E226" s="802"/>
    </row>
    <row r="227" spans="1:5">
      <c r="A227" s="802"/>
      <c r="B227" s="802"/>
      <c r="C227" s="802"/>
      <c r="D227" s="802"/>
      <c r="E227" s="802"/>
    </row>
    <row r="228" spans="1:5">
      <c r="A228" s="802"/>
      <c r="B228" s="802"/>
      <c r="C228" s="802"/>
      <c r="D228" s="802"/>
      <c r="E228" s="802"/>
    </row>
    <row r="229" spans="1:5">
      <c r="A229" s="802"/>
      <c r="B229" s="802"/>
      <c r="C229" s="802"/>
      <c r="D229" s="802"/>
      <c r="E229" s="802"/>
    </row>
    <row r="230" spans="1:5">
      <c r="A230" s="802"/>
      <c r="B230" s="802"/>
      <c r="C230" s="802"/>
      <c r="D230" s="802"/>
      <c r="E230" s="802"/>
    </row>
    <row r="231" spans="1:5">
      <c r="A231" s="802"/>
      <c r="B231" s="802"/>
      <c r="C231" s="802"/>
      <c r="D231" s="802"/>
      <c r="E231" s="802"/>
    </row>
    <row r="232" spans="1:5">
      <c r="A232" s="802"/>
      <c r="B232" s="802"/>
      <c r="C232" s="802"/>
      <c r="D232" s="802"/>
      <c r="E232" s="802"/>
    </row>
    <row r="233" spans="1:5">
      <c r="A233" s="802"/>
      <c r="B233" s="802"/>
      <c r="C233" s="802"/>
      <c r="D233" s="802"/>
      <c r="E233" s="802"/>
    </row>
    <row r="234" spans="1:5">
      <c r="A234" s="802"/>
      <c r="B234" s="802"/>
      <c r="C234" s="802"/>
      <c r="D234" s="802"/>
      <c r="E234" s="802"/>
    </row>
    <row r="235" spans="1:5">
      <c r="A235" s="802"/>
      <c r="B235" s="802"/>
      <c r="C235" s="802"/>
      <c r="D235" s="802"/>
      <c r="E235" s="802"/>
    </row>
    <row r="236" spans="1:5">
      <c r="A236" s="802"/>
      <c r="B236" s="802"/>
      <c r="C236" s="802"/>
      <c r="D236" s="802"/>
      <c r="E236" s="802"/>
    </row>
    <row r="237" spans="1:5">
      <c r="A237" s="802"/>
      <c r="B237" s="802"/>
      <c r="C237" s="802"/>
      <c r="D237" s="802"/>
      <c r="E237" s="802"/>
    </row>
    <row r="238" spans="1:5">
      <c r="A238" s="802"/>
      <c r="B238" s="802"/>
      <c r="C238" s="802"/>
      <c r="D238" s="802"/>
      <c r="E238" s="802"/>
    </row>
    <row r="239" spans="1:5">
      <c r="A239" s="802"/>
      <c r="B239" s="802"/>
      <c r="C239" s="802"/>
      <c r="D239" s="802"/>
      <c r="E239" s="802"/>
    </row>
    <row r="240" spans="1:5">
      <c r="A240" s="802"/>
      <c r="B240" s="802"/>
      <c r="C240" s="802"/>
      <c r="D240" s="802"/>
      <c r="E240" s="802"/>
    </row>
    <row r="241" spans="1:5">
      <c r="A241" s="802"/>
      <c r="B241" s="802"/>
      <c r="C241" s="802"/>
      <c r="D241" s="802"/>
      <c r="E241" s="802"/>
    </row>
    <row r="242" spans="1:5">
      <c r="A242" s="802"/>
      <c r="B242" s="802"/>
      <c r="C242" s="802"/>
      <c r="D242" s="802"/>
      <c r="E242" s="802"/>
    </row>
    <row r="243" spans="1:5">
      <c r="A243" s="802"/>
      <c r="B243" s="802"/>
      <c r="C243" s="802"/>
      <c r="D243" s="802"/>
      <c r="E243" s="802"/>
    </row>
    <row r="244" spans="1:5">
      <c r="A244" s="802"/>
      <c r="B244" s="802"/>
      <c r="C244" s="802"/>
      <c r="D244" s="802"/>
      <c r="E244" s="802"/>
    </row>
    <row r="245" spans="1:5">
      <c r="A245" s="802"/>
      <c r="B245" s="802"/>
      <c r="C245" s="802"/>
      <c r="D245" s="802"/>
      <c r="E245" s="802"/>
    </row>
    <row r="246" spans="1:5">
      <c r="A246" s="802"/>
      <c r="B246" s="802"/>
      <c r="C246" s="802"/>
      <c r="D246" s="802"/>
      <c r="E246" s="802"/>
    </row>
    <row r="247" spans="1:5">
      <c r="A247" s="802"/>
      <c r="B247" s="802"/>
      <c r="C247" s="802"/>
      <c r="D247" s="802"/>
      <c r="E247" s="802"/>
    </row>
    <row r="248" spans="1:5">
      <c r="A248" s="802"/>
      <c r="B248" s="802"/>
      <c r="C248" s="802"/>
      <c r="D248" s="802"/>
      <c r="E248" s="802"/>
    </row>
    <row r="249" spans="1:5">
      <c r="A249" s="802"/>
      <c r="B249" s="802"/>
      <c r="C249" s="802"/>
      <c r="D249" s="802"/>
      <c r="E249" s="802"/>
    </row>
    <row r="250" spans="1:5">
      <c r="A250" s="802"/>
      <c r="B250" s="802"/>
      <c r="C250" s="802"/>
      <c r="D250" s="802"/>
      <c r="E250" s="802"/>
    </row>
    <row r="251" spans="1:5">
      <c r="A251" s="802"/>
      <c r="B251" s="802"/>
      <c r="C251" s="802"/>
      <c r="D251" s="802"/>
      <c r="E251" s="802"/>
    </row>
    <row r="252" spans="1:5">
      <c r="A252" s="802"/>
      <c r="B252" s="802"/>
      <c r="C252" s="802"/>
      <c r="D252" s="802"/>
      <c r="E252" s="802"/>
    </row>
    <row r="253" spans="1:5">
      <c r="A253" s="802"/>
      <c r="B253" s="802"/>
      <c r="C253" s="802"/>
      <c r="D253" s="802"/>
      <c r="E253" s="802"/>
    </row>
    <row r="254" spans="1:5">
      <c r="A254" s="802"/>
      <c r="B254" s="802"/>
      <c r="C254" s="802"/>
      <c r="D254" s="802"/>
      <c r="E254" s="802"/>
    </row>
    <row r="255" spans="1:5">
      <c r="A255" s="802"/>
      <c r="B255" s="802"/>
      <c r="C255" s="802"/>
      <c r="D255" s="802"/>
      <c r="E255" s="802"/>
    </row>
    <row r="256" spans="1:5">
      <c r="A256" s="802"/>
      <c r="B256" s="802"/>
      <c r="C256" s="802"/>
      <c r="D256" s="802"/>
      <c r="E256" s="802"/>
    </row>
    <row r="257" spans="1:5">
      <c r="A257" s="802"/>
      <c r="B257" s="802"/>
      <c r="C257" s="802"/>
      <c r="D257" s="802"/>
      <c r="E257" s="802"/>
    </row>
    <row r="258" spans="1:5">
      <c r="A258" s="802"/>
      <c r="B258" s="802"/>
      <c r="C258" s="802"/>
      <c r="D258" s="802"/>
      <c r="E258" s="802"/>
    </row>
    <row r="259" spans="1:5">
      <c r="A259" s="802"/>
      <c r="B259" s="802"/>
      <c r="C259" s="802"/>
      <c r="D259" s="802"/>
      <c r="E259" s="802"/>
    </row>
    <row r="260" spans="1:5">
      <c r="A260" s="802"/>
      <c r="B260" s="802"/>
      <c r="C260" s="802"/>
      <c r="D260" s="802"/>
      <c r="E260" s="802"/>
    </row>
    <row r="261" spans="1:5">
      <c r="A261" s="802"/>
      <c r="B261" s="802"/>
      <c r="C261" s="802"/>
      <c r="D261" s="802"/>
      <c r="E261" s="802"/>
    </row>
    <row r="262" spans="1:5">
      <c r="A262" s="802"/>
      <c r="B262" s="802"/>
      <c r="C262" s="802"/>
      <c r="D262" s="802"/>
      <c r="E262" s="802"/>
    </row>
    <row r="263" spans="1:5">
      <c r="A263" s="802"/>
      <c r="B263" s="802"/>
      <c r="C263" s="802"/>
      <c r="D263" s="802"/>
      <c r="E263" s="802"/>
    </row>
    <row r="264" spans="1:5">
      <c r="A264" s="802"/>
      <c r="B264" s="802"/>
      <c r="C264" s="802"/>
      <c r="D264" s="802"/>
      <c r="E264" s="802"/>
    </row>
    <row r="265" spans="1:5">
      <c r="A265" s="802"/>
      <c r="B265" s="802"/>
      <c r="C265" s="802"/>
      <c r="D265" s="802"/>
      <c r="E265" s="802"/>
    </row>
    <row r="266" spans="1:5">
      <c r="A266" s="802"/>
      <c r="B266" s="802"/>
      <c r="C266" s="802"/>
      <c r="D266" s="802"/>
      <c r="E266" s="802"/>
    </row>
    <row r="267" spans="1:5">
      <c r="A267" s="802"/>
      <c r="B267" s="802"/>
      <c r="C267" s="802"/>
      <c r="D267" s="802"/>
      <c r="E267" s="802"/>
    </row>
    <row r="268" spans="1:5">
      <c r="A268" s="802"/>
      <c r="B268" s="802"/>
      <c r="C268" s="802"/>
      <c r="D268" s="802"/>
      <c r="E268" s="802"/>
    </row>
    <row r="269" spans="1:5">
      <c r="A269" s="802"/>
      <c r="B269" s="802"/>
      <c r="C269" s="802"/>
      <c r="D269" s="802"/>
      <c r="E269" s="802"/>
    </row>
    <row r="270" spans="1:5">
      <c r="A270" s="802"/>
      <c r="B270" s="802"/>
      <c r="C270" s="802"/>
      <c r="D270" s="802"/>
      <c r="E270" s="802"/>
    </row>
    <row r="271" spans="1:5">
      <c r="A271" s="802"/>
      <c r="B271" s="802"/>
      <c r="C271" s="802"/>
      <c r="D271" s="802"/>
      <c r="E271" s="802"/>
    </row>
    <row r="272" spans="1:5">
      <c r="A272" s="802"/>
      <c r="B272" s="802"/>
      <c r="C272" s="802"/>
      <c r="D272" s="802"/>
      <c r="E272" s="802"/>
    </row>
    <row r="273" spans="1:5">
      <c r="A273" s="802"/>
      <c r="B273" s="802"/>
      <c r="C273" s="802"/>
      <c r="D273" s="802"/>
      <c r="E273" s="802"/>
    </row>
    <row r="274" spans="1:5">
      <c r="A274" s="802"/>
      <c r="B274" s="802"/>
      <c r="C274" s="802"/>
      <c r="D274" s="802"/>
      <c r="E274" s="802"/>
    </row>
    <row r="275" spans="1:5">
      <c r="A275" s="802"/>
      <c r="B275" s="802"/>
      <c r="C275" s="802"/>
      <c r="D275" s="802"/>
      <c r="E275" s="802"/>
    </row>
    <row r="276" spans="1:5">
      <c r="A276" s="802"/>
      <c r="B276" s="802"/>
      <c r="C276" s="802"/>
      <c r="D276" s="802"/>
      <c r="E276" s="802"/>
    </row>
    <row r="277" spans="1:5">
      <c r="A277" s="802"/>
      <c r="B277" s="802"/>
      <c r="C277" s="802"/>
      <c r="D277" s="802"/>
      <c r="E277" s="802"/>
    </row>
    <row r="278" spans="1:5">
      <c r="A278" s="802"/>
      <c r="B278" s="802"/>
      <c r="C278" s="802"/>
      <c r="D278" s="802"/>
      <c r="E278" s="802"/>
    </row>
    <row r="279" spans="1:5">
      <c r="A279" s="802"/>
      <c r="B279" s="802"/>
      <c r="C279" s="802"/>
      <c r="D279" s="802"/>
      <c r="E279" s="802"/>
    </row>
    <row r="280" spans="1:5">
      <c r="A280" s="802"/>
      <c r="B280" s="802"/>
      <c r="C280" s="802"/>
      <c r="D280" s="802"/>
      <c r="E280" s="802"/>
    </row>
    <row r="281" spans="1:5">
      <c r="A281" s="802"/>
      <c r="B281" s="802"/>
      <c r="C281" s="802"/>
      <c r="D281" s="802"/>
      <c r="E281" s="802"/>
    </row>
    <row r="282" spans="1:5">
      <c r="A282" s="802"/>
      <c r="B282" s="802"/>
      <c r="C282" s="802"/>
      <c r="D282" s="802"/>
      <c r="E282" s="802"/>
    </row>
    <row r="283" spans="1:5">
      <c r="A283" s="802"/>
      <c r="B283" s="802"/>
      <c r="C283" s="802"/>
      <c r="D283" s="802"/>
      <c r="E283" s="802"/>
    </row>
    <row r="284" spans="1:5">
      <c r="A284" s="802"/>
      <c r="B284" s="802"/>
      <c r="C284" s="802"/>
      <c r="D284" s="802"/>
      <c r="E284" s="802"/>
    </row>
    <row r="285" spans="1:5">
      <c r="A285" s="802"/>
      <c r="B285" s="802"/>
      <c r="C285" s="802"/>
      <c r="D285" s="802"/>
      <c r="E285" s="802"/>
    </row>
    <row r="286" spans="1:5">
      <c r="A286" s="802"/>
      <c r="B286" s="802"/>
      <c r="C286" s="802"/>
      <c r="D286" s="802"/>
      <c r="E286" s="802"/>
    </row>
    <row r="287" spans="1:5">
      <c r="A287" s="802"/>
      <c r="B287" s="802"/>
      <c r="C287" s="802"/>
      <c r="D287" s="802"/>
      <c r="E287" s="802"/>
    </row>
    <row r="288" spans="1:5">
      <c r="A288" s="802"/>
      <c r="B288" s="802"/>
      <c r="C288" s="802"/>
      <c r="D288" s="802"/>
      <c r="E288" s="802"/>
    </row>
    <row r="289" spans="1:5">
      <c r="A289" s="802"/>
      <c r="B289" s="802"/>
      <c r="C289" s="802"/>
      <c r="D289" s="802"/>
      <c r="E289" s="802"/>
    </row>
    <row r="290" spans="1:5">
      <c r="A290" s="802"/>
      <c r="B290" s="802"/>
      <c r="C290" s="802"/>
      <c r="D290" s="802"/>
      <c r="E290" s="802"/>
    </row>
    <row r="291" spans="1:5">
      <c r="A291" s="802"/>
      <c r="B291" s="802"/>
      <c r="C291" s="802"/>
      <c r="D291" s="802"/>
      <c r="E291" s="802"/>
    </row>
    <row r="292" spans="1:5">
      <c r="A292" s="802"/>
      <c r="B292" s="802"/>
      <c r="C292" s="802"/>
      <c r="D292" s="802"/>
      <c r="E292" s="802"/>
    </row>
    <row r="293" spans="1:5">
      <c r="A293" s="802"/>
      <c r="B293" s="802"/>
      <c r="C293" s="802"/>
      <c r="D293" s="802"/>
      <c r="E293" s="802"/>
    </row>
    <row r="294" spans="1:5">
      <c r="A294" s="802"/>
      <c r="B294" s="802"/>
      <c r="C294" s="802"/>
      <c r="D294" s="802"/>
      <c r="E294" s="802"/>
    </row>
    <row r="295" spans="1:5">
      <c r="A295" s="802"/>
      <c r="B295" s="802"/>
      <c r="C295" s="802"/>
      <c r="D295" s="802"/>
      <c r="E295" s="802"/>
    </row>
    <row r="296" spans="1:5">
      <c r="A296" s="802"/>
      <c r="B296" s="802"/>
      <c r="C296" s="802"/>
      <c r="D296" s="802"/>
      <c r="E296" s="802"/>
    </row>
    <row r="297" spans="1:5">
      <c r="A297" s="802"/>
      <c r="B297" s="802"/>
      <c r="C297" s="802"/>
      <c r="D297" s="802"/>
      <c r="E297" s="802"/>
    </row>
    <row r="298" spans="1:5">
      <c r="A298" s="802"/>
      <c r="B298" s="802"/>
      <c r="C298" s="802"/>
      <c r="D298" s="802"/>
      <c r="E298" s="802"/>
    </row>
    <row r="299" spans="1:5">
      <c r="A299" s="802"/>
      <c r="B299" s="802"/>
      <c r="C299" s="802"/>
      <c r="D299" s="802"/>
      <c r="E299" s="802"/>
    </row>
    <row r="300" spans="1:5">
      <c r="A300" s="802"/>
      <c r="B300" s="802"/>
      <c r="C300" s="802"/>
      <c r="D300" s="802"/>
      <c r="E300" s="802"/>
    </row>
    <row r="301" spans="1:5">
      <c r="A301" s="802"/>
      <c r="B301" s="802"/>
      <c r="C301" s="802"/>
      <c r="D301" s="802"/>
      <c r="E301" s="802"/>
    </row>
    <row r="302" spans="1:5">
      <c r="A302" s="802"/>
      <c r="B302" s="802"/>
      <c r="C302" s="802"/>
      <c r="D302" s="802"/>
      <c r="E302" s="802"/>
    </row>
    <row r="303" spans="1:5">
      <c r="A303" s="802"/>
      <c r="B303" s="802"/>
      <c r="C303" s="802"/>
      <c r="D303" s="802"/>
      <c r="E303" s="802"/>
    </row>
    <row r="304" spans="1:5">
      <c r="A304" s="802"/>
      <c r="B304" s="802"/>
      <c r="C304" s="802"/>
      <c r="D304" s="802"/>
      <c r="E304" s="802"/>
    </row>
    <row r="305" spans="1:5">
      <c r="A305" s="802"/>
      <c r="B305" s="802"/>
      <c r="C305" s="802"/>
      <c r="D305" s="802"/>
      <c r="E305" s="802"/>
    </row>
    <row r="306" spans="1:5">
      <c r="A306" s="802"/>
      <c r="B306" s="802"/>
      <c r="C306" s="802"/>
      <c r="D306" s="802"/>
      <c r="E306" s="802"/>
    </row>
    <row r="307" spans="1:5">
      <c r="A307" s="802"/>
      <c r="B307" s="802"/>
      <c r="C307" s="802"/>
      <c r="D307" s="802"/>
      <c r="E307" s="802"/>
    </row>
    <row r="308" spans="1:5">
      <c r="A308" s="802"/>
      <c r="B308" s="802"/>
      <c r="C308" s="802"/>
      <c r="D308" s="802"/>
      <c r="E308" s="802"/>
    </row>
    <row r="309" spans="1:5">
      <c r="A309" s="802"/>
      <c r="B309" s="802"/>
      <c r="C309" s="802"/>
      <c r="D309" s="802"/>
      <c r="E309" s="802"/>
    </row>
    <row r="310" spans="1:5">
      <c r="A310" s="802"/>
      <c r="B310" s="802"/>
      <c r="C310" s="802"/>
      <c r="D310" s="802"/>
      <c r="E310" s="802"/>
    </row>
    <row r="311" spans="1:5">
      <c r="A311" s="802"/>
      <c r="B311" s="802"/>
      <c r="C311" s="802"/>
      <c r="D311" s="802"/>
      <c r="E311" s="802"/>
    </row>
    <row r="312" spans="1:5">
      <c r="A312" s="802"/>
      <c r="B312" s="802"/>
      <c r="C312" s="802"/>
      <c r="D312" s="802"/>
      <c r="E312" s="802"/>
    </row>
    <row r="313" spans="1:5">
      <c r="A313" s="802"/>
      <c r="B313" s="802"/>
      <c r="C313" s="802"/>
      <c r="D313" s="802"/>
      <c r="E313" s="802"/>
    </row>
    <row r="314" spans="1:5">
      <c r="A314" s="802"/>
      <c r="B314" s="802"/>
      <c r="C314" s="802"/>
      <c r="D314" s="802"/>
      <c r="E314" s="802"/>
    </row>
    <row r="315" spans="1:5">
      <c r="A315" s="802"/>
      <c r="B315" s="802"/>
      <c r="C315" s="802"/>
      <c r="D315" s="802"/>
      <c r="E315" s="802"/>
    </row>
    <row r="316" spans="1:5">
      <c r="A316" s="802"/>
      <c r="B316" s="802"/>
      <c r="C316" s="802"/>
      <c r="D316" s="802"/>
      <c r="E316" s="802"/>
    </row>
    <row r="317" spans="1:5">
      <c r="A317" s="802"/>
      <c r="B317" s="802"/>
      <c r="C317" s="802"/>
      <c r="D317" s="802"/>
      <c r="E317" s="802"/>
    </row>
    <row r="318" spans="1:5">
      <c r="A318" s="802"/>
      <c r="B318" s="802"/>
      <c r="C318" s="802"/>
      <c r="D318" s="802"/>
      <c r="E318" s="802"/>
    </row>
    <row r="319" spans="1:5">
      <c r="A319" s="802"/>
      <c r="B319" s="802"/>
      <c r="C319" s="802"/>
      <c r="D319" s="802"/>
      <c r="E319" s="802"/>
    </row>
    <row r="320" spans="1:5">
      <c r="A320" s="802"/>
      <c r="B320" s="802"/>
      <c r="C320" s="802"/>
      <c r="D320" s="802"/>
      <c r="E320" s="802"/>
    </row>
    <row r="321" spans="1:5">
      <c r="A321" s="802"/>
      <c r="B321" s="802"/>
      <c r="C321" s="802"/>
      <c r="D321" s="802"/>
      <c r="E321" s="802"/>
    </row>
    <row r="322" spans="1:5">
      <c r="A322" s="802"/>
      <c r="B322" s="802"/>
      <c r="C322" s="802"/>
      <c r="D322" s="802"/>
      <c r="E322" s="802"/>
    </row>
    <row r="323" spans="1:5">
      <c r="A323" s="802"/>
      <c r="B323" s="802"/>
      <c r="C323" s="802"/>
      <c r="D323" s="802"/>
      <c r="E323" s="802"/>
    </row>
    <row r="324" spans="1:5">
      <c r="A324" s="802"/>
      <c r="B324" s="802"/>
      <c r="C324" s="802"/>
      <c r="D324" s="802"/>
      <c r="E324" s="802"/>
    </row>
    <row r="325" spans="1:5">
      <c r="A325" s="802"/>
      <c r="B325" s="802"/>
      <c r="C325" s="802"/>
      <c r="D325" s="802"/>
      <c r="E325" s="802"/>
    </row>
    <row r="326" spans="1:5">
      <c r="A326" s="802"/>
      <c r="B326" s="802"/>
      <c r="C326" s="802"/>
      <c r="D326" s="802"/>
      <c r="E326" s="802"/>
    </row>
    <row r="327" spans="1:5">
      <c r="A327" s="802"/>
      <c r="B327" s="802"/>
      <c r="C327" s="802"/>
      <c r="D327" s="802"/>
      <c r="E327" s="802"/>
    </row>
    <row r="328" spans="1:5">
      <c r="A328" s="802"/>
      <c r="B328" s="802"/>
      <c r="C328" s="802"/>
      <c r="D328" s="802"/>
      <c r="E328" s="802"/>
    </row>
    <row r="329" spans="1:5">
      <c r="A329" s="802"/>
      <c r="B329" s="802"/>
      <c r="C329" s="802"/>
      <c r="D329" s="802"/>
      <c r="E329" s="802"/>
    </row>
    <row r="330" spans="1:5">
      <c r="A330" s="802"/>
      <c r="B330" s="802"/>
      <c r="C330" s="802"/>
      <c r="D330" s="802"/>
      <c r="E330" s="802"/>
    </row>
    <row r="331" spans="1:5">
      <c r="A331" s="802"/>
      <c r="B331" s="802"/>
      <c r="C331" s="802"/>
      <c r="D331" s="802"/>
      <c r="E331" s="802"/>
    </row>
    <row r="332" spans="1:5">
      <c r="A332" s="802"/>
      <c r="B332" s="802"/>
      <c r="C332" s="802"/>
      <c r="D332" s="802"/>
      <c r="E332" s="802"/>
    </row>
    <row r="333" spans="1:5">
      <c r="A333" s="802"/>
      <c r="B333" s="802"/>
      <c r="C333" s="802"/>
      <c r="D333" s="802"/>
      <c r="E333" s="802"/>
    </row>
    <row r="334" spans="1:5">
      <c r="A334" s="802"/>
      <c r="B334" s="802"/>
      <c r="C334" s="802"/>
      <c r="D334" s="802"/>
      <c r="E334" s="802"/>
    </row>
    <row r="335" spans="1:5">
      <c r="A335" s="802"/>
      <c r="B335" s="802"/>
      <c r="C335" s="802"/>
      <c r="D335" s="802"/>
      <c r="E335" s="802"/>
    </row>
    <row r="336" spans="1:5">
      <c r="A336" s="802"/>
      <c r="B336" s="802"/>
      <c r="C336" s="802"/>
      <c r="D336" s="802"/>
      <c r="E336" s="802"/>
    </row>
    <row r="337" spans="1:5">
      <c r="A337" s="802"/>
      <c r="B337" s="802"/>
      <c r="C337" s="802"/>
      <c r="D337" s="802"/>
      <c r="E337" s="802"/>
    </row>
    <row r="338" spans="1:5">
      <c r="A338" s="802"/>
      <c r="B338" s="802"/>
      <c r="C338" s="802"/>
      <c r="D338" s="802"/>
      <c r="E338" s="802"/>
    </row>
    <row r="339" spans="1:5">
      <c r="A339" s="802"/>
      <c r="B339" s="802"/>
      <c r="C339" s="802"/>
      <c r="D339" s="802"/>
      <c r="E339" s="802"/>
    </row>
    <row r="340" spans="1:5">
      <c r="A340" s="802"/>
      <c r="B340" s="802"/>
      <c r="C340" s="802"/>
      <c r="D340" s="802"/>
      <c r="E340" s="802"/>
    </row>
    <row r="341" spans="1:5">
      <c r="A341" s="802"/>
      <c r="B341" s="802"/>
      <c r="C341" s="802"/>
      <c r="D341" s="802"/>
      <c r="E341" s="802"/>
    </row>
    <row r="342" spans="1:5">
      <c r="A342" s="802"/>
      <c r="B342" s="802"/>
      <c r="C342" s="802"/>
      <c r="D342" s="802"/>
      <c r="E342" s="802"/>
    </row>
    <row r="343" spans="1:5">
      <c r="A343" s="802"/>
      <c r="B343" s="802"/>
      <c r="C343" s="802"/>
      <c r="D343" s="802"/>
      <c r="E343" s="802"/>
    </row>
    <row r="344" spans="1:5">
      <c r="A344" s="802"/>
      <c r="B344" s="802"/>
      <c r="C344" s="802"/>
      <c r="D344" s="802"/>
      <c r="E344" s="802"/>
    </row>
    <row r="345" spans="1:5">
      <c r="A345" s="802"/>
      <c r="B345" s="802"/>
      <c r="C345" s="802"/>
      <c r="D345" s="802"/>
      <c r="E345" s="802"/>
    </row>
    <row r="346" spans="1:5">
      <c r="A346" s="802"/>
      <c r="B346" s="802"/>
      <c r="C346" s="802"/>
      <c r="D346" s="802"/>
      <c r="E346" s="802"/>
    </row>
    <row r="347" spans="1:5">
      <c r="A347" s="802"/>
      <c r="B347" s="802"/>
      <c r="C347" s="802"/>
      <c r="D347" s="802"/>
      <c r="E347" s="802"/>
    </row>
    <row r="348" spans="1:5">
      <c r="A348" s="802"/>
      <c r="B348" s="802"/>
      <c r="C348" s="802"/>
      <c r="D348" s="802"/>
      <c r="E348" s="802"/>
    </row>
    <row r="349" spans="1:5">
      <c r="A349" s="802"/>
      <c r="B349" s="802"/>
      <c r="C349" s="802"/>
      <c r="D349" s="802"/>
      <c r="E349" s="802"/>
    </row>
    <row r="350" spans="1:5">
      <c r="A350" s="802"/>
      <c r="B350" s="802"/>
      <c r="C350" s="802"/>
      <c r="D350" s="802"/>
      <c r="E350" s="802"/>
    </row>
    <row r="351" spans="1:5">
      <c r="A351" s="802"/>
      <c r="B351" s="802"/>
      <c r="C351" s="802"/>
      <c r="D351" s="802"/>
      <c r="E351" s="802"/>
    </row>
    <row r="352" spans="1:5">
      <c r="A352" s="802"/>
      <c r="B352" s="802"/>
      <c r="C352" s="802"/>
      <c r="D352" s="802"/>
      <c r="E352" s="802"/>
    </row>
    <row r="353" spans="1:5">
      <c r="A353" s="802"/>
      <c r="B353" s="802"/>
      <c r="C353" s="802"/>
      <c r="D353" s="802"/>
      <c r="E353" s="802"/>
    </row>
    <row r="354" spans="1:5">
      <c r="A354" s="802"/>
      <c r="B354" s="802"/>
      <c r="C354" s="802"/>
      <c r="D354" s="802"/>
      <c r="E354" s="802"/>
    </row>
    <row r="355" spans="1:5">
      <c r="A355" s="802"/>
      <c r="B355" s="802"/>
      <c r="C355" s="802"/>
      <c r="D355" s="802"/>
      <c r="E355" s="802"/>
    </row>
    <row r="356" spans="1:5">
      <c r="A356" s="802"/>
      <c r="B356" s="802"/>
      <c r="C356" s="802"/>
      <c r="D356" s="802"/>
      <c r="E356" s="802"/>
    </row>
    <row r="357" spans="1:5">
      <c r="A357" s="802"/>
      <c r="B357" s="802"/>
      <c r="C357" s="802"/>
      <c r="D357" s="802"/>
      <c r="E357" s="802"/>
    </row>
    <row r="358" spans="1:5">
      <c r="A358" s="802"/>
      <c r="B358" s="802"/>
      <c r="C358" s="802"/>
      <c r="D358" s="802"/>
      <c r="E358" s="802"/>
    </row>
    <row r="359" spans="1:5">
      <c r="A359" s="802"/>
      <c r="B359" s="802"/>
      <c r="C359" s="802"/>
      <c r="D359" s="802"/>
      <c r="E359" s="802"/>
    </row>
    <row r="360" spans="1:5">
      <c r="A360" s="802"/>
      <c r="B360" s="802"/>
      <c r="C360" s="802"/>
      <c r="D360" s="802"/>
      <c r="E360" s="802"/>
    </row>
    <row r="361" spans="1:5">
      <c r="A361" s="802"/>
      <c r="B361" s="802"/>
      <c r="C361" s="802"/>
      <c r="D361" s="802"/>
      <c r="E361" s="802"/>
    </row>
    <row r="362" spans="1:5">
      <c r="A362" s="802"/>
      <c r="B362" s="802"/>
      <c r="C362" s="802"/>
      <c r="D362" s="802"/>
      <c r="E362" s="802"/>
    </row>
    <row r="363" spans="1:5">
      <c r="A363" s="802"/>
      <c r="B363" s="802"/>
      <c r="C363" s="802"/>
      <c r="D363" s="802"/>
      <c r="E363" s="802"/>
    </row>
    <row r="364" spans="1:5">
      <c r="A364" s="802"/>
      <c r="B364" s="802"/>
      <c r="C364" s="802"/>
      <c r="D364" s="802"/>
      <c r="E364" s="802"/>
    </row>
    <row r="365" spans="1:5">
      <c r="A365" s="802"/>
      <c r="B365" s="802"/>
      <c r="C365" s="802"/>
      <c r="D365" s="802"/>
      <c r="E365" s="802"/>
    </row>
    <row r="366" spans="1:5">
      <c r="A366" s="802"/>
      <c r="B366" s="802"/>
      <c r="C366" s="802"/>
      <c r="D366" s="802"/>
      <c r="E366" s="802"/>
    </row>
    <row r="367" spans="1:5">
      <c r="A367" s="802"/>
      <c r="B367" s="802"/>
      <c r="C367" s="802"/>
      <c r="D367" s="802"/>
      <c r="E367" s="802"/>
    </row>
    <row r="368" spans="1:5">
      <c r="A368" s="802"/>
      <c r="B368" s="802"/>
      <c r="C368" s="802"/>
      <c r="D368" s="802"/>
      <c r="E368" s="802"/>
    </row>
    <row r="369" spans="1:5">
      <c r="A369" s="802"/>
      <c r="B369" s="802"/>
      <c r="C369" s="802"/>
      <c r="D369" s="802"/>
      <c r="E369" s="802"/>
    </row>
    <row r="370" spans="1:5">
      <c r="A370" s="802"/>
      <c r="B370" s="802"/>
      <c r="C370" s="802"/>
      <c r="D370" s="802"/>
      <c r="E370" s="802"/>
    </row>
    <row r="371" spans="1:5">
      <c r="A371" s="802"/>
      <c r="B371" s="802"/>
      <c r="C371" s="802"/>
      <c r="D371" s="802"/>
      <c r="E371" s="802"/>
    </row>
    <row r="372" spans="1:5">
      <c r="A372" s="802"/>
      <c r="B372" s="802"/>
      <c r="C372" s="802"/>
      <c r="D372" s="802"/>
      <c r="E372" s="802"/>
    </row>
    <row r="373" spans="1:5">
      <c r="A373" s="802"/>
      <c r="B373" s="802"/>
      <c r="C373" s="802"/>
      <c r="D373" s="802"/>
      <c r="E373" s="802"/>
    </row>
    <row r="374" spans="1:5">
      <c r="A374" s="802"/>
      <c r="B374" s="802"/>
      <c r="C374" s="802"/>
      <c r="D374" s="802"/>
      <c r="E374" s="802"/>
    </row>
    <row r="375" spans="1:5">
      <c r="A375" s="802"/>
      <c r="B375" s="802"/>
      <c r="C375" s="802"/>
      <c r="D375" s="802"/>
      <c r="E375" s="802"/>
    </row>
    <row r="376" spans="1:5">
      <c r="A376" s="802"/>
      <c r="B376" s="802"/>
      <c r="C376" s="802"/>
      <c r="D376" s="802"/>
      <c r="E376" s="802"/>
    </row>
    <row r="377" spans="1:5">
      <c r="A377" s="802"/>
      <c r="B377" s="802"/>
      <c r="C377" s="802"/>
      <c r="D377" s="802"/>
      <c r="E377" s="802"/>
    </row>
    <row r="378" spans="1:5">
      <c r="A378" s="802"/>
      <c r="B378" s="802"/>
      <c r="C378" s="802"/>
      <c r="D378" s="802"/>
      <c r="E378" s="802"/>
    </row>
    <row r="379" spans="1:5">
      <c r="A379" s="802"/>
      <c r="B379" s="802"/>
      <c r="C379" s="802"/>
      <c r="D379" s="802"/>
      <c r="E379" s="802"/>
    </row>
    <row r="380" spans="1:5">
      <c r="A380" s="802"/>
      <c r="B380" s="802"/>
      <c r="C380" s="802"/>
      <c r="D380" s="802"/>
      <c r="E380" s="802"/>
    </row>
    <row r="381" spans="1:5">
      <c r="A381" s="802"/>
      <c r="B381" s="802"/>
      <c r="C381" s="802"/>
      <c r="D381" s="802"/>
      <c r="E381" s="802"/>
    </row>
    <row r="382" spans="1:5">
      <c r="A382" s="802"/>
      <c r="B382" s="802"/>
      <c r="C382" s="802"/>
      <c r="D382" s="802"/>
      <c r="E382" s="802"/>
    </row>
    <row r="383" spans="1:5">
      <c r="A383" s="802"/>
      <c r="B383" s="802"/>
      <c r="C383" s="802"/>
      <c r="D383" s="802"/>
      <c r="E383" s="802"/>
    </row>
    <row r="384" spans="1:5">
      <c r="A384" s="802"/>
      <c r="B384" s="802"/>
      <c r="C384" s="802"/>
      <c r="D384" s="802"/>
      <c r="E384" s="802"/>
    </row>
    <row r="385" spans="1:5">
      <c r="A385" s="802"/>
      <c r="B385" s="802"/>
      <c r="C385" s="802"/>
      <c r="D385" s="802"/>
      <c r="E385" s="802"/>
    </row>
    <row r="386" spans="1:5">
      <c r="A386" s="802"/>
      <c r="B386" s="802"/>
      <c r="C386" s="802"/>
      <c r="D386" s="802"/>
      <c r="E386" s="802"/>
    </row>
    <row r="387" spans="1:5">
      <c r="A387" s="802"/>
      <c r="B387" s="802"/>
      <c r="C387" s="802"/>
      <c r="D387" s="802"/>
      <c r="E387" s="802"/>
    </row>
    <row r="388" spans="1:5">
      <c r="A388" s="802"/>
      <c r="B388" s="802"/>
      <c r="C388" s="802"/>
      <c r="D388" s="802"/>
      <c r="E388" s="802"/>
    </row>
    <row r="389" spans="1:5">
      <c r="A389" s="802"/>
      <c r="B389" s="802"/>
      <c r="C389" s="802"/>
      <c r="D389" s="802"/>
      <c r="E389" s="802"/>
    </row>
    <row r="390" spans="1:5">
      <c r="A390" s="802"/>
      <c r="B390" s="802"/>
      <c r="C390" s="802"/>
      <c r="D390" s="802"/>
      <c r="E390" s="802"/>
    </row>
    <row r="391" spans="1:5">
      <c r="A391" s="802"/>
      <c r="B391" s="802"/>
      <c r="C391" s="802"/>
      <c r="D391" s="802"/>
      <c r="E391" s="802"/>
    </row>
    <row r="392" spans="1:5">
      <c r="A392" s="802"/>
      <c r="B392" s="802"/>
      <c r="C392" s="802"/>
      <c r="D392" s="802"/>
      <c r="E392" s="802"/>
    </row>
    <row r="393" spans="1:5">
      <c r="A393" s="802"/>
      <c r="B393" s="802"/>
      <c r="C393" s="802"/>
      <c r="D393" s="802"/>
      <c r="E393" s="802"/>
    </row>
    <row r="394" spans="1:5">
      <c r="A394" s="802"/>
      <c r="B394" s="802"/>
      <c r="C394" s="802"/>
      <c r="D394" s="802"/>
      <c r="E394" s="802"/>
    </row>
    <row r="395" spans="1:5">
      <c r="A395" s="802"/>
      <c r="B395" s="802"/>
      <c r="C395" s="802"/>
      <c r="D395" s="802"/>
      <c r="E395" s="802"/>
    </row>
    <row r="396" spans="1:5">
      <c r="A396" s="802"/>
      <c r="B396" s="802"/>
      <c r="C396" s="802"/>
      <c r="D396" s="802"/>
      <c r="E396" s="802"/>
    </row>
    <row r="397" spans="1:5">
      <c r="A397" s="802"/>
      <c r="B397" s="802"/>
      <c r="C397" s="802"/>
      <c r="D397" s="802"/>
      <c r="E397" s="802"/>
    </row>
    <row r="398" spans="1:5">
      <c r="A398" s="802"/>
      <c r="B398" s="802"/>
      <c r="C398" s="802"/>
      <c r="D398" s="802"/>
      <c r="E398" s="802"/>
    </row>
    <row r="399" spans="1:5">
      <c r="A399" s="802"/>
      <c r="B399" s="802"/>
      <c r="C399" s="802"/>
      <c r="D399" s="802"/>
      <c r="E399" s="802"/>
    </row>
    <row r="400" spans="1:5">
      <c r="A400" s="802"/>
      <c r="B400" s="802"/>
      <c r="C400" s="802"/>
      <c r="D400" s="802"/>
      <c r="E400" s="802"/>
    </row>
    <row r="401" spans="1:5">
      <c r="A401" s="802"/>
      <c r="B401" s="802"/>
      <c r="C401" s="802"/>
      <c r="D401" s="802"/>
      <c r="E401" s="802"/>
    </row>
    <row r="402" spans="1:5">
      <c r="A402" s="802"/>
      <c r="B402" s="802"/>
      <c r="C402" s="802"/>
      <c r="D402" s="802"/>
      <c r="E402" s="802"/>
    </row>
    <row r="403" spans="1:5">
      <c r="A403" s="802"/>
      <c r="B403" s="802"/>
      <c r="C403" s="802"/>
      <c r="D403" s="802"/>
      <c r="E403" s="802"/>
    </row>
    <row r="404" spans="1:5">
      <c r="A404" s="802"/>
      <c r="B404" s="802"/>
      <c r="C404" s="802"/>
      <c r="D404" s="802"/>
      <c r="E404" s="802"/>
    </row>
    <row r="405" spans="1:5">
      <c r="A405" s="802"/>
      <c r="B405" s="802"/>
      <c r="C405" s="802"/>
      <c r="D405" s="802"/>
      <c r="E405" s="802"/>
    </row>
    <row r="406" spans="1:5">
      <c r="A406" s="802"/>
      <c r="B406" s="802"/>
      <c r="C406" s="802"/>
      <c r="D406" s="802"/>
      <c r="E406" s="802"/>
    </row>
    <row r="407" spans="1:5">
      <c r="A407" s="802"/>
      <c r="B407" s="802"/>
      <c r="C407" s="802"/>
      <c r="D407" s="802"/>
      <c r="E407" s="802"/>
    </row>
    <row r="408" spans="1:5">
      <c r="A408" s="802"/>
      <c r="B408" s="802"/>
      <c r="C408" s="802"/>
      <c r="D408" s="802"/>
      <c r="E408" s="802"/>
    </row>
    <row r="409" spans="1:5">
      <c r="A409" s="802"/>
      <c r="B409" s="802"/>
      <c r="C409" s="802"/>
      <c r="D409" s="802"/>
      <c r="E409" s="802"/>
    </row>
    <row r="410" spans="1:5">
      <c r="A410" s="802"/>
      <c r="B410" s="802"/>
      <c r="C410" s="802"/>
      <c r="D410" s="802"/>
      <c r="E410" s="802"/>
    </row>
    <row r="411" spans="1:5">
      <c r="A411" s="802"/>
      <c r="B411" s="802"/>
      <c r="C411" s="802"/>
      <c r="D411" s="802"/>
      <c r="E411" s="802"/>
    </row>
    <row r="412" spans="1:5">
      <c r="A412" s="802"/>
      <c r="B412" s="802"/>
      <c r="C412" s="802"/>
      <c r="D412" s="802"/>
      <c r="E412" s="802"/>
    </row>
    <row r="413" spans="1:5">
      <c r="A413" s="802"/>
      <c r="B413" s="802"/>
      <c r="C413" s="802"/>
      <c r="D413" s="802"/>
      <c r="E413" s="802"/>
    </row>
    <row r="414" spans="1:5">
      <c r="A414" s="802"/>
      <c r="B414" s="802"/>
      <c r="C414" s="802"/>
      <c r="D414" s="802"/>
      <c r="E414" s="802"/>
    </row>
    <row r="415" spans="1:5">
      <c r="A415" s="802"/>
      <c r="B415" s="802"/>
      <c r="C415" s="802"/>
      <c r="D415" s="802"/>
      <c r="E415" s="802"/>
    </row>
    <row r="416" spans="1:5">
      <c r="A416" s="802"/>
      <c r="B416" s="802"/>
      <c r="C416" s="802"/>
      <c r="D416" s="802"/>
      <c r="E416" s="802"/>
    </row>
    <row r="417" spans="1:5">
      <c r="A417" s="802"/>
      <c r="B417" s="802"/>
      <c r="C417" s="802"/>
      <c r="D417" s="802"/>
      <c r="E417" s="802"/>
    </row>
    <row r="418" spans="1:5">
      <c r="A418" s="802"/>
      <c r="B418" s="802"/>
      <c r="C418" s="802"/>
      <c r="D418" s="802"/>
      <c r="E418" s="802"/>
    </row>
    <row r="419" spans="1:5">
      <c r="A419" s="802"/>
      <c r="B419" s="802"/>
      <c r="C419" s="802"/>
      <c r="D419" s="802"/>
      <c r="E419" s="802"/>
    </row>
    <row r="420" spans="1:5">
      <c r="A420" s="802"/>
      <c r="B420" s="802"/>
      <c r="C420" s="802"/>
      <c r="D420" s="802"/>
      <c r="E420" s="802"/>
    </row>
    <row r="421" spans="1:5">
      <c r="A421" s="802"/>
      <c r="B421" s="802"/>
      <c r="C421" s="802"/>
      <c r="D421" s="802"/>
      <c r="E421" s="802"/>
    </row>
    <row r="422" spans="1:5">
      <c r="A422" s="802"/>
      <c r="B422" s="802"/>
      <c r="C422" s="802"/>
      <c r="D422" s="802"/>
      <c r="E422" s="802"/>
    </row>
    <row r="423" spans="1:5">
      <c r="A423" s="802"/>
      <c r="B423" s="802"/>
      <c r="C423" s="802"/>
      <c r="D423" s="802"/>
      <c r="E423" s="802"/>
    </row>
    <row r="424" spans="1:5">
      <c r="A424" s="802"/>
      <c r="B424" s="802"/>
      <c r="C424" s="802"/>
      <c r="D424" s="802"/>
      <c r="E424" s="802"/>
    </row>
    <row r="425" spans="1:5">
      <c r="A425" s="802"/>
      <c r="B425" s="802"/>
      <c r="C425" s="802"/>
      <c r="D425" s="802"/>
      <c r="E425" s="802"/>
    </row>
    <row r="426" spans="1:5">
      <c r="A426" s="802"/>
      <c r="B426" s="802"/>
      <c r="C426" s="802"/>
      <c r="D426" s="802"/>
      <c r="E426" s="802"/>
    </row>
    <row r="427" spans="1:5">
      <c r="A427" s="802"/>
      <c r="B427" s="802"/>
      <c r="C427" s="802"/>
      <c r="D427" s="802"/>
      <c r="E427" s="802"/>
    </row>
    <row r="428" spans="1:5">
      <c r="A428" s="802"/>
      <c r="B428" s="802"/>
      <c r="C428" s="802"/>
      <c r="D428" s="802"/>
      <c r="E428" s="802"/>
    </row>
    <row r="429" spans="1:5">
      <c r="A429" s="802"/>
      <c r="B429" s="802"/>
      <c r="C429" s="802"/>
      <c r="D429" s="802"/>
      <c r="E429" s="802"/>
    </row>
    <row r="430" spans="1:5">
      <c r="A430" s="802"/>
      <c r="B430" s="802"/>
      <c r="C430" s="802"/>
      <c r="D430" s="802"/>
      <c r="E430" s="802"/>
    </row>
    <row r="431" spans="1:5">
      <c r="A431" s="802"/>
      <c r="B431" s="802"/>
      <c r="C431" s="802"/>
      <c r="D431" s="802"/>
      <c r="E431" s="802"/>
    </row>
    <row r="432" spans="1:5">
      <c r="A432" s="802"/>
      <c r="B432" s="802"/>
      <c r="C432" s="802"/>
      <c r="D432" s="802"/>
      <c r="E432" s="802"/>
    </row>
    <row r="433" spans="1:5">
      <c r="A433" s="802"/>
      <c r="B433" s="802"/>
      <c r="C433" s="802"/>
      <c r="D433" s="802"/>
      <c r="E433" s="802"/>
    </row>
    <row r="434" spans="1:5">
      <c r="A434" s="802"/>
      <c r="B434" s="802"/>
      <c r="C434" s="802"/>
      <c r="D434" s="802"/>
      <c r="E434" s="802"/>
    </row>
    <row r="435" spans="1:5">
      <c r="A435" s="802"/>
      <c r="B435" s="802"/>
      <c r="C435" s="802"/>
      <c r="D435" s="802"/>
      <c r="E435" s="802"/>
    </row>
    <row r="436" spans="1:5">
      <c r="A436" s="802"/>
      <c r="B436" s="802"/>
      <c r="C436" s="802"/>
      <c r="D436" s="802"/>
      <c r="E436" s="802"/>
    </row>
    <row r="437" spans="1:5">
      <c r="A437" s="802"/>
      <c r="B437" s="802"/>
      <c r="C437" s="802"/>
      <c r="D437" s="802"/>
      <c r="E437" s="802"/>
    </row>
    <row r="438" spans="1:5">
      <c r="A438" s="802"/>
      <c r="B438" s="802"/>
      <c r="C438" s="802"/>
      <c r="D438" s="802"/>
      <c r="E438" s="802"/>
    </row>
    <row r="439" spans="1:5">
      <c r="A439" s="802"/>
      <c r="B439" s="802"/>
      <c r="C439" s="802"/>
      <c r="D439" s="802"/>
      <c r="E439" s="802"/>
    </row>
    <row r="440" spans="1:5">
      <c r="A440" s="802"/>
      <c r="B440" s="802"/>
      <c r="C440" s="802"/>
      <c r="D440" s="802"/>
      <c r="E440" s="802"/>
    </row>
    <row r="441" spans="1:5">
      <c r="A441" s="802"/>
      <c r="B441" s="802"/>
      <c r="C441" s="802"/>
      <c r="D441" s="802"/>
      <c r="E441" s="802"/>
    </row>
    <row r="442" spans="1:5">
      <c r="A442" s="802"/>
      <c r="B442" s="802"/>
      <c r="C442" s="802"/>
      <c r="D442" s="802"/>
      <c r="E442" s="802"/>
    </row>
    <row r="443" spans="1:5">
      <c r="A443" s="802"/>
      <c r="B443" s="802"/>
      <c r="C443" s="802"/>
      <c r="D443" s="802"/>
      <c r="E443" s="802"/>
    </row>
    <row r="444" spans="1:5">
      <c r="A444" s="802"/>
      <c r="B444" s="802"/>
      <c r="C444" s="802"/>
      <c r="D444" s="802"/>
      <c r="E444" s="802"/>
    </row>
    <row r="445" spans="1:5">
      <c r="A445" s="802"/>
      <c r="B445" s="802"/>
      <c r="C445" s="802"/>
      <c r="D445" s="802"/>
      <c r="E445" s="802"/>
    </row>
    <row r="446" spans="1:5">
      <c r="A446" s="802"/>
      <c r="B446" s="802"/>
      <c r="C446" s="802"/>
      <c r="D446" s="802"/>
      <c r="E446" s="802"/>
    </row>
    <row r="447" spans="1:5">
      <c r="A447" s="802"/>
      <c r="B447" s="802"/>
      <c r="C447" s="802"/>
      <c r="D447" s="802"/>
      <c r="E447" s="802"/>
    </row>
    <row r="448" spans="1:5">
      <c r="A448" s="802"/>
      <c r="B448" s="802"/>
      <c r="C448" s="802"/>
      <c r="D448" s="802"/>
      <c r="E448" s="802"/>
    </row>
    <row r="449" spans="1:5">
      <c r="A449" s="802"/>
      <c r="B449" s="802"/>
      <c r="C449" s="802"/>
      <c r="D449" s="802"/>
      <c r="E449" s="802"/>
    </row>
    <row r="450" spans="1:5">
      <c r="A450" s="802"/>
      <c r="B450" s="802"/>
      <c r="C450" s="802"/>
      <c r="D450" s="802"/>
      <c r="E450" s="802"/>
    </row>
    <row r="451" spans="1:5">
      <c r="A451" s="802"/>
      <c r="B451" s="802"/>
      <c r="C451" s="802"/>
      <c r="D451" s="802"/>
      <c r="E451" s="802"/>
    </row>
    <row r="452" spans="1:5">
      <c r="A452" s="802"/>
      <c r="B452" s="802"/>
      <c r="C452" s="802"/>
      <c r="D452" s="802"/>
      <c r="E452" s="802"/>
    </row>
    <row r="453" spans="1:5">
      <c r="A453" s="802"/>
      <c r="B453" s="802"/>
      <c r="C453" s="802"/>
      <c r="D453" s="802"/>
      <c r="E453" s="802"/>
    </row>
    <row r="454" spans="1:5">
      <c r="A454" s="802"/>
      <c r="B454" s="802"/>
      <c r="C454" s="802"/>
      <c r="D454" s="802"/>
      <c r="E454" s="802"/>
    </row>
    <row r="455" spans="1:5">
      <c r="A455" s="802"/>
      <c r="B455" s="802"/>
      <c r="C455" s="802"/>
      <c r="D455" s="802"/>
      <c r="E455" s="802"/>
    </row>
    <row r="456" spans="1:5">
      <c r="A456" s="802"/>
      <c r="B456" s="802"/>
      <c r="C456" s="802"/>
      <c r="D456" s="802"/>
      <c r="E456" s="802"/>
    </row>
    <row r="457" spans="1:5">
      <c r="A457" s="802"/>
      <c r="B457" s="802"/>
      <c r="C457" s="802"/>
      <c r="D457" s="802"/>
      <c r="E457" s="802"/>
    </row>
    <row r="458" spans="1:5">
      <c r="A458" s="802"/>
      <c r="B458" s="802"/>
      <c r="C458" s="802"/>
      <c r="D458" s="802"/>
      <c r="E458" s="802"/>
    </row>
    <row r="459" spans="1:5">
      <c r="A459" s="802"/>
      <c r="B459" s="802"/>
      <c r="C459" s="802"/>
      <c r="D459" s="802"/>
      <c r="E459" s="802"/>
    </row>
    <row r="460" spans="1:5">
      <c r="A460" s="802"/>
      <c r="B460" s="802"/>
      <c r="C460" s="802"/>
      <c r="D460" s="802"/>
      <c r="E460" s="802"/>
    </row>
    <row r="461" spans="1:5">
      <c r="A461" s="802"/>
      <c r="B461" s="802"/>
      <c r="C461" s="802"/>
      <c r="D461" s="802"/>
      <c r="E461" s="802"/>
    </row>
    <row r="462" spans="1:5">
      <c r="A462" s="802"/>
      <c r="B462" s="802"/>
      <c r="C462" s="802"/>
      <c r="D462" s="802"/>
      <c r="E462" s="802"/>
    </row>
    <row r="463" spans="1:5">
      <c r="A463" s="802"/>
      <c r="B463" s="802"/>
      <c r="C463" s="802"/>
      <c r="D463" s="802"/>
      <c r="E463" s="802"/>
    </row>
    <row r="464" spans="1:5">
      <c r="A464" s="802"/>
      <c r="B464" s="802"/>
      <c r="C464" s="802"/>
      <c r="D464" s="802"/>
      <c r="E464" s="802"/>
    </row>
    <row r="465" spans="1:5">
      <c r="A465" s="802"/>
      <c r="B465" s="802"/>
      <c r="C465" s="802"/>
      <c r="D465" s="802"/>
      <c r="E465" s="802"/>
    </row>
    <row r="466" spans="1:5">
      <c r="A466" s="802"/>
      <c r="B466" s="802"/>
      <c r="C466" s="802"/>
      <c r="D466" s="802"/>
      <c r="E466" s="802"/>
    </row>
    <row r="467" spans="1:5">
      <c r="A467" s="802"/>
      <c r="B467" s="802"/>
      <c r="C467" s="802"/>
      <c r="D467" s="802"/>
      <c r="E467" s="802"/>
    </row>
    <row r="468" spans="1:5">
      <c r="A468" s="802"/>
      <c r="B468" s="802"/>
      <c r="C468" s="802"/>
      <c r="D468" s="802"/>
      <c r="E468" s="802"/>
    </row>
    <row r="469" spans="1:5">
      <c r="A469" s="802"/>
      <c r="B469" s="802"/>
      <c r="C469" s="802"/>
      <c r="D469" s="802"/>
      <c r="E469" s="802"/>
    </row>
    <row r="470" spans="1:5">
      <c r="A470" s="802"/>
      <c r="B470" s="802"/>
      <c r="C470" s="802"/>
      <c r="D470" s="802"/>
      <c r="E470" s="802"/>
    </row>
    <row r="471" spans="1:5">
      <c r="A471" s="802"/>
      <c r="B471" s="802"/>
      <c r="C471" s="802"/>
      <c r="D471" s="802"/>
      <c r="E471" s="802"/>
    </row>
    <row r="472" spans="1:5">
      <c r="A472" s="802"/>
      <c r="B472" s="802"/>
      <c r="C472" s="802"/>
      <c r="D472" s="802"/>
      <c r="E472" s="802"/>
    </row>
    <row r="473" spans="1:5">
      <c r="A473" s="802"/>
      <c r="B473" s="802"/>
      <c r="C473" s="802"/>
      <c r="D473" s="802"/>
      <c r="E473" s="802"/>
    </row>
    <row r="474" spans="1:5">
      <c r="A474" s="802"/>
      <c r="B474" s="802"/>
      <c r="C474" s="802"/>
      <c r="D474" s="802"/>
      <c r="E474" s="802"/>
    </row>
    <row r="475" spans="1:5">
      <c r="A475" s="802"/>
      <c r="B475" s="802"/>
      <c r="C475" s="802"/>
      <c r="D475" s="802"/>
      <c r="E475" s="802"/>
    </row>
    <row r="476" spans="1:5">
      <c r="A476" s="802"/>
      <c r="B476" s="802"/>
      <c r="C476" s="802"/>
      <c r="D476" s="802"/>
      <c r="E476" s="802"/>
    </row>
    <row r="477" spans="1:5">
      <c r="A477" s="802"/>
      <c r="B477" s="802"/>
      <c r="C477" s="802"/>
      <c r="D477" s="802"/>
      <c r="E477" s="802"/>
    </row>
    <row r="478" spans="1:5">
      <c r="A478" s="802"/>
      <c r="B478" s="802"/>
      <c r="C478" s="802"/>
      <c r="D478" s="802"/>
      <c r="E478" s="802"/>
    </row>
    <row r="479" spans="1:5">
      <c r="A479" s="802"/>
      <c r="B479" s="802"/>
      <c r="C479" s="802"/>
      <c r="D479" s="802"/>
      <c r="E479" s="802"/>
    </row>
    <row r="480" spans="1:5">
      <c r="A480" s="802"/>
      <c r="B480" s="802"/>
      <c r="C480" s="802"/>
      <c r="D480" s="802"/>
      <c r="E480" s="802"/>
    </row>
    <row r="481" spans="1:5">
      <c r="A481" s="802"/>
      <c r="B481" s="802"/>
      <c r="C481" s="802"/>
      <c r="D481" s="802"/>
      <c r="E481" s="802"/>
    </row>
    <row r="482" spans="1:5">
      <c r="A482" s="802"/>
      <c r="B482" s="802"/>
      <c r="C482" s="802"/>
      <c r="D482" s="802"/>
      <c r="E482" s="802"/>
    </row>
    <row r="483" spans="1:5">
      <c r="A483" s="802"/>
      <c r="B483" s="802"/>
      <c r="C483" s="802"/>
      <c r="D483" s="802"/>
      <c r="E483" s="802"/>
    </row>
    <row r="484" spans="1:5">
      <c r="A484" s="802"/>
      <c r="B484" s="802"/>
      <c r="C484" s="802"/>
      <c r="D484" s="802"/>
      <c r="E484" s="802"/>
    </row>
    <row r="485" spans="1:5">
      <c r="A485" s="802"/>
      <c r="B485" s="802"/>
      <c r="C485" s="802"/>
      <c r="D485" s="802"/>
      <c r="E485" s="802"/>
    </row>
    <row r="486" spans="1:5">
      <c r="A486" s="802"/>
      <c r="B486" s="802"/>
      <c r="C486" s="802"/>
      <c r="D486" s="802"/>
      <c r="E486" s="802"/>
    </row>
    <row r="487" spans="1:5">
      <c r="A487" s="802"/>
      <c r="B487" s="802"/>
      <c r="C487" s="802"/>
      <c r="D487" s="802"/>
      <c r="E487" s="802"/>
    </row>
    <row r="488" spans="1:5">
      <c r="A488" s="802"/>
      <c r="B488" s="802"/>
      <c r="C488" s="802"/>
      <c r="D488" s="802"/>
      <c r="E488" s="802"/>
    </row>
    <row r="489" spans="1:5">
      <c r="A489" s="802"/>
      <c r="B489" s="802"/>
      <c r="C489" s="802"/>
      <c r="D489" s="802"/>
      <c r="E489" s="802"/>
    </row>
    <row r="490" spans="1:5">
      <c r="A490" s="802"/>
      <c r="B490" s="802"/>
      <c r="C490" s="802"/>
      <c r="D490" s="802"/>
      <c r="E490" s="802"/>
    </row>
    <row r="491" spans="1:5">
      <c r="A491" s="802"/>
      <c r="B491" s="802"/>
      <c r="C491" s="802"/>
      <c r="D491" s="802"/>
      <c r="E491" s="802"/>
    </row>
    <row r="492" spans="1:5">
      <c r="A492" s="802"/>
      <c r="B492" s="802"/>
      <c r="C492" s="802"/>
      <c r="D492" s="802"/>
      <c r="E492" s="802"/>
    </row>
    <row r="493" spans="1:5">
      <c r="A493" s="802"/>
      <c r="B493" s="802"/>
      <c r="C493" s="802"/>
      <c r="D493" s="802"/>
      <c r="E493" s="802"/>
    </row>
    <row r="494" spans="1:5">
      <c r="A494" s="802"/>
      <c r="B494" s="802"/>
      <c r="C494" s="802"/>
      <c r="D494" s="802"/>
      <c r="E494" s="802"/>
    </row>
    <row r="495" spans="1:5">
      <c r="A495" s="802"/>
      <c r="B495" s="802"/>
      <c r="C495" s="802"/>
      <c r="D495" s="802"/>
      <c r="E495" s="802"/>
    </row>
    <row r="496" spans="1:5">
      <c r="A496" s="802"/>
      <c r="B496" s="802"/>
      <c r="C496" s="802"/>
      <c r="D496" s="802"/>
      <c r="E496" s="802"/>
    </row>
    <row r="497" spans="1:5">
      <c r="A497" s="802"/>
      <c r="B497" s="802"/>
      <c r="C497" s="802"/>
      <c r="D497" s="802"/>
      <c r="E497" s="802"/>
    </row>
    <row r="498" spans="1:5">
      <c r="A498" s="802"/>
      <c r="B498" s="802"/>
      <c r="C498" s="802"/>
      <c r="D498" s="802"/>
      <c r="E498" s="802"/>
    </row>
    <row r="499" spans="1:5">
      <c r="A499" s="802"/>
      <c r="B499" s="802"/>
      <c r="C499" s="802"/>
      <c r="D499" s="802"/>
      <c r="E499" s="802"/>
    </row>
    <row r="500" spans="1:5">
      <c r="A500" s="802"/>
      <c r="B500" s="802"/>
      <c r="C500" s="802"/>
      <c r="D500" s="802"/>
      <c r="E500" s="802"/>
    </row>
    <row r="501" spans="1:5">
      <c r="A501" s="802"/>
      <c r="B501" s="802"/>
      <c r="C501" s="802"/>
      <c r="D501" s="802"/>
      <c r="E501" s="802"/>
    </row>
    <row r="502" spans="1:5">
      <c r="A502" s="802"/>
      <c r="B502" s="802"/>
      <c r="C502" s="802"/>
      <c r="D502" s="802"/>
      <c r="E502" s="802"/>
    </row>
    <row r="503" spans="1:5">
      <c r="A503" s="802"/>
      <c r="B503" s="802"/>
      <c r="C503" s="802"/>
      <c r="D503" s="802"/>
      <c r="E503" s="802"/>
    </row>
    <row r="504" spans="1:5">
      <c r="A504" s="802"/>
      <c r="B504" s="802"/>
      <c r="C504" s="802"/>
      <c r="D504" s="802"/>
      <c r="E504" s="802"/>
    </row>
    <row r="505" spans="1:5">
      <c r="A505" s="802"/>
      <c r="B505" s="802"/>
      <c r="C505" s="802"/>
      <c r="D505" s="802"/>
      <c r="E505" s="802"/>
    </row>
    <row r="506" spans="1:5">
      <c r="A506" s="802"/>
      <c r="B506" s="802"/>
      <c r="C506" s="802"/>
      <c r="D506" s="802"/>
      <c r="E506" s="802"/>
    </row>
    <row r="507" spans="1:5">
      <c r="A507" s="802"/>
      <c r="B507" s="802"/>
      <c r="C507" s="802"/>
      <c r="D507" s="802"/>
      <c r="E507" s="802"/>
    </row>
    <row r="508" spans="1:5">
      <c r="A508" s="802"/>
      <c r="B508" s="802"/>
      <c r="C508" s="802"/>
      <c r="D508" s="802"/>
      <c r="E508" s="802"/>
    </row>
    <row r="509" spans="1:5">
      <c r="A509" s="802"/>
      <c r="B509" s="802"/>
      <c r="C509" s="802"/>
      <c r="D509" s="802"/>
      <c r="E509" s="802"/>
    </row>
    <row r="510" spans="1:5">
      <c r="A510" s="802"/>
      <c r="B510" s="802"/>
      <c r="C510" s="802"/>
      <c r="D510" s="802"/>
      <c r="E510" s="802"/>
    </row>
    <row r="511" spans="1:5">
      <c r="A511" s="802"/>
      <c r="B511" s="802"/>
      <c r="C511" s="802"/>
      <c r="D511" s="802"/>
      <c r="E511" s="802"/>
    </row>
    <row r="512" spans="1:5">
      <c r="A512" s="802"/>
      <c r="B512" s="802"/>
      <c r="C512" s="802"/>
      <c r="D512" s="802"/>
      <c r="E512" s="802"/>
    </row>
    <row r="513" spans="1:5">
      <c r="A513" s="802"/>
      <c r="B513" s="802"/>
      <c r="C513" s="802"/>
      <c r="D513" s="802"/>
      <c r="E513" s="802"/>
    </row>
    <row r="514" spans="1:5">
      <c r="A514" s="802"/>
      <c r="B514" s="802"/>
      <c r="C514" s="802"/>
      <c r="D514" s="802"/>
      <c r="E514" s="802"/>
    </row>
    <row r="515" spans="1:5">
      <c r="A515" s="802"/>
      <c r="B515" s="802"/>
      <c r="C515" s="802"/>
      <c r="D515" s="802"/>
      <c r="E515" s="802"/>
    </row>
    <row r="516" spans="1:5">
      <c r="A516" s="802"/>
      <c r="B516" s="802"/>
      <c r="C516" s="802"/>
      <c r="D516" s="802"/>
      <c r="E516" s="802"/>
    </row>
    <row r="517" spans="1:5">
      <c r="A517" s="802"/>
      <c r="B517" s="802"/>
      <c r="C517" s="802"/>
      <c r="D517" s="802"/>
      <c r="E517" s="802"/>
    </row>
    <row r="518" spans="1:5">
      <c r="A518" s="802"/>
      <c r="B518" s="802"/>
      <c r="C518" s="802"/>
      <c r="D518" s="802"/>
      <c r="E518" s="802"/>
    </row>
    <row r="519" spans="1:5">
      <c r="A519" s="802"/>
      <c r="B519" s="802"/>
      <c r="C519" s="802"/>
      <c r="D519" s="802"/>
      <c r="E519" s="802"/>
    </row>
    <row r="520" spans="1:5">
      <c r="A520" s="802"/>
      <c r="B520" s="802"/>
      <c r="C520" s="802"/>
      <c r="D520" s="802"/>
      <c r="E520" s="802"/>
    </row>
    <row r="521" spans="1:5">
      <c r="A521" s="802"/>
      <c r="B521" s="802"/>
      <c r="C521" s="802"/>
      <c r="D521" s="802"/>
      <c r="E521" s="802"/>
    </row>
    <row r="522" spans="1:5">
      <c r="A522" s="802"/>
      <c r="B522" s="802"/>
      <c r="C522" s="802"/>
      <c r="D522" s="802"/>
      <c r="E522" s="802"/>
    </row>
    <row r="523" spans="1:5">
      <c r="A523" s="802"/>
      <c r="B523" s="802"/>
      <c r="C523" s="802"/>
      <c r="D523" s="802"/>
      <c r="E523" s="802"/>
    </row>
    <row r="524" spans="1:5">
      <c r="A524" s="802"/>
      <c r="B524" s="802"/>
      <c r="C524" s="802"/>
      <c r="D524" s="802"/>
      <c r="E524" s="802"/>
    </row>
    <row r="525" spans="1:5">
      <c r="A525" s="802"/>
      <c r="B525" s="802"/>
      <c r="C525" s="802"/>
      <c r="D525" s="802"/>
      <c r="E525" s="802"/>
    </row>
    <row r="526" spans="1:5">
      <c r="A526" s="802"/>
      <c r="B526" s="802"/>
      <c r="C526" s="802"/>
      <c r="D526" s="802"/>
      <c r="E526" s="802"/>
    </row>
    <row r="527" spans="1:5">
      <c r="A527" s="802"/>
      <c r="B527" s="802"/>
      <c r="C527" s="802"/>
      <c r="D527" s="802"/>
      <c r="E527" s="802"/>
    </row>
    <row r="528" spans="1:5">
      <c r="A528" s="802"/>
      <c r="B528" s="802"/>
      <c r="C528" s="802"/>
      <c r="D528" s="802"/>
      <c r="E528" s="802"/>
    </row>
    <row r="529" spans="1:5">
      <c r="A529" s="802"/>
      <c r="B529" s="802"/>
      <c r="C529" s="802"/>
      <c r="D529" s="802"/>
      <c r="E529" s="802"/>
    </row>
    <row r="530" spans="1:5">
      <c r="A530" s="802"/>
      <c r="B530" s="802"/>
      <c r="C530" s="802"/>
      <c r="D530" s="802"/>
      <c r="E530" s="802"/>
    </row>
    <row r="531" spans="1:5">
      <c r="A531" s="802"/>
      <c r="B531" s="802"/>
      <c r="C531" s="802"/>
      <c r="D531" s="802"/>
      <c r="E531" s="802"/>
    </row>
    <row r="532" spans="1:5">
      <c r="A532" s="802"/>
      <c r="B532" s="802"/>
      <c r="C532" s="802"/>
      <c r="D532" s="802"/>
      <c r="E532" s="802"/>
    </row>
    <row r="533" spans="1:5">
      <c r="A533" s="802"/>
      <c r="B533" s="802"/>
      <c r="C533" s="802"/>
      <c r="D533" s="802"/>
      <c r="E533" s="802"/>
    </row>
    <row r="534" spans="1:5">
      <c r="A534" s="802"/>
      <c r="B534" s="802"/>
      <c r="C534" s="802"/>
      <c r="D534" s="802"/>
      <c r="E534" s="802"/>
    </row>
    <row r="535" spans="1:5">
      <c r="A535" s="802"/>
      <c r="B535" s="802"/>
      <c r="C535" s="802"/>
      <c r="D535" s="802"/>
      <c r="E535" s="802"/>
    </row>
    <row r="536" spans="1:5">
      <c r="A536" s="802"/>
      <c r="B536" s="802"/>
      <c r="C536" s="802"/>
      <c r="D536" s="802"/>
      <c r="E536" s="802"/>
    </row>
    <row r="537" spans="1:5">
      <c r="A537" s="802"/>
      <c r="B537" s="802"/>
      <c r="C537" s="802"/>
      <c r="D537" s="802"/>
      <c r="E537" s="802"/>
    </row>
    <row r="538" spans="1:5">
      <c r="A538" s="802"/>
      <c r="B538" s="802"/>
      <c r="C538" s="802"/>
      <c r="D538" s="802"/>
      <c r="E538" s="802"/>
    </row>
    <row r="539" spans="1:5">
      <c r="A539" s="802"/>
      <c r="B539" s="802"/>
      <c r="C539" s="802"/>
      <c r="D539" s="802"/>
      <c r="E539" s="802"/>
    </row>
    <row r="540" spans="1:5">
      <c r="A540" s="802"/>
      <c r="B540" s="802"/>
      <c r="C540" s="802"/>
      <c r="D540" s="802"/>
      <c r="E540" s="802"/>
    </row>
    <row r="541" spans="1:5">
      <c r="A541" s="802"/>
      <c r="B541" s="802"/>
      <c r="C541" s="802"/>
      <c r="D541" s="802"/>
      <c r="E541" s="802"/>
    </row>
    <row r="542" spans="1:5">
      <c r="A542" s="802"/>
      <c r="B542" s="802"/>
      <c r="C542" s="802"/>
      <c r="D542" s="802"/>
      <c r="E542" s="802"/>
    </row>
    <row r="543" spans="1:5">
      <c r="A543" s="802"/>
      <c r="B543" s="802"/>
      <c r="C543" s="802"/>
      <c r="D543" s="802"/>
      <c r="E543" s="802"/>
    </row>
    <row r="544" spans="1:5">
      <c r="A544" s="802"/>
      <c r="B544" s="802"/>
      <c r="C544" s="802"/>
      <c r="D544" s="802"/>
      <c r="E544" s="802"/>
    </row>
    <row r="545" spans="1:5">
      <c r="A545" s="802"/>
      <c r="B545" s="802"/>
      <c r="C545" s="802"/>
      <c r="D545" s="802"/>
      <c r="E545" s="802"/>
    </row>
    <row r="546" spans="1:5">
      <c r="A546" s="802"/>
      <c r="B546" s="802"/>
      <c r="C546" s="802"/>
      <c r="D546" s="802"/>
      <c r="E546" s="802"/>
    </row>
    <row r="547" spans="1:5">
      <c r="A547" s="802"/>
      <c r="B547" s="802"/>
      <c r="C547" s="802"/>
      <c r="D547" s="802"/>
      <c r="E547" s="802"/>
    </row>
    <row r="548" spans="1:5">
      <c r="A548" s="802"/>
      <c r="B548" s="802"/>
      <c r="C548" s="802"/>
      <c r="D548" s="802"/>
      <c r="E548" s="802"/>
    </row>
    <row r="549" spans="1:5">
      <c r="A549" s="802"/>
      <c r="B549" s="802"/>
      <c r="C549" s="802"/>
      <c r="D549" s="802"/>
      <c r="E549" s="802"/>
    </row>
    <row r="550" spans="1:5">
      <c r="A550" s="802"/>
      <c r="B550" s="802"/>
      <c r="C550" s="802"/>
      <c r="D550" s="802"/>
      <c r="E550" s="802"/>
    </row>
    <row r="551" spans="1:5">
      <c r="A551" s="802"/>
      <c r="B551" s="802"/>
      <c r="C551" s="802"/>
      <c r="D551" s="802"/>
      <c r="E551" s="802"/>
    </row>
    <row r="552" spans="1:5">
      <c r="A552" s="802"/>
      <c r="B552" s="802"/>
      <c r="C552" s="802"/>
      <c r="D552" s="802"/>
      <c r="E552" s="802"/>
    </row>
    <row r="553" spans="1:5">
      <c r="A553" s="802"/>
      <c r="B553" s="802"/>
      <c r="C553" s="802"/>
      <c r="D553" s="802"/>
      <c r="E553" s="802"/>
    </row>
    <row r="554" spans="1:5">
      <c r="A554" s="802"/>
      <c r="B554" s="802"/>
      <c r="C554" s="802"/>
      <c r="D554" s="802"/>
      <c r="E554" s="802"/>
    </row>
    <row r="555" spans="1:5">
      <c r="A555" s="802"/>
      <c r="B555" s="802"/>
      <c r="C555" s="802"/>
      <c r="D555" s="802"/>
      <c r="E555" s="802"/>
    </row>
    <row r="556" spans="1:5">
      <c r="A556" s="802"/>
      <c r="B556" s="802"/>
      <c r="C556" s="802"/>
      <c r="D556" s="802"/>
      <c r="E556" s="802"/>
    </row>
    <row r="557" spans="1:5">
      <c r="A557" s="802"/>
      <c r="B557" s="802"/>
      <c r="C557" s="802"/>
      <c r="D557" s="802"/>
      <c r="E557" s="802"/>
    </row>
    <row r="558" spans="1:5">
      <c r="A558" s="802"/>
      <c r="B558" s="802"/>
      <c r="C558" s="802"/>
      <c r="D558" s="802"/>
      <c r="E558" s="802"/>
    </row>
    <row r="559" spans="1:5">
      <c r="A559" s="802"/>
      <c r="B559" s="802"/>
      <c r="C559" s="802"/>
      <c r="D559" s="802"/>
      <c r="E559" s="802"/>
    </row>
    <row r="560" spans="1:5">
      <c r="A560" s="802"/>
      <c r="B560" s="802"/>
      <c r="C560" s="802"/>
      <c r="D560" s="802"/>
      <c r="E560" s="802"/>
    </row>
    <row r="561" spans="1:5">
      <c r="A561" s="802"/>
      <c r="B561" s="802"/>
      <c r="C561" s="802"/>
      <c r="D561" s="802"/>
      <c r="E561" s="802"/>
    </row>
    <row r="562" spans="1:5">
      <c r="A562" s="802"/>
      <c r="B562" s="802"/>
      <c r="C562" s="802"/>
      <c r="D562" s="802"/>
      <c r="E562" s="802"/>
    </row>
    <row r="563" spans="1:5">
      <c r="A563" s="802"/>
      <c r="B563" s="802"/>
      <c r="C563" s="802"/>
      <c r="D563" s="802"/>
      <c r="E563" s="802"/>
    </row>
    <row r="564" spans="1:5">
      <c r="A564" s="802"/>
      <c r="B564" s="802"/>
      <c r="C564" s="802"/>
      <c r="D564" s="802"/>
      <c r="E564" s="802"/>
    </row>
    <row r="565" spans="1:5">
      <c r="A565" s="802"/>
      <c r="B565" s="802"/>
      <c r="C565" s="802"/>
      <c r="D565" s="802"/>
      <c r="E565" s="802"/>
    </row>
    <row r="566" spans="1:5">
      <c r="A566" s="802"/>
      <c r="B566" s="802"/>
      <c r="C566" s="802"/>
      <c r="D566" s="802"/>
      <c r="E566" s="802"/>
    </row>
    <row r="567" spans="1:5">
      <c r="A567" s="802"/>
      <c r="B567" s="802"/>
      <c r="C567" s="802"/>
      <c r="D567" s="802"/>
      <c r="E567" s="802"/>
    </row>
    <row r="568" spans="1:5">
      <c r="A568" s="802"/>
      <c r="B568" s="802"/>
      <c r="C568" s="802"/>
      <c r="D568" s="802"/>
      <c r="E568" s="802"/>
    </row>
    <row r="569" spans="1:5">
      <c r="A569" s="802"/>
      <c r="B569" s="802"/>
      <c r="C569" s="802"/>
      <c r="D569" s="802"/>
      <c r="E569" s="802"/>
    </row>
    <row r="570" spans="1:5">
      <c r="A570" s="802"/>
      <c r="B570" s="802"/>
      <c r="C570" s="802"/>
      <c r="D570" s="802"/>
      <c r="E570" s="802"/>
    </row>
    <row r="571" spans="1:5">
      <c r="A571" s="802"/>
      <c r="B571" s="802"/>
      <c r="C571" s="802"/>
      <c r="D571" s="802"/>
      <c r="E571" s="802"/>
    </row>
    <row r="572" spans="1:5">
      <c r="A572" s="802"/>
      <c r="B572" s="802"/>
      <c r="C572" s="802"/>
      <c r="D572" s="802"/>
      <c r="E572" s="802"/>
    </row>
    <row r="573" spans="1:5">
      <c r="A573" s="802"/>
      <c r="B573" s="802"/>
      <c r="C573" s="802"/>
      <c r="D573" s="802"/>
      <c r="E573" s="802"/>
    </row>
    <row r="574" spans="1:5">
      <c r="A574" s="802"/>
      <c r="B574" s="802"/>
      <c r="C574" s="802"/>
      <c r="D574" s="802"/>
      <c r="E574" s="802"/>
    </row>
    <row r="575" spans="1:5">
      <c r="A575" s="802"/>
      <c r="B575" s="802"/>
      <c r="C575" s="802"/>
      <c r="D575" s="802"/>
      <c r="E575" s="802"/>
    </row>
    <row r="576" spans="1:5">
      <c r="A576" s="802"/>
      <c r="B576" s="802"/>
      <c r="C576" s="802"/>
      <c r="D576" s="802"/>
      <c r="E576" s="802"/>
    </row>
    <row r="577" spans="1:5">
      <c r="A577" s="802"/>
      <c r="B577" s="802"/>
      <c r="C577" s="802"/>
      <c r="D577" s="802"/>
      <c r="E577" s="802"/>
    </row>
    <row r="578" spans="1:5">
      <c r="A578" s="802"/>
      <c r="B578" s="802"/>
      <c r="C578" s="802"/>
      <c r="D578" s="802"/>
      <c r="E578" s="802"/>
    </row>
    <row r="579" spans="1:5">
      <c r="A579" s="802"/>
      <c r="B579" s="802"/>
      <c r="C579" s="802"/>
      <c r="D579" s="802"/>
      <c r="E579" s="802"/>
    </row>
    <row r="580" spans="1:5">
      <c r="A580" s="802"/>
      <c r="B580" s="802"/>
      <c r="C580" s="802"/>
      <c r="D580" s="802"/>
      <c r="E580" s="802"/>
    </row>
    <row r="581" spans="1:5">
      <c r="A581" s="802"/>
      <c r="B581" s="802"/>
      <c r="C581" s="802"/>
      <c r="D581" s="802"/>
      <c r="E581" s="802"/>
    </row>
    <row r="582" spans="1:5">
      <c r="A582" s="802"/>
      <c r="B582" s="802"/>
      <c r="C582" s="802"/>
      <c r="D582" s="802"/>
      <c r="E582" s="802"/>
    </row>
    <row r="583" spans="1:5">
      <c r="A583" s="802"/>
      <c r="B583" s="802"/>
      <c r="C583" s="802"/>
      <c r="D583" s="802"/>
      <c r="E583" s="802"/>
    </row>
    <row r="584" spans="1:5">
      <c r="A584" s="802"/>
      <c r="B584" s="802"/>
      <c r="C584" s="802"/>
      <c r="D584" s="802"/>
      <c r="E584" s="802"/>
    </row>
    <row r="585" spans="1:5">
      <c r="A585" s="802"/>
      <c r="B585" s="802"/>
      <c r="C585" s="802"/>
      <c r="D585" s="802"/>
      <c r="E585" s="802"/>
    </row>
    <row r="586" spans="1:5">
      <c r="A586" s="802"/>
      <c r="B586" s="802"/>
      <c r="C586" s="802"/>
      <c r="D586" s="802"/>
      <c r="E586" s="802"/>
    </row>
    <row r="587" spans="1:5">
      <c r="A587" s="802"/>
      <c r="B587" s="802"/>
      <c r="C587" s="802"/>
      <c r="D587" s="802"/>
      <c r="E587" s="802"/>
    </row>
    <row r="588" spans="1:5">
      <c r="A588" s="802"/>
      <c r="B588" s="802"/>
      <c r="C588" s="802"/>
      <c r="D588" s="802"/>
      <c r="E588" s="802"/>
    </row>
    <row r="589" spans="1:5">
      <c r="A589" s="802"/>
      <c r="B589" s="802"/>
      <c r="C589" s="802"/>
      <c r="D589" s="802"/>
      <c r="E589" s="802"/>
    </row>
    <row r="590" spans="1:5">
      <c r="A590" s="802"/>
      <c r="B590" s="802"/>
      <c r="C590" s="802"/>
      <c r="D590" s="802"/>
      <c r="E590" s="802"/>
    </row>
    <row r="591" spans="1:5">
      <c r="A591" s="802"/>
      <c r="B591" s="802"/>
      <c r="C591" s="802"/>
      <c r="D591" s="802"/>
      <c r="E591" s="802"/>
    </row>
    <row r="592" spans="1:5">
      <c r="A592" s="802"/>
      <c r="B592" s="802"/>
      <c r="C592" s="802"/>
      <c r="D592" s="802"/>
      <c r="E592" s="802"/>
    </row>
    <row r="593" spans="1:5">
      <c r="A593" s="802"/>
      <c r="B593" s="802"/>
      <c r="C593" s="802"/>
      <c r="D593" s="802"/>
      <c r="E593" s="802"/>
    </row>
    <row r="594" spans="1:5">
      <c r="A594" s="802"/>
      <c r="B594" s="802"/>
      <c r="C594" s="802"/>
      <c r="D594" s="802"/>
      <c r="E594" s="802"/>
    </row>
    <row r="595" spans="1:5">
      <c r="A595" s="802"/>
      <c r="B595" s="802"/>
      <c r="C595" s="802"/>
      <c r="D595" s="802"/>
      <c r="E595" s="802"/>
    </row>
    <row r="596" spans="1:5">
      <c r="A596" s="802"/>
      <c r="B596" s="802"/>
      <c r="C596" s="802"/>
      <c r="D596" s="802"/>
      <c r="E596" s="802"/>
    </row>
    <row r="597" spans="1:5">
      <c r="A597" s="802"/>
      <c r="B597" s="802"/>
      <c r="C597" s="802"/>
      <c r="D597" s="802"/>
      <c r="E597" s="802"/>
    </row>
    <row r="598" spans="1:5">
      <c r="A598" s="802"/>
      <c r="B598" s="802"/>
      <c r="C598" s="802"/>
      <c r="D598" s="802"/>
      <c r="E598" s="802"/>
    </row>
    <row r="599" spans="1:5">
      <c r="A599" s="802"/>
      <c r="B599" s="802"/>
      <c r="C599" s="802"/>
      <c r="D599" s="802"/>
      <c r="E599" s="802"/>
    </row>
    <row r="600" spans="1:5">
      <c r="A600" s="802"/>
      <c r="B600" s="802"/>
      <c r="C600" s="802"/>
      <c r="D600" s="802"/>
      <c r="E600" s="802"/>
    </row>
    <row r="601" spans="1:5">
      <c r="A601" s="802"/>
      <c r="B601" s="802"/>
      <c r="C601" s="802"/>
      <c r="D601" s="802"/>
      <c r="E601" s="802"/>
    </row>
    <row r="602" spans="1:5">
      <c r="A602" s="802"/>
      <c r="B602" s="802"/>
      <c r="C602" s="802"/>
      <c r="D602" s="802"/>
      <c r="E602" s="802"/>
    </row>
    <row r="603" spans="1:5">
      <c r="A603" s="802"/>
      <c r="B603" s="802"/>
      <c r="C603" s="802"/>
      <c r="D603" s="802"/>
      <c r="E603" s="802"/>
    </row>
    <row r="604" spans="1:5">
      <c r="A604" s="802"/>
      <c r="B604" s="802"/>
      <c r="C604" s="802"/>
      <c r="D604" s="802"/>
      <c r="E604" s="802"/>
    </row>
    <row r="605" spans="1:5">
      <c r="A605" s="802"/>
      <c r="B605" s="802"/>
      <c r="C605" s="802"/>
      <c r="D605" s="802"/>
      <c r="E605" s="802"/>
    </row>
    <row r="606" spans="1:5">
      <c r="A606" s="802"/>
      <c r="B606" s="802"/>
      <c r="C606" s="802"/>
      <c r="D606" s="802"/>
      <c r="E606" s="802"/>
    </row>
    <row r="607" spans="1:5">
      <c r="A607" s="802"/>
      <c r="B607" s="802"/>
      <c r="C607" s="802"/>
      <c r="D607" s="802"/>
      <c r="E607" s="802"/>
    </row>
    <row r="608" spans="1:5">
      <c r="A608" s="802"/>
      <c r="B608" s="802"/>
      <c r="C608" s="802"/>
      <c r="D608" s="802"/>
      <c r="E608" s="802"/>
    </row>
    <row r="609" spans="1:5">
      <c r="A609" s="802"/>
      <c r="B609" s="802"/>
      <c r="C609" s="802"/>
      <c r="D609" s="802"/>
      <c r="E609" s="802"/>
    </row>
    <row r="610" spans="1:5">
      <c r="A610" s="802"/>
      <c r="B610" s="802"/>
      <c r="C610" s="802"/>
      <c r="D610" s="802"/>
      <c r="E610" s="802"/>
    </row>
    <row r="611" spans="1:5">
      <c r="A611" s="802"/>
      <c r="B611" s="802"/>
      <c r="C611" s="802"/>
      <c r="D611" s="802"/>
      <c r="E611" s="802"/>
    </row>
    <row r="612" spans="1:5">
      <c r="A612" s="802"/>
      <c r="B612" s="802"/>
      <c r="C612" s="802"/>
      <c r="D612" s="802"/>
      <c r="E612" s="802"/>
    </row>
    <row r="613" spans="1:5">
      <c r="A613" s="802"/>
      <c r="B613" s="802"/>
      <c r="C613" s="802"/>
      <c r="D613" s="802"/>
      <c r="E613" s="802"/>
    </row>
    <row r="614" spans="1:5">
      <c r="A614" s="802"/>
      <c r="B614" s="802"/>
      <c r="C614" s="802"/>
      <c r="D614" s="802"/>
      <c r="E614" s="802"/>
    </row>
    <row r="615" spans="1:5">
      <c r="A615" s="802"/>
      <c r="B615" s="802"/>
      <c r="C615" s="802"/>
      <c r="D615" s="802"/>
      <c r="E615" s="802"/>
    </row>
    <row r="616" spans="1:5">
      <c r="A616" s="802"/>
      <c r="B616" s="802"/>
      <c r="C616" s="802"/>
      <c r="D616" s="802"/>
      <c r="E616" s="802"/>
    </row>
    <row r="617" spans="1:5">
      <c r="A617" s="802"/>
      <c r="B617" s="802"/>
      <c r="C617" s="802"/>
      <c r="D617" s="802"/>
      <c r="E617" s="802"/>
    </row>
    <row r="618" spans="1:5">
      <c r="A618" s="802"/>
      <c r="B618" s="802"/>
      <c r="C618" s="802"/>
      <c r="D618" s="802"/>
      <c r="E618" s="802"/>
    </row>
    <row r="619" spans="1:5">
      <c r="A619" s="802"/>
      <c r="B619" s="802"/>
      <c r="C619" s="802"/>
      <c r="D619" s="802"/>
      <c r="E619" s="802"/>
    </row>
    <row r="620" spans="1:5">
      <c r="A620" s="802"/>
      <c r="B620" s="802"/>
      <c r="C620" s="802"/>
      <c r="D620" s="802"/>
      <c r="E620" s="802"/>
    </row>
    <row r="621" spans="1:5">
      <c r="A621" s="802"/>
      <c r="B621" s="802"/>
      <c r="C621" s="802"/>
      <c r="D621" s="802"/>
      <c r="E621" s="802"/>
    </row>
    <row r="622" spans="1:5">
      <c r="A622" s="802"/>
      <c r="B622" s="802"/>
      <c r="C622" s="802"/>
      <c r="D622" s="802"/>
      <c r="E622" s="802"/>
    </row>
    <row r="623" spans="1:5">
      <c r="A623" s="802"/>
      <c r="B623" s="802"/>
      <c r="C623" s="802"/>
      <c r="D623" s="802"/>
      <c r="E623" s="802"/>
    </row>
    <row r="624" spans="1:5">
      <c r="A624" s="802"/>
      <c r="B624" s="802"/>
      <c r="C624" s="802"/>
      <c r="D624" s="802"/>
      <c r="E624" s="802"/>
    </row>
    <row r="625" spans="1:5">
      <c r="A625" s="802"/>
      <c r="B625" s="802"/>
      <c r="C625" s="802"/>
      <c r="D625" s="802"/>
      <c r="E625" s="802"/>
    </row>
    <row r="626" spans="1:5">
      <c r="A626" s="802"/>
      <c r="B626" s="802"/>
      <c r="C626" s="802"/>
      <c r="D626" s="802"/>
      <c r="E626" s="802"/>
    </row>
    <row r="627" spans="1:5">
      <c r="A627" s="802"/>
      <c r="B627" s="802"/>
      <c r="C627" s="802"/>
      <c r="D627" s="802"/>
      <c r="E627" s="802"/>
    </row>
    <row r="628" spans="1:5">
      <c r="A628" s="802"/>
      <c r="B628" s="802"/>
      <c r="C628" s="802"/>
      <c r="D628" s="802"/>
      <c r="E628" s="802"/>
    </row>
    <row r="629" spans="1:5">
      <c r="A629" s="802"/>
      <c r="B629" s="802"/>
      <c r="C629" s="802"/>
      <c r="D629" s="802"/>
      <c r="E629" s="802"/>
    </row>
    <row r="630" spans="1:5">
      <c r="A630" s="802"/>
      <c r="B630" s="802"/>
      <c r="C630" s="802"/>
      <c r="D630" s="802"/>
      <c r="E630" s="802"/>
    </row>
    <row r="631" spans="1:5">
      <c r="A631" s="802"/>
      <c r="B631" s="802"/>
      <c r="C631" s="802"/>
      <c r="D631" s="802"/>
      <c r="E631" s="802"/>
    </row>
    <row r="632" spans="1:5">
      <c r="A632" s="802"/>
      <c r="B632" s="802"/>
      <c r="C632" s="802"/>
      <c r="D632" s="802"/>
      <c r="E632" s="802"/>
    </row>
    <row r="633" spans="1:5">
      <c r="A633" s="802"/>
      <c r="B633" s="802"/>
      <c r="C633" s="802"/>
      <c r="D633" s="802"/>
      <c r="E633" s="802"/>
    </row>
    <row r="634" spans="1:5">
      <c r="A634" s="802"/>
      <c r="B634" s="802"/>
      <c r="C634" s="802"/>
      <c r="D634" s="802"/>
      <c r="E634" s="802"/>
    </row>
    <row r="635" spans="1:5">
      <c r="A635" s="802"/>
      <c r="B635" s="802"/>
      <c r="C635" s="802"/>
      <c r="D635" s="802"/>
      <c r="E635" s="802"/>
    </row>
    <row r="636" spans="1:5">
      <c r="A636" s="802"/>
      <c r="B636" s="802"/>
      <c r="C636" s="802"/>
      <c r="D636" s="802"/>
      <c r="E636" s="802"/>
    </row>
    <row r="637" spans="1:5">
      <c r="A637" s="802"/>
      <c r="B637" s="802"/>
      <c r="C637" s="802"/>
      <c r="D637" s="802"/>
      <c r="E637" s="802"/>
    </row>
    <row r="638" spans="1:5">
      <c r="A638" s="802"/>
      <c r="B638" s="802"/>
      <c r="C638" s="802"/>
      <c r="D638" s="802"/>
      <c r="E638" s="802"/>
    </row>
    <row r="639" spans="1:5">
      <c r="A639" s="802"/>
      <c r="B639" s="802"/>
      <c r="C639" s="802"/>
      <c r="D639" s="802"/>
      <c r="E639" s="802"/>
    </row>
    <row r="640" spans="1:5">
      <c r="A640" s="802"/>
      <c r="B640" s="802"/>
      <c r="C640" s="802"/>
      <c r="D640" s="802"/>
      <c r="E640" s="802"/>
    </row>
    <row r="641" spans="1:5">
      <c r="A641" s="802"/>
      <c r="B641" s="802"/>
      <c r="C641" s="802"/>
      <c r="D641" s="802"/>
      <c r="E641" s="802"/>
    </row>
    <row r="642" spans="1:5">
      <c r="A642" s="802"/>
      <c r="B642" s="802"/>
      <c r="C642" s="802"/>
      <c r="D642" s="802"/>
      <c r="E642" s="802"/>
    </row>
    <row r="643" spans="1:5">
      <c r="A643" s="802"/>
      <c r="B643" s="802"/>
      <c r="C643" s="802"/>
      <c r="D643" s="802"/>
      <c r="E643" s="802"/>
    </row>
    <row r="644" spans="1:5">
      <c r="A644" s="802"/>
      <c r="B644" s="802"/>
      <c r="C644" s="802"/>
      <c r="D644" s="802"/>
      <c r="E644" s="802"/>
    </row>
    <row r="645" spans="1:5">
      <c r="A645" s="802"/>
      <c r="B645" s="802"/>
      <c r="C645" s="802"/>
      <c r="D645" s="802"/>
      <c r="E645" s="802"/>
    </row>
    <row r="646" spans="1:5">
      <c r="A646" s="802"/>
      <c r="B646" s="802"/>
      <c r="C646" s="802"/>
      <c r="D646" s="802"/>
      <c r="E646" s="802"/>
    </row>
    <row r="647" spans="1:5">
      <c r="A647" s="802"/>
      <c r="B647" s="802"/>
      <c r="C647" s="802"/>
      <c r="D647" s="802"/>
      <c r="E647" s="802"/>
    </row>
    <row r="648" spans="1:5">
      <c r="A648" s="802"/>
      <c r="B648" s="802"/>
      <c r="C648" s="802"/>
      <c r="D648" s="802"/>
      <c r="E648" s="802"/>
    </row>
    <row r="649" spans="1:5">
      <c r="A649" s="802"/>
      <c r="B649" s="802"/>
      <c r="C649" s="802"/>
      <c r="D649" s="802"/>
      <c r="E649" s="802"/>
    </row>
    <row r="650" spans="1:5">
      <c r="A650" s="802"/>
      <c r="B650" s="802"/>
      <c r="C650" s="802"/>
      <c r="D650" s="802"/>
      <c r="E650" s="802"/>
    </row>
    <row r="651" spans="1:5">
      <c r="A651" s="802"/>
      <c r="B651" s="802"/>
      <c r="C651" s="802"/>
      <c r="D651" s="802"/>
      <c r="E651" s="802"/>
    </row>
    <row r="652" spans="1:5">
      <c r="A652" s="802"/>
      <c r="B652" s="802"/>
      <c r="C652" s="802"/>
      <c r="D652" s="802"/>
      <c r="E652" s="802"/>
    </row>
    <row r="653" spans="1:5">
      <c r="A653" s="802"/>
      <c r="B653" s="802"/>
      <c r="C653" s="802"/>
      <c r="D653" s="802"/>
      <c r="E653" s="802"/>
    </row>
    <row r="654" spans="1:5">
      <c r="A654" s="802"/>
      <c r="B654" s="802"/>
      <c r="C654" s="802"/>
      <c r="D654" s="802"/>
      <c r="E654" s="802"/>
    </row>
    <row r="655" spans="1:5">
      <c r="A655" s="802"/>
      <c r="B655" s="802"/>
      <c r="C655" s="802"/>
      <c r="D655" s="802"/>
      <c r="E655" s="802"/>
    </row>
    <row r="656" spans="1:5">
      <c r="A656" s="802"/>
      <c r="B656" s="802"/>
      <c r="C656" s="802"/>
      <c r="D656" s="802"/>
      <c r="E656" s="802"/>
    </row>
    <row r="657" spans="1:5">
      <c r="A657" s="802"/>
      <c r="B657" s="802"/>
      <c r="C657" s="802"/>
      <c r="D657" s="802"/>
      <c r="E657" s="802"/>
    </row>
    <row r="658" spans="1:5">
      <c r="A658" s="802"/>
      <c r="B658" s="802"/>
      <c r="C658" s="802"/>
      <c r="D658" s="802"/>
      <c r="E658" s="802"/>
    </row>
    <row r="659" spans="1:5">
      <c r="A659" s="802"/>
      <c r="B659" s="802"/>
      <c r="C659" s="802"/>
      <c r="D659" s="802"/>
      <c r="E659" s="802"/>
    </row>
    <row r="660" spans="1:5">
      <c r="A660" s="802"/>
      <c r="B660" s="802"/>
      <c r="C660" s="802"/>
      <c r="D660" s="802"/>
      <c r="E660" s="802"/>
    </row>
    <row r="661" spans="1:5">
      <c r="A661" s="802"/>
      <c r="B661" s="802"/>
      <c r="C661" s="802"/>
      <c r="D661" s="802"/>
      <c r="E661" s="802"/>
    </row>
    <row r="662" spans="1:5">
      <c r="A662" s="802"/>
      <c r="B662" s="802"/>
      <c r="C662" s="802"/>
      <c r="D662" s="802"/>
      <c r="E662" s="802"/>
    </row>
    <row r="663" spans="1:5">
      <c r="A663" s="802"/>
      <c r="B663" s="802"/>
      <c r="C663" s="802"/>
      <c r="D663" s="802"/>
      <c r="E663" s="802"/>
    </row>
    <row r="664" spans="1:5">
      <c r="A664" s="802"/>
      <c r="B664" s="802"/>
      <c r="C664" s="802"/>
      <c r="D664" s="802"/>
      <c r="E664" s="802"/>
    </row>
    <row r="665" spans="1:5">
      <c r="A665" s="802"/>
      <c r="B665" s="802"/>
      <c r="C665" s="802"/>
      <c r="D665" s="802"/>
      <c r="E665" s="802"/>
    </row>
    <row r="666" spans="1:5">
      <c r="A666" s="802"/>
      <c r="B666" s="802"/>
      <c r="C666" s="802"/>
      <c r="D666" s="802"/>
      <c r="E666" s="802"/>
    </row>
    <row r="667" spans="1:5">
      <c r="A667" s="802"/>
      <c r="B667" s="802"/>
      <c r="C667" s="802"/>
      <c r="D667" s="802"/>
      <c r="E667" s="802"/>
    </row>
    <row r="668" spans="1:5">
      <c r="A668" s="802"/>
      <c r="B668" s="802"/>
      <c r="C668" s="802"/>
      <c r="D668" s="802"/>
      <c r="E668" s="802"/>
    </row>
    <row r="669" spans="1:5">
      <c r="A669" s="802"/>
      <c r="B669" s="802"/>
      <c r="C669" s="802"/>
      <c r="D669" s="802"/>
      <c r="E669" s="802"/>
    </row>
    <row r="670" spans="1:5">
      <c r="A670" s="802"/>
      <c r="B670" s="802"/>
      <c r="C670" s="802"/>
      <c r="D670" s="802"/>
      <c r="E670" s="802"/>
    </row>
    <row r="671" spans="1:5">
      <c r="A671" s="802"/>
      <c r="B671" s="802"/>
      <c r="C671" s="802"/>
      <c r="D671" s="802"/>
      <c r="E671" s="802"/>
    </row>
    <row r="672" spans="1:5">
      <c r="A672" s="802"/>
      <c r="B672" s="802"/>
      <c r="C672" s="802"/>
      <c r="D672" s="802"/>
      <c r="E672" s="802"/>
    </row>
    <row r="673" spans="1:5">
      <c r="A673" s="802"/>
      <c r="B673" s="802"/>
      <c r="C673" s="802"/>
      <c r="D673" s="802"/>
      <c r="E673" s="802"/>
    </row>
    <row r="674" spans="1:5">
      <c r="A674" s="802"/>
      <c r="B674" s="802"/>
      <c r="C674" s="802"/>
      <c r="D674" s="802"/>
      <c r="E674" s="802"/>
    </row>
    <row r="675" spans="1:5">
      <c r="A675" s="802"/>
      <c r="B675" s="802"/>
      <c r="C675" s="802"/>
      <c r="D675" s="802"/>
      <c r="E675" s="802"/>
    </row>
    <row r="676" spans="1:5">
      <c r="A676" s="802"/>
      <c r="B676" s="802"/>
      <c r="C676" s="802"/>
      <c r="D676" s="802"/>
      <c r="E676" s="802"/>
    </row>
    <row r="677" spans="1:5">
      <c r="A677" s="802"/>
      <c r="B677" s="802"/>
      <c r="C677" s="802"/>
      <c r="D677" s="802"/>
      <c r="E677" s="802"/>
    </row>
    <row r="678" spans="1:5">
      <c r="A678" s="802"/>
      <c r="B678" s="802"/>
      <c r="C678" s="802"/>
      <c r="D678" s="802"/>
      <c r="E678" s="802"/>
    </row>
    <row r="679" spans="1:5">
      <c r="A679" s="802"/>
      <c r="B679" s="802"/>
      <c r="C679" s="802"/>
      <c r="D679" s="802"/>
      <c r="E679" s="802"/>
    </row>
    <row r="680" spans="1:5">
      <c r="A680" s="802"/>
      <c r="B680" s="802"/>
      <c r="C680" s="802"/>
      <c r="D680" s="802"/>
      <c r="E680" s="802"/>
    </row>
    <row r="681" spans="1:5">
      <c r="A681" s="802"/>
      <c r="B681" s="802"/>
      <c r="C681" s="802"/>
      <c r="D681" s="802"/>
      <c r="E681" s="802"/>
    </row>
    <row r="682" spans="1:5">
      <c r="A682" s="802"/>
      <c r="B682" s="802"/>
      <c r="C682" s="802"/>
      <c r="D682" s="802"/>
      <c r="E682" s="802"/>
    </row>
    <row r="683" spans="1:5">
      <c r="A683" s="802"/>
      <c r="B683" s="802"/>
      <c r="C683" s="802"/>
      <c r="D683" s="802"/>
      <c r="E683" s="802"/>
    </row>
    <row r="684" spans="1:5">
      <c r="A684" s="802"/>
      <c r="B684" s="802"/>
      <c r="C684" s="802"/>
      <c r="D684" s="802"/>
      <c r="E684" s="802"/>
    </row>
    <row r="685" spans="1:5">
      <c r="A685" s="802"/>
      <c r="B685" s="802"/>
      <c r="C685" s="802"/>
      <c r="D685" s="802"/>
      <c r="E685" s="802"/>
    </row>
    <row r="686" spans="1:5">
      <c r="A686" s="802"/>
      <c r="B686" s="802"/>
      <c r="C686" s="802"/>
      <c r="D686" s="802"/>
      <c r="E686" s="802"/>
    </row>
    <row r="687" spans="1:5">
      <c r="A687" s="802"/>
      <c r="B687" s="802"/>
      <c r="C687" s="802"/>
      <c r="D687" s="802"/>
      <c r="E687" s="802"/>
    </row>
    <row r="688" spans="1:5">
      <c r="A688" s="802"/>
      <c r="B688" s="802"/>
      <c r="C688" s="802"/>
      <c r="D688" s="802"/>
      <c r="E688" s="802"/>
    </row>
    <row r="689" spans="1:5">
      <c r="A689" s="802"/>
      <c r="B689" s="802"/>
      <c r="C689" s="802"/>
      <c r="D689" s="802"/>
      <c r="E689" s="802"/>
    </row>
    <row r="690" spans="1:5">
      <c r="A690" s="802"/>
      <c r="B690" s="802"/>
      <c r="C690" s="802"/>
      <c r="D690" s="802"/>
      <c r="E690" s="802"/>
    </row>
    <row r="691" spans="1:5">
      <c r="A691" s="802"/>
      <c r="B691" s="802"/>
      <c r="C691" s="802"/>
      <c r="D691" s="802"/>
      <c r="E691" s="802"/>
    </row>
    <row r="692" spans="1:5">
      <c r="A692" s="802"/>
      <c r="B692" s="802"/>
      <c r="C692" s="802"/>
      <c r="D692" s="802"/>
      <c r="E692" s="802"/>
    </row>
    <row r="693" spans="1:5">
      <c r="A693" s="802"/>
      <c r="B693" s="802"/>
      <c r="C693" s="802"/>
      <c r="D693" s="802"/>
      <c r="E693" s="802"/>
    </row>
    <row r="694" spans="1:5">
      <c r="A694" s="802"/>
      <c r="B694" s="802"/>
      <c r="C694" s="802"/>
      <c r="D694" s="802"/>
      <c r="E694" s="802"/>
    </row>
    <row r="695" spans="1:5">
      <c r="A695" s="802"/>
      <c r="B695" s="802"/>
      <c r="C695" s="802"/>
      <c r="D695" s="802"/>
      <c r="E695" s="802"/>
    </row>
    <row r="696" spans="1:5">
      <c r="A696" s="802"/>
      <c r="B696" s="802"/>
      <c r="C696" s="802"/>
      <c r="D696" s="802"/>
      <c r="E696" s="802"/>
    </row>
    <row r="697" spans="1:5">
      <c r="A697" s="802"/>
      <c r="B697" s="802"/>
      <c r="C697" s="802"/>
      <c r="D697" s="802"/>
      <c r="E697" s="802"/>
    </row>
    <row r="698" spans="1:5">
      <c r="A698" s="802"/>
      <c r="B698" s="802"/>
      <c r="C698" s="802"/>
      <c r="D698" s="802"/>
      <c r="E698" s="802"/>
    </row>
    <row r="699" spans="1:5">
      <c r="A699" s="802"/>
      <c r="B699" s="802"/>
      <c r="C699" s="802"/>
      <c r="D699" s="802"/>
      <c r="E699" s="802"/>
    </row>
    <row r="700" spans="1:5">
      <c r="A700" s="802"/>
      <c r="B700" s="802"/>
      <c r="C700" s="802"/>
      <c r="D700" s="802"/>
      <c r="E700" s="802"/>
    </row>
    <row r="701" spans="1:5">
      <c r="A701" s="802"/>
      <c r="B701" s="802"/>
      <c r="C701" s="802"/>
      <c r="D701" s="802"/>
      <c r="E701" s="802"/>
    </row>
    <row r="702" spans="1:5">
      <c r="A702" s="802"/>
      <c r="B702" s="802"/>
      <c r="C702" s="802"/>
      <c r="D702" s="802"/>
      <c r="E702" s="802"/>
    </row>
    <row r="703" spans="1:5">
      <c r="A703" s="802"/>
      <c r="B703" s="802"/>
      <c r="C703" s="802"/>
      <c r="D703" s="802"/>
      <c r="E703" s="802"/>
    </row>
    <row r="704" spans="1:5">
      <c r="A704" s="802"/>
      <c r="B704" s="802"/>
      <c r="C704" s="802"/>
      <c r="D704" s="802"/>
      <c r="E704" s="802"/>
    </row>
    <row r="705" spans="1:5">
      <c r="A705" s="802"/>
      <c r="B705" s="802"/>
      <c r="C705" s="802"/>
      <c r="D705" s="802"/>
      <c r="E705" s="802"/>
    </row>
    <row r="706" spans="1:5">
      <c r="A706" s="802"/>
      <c r="B706" s="802"/>
      <c r="C706" s="802"/>
      <c r="D706" s="802"/>
      <c r="E706" s="802"/>
    </row>
    <row r="707" spans="1:5">
      <c r="A707" s="802"/>
      <c r="B707" s="802"/>
      <c r="C707" s="802"/>
      <c r="D707" s="802"/>
      <c r="E707" s="802"/>
    </row>
    <row r="708" spans="1:5">
      <c r="A708" s="802"/>
      <c r="B708" s="802"/>
      <c r="C708" s="802"/>
      <c r="D708" s="802"/>
      <c r="E708" s="802"/>
    </row>
    <row r="709" spans="1:5">
      <c r="A709" s="802"/>
      <c r="B709" s="802"/>
      <c r="C709" s="802"/>
      <c r="D709" s="802"/>
      <c r="E709" s="802"/>
    </row>
    <row r="710" spans="1:5">
      <c r="A710" s="802"/>
      <c r="B710" s="802"/>
      <c r="C710" s="802"/>
      <c r="D710" s="802"/>
      <c r="E710" s="802"/>
    </row>
    <row r="711" spans="1:5">
      <c r="A711" s="802"/>
      <c r="B711" s="802"/>
      <c r="C711" s="802"/>
      <c r="D711" s="802"/>
      <c r="E711" s="802"/>
    </row>
    <row r="712" spans="1:5">
      <c r="A712" s="802"/>
      <c r="B712" s="802"/>
      <c r="C712" s="802"/>
      <c r="D712" s="802"/>
      <c r="E712" s="802"/>
    </row>
    <row r="713" spans="1:5">
      <c r="A713" s="802"/>
      <c r="B713" s="802"/>
      <c r="C713" s="802"/>
      <c r="D713" s="802"/>
      <c r="E713" s="802"/>
    </row>
    <row r="714" spans="1:5">
      <c r="A714" s="802"/>
      <c r="B714" s="802"/>
      <c r="C714" s="802"/>
      <c r="D714" s="802"/>
      <c r="E714" s="802"/>
    </row>
    <row r="715" spans="1:5">
      <c r="A715" s="802"/>
      <c r="B715" s="802"/>
      <c r="C715" s="802"/>
      <c r="D715" s="802"/>
      <c r="E715" s="802"/>
    </row>
    <row r="716" spans="1:5">
      <c r="A716" s="802"/>
      <c r="B716" s="802"/>
      <c r="C716" s="802"/>
      <c r="D716" s="802"/>
      <c r="E716" s="802"/>
    </row>
    <row r="717" spans="1:5">
      <c r="A717" s="802"/>
      <c r="B717" s="802"/>
      <c r="C717" s="802"/>
      <c r="D717" s="802"/>
      <c r="E717" s="802"/>
    </row>
    <row r="718" spans="1:5">
      <c r="A718" s="802"/>
      <c r="B718" s="802"/>
      <c r="C718" s="802"/>
      <c r="D718" s="802"/>
      <c r="E718" s="802"/>
    </row>
    <row r="719" spans="1:5">
      <c r="A719" s="802"/>
      <c r="B719" s="802"/>
      <c r="C719" s="802"/>
      <c r="D719" s="802"/>
      <c r="E719" s="802"/>
    </row>
    <row r="720" spans="1:5">
      <c r="A720" s="802"/>
      <c r="B720" s="802"/>
      <c r="C720" s="802"/>
      <c r="D720" s="802"/>
      <c r="E720" s="802"/>
    </row>
    <row r="721" spans="1:5">
      <c r="A721" s="802"/>
      <c r="B721" s="802"/>
      <c r="C721" s="802"/>
      <c r="D721" s="802"/>
      <c r="E721" s="802"/>
    </row>
    <row r="722" spans="1:5">
      <c r="A722" s="802"/>
      <c r="B722" s="802"/>
      <c r="C722" s="802"/>
      <c r="D722" s="802"/>
      <c r="E722" s="802"/>
    </row>
    <row r="723" spans="1:5">
      <c r="A723" s="802"/>
      <c r="B723" s="802"/>
      <c r="C723" s="802"/>
      <c r="D723" s="802"/>
      <c r="E723" s="802"/>
    </row>
    <row r="724" spans="1:5">
      <c r="A724" s="802"/>
      <c r="B724" s="802"/>
      <c r="C724" s="802"/>
      <c r="D724" s="802"/>
      <c r="E724" s="802"/>
    </row>
    <row r="725" spans="1:5">
      <c r="A725" s="802"/>
      <c r="B725" s="802"/>
      <c r="C725" s="802"/>
      <c r="D725" s="802"/>
      <c r="E725" s="802"/>
    </row>
    <row r="726" spans="1:5">
      <c r="A726" s="802"/>
      <c r="B726" s="802"/>
      <c r="C726" s="802"/>
      <c r="D726" s="802"/>
      <c r="E726" s="802"/>
    </row>
    <row r="727" spans="1:5">
      <c r="A727" s="802"/>
      <c r="B727" s="802"/>
      <c r="C727" s="802"/>
      <c r="D727" s="802"/>
      <c r="E727" s="802"/>
    </row>
    <row r="728" spans="1:5">
      <c r="A728" s="802"/>
      <c r="B728" s="802"/>
      <c r="C728" s="802"/>
      <c r="D728" s="802"/>
      <c r="E728" s="802"/>
    </row>
    <row r="729" spans="1:5">
      <c r="A729" s="802"/>
      <c r="B729" s="802"/>
      <c r="C729" s="802"/>
      <c r="D729" s="802"/>
      <c r="E729" s="802"/>
    </row>
    <row r="730" spans="1:5">
      <c r="A730" s="802"/>
      <c r="B730" s="802"/>
      <c r="C730" s="802"/>
      <c r="D730" s="802"/>
      <c r="E730" s="802"/>
    </row>
    <row r="731" spans="1:5">
      <c r="A731" s="802"/>
      <c r="B731" s="802"/>
      <c r="C731" s="802"/>
      <c r="D731" s="802"/>
      <c r="E731" s="802"/>
    </row>
    <row r="732" spans="1:5">
      <c r="A732" s="802"/>
      <c r="B732" s="802"/>
      <c r="C732" s="802"/>
      <c r="D732" s="802"/>
      <c r="E732" s="802"/>
    </row>
    <row r="733" spans="1:5">
      <c r="A733" s="802"/>
      <c r="B733" s="802"/>
      <c r="C733" s="802"/>
      <c r="D733" s="802"/>
      <c r="E733" s="802"/>
    </row>
    <row r="734" spans="1:5">
      <c r="A734" s="802"/>
      <c r="B734" s="802"/>
      <c r="C734" s="802"/>
      <c r="D734" s="802"/>
      <c r="E734" s="802"/>
    </row>
    <row r="735" spans="1:5">
      <c r="A735" s="802"/>
      <c r="B735" s="802"/>
      <c r="C735" s="802"/>
      <c r="D735" s="802"/>
      <c r="E735" s="802"/>
    </row>
    <row r="736" spans="1:5">
      <c r="A736" s="802"/>
      <c r="B736" s="802"/>
      <c r="C736" s="802"/>
      <c r="D736" s="802"/>
      <c r="E736" s="802"/>
    </row>
    <row r="737" spans="1:5">
      <c r="A737" s="802"/>
      <c r="B737" s="802"/>
      <c r="C737" s="802"/>
      <c r="D737" s="802"/>
      <c r="E737" s="802"/>
    </row>
    <row r="738" spans="1:5">
      <c r="A738" s="802"/>
      <c r="B738" s="802"/>
      <c r="C738" s="802"/>
      <c r="D738" s="802"/>
      <c r="E738" s="802"/>
    </row>
    <row r="739" spans="1:5">
      <c r="A739" s="802"/>
      <c r="B739" s="802"/>
      <c r="C739" s="802"/>
      <c r="D739" s="802"/>
      <c r="E739" s="802"/>
    </row>
    <row r="740" spans="1:5">
      <c r="A740" s="802"/>
      <c r="B740" s="802"/>
      <c r="C740" s="802"/>
      <c r="D740" s="802"/>
      <c r="E740" s="802"/>
    </row>
    <row r="741" spans="1:5">
      <c r="A741" s="802"/>
      <c r="B741" s="802"/>
      <c r="C741" s="802"/>
      <c r="D741" s="802"/>
      <c r="E741" s="802"/>
    </row>
    <row r="742" spans="1:5">
      <c r="A742" s="802"/>
      <c r="B742" s="802"/>
      <c r="C742" s="802"/>
      <c r="D742" s="802"/>
      <c r="E742" s="802"/>
    </row>
    <row r="743" spans="1:5">
      <c r="A743" s="802"/>
      <c r="B743" s="802"/>
      <c r="C743" s="802"/>
      <c r="D743" s="802"/>
      <c r="E743" s="802"/>
    </row>
    <row r="744" spans="1:5">
      <c r="A744" s="802"/>
      <c r="B744" s="802"/>
      <c r="C744" s="802"/>
      <c r="D744" s="802"/>
      <c r="E744" s="802"/>
    </row>
    <row r="745" spans="1:5">
      <c r="A745" s="802"/>
      <c r="B745" s="802"/>
      <c r="C745" s="802"/>
      <c r="D745" s="802"/>
      <c r="E745" s="802"/>
    </row>
    <row r="746" spans="1:5">
      <c r="A746" s="802"/>
      <c r="B746" s="802"/>
      <c r="C746" s="802"/>
      <c r="D746" s="802"/>
      <c r="E746" s="802"/>
    </row>
    <row r="747" spans="1:5">
      <c r="A747" s="802"/>
      <c r="B747" s="802"/>
      <c r="C747" s="802"/>
      <c r="D747" s="802"/>
      <c r="E747" s="802"/>
    </row>
    <row r="748" spans="1:5">
      <c r="A748" s="802"/>
      <c r="B748" s="802"/>
      <c r="C748" s="802"/>
      <c r="D748" s="802"/>
      <c r="E748" s="802"/>
    </row>
    <row r="749" spans="1:5">
      <c r="A749" s="802"/>
      <c r="B749" s="802"/>
      <c r="C749" s="802"/>
      <c r="D749" s="802"/>
      <c r="E749" s="802"/>
    </row>
    <row r="750" spans="1:5">
      <c r="A750" s="802"/>
      <c r="B750" s="802"/>
      <c r="C750" s="802"/>
      <c r="D750" s="802"/>
      <c r="E750" s="802"/>
    </row>
    <row r="751" spans="1:5">
      <c r="A751" s="802"/>
      <c r="B751" s="802"/>
      <c r="C751" s="802"/>
      <c r="D751" s="802"/>
      <c r="E751" s="802"/>
    </row>
    <row r="752" spans="1:5">
      <c r="A752" s="802"/>
      <c r="B752" s="802"/>
      <c r="C752" s="802"/>
      <c r="D752" s="802"/>
      <c r="E752" s="802"/>
    </row>
    <row r="753" spans="1:5">
      <c r="A753" s="802"/>
      <c r="B753" s="802"/>
      <c r="C753" s="802"/>
      <c r="D753" s="802"/>
      <c r="E753" s="802"/>
    </row>
    <row r="754" spans="1:5">
      <c r="A754" s="802"/>
      <c r="B754" s="802"/>
      <c r="C754" s="802"/>
      <c r="D754" s="802"/>
      <c r="E754" s="802"/>
    </row>
    <row r="755" spans="1:5">
      <c r="A755" s="802"/>
      <c r="B755" s="802"/>
      <c r="C755" s="802"/>
      <c r="D755" s="802"/>
      <c r="E755" s="802"/>
    </row>
    <row r="756" spans="1:5">
      <c r="A756" s="802"/>
      <c r="B756" s="802"/>
      <c r="C756" s="802"/>
      <c r="D756" s="802"/>
      <c r="E756" s="802"/>
    </row>
    <row r="757" spans="1:5">
      <c r="A757" s="802"/>
      <c r="B757" s="802"/>
      <c r="C757" s="802"/>
      <c r="D757" s="802"/>
      <c r="E757" s="802"/>
    </row>
    <row r="758" spans="1:5">
      <c r="A758" s="802"/>
      <c r="B758" s="802"/>
      <c r="C758" s="802"/>
      <c r="D758" s="802"/>
      <c r="E758" s="802"/>
    </row>
    <row r="759" spans="1:5">
      <c r="A759" s="802"/>
      <c r="B759" s="802"/>
      <c r="C759" s="802"/>
      <c r="D759" s="802"/>
      <c r="E759" s="802"/>
    </row>
    <row r="760" spans="1:5">
      <c r="A760" s="802"/>
      <c r="B760" s="802"/>
      <c r="C760" s="802"/>
      <c r="D760" s="802"/>
      <c r="E760" s="802"/>
    </row>
    <row r="761" spans="1:5">
      <c r="A761" s="802"/>
      <c r="B761" s="802"/>
      <c r="C761" s="802"/>
      <c r="D761" s="802"/>
      <c r="E761" s="802"/>
    </row>
    <row r="762" spans="1:5">
      <c r="A762" s="802"/>
      <c r="B762" s="802"/>
      <c r="C762" s="802"/>
      <c r="D762" s="802"/>
      <c r="E762" s="802"/>
    </row>
    <row r="763" spans="1:5">
      <c r="A763" s="802"/>
      <c r="B763" s="802"/>
      <c r="C763" s="802"/>
      <c r="D763" s="802"/>
      <c r="E763" s="802"/>
    </row>
    <row r="764" spans="1:5">
      <c r="A764" s="802"/>
      <c r="B764" s="802"/>
      <c r="C764" s="802"/>
      <c r="D764" s="802"/>
      <c r="E764" s="802"/>
    </row>
    <row r="765" spans="1:5">
      <c r="A765" s="802"/>
      <c r="B765" s="802"/>
      <c r="C765" s="802"/>
      <c r="D765" s="802"/>
      <c r="E765" s="802"/>
    </row>
    <row r="766" spans="1:5">
      <c r="A766" s="802"/>
      <c r="B766" s="802"/>
      <c r="C766" s="802"/>
      <c r="D766" s="802"/>
      <c r="E766" s="802"/>
    </row>
    <row r="767" spans="1:5">
      <c r="A767" s="802"/>
      <c r="B767" s="802"/>
      <c r="C767" s="802"/>
      <c r="D767" s="802"/>
      <c r="E767" s="802"/>
    </row>
    <row r="768" spans="1:5">
      <c r="A768" s="802"/>
      <c r="B768" s="802"/>
      <c r="C768" s="802"/>
      <c r="D768" s="802"/>
      <c r="E768" s="802"/>
    </row>
    <row r="769" spans="1:5">
      <c r="A769" s="802"/>
      <c r="B769" s="802"/>
      <c r="C769" s="802"/>
      <c r="D769" s="802"/>
      <c r="E769" s="802"/>
    </row>
    <row r="770" spans="1:5">
      <c r="A770" s="802"/>
      <c r="B770" s="802"/>
      <c r="C770" s="802"/>
      <c r="D770" s="802"/>
      <c r="E770" s="802"/>
    </row>
    <row r="771" spans="1:5">
      <c r="A771" s="802"/>
      <c r="B771" s="802"/>
      <c r="C771" s="802"/>
      <c r="D771" s="802"/>
      <c r="E771" s="802"/>
    </row>
    <row r="772" spans="1:5">
      <c r="A772" s="802"/>
      <c r="B772" s="802"/>
      <c r="C772" s="802"/>
      <c r="D772" s="802"/>
      <c r="E772" s="802"/>
    </row>
    <row r="773" spans="1:5">
      <c r="A773" s="802"/>
      <c r="B773" s="802"/>
      <c r="C773" s="802"/>
      <c r="D773" s="802"/>
      <c r="E773" s="802"/>
    </row>
    <row r="774" spans="1:5">
      <c r="A774" s="802"/>
      <c r="B774" s="802"/>
      <c r="C774" s="802"/>
      <c r="D774" s="802"/>
      <c r="E774" s="802"/>
    </row>
    <row r="775" spans="1:5">
      <c r="A775" s="802"/>
      <c r="B775" s="802"/>
      <c r="C775" s="802"/>
      <c r="D775" s="802"/>
      <c r="E775" s="802"/>
    </row>
    <row r="776" spans="1:5">
      <c r="A776" s="802"/>
      <c r="B776" s="802"/>
      <c r="C776" s="802"/>
      <c r="D776" s="802"/>
      <c r="E776" s="802"/>
    </row>
    <row r="777" spans="1:5">
      <c r="A777" s="802"/>
      <c r="B777" s="802"/>
      <c r="C777" s="802"/>
      <c r="D777" s="802"/>
      <c r="E777" s="802"/>
    </row>
    <row r="778" spans="1:5">
      <c r="A778" s="802"/>
      <c r="B778" s="802"/>
      <c r="C778" s="802"/>
      <c r="D778" s="802"/>
      <c r="E778" s="802"/>
    </row>
    <row r="779" spans="1:5">
      <c r="A779" s="802"/>
      <c r="B779" s="802"/>
      <c r="C779" s="802"/>
      <c r="D779" s="802"/>
      <c r="E779" s="802"/>
    </row>
    <row r="780" spans="1:5">
      <c r="A780" s="802"/>
      <c r="B780" s="802"/>
      <c r="C780" s="802"/>
      <c r="D780" s="802"/>
      <c r="E780" s="802"/>
    </row>
    <row r="781" spans="1:5">
      <c r="A781" s="802"/>
      <c r="B781" s="802"/>
      <c r="C781" s="802"/>
      <c r="D781" s="802"/>
      <c r="E781" s="802"/>
    </row>
    <row r="782" spans="1:5">
      <c r="A782" s="802"/>
      <c r="B782" s="802"/>
      <c r="C782" s="802"/>
      <c r="D782" s="802"/>
      <c r="E782" s="802"/>
    </row>
    <row r="783" spans="1:5">
      <c r="A783" s="802"/>
      <c r="B783" s="802"/>
      <c r="C783" s="802"/>
      <c r="D783" s="802"/>
      <c r="E783" s="802"/>
    </row>
    <row r="784" spans="1:5">
      <c r="A784" s="802"/>
      <c r="B784" s="802"/>
      <c r="C784" s="802"/>
      <c r="D784" s="802"/>
      <c r="E784" s="802"/>
    </row>
    <row r="785" spans="1:5">
      <c r="A785" s="802"/>
      <c r="B785" s="802"/>
      <c r="C785" s="802"/>
      <c r="D785" s="802"/>
      <c r="E785" s="802"/>
    </row>
    <row r="786" spans="1:5">
      <c r="A786" s="802"/>
      <c r="B786" s="802"/>
      <c r="C786" s="802"/>
      <c r="D786" s="802"/>
      <c r="E786" s="802"/>
    </row>
    <row r="787" spans="1:5">
      <c r="A787" s="802"/>
      <c r="B787" s="802"/>
      <c r="C787" s="802"/>
      <c r="D787" s="802"/>
      <c r="E787" s="802"/>
    </row>
    <row r="788" spans="1:5">
      <c r="A788" s="802"/>
      <c r="B788" s="802"/>
      <c r="C788" s="802"/>
      <c r="D788" s="802"/>
      <c r="E788" s="802"/>
    </row>
    <row r="789" spans="1:5">
      <c r="A789" s="802"/>
      <c r="B789" s="802"/>
      <c r="C789" s="802"/>
      <c r="D789" s="802"/>
      <c r="E789" s="802"/>
    </row>
    <row r="790" spans="1:5">
      <c r="A790" s="802"/>
      <c r="B790" s="802"/>
      <c r="C790" s="802"/>
      <c r="D790" s="802"/>
      <c r="E790" s="802"/>
    </row>
    <row r="791" spans="1:5">
      <c r="A791" s="802"/>
      <c r="B791" s="802"/>
      <c r="C791" s="802"/>
      <c r="D791" s="802"/>
      <c r="E791" s="802"/>
    </row>
    <row r="792" spans="1:5">
      <c r="A792" s="802"/>
      <c r="B792" s="802"/>
      <c r="C792" s="802"/>
      <c r="D792" s="802"/>
      <c r="E792" s="802"/>
    </row>
    <row r="793" spans="1:5">
      <c r="A793" s="802"/>
      <c r="B793" s="802"/>
      <c r="C793" s="802"/>
      <c r="D793" s="802"/>
      <c r="E793" s="802"/>
    </row>
    <row r="794" spans="1:5">
      <c r="A794" s="802"/>
      <c r="B794" s="802"/>
      <c r="C794" s="802"/>
      <c r="D794" s="802"/>
      <c r="E794" s="802"/>
    </row>
    <row r="795" spans="1:5">
      <c r="A795" s="802"/>
      <c r="B795" s="802"/>
      <c r="C795" s="802"/>
      <c r="D795" s="802"/>
      <c r="E795" s="802"/>
    </row>
    <row r="796" spans="1:5">
      <c r="A796" s="802"/>
      <c r="B796" s="802"/>
      <c r="C796" s="802"/>
      <c r="D796" s="802"/>
      <c r="E796" s="802"/>
    </row>
    <row r="797" spans="1:5">
      <c r="A797" s="802"/>
      <c r="B797" s="802"/>
      <c r="C797" s="802"/>
      <c r="D797" s="802"/>
      <c r="E797" s="802"/>
    </row>
    <row r="798" spans="1:5">
      <c r="A798" s="802"/>
      <c r="B798" s="802"/>
      <c r="C798" s="802"/>
      <c r="D798" s="802"/>
      <c r="E798" s="802"/>
    </row>
    <row r="799" spans="1:5">
      <c r="A799" s="802"/>
      <c r="B799" s="802"/>
      <c r="C799" s="802"/>
      <c r="D799" s="802"/>
      <c r="E799" s="802"/>
    </row>
    <row r="800" spans="1:5">
      <c r="A800" s="802"/>
      <c r="B800" s="802"/>
      <c r="C800" s="802"/>
      <c r="D800" s="802"/>
      <c r="E800" s="802"/>
    </row>
    <row r="801" spans="1:5">
      <c r="A801" s="802"/>
      <c r="B801" s="802"/>
      <c r="C801" s="802"/>
      <c r="D801" s="802"/>
      <c r="E801" s="802"/>
    </row>
    <row r="802" spans="1:5">
      <c r="A802" s="802"/>
      <c r="B802" s="802"/>
      <c r="C802" s="802"/>
      <c r="D802" s="802"/>
      <c r="E802" s="802"/>
    </row>
    <row r="803" spans="1:5">
      <c r="A803" s="802"/>
      <c r="B803" s="802"/>
      <c r="C803" s="802"/>
      <c r="D803" s="802"/>
      <c r="E803" s="802"/>
    </row>
    <row r="804" spans="1:5">
      <c r="A804" s="802"/>
      <c r="B804" s="802"/>
      <c r="C804" s="802"/>
      <c r="D804" s="802"/>
      <c r="E804" s="802"/>
    </row>
    <row r="805" spans="1:5">
      <c r="A805" s="802"/>
      <c r="B805" s="802"/>
      <c r="C805" s="802"/>
      <c r="D805" s="802"/>
      <c r="E805" s="802"/>
    </row>
    <row r="806" spans="1:5">
      <c r="A806" s="802"/>
      <c r="B806" s="802"/>
      <c r="C806" s="802"/>
      <c r="D806" s="802"/>
      <c r="E806" s="802"/>
    </row>
    <row r="807" spans="1:5">
      <c r="A807" s="802"/>
      <c r="B807" s="802"/>
      <c r="C807" s="802"/>
      <c r="D807" s="802"/>
      <c r="E807" s="802"/>
    </row>
    <row r="808" spans="1:5">
      <c r="A808" s="802"/>
      <c r="B808" s="802"/>
      <c r="C808" s="802"/>
      <c r="D808" s="802"/>
      <c r="E808" s="802"/>
    </row>
    <row r="809" spans="1:5">
      <c r="A809" s="802"/>
      <c r="B809" s="802"/>
      <c r="C809" s="802"/>
      <c r="D809" s="802"/>
      <c r="E809" s="802"/>
    </row>
    <row r="810" spans="1:5">
      <c r="A810" s="802"/>
      <c r="B810" s="802"/>
      <c r="C810" s="802"/>
      <c r="D810" s="802"/>
      <c r="E810" s="802"/>
    </row>
    <row r="811" spans="1:5">
      <c r="A811" s="802"/>
      <c r="B811" s="802"/>
      <c r="C811" s="802"/>
      <c r="D811" s="802"/>
      <c r="E811" s="802"/>
    </row>
    <row r="812" spans="1:5">
      <c r="A812" s="802"/>
      <c r="B812" s="802"/>
      <c r="C812" s="802"/>
      <c r="D812" s="802"/>
      <c r="E812" s="802"/>
    </row>
    <row r="813" spans="1:5">
      <c r="A813" s="802"/>
      <c r="B813" s="802"/>
      <c r="C813" s="802"/>
      <c r="D813" s="802"/>
      <c r="E813" s="802"/>
    </row>
    <row r="814" spans="1:5">
      <c r="A814" s="802"/>
      <c r="B814" s="802"/>
      <c r="C814" s="802"/>
      <c r="D814" s="802"/>
      <c r="E814" s="802"/>
    </row>
    <row r="815" spans="1:5">
      <c r="A815" s="802"/>
      <c r="B815" s="802"/>
      <c r="C815" s="802"/>
      <c r="D815" s="802"/>
      <c r="E815" s="802"/>
    </row>
    <row r="816" spans="1:5">
      <c r="A816" s="802"/>
      <c r="B816" s="802"/>
      <c r="C816" s="802"/>
      <c r="D816" s="802"/>
      <c r="E816" s="802"/>
    </row>
    <row r="817" spans="1:5">
      <c r="A817" s="802"/>
      <c r="B817" s="802"/>
      <c r="C817" s="802"/>
      <c r="D817" s="802"/>
      <c r="E817" s="802"/>
    </row>
    <row r="818" spans="1:5">
      <c r="A818" s="802"/>
      <c r="B818" s="802"/>
      <c r="C818" s="802"/>
      <c r="D818" s="802"/>
      <c r="E818" s="802"/>
    </row>
    <row r="819" spans="1:5">
      <c r="A819" s="802"/>
      <c r="B819" s="802"/>
      <c r="C819" s="802"/>
      <c r="D819" s="802"/>
      <c r="E819" s="802"/>
    </row>
    <row r="820" spans="1:5">
      <c r="A820" s="802"/>
      <c r="B820" s="802"/>
      <c r="C820" s="802"/>
      <c r="D820" s="802"/>
      <c r="E820" s="802"/>
    </row>
    <row r="821" spans="1:5">
      <c r="A821" s="802"/>
      <c r="B821" s="802"/>
      <c r="C821" s="802"/>
      <c r="D821" s="802"/>
      <c r="E821" s="802"/>
    </row>
    <row r="822" spans="1:5">
      <c r="A822" s="802"/>
      <c r="B822" s="802"/>
      <c r="C822" s="802"/>
      <c r="D822" s="802"/>
      <c r="E822" s="802"/>
    </row>
    <row r="823" spans="1:5">
      <c r="A823" s="802"/>
      <c r="B823" s="802"/>
      <c r="C823" s="802"/>
      <c r="D823" s="802"/>
      <c r="E823" s="802"/>
    </row>
    <row r="824" spans="1:5">
      <c r="A824" s="802"/>
      <c r="B824" s="802"/>
      <c r="C824" s="802"/>
      <c r="D824" s="802"/>
      <c r="E824" s="802"/>
    </row>
    <row r="825" spans="1:5">
      <c r="A825" s="802"/>
      <c r="B825" s="802"/>
      <c r="C825" s="802"/>
      <c r="D825" s="802"/>
      <c r="E825" s="802"/>
    </row>
    <row r="826" spans="1:5">
      <c r="A826" s="802"/>
      <c r="B826" s="802"/>
      <c r="C826" s="802"/>
      <c r="D826" s="802"/>
      <c r="E826" s="802"/>
    </row>
    <row r="827" spans="1:5">
      <c r="A827" s="802"/>
      <c r="B827" s="802"/>
      <c r="C827" s="802"/>
      <c r="D827" s="802"/>
      <c r="E827" s="802"/>
    </row>
    <row r="828" spans="1:5">
      <c r="A828" s="802"/>
      <c r="B828" s="802"/>
      <c r="C828" s="802"/>
      <c r="D828" s="802"/>
      <c r="E828" s="802"/>
    </row>
    <row r="829" spans="1:5">
      <c r="A829" s="802"/>
      <c r="B829" s="802"/>
      <c r="C829" s="802"/>
      <c r="D829" s="802"/>
      <c r="E829" s="802"/>
    </row>
    <row r="830" spans="1:5">
      <c r="A830" s="802"/>
      <c r="B830" s="802"/>
      <c r="C830" s="802"/>
      <c r="D830" s="802"/>
      <c r="E830" s="802"/>
    </row>
    <row r="831" spans="1:5">
      <c r="A831" s="802"/>
      <c r="B831" s="802"/>
      <c r="C831" s="802"/>
      <c r="D831" s="802"/>
      <c r="E831" s="802"/>
    </row>
    <row r="832" spans="1:5">
      <c r="A832" s="802"/>
      <c r="B832" s="802"/>
      <c r="C832" s="802"/>
      <c r="D832" s="802"/>
      <c r="E832" s="802"/>
    </row>
    <row r="833" spans="1:5">
      <c r="A833" s="802"/>
      <c r="B833" s="802"/>
      <c r="C833" s="802"/>
      <c r="D833" s="802"/>
      <c r="E833" s="802"/>
    </row>
    <row r="834" spans="1:5">
      <c r="A834" s="802"/>
      <c r="B834" s="802"/>
      <c r="C834" s="802"/>
      <c r="D834" s="802"/>
      <c r="E834" s="802"/>
    </row>
    <row r="835" spans="1:5">
      <c r="A835" s="802"/>
      <c r="B835" s="802"/>
      <c r="C835" s="802"/>
      <c r="D835" s="802"/>
      <c r="E835" s="802"/>
    </row>
    <row r="836" spans="1:5">
      <c r="A836" s="802"/>
      <c r="B836" s="802"/>
      <c r="C836" s="802"/>
      <c r="D836" s="802"/>
      <c r="E836" s="802"/>
    </row>
    <row r="837" spans="1:5">
      <c r="A837" s="802"/>
      <c r="B837" s="802"/>
      <c r="C837" s="802"/>
      <c r="D837" s="802"/>
      <c r="E837" s="802"/>
    </row>
    <row r="838" spans="1:5">
      <c r="A838" s="802"/>
      <c r="B838" s="802"/>
      <c r="C838" s="802"/>
      <c r="D838" s="802"/>
      <c r="E838" s="802"/>
    </row>
    <row r="839" spans="1:5">
      <c r="A839" s="802"/>
      <c r="B839" s="802"/>
      <c r="C839" s="802"/>
      <c r="D839" s="802"/>
      <c r="E839" s="802"/>
    </row>
    <row r="840" spans="1:5">
      <c r="A840" s="802"/>
      <c r="B840" s="802"/>
      <c r="C840" s="802"/>
      <c r="D840" s="802"/>
      <c r="E840" s="802"/>
    </row>
    <row r="841" spans="1:5">
      <c r="A841" s="802"/>
      <c r="B841" s="802"/>
      <c r="C841" s="802"/>
      <c r="D841" s="802"/>
      <c r="E841" s="802"/>
    </row>
    <row r="842" spans="1:5">
      <c r="A842" s="802"/>
      <c r="B842" s="802"/>
      <c r="C842" s="802"/>
      <c r="D842" s="802"/>
      <c r="E842" s="802"/>
    </row>
    <row r="843" spans="1:5">
      <c r="A843" s="802"/>
      <c r="B843" s="802"/>
      <c r="C843" s="802"/>
      <c r="D843" s="802"/>
      <c r="E843" s="802"/>
    </row>
    <row r="844" spans="1:5">
      <c r="A844" s="802"/>
      <c r="B844" s="802"/>
      <c r="C844" s="802"/>
      <c r="D844" s="802"/>
      <c r="E844" s="802"/>
    </row>
    <row r="845" spans="1:5">
      <c r="A845" s="802"/>
      <c r="B845" s="802"/>
      <c r="C845" s="802"/>
      <c r="D845" s="802"/>
      <c r="E845" s="802"/>
    </row>
    <row r="846" spans="1:5">
      <c r="A846" s="802"/>
      <c r="B846" s="802"/>
      <c r="C846" s="802"/>
      <c r="D846" s="802"/>
      <c r="E846" s="802"/>
    </row>
    <row r="847" spans="1:5">
      <c r="A847" s="802"/>
      <c r="B847" s="802"/>
      <c r="C847" s="802"/>
      <c r="D847" s="802"/>
      <c r="E847" s="802"/>
    </row>
    <row r="848" spans="1:5">
      <c r="A848" s="802"/>
      <c r="B848" s="802"/>
      <c r="C848" s="802"/>
      <c r="D848" s="802"/>
      <c r="E848" s="802"/>
    </row>
    <row r="849" spans="1:5">
      <c r="A849" s="802"/>
      <c r="B849" s="802"/>
      <c r="C849" s="802"/>
      <c r="D849" s="802"/>
      <c r="E849" s="802"/>
    </row>
    <row r="850" spans="1:5">
      <c r="A850" s="802"/>
      <c r="B850" s="802"/>
      <c r="C850" s="802"/>
      <c r="D850" s="802"/>
      <c r="E850" s="802"/>
    </row>
    <row r="851" spans="1:5">
      <c r="A851" s="802"/>
      <c r="B851" s="802"/>
      <c r="C851" s="802"/>
      <c r="D851" s="802"/>
      <c r="E851" s="802"/>
    </row>
    <row r="852" spans="1:5">
      <c r="A852" s="802"/>
      <c r="B852" s="802"/>
      <c r="C852" s="802"/>
      <c r="D852" s="802"/>
      <c r="E852" s="802"/>
    </row>
    <row r="853" spans="1:5">
      <c r="A853" s="802"/>
      <c r="B853" s="802"/>
      <c r="C853" s="802"/>
      <c r="D853" s="802"/>
      <c r="E853" s="802"/>
    </row>
    <row r="854" spans="1:5">
      <c r="A854" s="802"/>
      <c r="B854" s="802"/>
      <c r="C854" s="802"/>
      <c r="D854" s="802"/>
      <c r="E854" s="802"/>
    </row>
    <row r="855" spans="1:5">
      <c r="A855" s="802"/>
      <c r="B855" s="802"/>
      <c r="C855" s="802"/>
      <c r="D855" s="802"/>
      <c r="E855" s="802"/>
    </row>
    <row r="856" spans="1:5">
      <c r="A856" s="802"/>
      <c r="B856" s="802"/>
      <c r="C856" s="802"/>
      <c r="D856" s="802"/>
      <c r="E856" s="802"/>
    </row>
    <row r="857" spans="1:5">
      <c r="A857" s="802"/>
      <c r="B857" s="802"/>
      <c r="C857" s="802"/>
      <c r="D857" s="802"/>
      <c r="E857" s="802"/>
    </row>
    <row r="858" spans="1:5">
      <c r="A858" s="802"/>
      <c r="B858" s="802"/>
      <c r="C858" s="802"/>
      <c r="D858" s="802"/>
      <c r="E858" s="802"/>
    </row>
    <row r="859" spans="1:5">
      <c r="A859" s="802"/>
      <c r="B859" s="802"/>
      <c r="C859" s="802"/>
      <c r="D859" s="802"/>
      <c r="E859" s="802"/>
    </row>
    <row r="860" spans="1:5">
      <c r="A860" s="802"/>
      <c r="B860" s="802"/>
      <c r="C860" s="802"/>
      <c r="D860" s="802"/>
      <c r="E860" s="802"/>
    </row>
    <row r="861" spans="1:5">
      <c r="A861" s="802"/>
      <c r="B861" s="802"/>
      <c r="C861" s="802"/>
      <c r="D861" s="802"/>
      <c r="E861" s="802"/>
    </row>
    <row r="862" spans="1:5">
      <c r="A862" s="802"/>
      <c r="B862" s="802"/>
      <c r="C862" s="802"/>
      <c r="D862" s="802"/>
      <c r="E862" s="802"/>
    </row>
    <row r="863" spans="1:5">
      <c r="A863" s="802"/>
      <c r="B863" s="802"/>
      <c r="C863" s="802"/>
      <c r="D863" s="802"/>
      <c r="E863" s="802"/>
    </row>
    <row r="864" spans="1:5">
      <c r="A864" s="802"/>
      <c r="B864" s="802"/>
      <c r="C864" s="802"/>
      <c r="D864" s="802"/>
      <c r="E864" s="802"/>
    </row>
    <row r="865" spans="1:5">
      <c r="A865" s="802"/>
      <c r="B865" s="802"/>
      <c r="C865" s="802"/>
      <c r="D865" s="802"/>
      <c r="E865" s="802"/>
    </row>
    <row r="866" spans="1:5">
      <c r="A866" s="802"/>
      <c r="B866" s="802"/>
      <c r="C866" s="802"/>
      <c r="D866" s="802"/>
      <c r="E866" s="802"/>
    </row>
    <row r="867" spans="1:5">
      <c r="A867" s="802"/>
      <c r="B867" s="802"/>
      <c r="C867" s="802"/>
      <c r="D867" s="802"/>
      <c r="E867" s="802"/>
    </row>
    <row r="868" spans="1:5">
      <c r="A868" s="802"/>
      <c r="B868" s="802"/>
      <c r="C868" s="802"/>
      <c r="D868" s="802"/>
      <c r="E868" s="802"/>
    </row>
    <row r="869" spans="1:5">
      <c r="A869" s="802"/>
      <c r="B869" s="802"/>
      <c r="C869" s="802"/>
      <c r="D869" s="802"/>
      <c r="E869" s="802"/>
    </row>
    <row r="870" spans="1:5">
      <c r="A870" s="802"/>
      <c r="B870" s="802"/>
      <c r="C870" s="802"/>
      <c r="D870" s="802"/>
      <c r="E870" s="802"/>
    </row>
    <row r="871" spans="1:5">
      <c r="A871" s="802"/>
      <c r="B871" s="802"/>
      <c r="C871" s="802"/>
      <c r="D871" s="802"/>
      <c r="E871" s="802"/>
    </row>
    <row r="872" spans="1:5">
      <c r="A872" s="802"/>
      <c r="B872" s="802"/>
      <c r="C872" s="802"/>
      <c r="D872" s="802"/>
      <c r="E872" s="802"/>
    </row>
    <row r="873" spans="1:5">
      <c r="A873" s="802"/>
      <c r="B873" s="802"/>
      <c r="C873" s="802"/>
      <c r="D873" s="802"/>
      <c r="E873" s="802"/>
    </row>
    <row r="874" spans="1:5">
      <c r="A874" s="802"/>
      <c r="B874" s="802"/>
      <c r="C874" s="802"/>
      <c r="D874" s="802"/>
      <c r="E874" s="802"/>
    </row>
    <row r="875" spans="1:5">
      <c r="A875" s="802"/>
      <c r="B875" s="802"/>
      <c r="C875" s="802"/>
      <c r="D875" s="802"/>
      <c r="E875" s="802"/>
    </row>
    <row r="876" spans="1:5">
      <c r="A876" s="802"/>
      <c r="B876" s="802"/>
      <c r="C876" s="802"/>
      <c r="D876" s="802"/>
      <c r="E876" s="802"/>
    </row>
    <row r="877" spans="1:5">
      <c r="A877" s="802"/>
      <c r="B877" s="802"/>
      <c r="E877" s="802"/>
    </row>
    <row r="878" spans="1:5">
      <c r="A878" s="802"/>
      <c r="B878" s="802"/>
      <c r="E878" s="802"/>
    </row>
    <row r="879" spans="1:5">
      <c r="A879" s="802"/>
      <c r="B879" s="802"/>
      <c r="E879" s="802"/>
    </row>
    <row r="880" spans="1:5">
      <c r="A880" s="802"/>
      <c r="B880" s="802"/>
      <c r="E880" s="802"/>
    </row>
    <row r="881" spans="1:5">
      <c r="A881" s="802"/>
      <c r="B881" s="802"/>
      <c r="E881" s="802"/>
    </row>
    <row r="882" spans="1:5">
      <c r="A882" s="802"/>
      <c r="B882" s="802"/>
      <c r="E882" s="802"/>
    </row>
    <row r="883" spans="1:5">
      <c r="A883" s="802"/>
      <c r="B883" s="802"/>
      <c r="E883" s="802"/>
    </row>
    <row r="884" spans="1:5">
      <c r="A884" s="802"/>
      <c r="B884" s="802"/>
      <c r="E884" s="802"/>
    </row>
    <row r="885" spans="1:5">
      <c r="A885" s="802"/>
      <c r="B885" s="802"/>
      <c r="E885" s="802"/>
    </row>
    <row r="886" spans="1:5">
      <c r="A886" s="802"/>
      <c r="B886" s="802"/>
      <c r="E886" s="802"/>
    </row>
    <row r="887" spans="1:5">
      <c r="A887" s="802"/>
      <c r="B887" s="802"/>
      <c r="E887" s="802"/>
    </row>
    <row r="888" spans="1:5">
      <c r="A888" s="802"/>
      <c r="B888" s="802"/>
      <c r="E888" s="802"/>
    </row>
    <row r="889" spans="1:5">
      <c r="A889" s="802"/>
      <c r="B889" s="802"/>
      <c r="E889" s="802"/>
    </row>
    <row r="890" spans="1:5">
      <c r="A890" s="802"/>
      <c r="B890" s="802"/>
      <c r="E890" s="802"/>
    </row>
    <row r="891" spans="1:5">
      <c r="A891" s="802"/>
      <c r="B891" s="802"/>
      <c r="E891" s="802"/>
    </row>
    <row r="892" spans="1:5">
      <c r="A892" s="802"/>
      <c r="B892" s="802"/>
      <c r="E892" s="802"/>
    </row>
    <row r="893" spans="1:5">
      <c r="A893" s="802"/>
      <c r="B893" s="802"/>
      <c r="E893" s="802"/>
    </row>
    <row r="894" spans="1:5">
      <c r="A894" s="802"/>
      <c r="B894" s="802"/>
    </row>
  </sheetData>
  <protectedRanges>
    <protectedRange sqref="C57:C68" name="Range1_8"/>
    <protectedRange sqref="B91:C102" name="Range1_9"/>
  </protectedRanges>
  <mergeCells count="25">
    <mergeCell ref="A2:E2"/>
    <mergeCell ref="A19:E19"/>
    <mergeCell ref="A34:E34"/>
    <mergeCell ref="A36:E36"/>
    <mergeCell ref="A55:A56"/>
    <mergeCell ref="B55:B56"/>
    <mergeCell ref="C55:D55"/>
    <mergeCell ref="A69:E69"/>
    <mergeCell ref="A71:E71"/>
    <mergeCell ref="A87:E87"/>
    <mergeCell ref="A89:A90"/>
    <mergeCell ref="B89:C89"/>
    <mergeCell ref="D89:E89"/>
    <mergeCell ref="F150:F151"/>
    <mergeCell ref="A157:E157"/>
    <mergeCell ref="A205:E205"/>
    <mergeCell ref="A103:E103"/>
    <mergeCell ref="A105:E105"/>
    <mergeCell ref="A138:E138"/>
    <mergeCell ref="A149:C149"/>
    <mergeCell ref="A150:A151"/>
    <mergeCell ref="B150:B151"/>
    <mergeCell ref="C150:C151"/>
    <mergeCell ref="D150:D151"/>
    <mergeCell ref="E150:E151"/>
  </mergeCells>
  <pageMargins left="0.7" right="0.7" top="0.75" bottom="0.56999999999999995" header="0.3" footer="0.3"/>
  <pageSetup paperSize="9" scale="69" orientation="portrait" r:id="rId1"/>
  <headerFooter>
    <oddFooter>&amp;C&amp;P</oddFooter>
  </headerFooter>
  <rowBreaks count="4" manualBreakCount="4">
    <brk id="34" max="5" man="1"/>
    <brk id="86" max="5" man="1"/>
    <brk id="129" max="5" man="1"/>
    <brk id="170"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26"/>
  <sheetViews>
    <sheetView view="pageBreakPreview" zoomScaleSheetLayoutView="100" workbookViewId="0">
      <selection activeCell="G7" sqref="G7"/>
    </sheetView>
  </sheetViews>
  <sheetFormatPr defaultRowHeight="15"/>
  <cols>
    <col min="1" max="1" width="49.85546875" style="839" customWidth="1"/>
    <col min="2" max="5" width="11.7109375" style="814" customWidth="1"/>
    <col min="6" max="6" width="12" style="815" customWidth="1"/>
    <col min="7" max="7" width="10" style="816" bestFit="1" customWidth="1"/>
    <col min="8" max="8" width="9.140625" style="816"/>
    <col min="9" max="9" width="14.7109375" style="816" customWidth="1"/>
    <col min="10" max="11" width="9.140625" style="816"/>
    <col min="12" max="12" width="10" style="816" bestFit="1" customWidth="1"/>
    <col min="13" max="256" width="9.140625" style="816"/>
    <col min="257" max="257" width="49.85546875" style="816" customWidth="1"/>
    <col min="258" max="261" width="11.7109375" style="816" customWidth="1"/>
    <col min="262" max="262" width="12" style="816" customWidth="1"/>
    <col min="263" max="263" width="10" style="816" bestFit="1" customWidth="1"/>
    <col min="264" max="264" width="9.140625" style="816"/>
    <col min="265" max="265" width="14.7109375" style="816" customWidth="1"/>
    <col min="266" max="267" width="9.140625" style="816"/>
    <col min="268" max="268" width="10" style="816" bestFit="1" customWidth="1"/>
    <col min="269" max="512" width="9.140625" style="816"/>
    <col min="513" max="513" width="49.85546875" style="816" customWidth="1"/>
    <col min="514" max="517" width="11.7109375" style="816" customWidth="1"/>
    <col min="518" max="518" width="12" style="816" customWidth="1"/>
    <col min="519" max="519" width="10" style="816" bestFit="1" customWidth="1"/>
    <col min="520" max="520" width="9.140625" style="816"/>
    <col min="521" max="521" width="14.7109375" style="816" customWidth="1"/>
    <col min="522" max="523" width="9.140625" style="816"/>
    <col min="524" max="524" width="10" style="816" bestFit="1" customWidth="1"/>
    <col min="525" max="768" width="9.140625" style="816"/>
    <col min="769" max="769" width="49.85546875" style="816" customWidth="1"/>
    <col min="770" max="773" width="11.7109375" style="816" customWidth="1"/>
    <col min="774" max="774" width="12" style="816" customWidth="1"/>
    <col min="775" max="775" width="10" style="816" bestFit="1" customWidth="1"/>
    <col min="776" max="776" width="9.140625" style="816"/>
    <col min="777" max="777" width="14.7109375" style="816" customWidth="1"/>
    <col min="778" max="779" width="9.140625" style="816"/>
    <col min="780" max="780" width="10" style="816" bestFit="1" customWidth="1"/>
    <col min="781" max="1024" width="9.140625" style="816"/>
    <col min="1025" max="1025" width="49.85546875" style="816" customWidth="1"/>
    <col min="1026" max="1029" width="11.7109375" style="816" customWidth="1"/>
    <col min="1030" max="1030" width="12" style="816" customWidth="1"/>
    <col min="1031" max="1031" width="10" style="816" bestFit="1" customWidth="1"/>
    <col min="1032" max="1032" width="9.140625" style="816"/>
    <col min="1033" max="1033" width="14.7109375" style="816" customWidth="1"/>
    <col min="1034" max="1035" width="9.140625" style="816"/>
    <col min="1036" max="1036" width="10" style="816" bestFit="1" customWidth="1"/>
    <col min="1037" max="1280" width="9.140625" style="816"/>
    <col min="1281" max="1281" width="49.85546875" style="816" customWidth="1"/>
    <col min="1282" max="1285" width="11.7109375" style="816" customWidth="1"/>
    <col min="1286" max="1286" width="12" style="816" customWidth="1"/>
    <col min="1287" max="1287" width="10" style="816" bestFit="1" customWidth="1"/>
    <col min="1288" max="1288" width="9.140625" style="816"/>
    <col min="1289" max="1289" width="14.7109375" style="816" customWidth="1"/>
    <col min="1290" max="1291" width="9.140625" style="816"/>
    <col min="1292" max="1292" width="10" style="816" bestFit="1" customWidth="1"/>
    <col min="1293" max="1536" width="9.140625" style="816"/>
    <col min="1537" max="1537" width="49.85546875" style="816" customWidth="1"/>
    <col min="1538" max="1541" width="11.7109375" style="816" customWidth="1"/>
    <col min="1542" max="1542" width="12" style="816" customWidth="1"/>
    <col min="1543" max="1543" width="10" style="816" bestFit="1" customWidth="1"/>
    <col min="1544" max="1544" width="9.140625" style="816"/>
    <col min="1545" max="1545" width="14.7109375" style="816" customWidth="1"/>
    <col min="1546" max="1547" width="9.140625" style="816"/>
    <col min="1548" max="1548" width="10" style="816" bestFit="1" customWidth="1"/>
    <col min="1549" max="1792" width="9.140625" style="816"/>
    <col min="1793" max="1793" width="49.85546875" style="816" customWidth="1"/>
    <col min="1794" max="1797" width="11.7109375" style="816" customWidth="1"/>
    <col min="1798" max="1798" width="12" style="816" customWidth="1"/>
    <col min="1799" max="1799" width="10" style="816" bestFit="1" customWidth="1"/>
    <col min="1800" max="1800" width="9.140625" style="816"/>
    <col min="1801" max="1801" width="14.7109375" style="816" customWidth="1"/>
    <col min="1802" max="1803" width="9.140625" style="816"/>
    <col min="1804" max="1804" width="10" style="816" bestFit="1" customWidth="1"/>
    <col min="1805" max="2048" width="9.140625" style="816"/>
    <col min="2049" max="2049" width="49.85546875" style="816" customWidth="1"/>
    <col min="2050" max="2053" width="11.7109375" style="816" customWidth="1"/>
    <col min="2054" max="2054" width="12" style="816" customWidth="1"/>
    <col min="2055" max="2055" width="10" style="816" bestFit="1" customWidth="1"/>
    <col min="2056" max="2056" width="9.140625" style="816"/>
    <col min="2057" max="2057" width="14.7109375" style="816" customWidth="1"/>
    <col min="2058" max="2059" width="9.140625" style="816"/>
    <col min="2060" max="2060" width="10" style="816" bestFit="1" customWidth="1"/>
    <col min="2061" max="2304" width="9.140625" style="816"/>
    <col min="2305" max="2305" width="49.85546875" style="816" customWidth="1"/>
    <col min="2306" max="2309" width="11.7109375" style="816" customWidth="1"/>
    <col min="2310" max="2310" width="12" style="816" customWidth="1"/>
    <col min="2311" max="2311" width="10" style="816" bestFit="1" customWidth="1"/>
    <col min="2312" max="2312" width="9.140625" style="816"/>
    <col min="2313" max="2313" width="14.7109375" style="816" customWidth="1"/>
    <col min="2314" max="2315" width="9.140625" style="816"/>
    <col min="2316" max="2316" width="10" style="816" bestFit="1" customWidth="1"/>
    <col min="2317" max="2560" width="9.140625" style="816"/>
    <col min="2561" max="2561" width="49.85546875" style="816" customWidth="1"/>
    <col min="2562" max="2565" width="11.7109375" style="816" customWidth="1"/>
    <col min="2566" max="2566" width="12" style="816" customWidth="1"/>
    <col min="2567" max="2567" width="10" style="816" bestFit="1" customWidth="1"/>
    <col min="2568" max="2568" width="9.140625" style="816"/>
    <col min="2569" max="2569" width="14.7109375" style="816" customWidth="1"/>
    <col min="2570" max="2571" width="9.140625" style="816"/>
    <col min="2572" max="2572" width="10" style="816" bestFit="1" customWidth="1"/>
    <col min="2573" max="2816" width="9.140625" style="816"/>
    <col min="2817" max="2817" width="49.85546875" style="816" customWidth="1"/>
    <col min="2818" max="2821" width="11.7109375" style="816" customWidth="1"/>
    <col min="2822" max="2822" width="12" style="816" customWidth="1"/>
    <col min="2823" max="2823" width="10" style="816" bestFit="1" customWidth="1"/>
    <col min="2824" max="2824" width="9.140625" style="816"/>
    <col min="2825" max="2825" width="14.7109375" style="816" customWidth="1"/>
    <col min="2826" max="2827" width="9.140625" style="816"/>
    <col min="2828" max="2828" width="10" style="816" bestFit="1" customWidth="1"/>
    <col min="2829" max="3072" width="9.140625" style="816"/>
    <col min="3073" max="3073" width="49.85546875" style="816" customWidth="1"/>
    <col min="3074" max="3077" width="11.7109375" style="816" customWidth="1"/>
    <col min="3078" max="3078" width="12" style="816" customWidth="1"/>
    <col min="3079" max="3079" width="10" style="816" bestFit="1" customWidth="1"/>
    <col min="3080" max="3080" width="9.140625" style="816"/>
    <col min="3081" max="3081" width="14.7109375" style="816" customWidth="1"/>
    <col min="3082" max="3083" width="9.140625" style="816"/>
    <col min="3084" max="3084" width="10" style="816" bestFit="1" customWidth="1"/>
    <col min="3085" max="3328" width="9.140625" style="816"/>
    <col min="3329" max="3329" width="49.85546875" style="816" customWidth="1"/>
    <col min="3330" max="3333" width="11.7109375" style="816" customWidth="1"/>
    <col min="3334" max="3334" width="12" style="816" customWidth="1"/>
    <col min="3335" max="3335" width="10" style="816" bestFit="1" customWidth="1"/>
    <col min="3336" max="3336" width="9.140625" style="816"/>
    <col min="3337" max="3337" width="14.7109375" style="816" customWidth="1"/>
    <col min="3338" max="3339" width="9.140625" style="816"/>
    <col min="3340" max="3340" width="10" style="816" bestFit="1" customWidth="1"/>
    <col min="3341" max="3584" width="9.140625" style="816"/>
    <col min="3585" max="3585" width="49.85546875" style="816" customWidth="1"/>
    <col min="3586" max="3589" width="11.7109375" style="816" customWidth="1"/>
    <col min="3590" max="3590" width="12" style="816" customWidth="1"/>
    <col min="3591" max="3591" width="10" style="816" bestFit="1" customWidth="1"/>
    <col min="3592" max="3592" width="9.140625" style="816"/>
    <col min="3593" max="3593" width="14.7109375" style="816" customWidth="1"/>
    <col min="3594" max="3595" width="9.140625" style="816"/>
    <col min="3596" max="3596" width="10" style="816" bestFit="1" customWidth="1"/>
    <col min="3597" max="3840" width="9.140625" style="816"/>
    <col min="3841" max="3841" width="49.85546875" style="816" customWidth="1"/>
    <col min="3842" max="3845" width="11.7109375" style="816" customWidth="1"/>
    <col min="3846" max="3846" width="12" style="816" customWidth="1"/>
    <col min="3847" max="3847" width="10" style="816" bestFit="1" customWidth="1"/>
    <col min="3848" max="3848" width="9.140625" style="816"/>
    <col min="3849" max="3849" width="14.7109375" style="816" customWidth="1"/>
    <col min="3850" max="3851" width="9.140625" style="816"/>
    <col min="3852" max="3852" width="10" style="816" bestFit="1" customWidth="1"/>
    <col min="3853" max="4096" width="9.140625" style="816"/>
    <col min="4097" max="4097" width="49.85546875" style="816" customWidth="1"/>
    <col min="4098" max="4101" width="11.7109375" style="816" customWidth="1"/>
    <col min="4102" max="4102" width="12" style="816" customWidth="1"/>
    <col min="4103" max="4103" width="10" style="816" bestFit="1" customWidth="1"/>
    <col min="4104" max="4104" width="9.140625" style="816"/>
    <col min="4105" max="4105" width="14.7109375" style="816" customWidth="1"/>
    <col min="4106" max="4107" width="9.140625" style="816"/>
    <col min="4108" max="4108" width="10" style="816" bestFit="1" customWidth="1"/>
    <col min="4109" max="4352" width="9.140625" style="816"/>
    <col min="4353" max="4353" width="49.85546875" style="816" customWidth="1"/>
    <col min="4354" max="4357" width="11.7109375" style="816" customWidth="1"/>
    <col min="4358" max="4358" width="12" style="816" customWidth="1"/>
    <col min="4359" max="4359" width="10" style="816" bestFit="1" customWidth="1"/>
    <col min="4360" max="4360" width="9.140625" style="816"/>
    <col min="4361" max="4361" width="14.7109375" style="816" customWidth="1"/>
    <col min="4362" max="4363" width="9.140625" style="816"/>
    <col min="4364" max="4364" width="10" style="816" bestFit="1" customWidth="1"/>
    <col min="4365" max="4608" width="9.140625" style="816"/>
    <col min="4609" max="4609" width="49.85546875" style="816" customWidth="1"/>
    <col min="4610" max="4613" width="11.7109375" style="816" customWidth="1"/>
    <col min="4614" max="4614" width="12" style="816" customWidth="1"/>
    <col min="4615" max="4615" width="10" style="816" bestFit="1" customWidth="1"/>
    <col min="4616" max="4616" width="9.140625" style="816"/>
    <col min="4617" max="4617" width="14.7109375" style="816" customWidth="1"/>
    <col min="4618" max="4619" width="9.140625" style="816"/>
    <col min="4620" max="4620" width="10" style="816" bestFit="1" customWidth="1"/>
    <col min="4621" max="4864" width="9.140625" style="816"/>
    <col min="4865" max="4865" width="49.85546875" style="816" customWidth="1"/>
    <col min="4866" max="4869" width="11.7109375" style="816" customWidth="1"/>
    <col min="4870" max="4870" width="12" style="816" customWidth="1"/>
    <col min="4871" max="4871" width="10" style="816" bestFit="1" customWidth="1"/>
    <col min="4872" max="4872" width="9.140625" style="816"/>
    <col min="4873" max="4873" width="14.7109375" style="816" customWidth="1"/>
    <col min="4874" max="4875" width="9.140625" style="816"/>
    <col min="4876" max="4876" width="10" style="816" bestFit="1" customWidth="1"/>
    <col min="4877" max="5120" width="9.140625" style="816"/>
    <col min="5121" max="5121" width="49.85546875" style="816" customWidth="1"/>
    <col min="5122" max="5125" width="11.7109375" style="816" customWidth="1"/>
    <col min="5126" max="5126" width="12" style="816" customWidth="1"/>
    <col min="5127" max="5127" width="10" style="816" bestFit="1" customWidth="1"/>
    <col min="5128" max="5128" width="9.140625" style="816"/>
    <col min="5129" max="5129" width="14.7109375" style="816" customWidth="1"/>
    <col min="5130" max="5131" width="9.140625" style="816"/>
    <col min="5132" max="5132" width="10" style="816" bestFit="1" customWidth="1"/>
    <col min="5133" max="5376" width="9.140625" style="816"/>
    <col min="5377" max="5377" width="49.85546875" style="816" customWidth="1"/>
    <col min="5378" max="5381" width="11.7109375" style="816" customWidth="1"/>
    <col min="5382" max="5382" width="12" style="816" customWidth="1"/>
    <col min="5383" max="5383" width="10" style="816" bestFit="1" customWidth="1"/>
    <col min="5384" max="5384" width="9.140625" style="816"/>
    <col min="5385" max="5385" width="14.7109375" style="816" customWidth="1"/>
    <col min="5386" max="5387" width="9.140625" style="816"/>
    <col min="5388" max="5388" width="10" style="816" bestFit="1" customWidth="1"/>
    <col min="5389" max="5632" width="9.140625" style="816"/>
    <col min="5633" max="5633" width="49.85546875" style="816" customWidth="1"/>
    <col min="5634" max="5637" width="11.7109375" style="816" customWidth="1"/>
    <col min="5638" max="5638" width="12" style="816" customWidth="1"/>
    <col min="5639" max="5639" width="10" style="816" bestFit="1" customWidth="1"/>
    <col min="5640" max="5640" width="9.140625" style="816"/>
    <col min="5641" max="5641" width="14.7109375" style="816" customWidth="1"/>
    <col min="5642" max="5643" width="9.140625" style="816"/>
    <col min="5644" max="5644" width="10" style="816" bestFit="1" customWidth="1"/>
    <col min="5645" max="5888" width="9.140625" style="816"/>
    <col min="5889" max="5889" width="49.85546875" style="816" customWidth="1"/>
    <col min="5890" max="5893" width="11.7109375" style="816" customWidth="1"/>
    <col min="5894" max="5894" width="12" style="816" customWidth="1"/>
    <col min="5895" max="5895" width="10" style="816" bestFit="1" customWidth="1"/>
    <col min="5896" max="5896" width="9.140625" style="816"/>
    <col min="5897" max="5897" width="14.7109375" style="816" customWidth="1"/>
    <col min="5898" max="5899" width="9.140625" style="816"/>
    <col min="5900" max="5900" width="10" style="816" bestFit="1" customWidth="1"/>
    <col min="5901" max="6144" width="9.140625" style="816"/>
    <col min="6145" max="6145" width="49.85546875" style="816" customWidth="1"/>
    <col min="6146" max="6149" width="11.7109375" style="816" customWidth="1"/>
    <col min="6150" max="6150" width="12" style="816" customWidth="1"/>
    <col min="6151" max="6151" width="10" style="816" bestFit="1" customWidth="1"/>
    <col min="6152" max="6152" width="9.140625" style="816"/>
    <col min="6153" max="6153" width="14.7109375" style="816" customWidth="1"/>
    <col min="6154" max="6155" width="9.140625" style="816"/>
    <col min="6156" max="6156" width="10" style="816" bestFit="1" customWidth="1"/>
    <col min="6157" max="6400" width="9.140625" style="816"/>
    <col min="6401" max="6401" width="49.85546875" style="816" customWidth="1"/>
    <col min="6402" max="6405" width="11.7109375" style="816" customWidth="1"/>
    <col min="6406" max="6406" width="12" style="816" customWidth="1"/>
    <col min="6407" max="6407" width="10" style="816" bestFit="1" customWidth="1"/>
    <col min="6408" max="6408" width="9.140625" style="816"/>
    <col min="6409" max="6409" width="14.7109375" style="816" customWidth="1"/>
    <col min="6410" max="6411" width="9.140625" style="816"/>
    <col min="6412" max="6412" width="10" style="816" bestFit="1" customWidth="1"/>
    <col min="6413" max="6656" width="9.140625" style="816"/>
    <col min="6657" max="6657" width="49.85546875" style="816" customWidth="1"/>
    <col min="6658" max="6661" width="11.7109375" style="816" customWidth="1"/>
    <col min="6662" max="6662" width="12" style="816" customWidth="1"/>
    <col min="6663" max="6663" width="10" style="816" bestFit="1" customWidth="1"/>
    <col min="6664" max="6664" width="9.140625" style="816"/>
    <col min="6665" max="6665" width="14.7109375" style="816" customWidth="1"/>
    <col min="6666" max="6667" width="9.140625" style="816"/>
    <col min="6668" max="6668" width="10" style="816" bestFit="1" customWidth="1"/>
    <col min="6669" max="6912" width="9.140625" style="816"/>
    <col min="6913" max="6913" width="49.85546875" style="816" customWidth="1"/>
    <col min="6914" max="6917" width="11.7109375" style="816" customWidth="1"/>
    <col min="6918" max="6918" width="12" style="816" customWidth="1"/>
    <col min="6919" max="6919" width="10" style="816" bestFit="1" customWidth="1"/>
    <col min="6920" max="6920" width="9.140625" style="816"/>
    <col min="6921" max="6921" width="14.7109375" style="816" customWidth="1"/>
    <col min="6922" max="6923" width="9.140625" style="816"/>
    <col min="6924" max="6924" width="10" style="816" bestFit="1" customWidth="1"/>
    <col min="6925" max="7168" width="9.140625" style="816"/>
    <col min="7169" max="7169" width="49.85546875" style="816" customWidth="1"/>
    <col min="7170" max="7173" width="11.7109375" style="816" customWidth="1"/>
    <col min="7174" max="7174" width="12" style="816" customWidth="1"/>
    <col min="7175" max="7175" width="10" style="816" bestFit="1" customWidth="1"/>
    <col min="7176" max="7176" width="9.140625" style="816"/>
    <col min="7177" max="7177" width="14.7109375" style="816" customWidth="1"/>
    <col min="7178" max="7179" width="9.140625" style="816"/>
    <col min="7180" max="7180" width="10" style="816" bestFit="1" customWidth="1"/>
    <col min="7181" max="7424" width="9.140625" style="816"/>
    <col min="7425" max="7425" width="49.85546875" style="816" customWidth="1"/>
    <col min="7426" max="7429" width="11.7109375" style="816" customWidth="1"/>
    <col min="7430" max="7430" width="12" style="816" customWidth="1"/>
    <col min="7431" max="7431" width="10" style="816" bestFit="1" customWidth="1"/>
    <col min="7432" max="7432" width="9.140625" style="816"/>
    <col min="7433" max="7433" width="14.7109375" style="816" customWidth="1"/>
    <col min="7434" max="7435" width="9.140625" style="816"/>
    <col min="7436" max="7436" width="10" style="816" bestFit="1" customWidth="1"/>
    <col min="7437" max="7680" width="9.140625" style="816"/>
    <col min="7681" max="7681" width="49.85546875" style="816" customWidth="1"/>
    <col min="7682" max="7685" width="11.7109375" style="816" customWidth="1"/>
    <col min="7686" max="7686" width="12" style="816" customWidth="1"/>
    <col min="7687" max="7687" width="10" style="816" bestFit="1" customWidth="1"/>
    <col min="7688" max="7688" width="9.140625" style="816"/>
    <col min="7689" max="7689" width="14.7109375" style="816" customWidth="1"/>
    <col min="7690" max="7691" width="9.140625" style="816"/>
    <col min="7692" max="7692" width="10" style="816" bestFit="1" customWidth="1"/>
    <col min="7693" max="7936" width="9.140625" style="816"/>
    <col min="7937" max="7937" width="49.85546875" style="816" customWidth="1"/>
    <col min="7938" max="7941" width="11.7109375" style="816" customWidth="1"/>
    <col min="7942" max="7942" width="12" style="816" customWidth="1"/>
    <col min="7943" max="7943" width="10" style="816" bestFit="1" customWidth="1"/>
    <col min="7944" max="7944" width="9.140625" style="816"/>
    <col min="7945" max="7945" width="14.7109375" style="816" customWidth="1"/>
    <col min="7946" max="7947" width="9.140625" style="816"/>
    <col min="7948" max="7948" width="10" style="816" bestFit="1" customWidth="1"/>
    <col min="7949" max="8192" width="9.140625" style="816"/>
    <col min="8193" max="8193" width="49.85546875" style="816" customWidth="1"/>
    <col min="8194" max="8197" width="11.7109375" style="816" customWidth="1"/>
    <col min="8198" max="8198" width="12" style="816" customWidth="1"/>
    <col min="8199" max="8199" width="10" style="816" bestFit="1" customWidth="1"/>
    <col min="8200" max="8200" width="9.140625" style="816"/>
    <col min="8201" max="8201" width="14.7109375" style="816" customWidth="1"/>
    <col min="8202" max="8203" width="9.140625" style="816"/>
    <col min="8204" max="8204" width="10" style="816" bestFit="1" customWidth="1"/>
    <col min="8205" max="8448" width="9.140625" style="816"/>
    <col min="8449" max="8449" width="49.85546875" style="816" customWidth="1"/>
    <col min="8450" max="8453" width="11.7109375" style="816" customWidth="1"/>
    <col min="8454" max="8454" width="12" style="816" customWidth="1"/>
    <col min="8455" max="8455" width="10" style="816" bestFit="1" customWidth="1"/>
    <col min="8456" max="8456" width="9.140625" style="816"/>
    <col min="8457" max="8457" width="14.7109375" style="816" customWidth="1"/>
    <col min="8458" max="8459" width="9.140625" style="816"/>
    <col min="8460" max="8460" width="10" style="816" bestFit="1" customWidth="1"/>
    <col min="8461" max="8704" width="9.140625" style="816"/>
    <col min="8705" max="8705" width="49.85546875" style="816" customWidth="1"/>
    <col min="8706" max="8709" width="11.7109375" style="816" customWidth="1"/>
    <col min="8710" max="8710" width="12" style="816" customWidth="1"/>
    <col min="8711" max="8711" width="10" style="816" bestFit="1" customWidth="1"/>
    <col min="8712" max="8712" width="9.140625" style="816"/>
    <col min="8713" max="8713" width="14.7109375" style="816" customWidth="1"/>
    <col min="8714" max="8715" width="9.140625" style="816"/>
    <col min="8716" max="8716" width="10" style="816" bestFit="1" customWidth="1"/>
    <col min="8717" max="8960" width="9.140625" style="816"/>
    <col min="8961" max="8961" width="49.85546875" style="816" customWidth="1"/>
    <col min="8962" max="8965" width="11.7109375" style="816" customWidth="1"/>
    <col min="8966" max="8966" width="12" style="816" customWidth="1"/>
    <col min="8967" max="8967" width="10" style="816" bestFit="1" customWidth="1"/>
    <col min="8968" max="8968" width="9.140625" style="816"/>
    <col min="8969" max="8969" width="14.7109375" style="816" customWidth="1"/>
    <col min="8970" max="8971" width="9.140625" style="816"/>
    <col min="8972" max="8972" width="10" style="816" bestFit="1" customWidth="1"/>
    <col min="8973" max="9216" width="9.140625" style="816"/>
    <col min="9217" max="9217" width="49.85546875" style="816" customWidth="1"/>
    <col min="9218" max="9221" width="11.7109375" style="816" customWidth="1"/>
    <col min="9222" max="9222" width="12" style="816" customWidth="1"/>
    <col min="9223" max="9223" width="10" style="816" bestFit="1" customWidth="1"/>
    <col min="9224" max="9224" width="9.140625" style="816"/>
    <col min="9225" max="9225" width="14.7109375" style="816" customWidth="1"/>
    <col min="9226" max="9227" width="9.140625" style="816"/>
    <col min="9228" max="9228" width="10" style="816" bestFit="1" customWidth="1"/>
    <col min="9229" max="9472" width="9.140625" style="816"/>
    <col min="9473" max="9473" width="49.85546875" style="816" customWidth="1"/>
    <col min="9474" max="9477" width="11.7109375" style="816" customWidth="1"/>
    <col min="9478" max="9478" width="12" style="816" customWidth="1"/>
    <col min="9479" max="9479" width="10" style="816" bestFit="1" customWidth="1"/>
    <col min="9480" max="9480" width="9.140625" style="816"/>
    <col min="9481" max="9481" width="14.7109375" style="816" customWidth="1"/>
    <col min="9482" max="9483" width="9.140625" style="816"/>
    <col min="9484" max="9484" width="10" style="816" bestFit="1" customWidth="1"/>
    <col min="9485" max="9728" width="9.140625" style="816"/>
    <col min="9729" max="9729" width="49.85546875" style="816" customWidth="1"/>
    <col min="9730" max="9733" width="11.7109375" style="816" customWidth="1"/>
    <col min="9734" max="9734" width="12" style="816" customWidth="1"/>
    <col min="9735" max="9735" width="10" style="816" bestFit="1" customWidth="1"/>
    <col min="9736" max="9736" width="9.140625" style="816"/>
    <col min="9737" max="9737" width="14.7109375" style="816" customWidth="1"/>
    <col min="9738" max="9739" width="9.140625" style="816"/>
    <col min="9740" max="9740" width="10" style="816" bestFit="1" customWidth="1"/>
    <col min="9741" max="9984" width="9.140625" style="816"/>
    <col min="9985" max="9985" width="49.85546875" style="816" customWidth="1"/>
    <col min="9986" max="9989" width="11.7109375" style="816" customWidth="1"/>
    <col min="9990" max="9990" width="12" style="816" customWidth="1"/>
    <col min="9991" max="9991" width="10" style="816" bestFit="1" customWidth="1"/>
    <col min="9992" max="9992" width="9.140625" style="816"/>
    <col min="9993" max="9993" width="14.7109375" style="816" customWidth="1"/>
    <col min="9994" max="9995" width="9.140625" style="816"/>
    <col min="9996" max="9996" width="10" style="816" bestFit="1" customWidth="1"/>
    <col min="9997" max="10240" width="9.140625" style="816"/>
    <col min="10241" max="10241" width="49.85546875" style="816" customWidth="1"/>
    <col min="10242" max="10245" width="11.7109375" style="816" customWidth="1"/>
    <col min="10246" max="10246" width="12" style="816" customWidth="1"/>
    <col min="10247" max="10247" width="10" style="816" bestFit="1" customWidth="1"/>
    <col min="10248" max="10248" width="9.140625" style="816"/>
    <col min="10249" max="10249" width="14.7109375" style="816" customWidth="1"/>
    <col min="10250" max="10251" width="9.140625" style="816"/>
    <col min="10252" max="10252" width="10" style="816" bestFit="1" customWidth="1"/>
    <col min="10253" max="10496" width="9.140625" style="816"/>
    <col min="10497" max="10497" width="49.85546875" style="816" customWidth="1"/>
    <col min="10498" max="10501" width="11.7109375" style="816" customWidth="1"/>
    <col min="10502" max="10502" width="12" style="816" customWidth="1"/>
    <col min="10503" max="10503" width="10" style="816" bestFit="1" customWidth="1"/>
    <col min="10504" max="10504" width="9.140625" style="816"/>
    <col min="10505" max="10505" width="14.7109375" style="816" customWidth="1"/>
    <col min="10506" max="10507" width="9.140625" style="816"/>
    <col min="10508" max="10508" width="10" style="816" bestFit="1" customWidth="1"/>
    <col min="10509" max="10752" width="9.140625" style="816"/>
    <col min="10753" max="10753" width="49.85546875" style="816" customWidth="1"/>
    <col min="10754" max="10757" width="11.7109375" style="816" customWidth="1"/>
    <col min="10758" max="10758" width="12" style="816" customWidth="1"/>
    <col min="10759" max="10759" width="10" style="816" bestFit="1" customWidth="1"/>
    <col min="10760" max="10760" width="9.140625" style="816"/>
    <col min="10761" max="10761" width="14.7109375" style="816" customWidth="1"/>
    <col min="10762" max="10763" width="9.140625" style="816"/>
    <col min="10764" max="10764" width="10" style="816" bestFit="1" customWidth="1"/>
    <col min="10765" max="11008" width="9.140625" style="816"/>
    <col min="11009" max="11009" width="49.85546875" style="816" customWidth="1"/>
    <col min="11010" max="11013" width="11.7109375" style="816" customWidth="1"/>
    <col min="11014" max="11014" width="12" style="816" customWidth="1"/>
    <col min="11015" max="11015" width="10" style="816" bestFit="1" customWidth="1"/>
    <col min="11016" max="11016" width="9.140625" style="816"/>
    <col min="11017" max="11017" width="14.7109375" style="816" customWidth="1"/>
    <col min="11018" max="11019" width="9.140625" style="816"/>
    <col min="11020" max="11020" width="10" style="816" bestFit="1" customWidth="1"/>
    <col min="11021" max="11264" width="9.140625" style="816"/>
    <col min="11265" max="11265" width="49.85546875" style="816" customWidth="1"/>
    <col min="11266" max="11269" width="11.7109375" style="816" customWidth="1"/>
    <col min="11270" max="11270" width="12" style="816" customWidth="1"/>
    <col min="11271" max="11271" width="10" style="816" bestFit="1" customWidth="1"/>
    <col min="11272" max="11272" width="9.140625" style="816"/>
    <col min="11273" max="11273" width="14.7109375" style="816" customWidth="1"/>
    <col min="11274" max="11275" width="9.140625" style="816"/>
    <col min="11276" max="11276" width="10" style="816" bestFit="1" customWidth="1"/>
    <col min="11277" max="11520" width="9.140625" style="816"/>
    <col min="11521" max="11521" width="49.85546875" style="816" customWidth="1"/>
    <col min="11522" max="11525" width="11.7109375" style="816" customWidth="1"/>
    <col min="11526" max="11526" width="12" style="816" customWidth="1"/>
    <col min="11527" max="11527" width="10" style="816" bestFit="1" customWidth="1"/>
    <col min="11528" max="11528" width="9.140625" style="816"/>
    <col min="11529" max="11529" width="14.7109375" style="816" customWidth="1"/>
    <col min="11530" max="11531" width="9.140625" style="816"/>
    <col min="11532" max="11532" width="10" style="816" bestFit="1" customWidth="1"/>
    <col min="11533" max="11776" width="9.140625" style="816"/>
    <col min="11777" max="11777" width="49.85546875" style="816" customWidth="1"/>
    <col min="11778" max="11781" width="11.7109375" style="816" customWidth="1"/>
    <col min="11782" max="11782" width="12" style="816" customWidth="1"/>
    <col min="11783" max="11783" width="10" style="816" bestFit="1" customWidth="1"/>
    <col min="11784" max="11784" width="9.140625" style="816"/>
    <col min="11785" max="11785" width="14.7109375" style="816" customWidth="1"/>
    <col min="11786" max="11787" width="9.140625" style="816"/>
    <col min="11788" max="11788" width="10" style="816" bestFit="1" customWidth="1"/>
    <col min="11789" max="12032" width="9.140625" style="816"/>
    <col min="12033" max="12033" width="49.85546875" style="816" customWidth="1"/>
    <col min="12034" max="12037" width="11.7109375" style="816" customWidth="1"/>
    <col min="12038" max="12038" width="12" style="816" customWidth="1"/>
    <col min="12039" max="12039" width="10" style="816" bestFit="1" customWidth="1"/>
    <col min="12040" max="12040" width="9.140625" style="816"/>
    <col min="12041" max="12041" width="14.7109375" style="816" customWidth="1"/>
    <col min="12042" max="12043" width="9.140625" style="816"/>
    <col min="12044" max="12044" width="10" style="816" bestFit="1" customWidth="1"/>
    <col min="12045" max="12288" width="9.140625" style="816"/>
    <col min="12289" max="12289" width="49.85546875" style="816" customWidth="1"/>
    <col min="12290" max="12293" width="11.7109375" style="816" customWidth="1"/>
    <col min="12294" max="12294" width="12" style="816" customWidth="1"/>
    <col min="12295" max="12295" width="10" style="816" bestFit="1" customWidth="1"/>
    <col min="12296" max="12296" width="9.140625" style="816"/>
    <col min="12297" max="12297" width="14.7109375" style="816" customWidth="1"/>
    <col min="12298" max="12299" width="9.140625" style="816"/>
    <col min="12300" max="12300" width="10" style="816" bestFit="1" customWidth="1"/>
    <col min="12301" max="12544" width="9.140625" style="816"/>
    <col min="12545" max="12545" width="49.85546875" style="816" customWidth="1"/>
    <col min="12546" max="12549" width="11.7109375" style="816" customWidth="1"/>
    <col min="12550" max="12550" width="12" style="816" customWidth="1"/>
    <col min="12551" max="12551" width="10" style="816" bestFit="1" customWidth="1"/>
    <col min="12552" max="12552" width="9.140625" style="816"/>
    <col min="12553" max="12553" width="14.7109375" style="816" customWidth="1"/>
    <col min="12554" max="12555" width="9.140625" style="816"/>
    <col min="12556" max="12556" width="10" style="816" bestFit="1" customWidth="1"/>
    <col min="12557" max="12800" width="9.140625" style="816"/>
    <col min="12801" max="12801" width="49.85546875" style="816" customWidth="1"/>
    <col min="12802" max="12805" width="11.7109375" style="816" customWidth="1"/>
    <col min="12806" max="12806" width="12" style="816" customWidth="1"/>
    <col min="12807" max="12807" width="10" style="816" bestFit="1" customWidth="1"/>
    <col min="12808" max="12808" width="9.140625" style="816"/>
    <col min="12809" max="12809" width="14.7109375" style="816" customWidth="1"/>
    <col min="12810" max="12811" width="9.140625" style="816"/>
    <col min="12812" max="12812" width="10" style="816" bestFit="1" customWidth="1"/>
    <col min="12813" max="13056" width="9.140625" style="816"/>
    <col min="13057" max="13057" width="49.85546875" style="816" customWidth="1"/>
    <col min="13058" max="13061" width="11.7109375" style="816" customWidth="1"/>
    <col min="13062" max="13062" width="12" style="816" customWidth="1"/>
    <col min="13063" max="13063" width="10" style="816" bestFit="1" customWidth="1"/>
    <col min="13064" max="13064" width="9.140625" style="816"/>
    <col min="13065" max="13065" width="14.7109375" style="816" customWidth="1"/>
    <col min="13066" max="13067" width="9.140625" style="816"/>
    <col min="13068" max="13068" width="10" style="816" bestFit="1" customWidth="1"/>
    <col min="13069" max="13312" width="9.140625" style="816"/>
    <col min="13313" max="13313" width="49.85546875" style="816" customWidth="1"/>
    <col min="13314" max="13317" width="11.7109375" style="816" customWidth="1"/>
    <col min="13318" max="13318" width="12" style="816" customWidth="1"/>
    <col min="13319" max="13319" width="10" style="816" bestFit="1" customWidth="1"/>
    <col min="13320" max="13320" width="9.140625" style="816"/>
    <col min="13321" max="13321" width="14.7109375" style="816" customWidth="1"/>
    <col min="13322" max="13323" width="9.140625" style="816"/>
    <col min="13324" max="13324" width="10" style="816" bestFit="1" customWidth="1"/>
    <col min="13325" max="13568" width="9.140625" style="816"/>
    <col min="13569" max="13569" width="49.85546875" style="816" customWidth="1"/>
    <col min="13570" max="13573" width="11.7109375" style="816" customWidth="1"/>
    <col min="13574" max="13574" width="12" style="816" customWidth="1"/>
    <col min="13575" max="13575" width="10" style="816" bestFit="1" customWidth="1"/>
    <col min="13576" max="13576" width="9.140625" style="816"/>
    <col min="13577" max="13577" width="14.7109375" style="816" customWidth="1"/>
    <col min="13578" max="13579" width="9.140625" style="816"/>
    <col min="13580" max="13580" width="10" style="816" bestFit="1" customWidth="1"/>
    <col min="13581" max="13824" width="9.140625" style="816"/>
    <col min="13825" max="13825" width="49.85546875" style="816" customWidth="1"/>
    <col min="13826" max="13829" width="11.7109375" style="816" customWidth="1"/>
    <col min="13830" max="13830" width="12" style="816" customWidth="1"/>
    <col min="13831" max="13831" width="10" style="816" bestFit="1" customWidth="1"/>
    <col min="13832" max="13832" width="9.140625" style="816"/>
    <col min="13833" max="13833" width="14.7109375" style="816" customWidth="1"/>
    <col min="13834" max="13835" width="9.140625" style="816"/>
    <col min="13836" max="13836" width="10" style="816" bestFit="1" customWidth="1"/>
    <col min="13837" max="14080" width="9.140625" style="816"/>
    <col min="14081" max="14081" width="49.85546875" style="816" customWidth="1"/>
    <col min="14082" max="14085" width="11.7109375" style="816" customWidth="1"/>
    <col min="14086" max="14086" width="12" style="816" customWidth="1"/>
    <col min="14087" max="14087" width="10" style="816" bestFit="1" customWidth="1"/>
    <col min="14088" max="14088" width="9.140625" style="816"/>
    <col min="14089" max="14089" width="14.7109375" style="816" customWidth="1"/>
    <col min="14090" max="14091" width="9.140625" style="816"/>
    <col min="14092" max="14092" width="10" style="816" bestFit="1" customWidth="1"/>
    <col min="14093" max="14336" width="9.140625" style="816"/>
    <col min="14337" max="14337" width="49.85546875" style="816" customWidth="1"/>
    <col min="14338" max="14341" width="11.7109375" style="816" customWidth="1"/>
    <col min="14342" max="14342" width="12" style="816" customWidth="1"/>
    <col min="14343" max="14343" width="10" style="816" bestFit="1" customWidth="1"/>
    <col min="14344" max="14344" width="9.140625" style="816"/>
    <col min="14345" max="14345" width="14.7109375" style="816" customWidth="1"/>
    <col min="14346" max="14347" width="9.140625" style="816"/>
    <col min="14348" max="14348" width="10" style="816" bestFit="1" customWidth="1"/>
    <col min="14349" max="14592" width="9.140625" style="816"/>
    <col min="14593" max="14593" width="49.85546875" style="816" customWidth="1"/>
    <col min="14594" max="14597" width="11.7109375" style="816" customWidth="1"/>
    <col min="14598" max="14598" width="12" style="816" customWidth="1"/>
    <col min="14599" max="14599" width="10" style="816" bestFit="1" customWidth="1"/>
    <col min="14600" max="14600" width="9.140625" style="816"/>
    <col min="14601" max="14601" width="14.7109375" style="816" customWidth="1"/>
    <col min="14602" max="14603" width="9.140625" style="816"/>
    <col min="14604" max="14604" width="10" style="816" bestFit="1" customWidth="1"/>
    <col min="14605" max="14848" width="9.140625" style="816"/>
    <col min="14849" max="14849" width="49.85546875" style="816" customWidth="1"/>
    <col min="14850" max="14853" width="11.7109375" style="816" customWidth="1"/>
    <col min="14854" max="14854" width="12" style="816" customWidth="1"/>
    <col min="14855" max="14855" width="10" style="816" bestFit="1" customWidth="1"/>
    <col min="14856" max="14856" width="9.140625" style="816"/>
    <col min="14857" max="14857" width="14.7109375" style="816" customWidth="1"/>
    <col min="14858" max="14859" width="9.140625" style="816"/>
    <col min="14860" max="14860" width="10" style="816" bestFit="1" customWidth="1"/>
    <col min="14861" max="15104" width="9.140625" style="816"/>
    <col min="15105" max="15105" width="49.85546875" style="816" customWidth="1"/>
    <col min="15106" max="15109" width="11.7109375" style="816" customWidth="1"/>
    <col min="15110" max="15110" width="12" style="816" customWidth="1"/>
    <col min="15111" max="15111" width="10" style="816" bestFit="1" customWidth="1"/>
    <col min="15112" max="15112" width="9.140625" style="816"/>
    <col min="15113" max="15113" width="14.7109375" style="816" customWidth="1"/>
    <col min="15114" max="15115" width="9.140625" style="816"/>
    <col min="15116" max="15116" width="10" style="816" bestFit="1" customWidth="1"/>
    <col min="15117" max="15360" width="9.140625" style="816"/>
    <col min="15361" max="15361" width="49.85546875" style="816" customWidth="1"/>
    <col min="15362" max="15365" width="11.7109375" style="816" customWidth="1"/>
    <col min="15366" max="15366" width="12" style="816" customWidth="1"/>
    <col min="15367" max="15367" width="10" style="816" bestFit="1" customWidth="1"/>
    <col min="15368" max="15368" width="9.140625" style="816"/>
    <col min="15369" max="15369" width="14.7109375" style="816" customWidth="1"/>
    <col min="15370" max="15371" width="9.140625" style="816"/>
    <col min="15372" max="15372" width="10" style="816" bestFit="1" customWidth="1"/>
    <col min="15373" max="15616" width="9.140625" style="816"/>
    <col min="15617" max="15617" width="49.85546875" style="816" customWidth="1"/>
    <col min="15618" max="15621" width="11.7109375" style="816" customWidth="1"/>
    <col min="15622" max="15622" width="12" style="816" customWidth="1"/>
    <col min="15623" max="15623" width="10" style="816" bestFit="1" customWidth="1"/>
    <col min="15624" max="15624" width="9.140625" style="816"/>
    <col min="15625" max="15625" width="14.7109375" style="816" customWidth="1"/>
    <col min="15626" max="15627" width="9.140625" style="816"/>
    <col min="15628" max="15628" width="10" style="816" bestFit="1" customWidth="1"/>
    <col min="15629" max="15872" width="9.140625" style="816"/>
    <col min="15873" max="15873" width="49.85546875" style="816" customWidth="1"/>
    <col min="15874" max="15877" width="11.7109375" style="816" customWidth="1"/>
    <col min="15878" max="15878" width="12" style="816" customWidth="1"/>
    <col min="15879" max="15879" width="10" style="816" bestFit="1" customWidth="1"/>
    <col min="15880" max="15880" width="9.140625" style="816"/>
    <col min="15881" max="15881" width="14.7109375" style="816" customWidth="1"/>
    <col min="15882" max="15883" width="9.140625" style="816"/>
    <col min="15884" max="15884" width="10" style="816" bestFit="1" customWidth="1"/>
    <col min="15885" max="16128" width="9.140625" style="816"/>
    <col min="16129" max="16129" width="49.85546875" style="816" customWidth="1"/>
    <col min="16130" max="16133" width="11.7109375" style="816" customWidth="1"/>
    <col min="16134" max="16134" width="12" style="816" customWidth="1"/>
    <col min="16135" max="16135" width="10" style="816" bestFit="1" customWidth="1"/>
    <col min="16136" max="16136" width="9.140625" style="816"/>
    <col min="16137" max="16137" width="14.7109375" style="816" customWidth="1"/>
    <col min="16138" max="16139" width="9.140625" style="816"/>
    <col min="16140" max="16140" width="10" style="816" bestFit="1" customWidth="1"/>
    <col min="16141" max="16384" width="9.140625" style="816"/>
  </cols>
  <sheetData>
    <row r="1" spans="1:9" ht="24.95" customHeight="1">
      <c r="A1" s="813" t="s">
        <v>1246</v>
      </c>
    </row>
    <row r="2" spans="1:9" ht="290.10000000000002" customHeight="1">
      <c r="A2" s="2051" t="s">
        <v>1247</v>
      </c>
      <c r="B2" s="2052"/>
      <c r="C2" s="2052"/>
      <c r="D2" s="2052"/>
      <c r="E2" s="2052"/>
      <c r="F2" s="817"/>
    </row>
    <row r="3" spans="1:9" ht="20.100000000000001" customHeight="1">
      <c r="A3" s="818" t="s">
        <v>1248</v>
      </c>
      <c r="B3" s="818"/>
      <c r="C3" s="819"/>
      <c r="D3" s="819"/>
      <c r="E3" s="820"/>
      <c r="F3" s="821"/>
      <c r="G3" s="821"/>
    </row>
    <row r="4" spans="1:9" ht="20.100000000000001" customHeight="1">
      <c r="A4" s="822" t="s">
        <v>1249</v>
      </c>
      <c r="B4" s="823">
        <v>2009</v>
      </c>
      <c r="C4" s="823">
        <v>2010</v>
      </c>
      <c r="D4" s="823">
        <v>2011</v>
      </c>
      <c r="E4" s="824" t="s">
        <v>912</v>
      </c>
      <c r="F4" s="825"/>
      <c r="G4" s="826"/>
    </row>
    <row r="5" spans="1:9" ht="20.100000000000001" customHeight="1">
      <c r="A5" s="827" t="s">
        <v>1250</v>
      </c>
      <c r="B5" s="828">
        <v>5.6329296926561101</v>
      </c>
      <c r="C5" s="828">
        <v>4.5835436953653801</v>
      </c>
      <c r="D5" s="828">
        <v>3.88395084239606</v>
      </c>
      <c r="E5" s="829">
        <v>3.8103318891294085</v>
      </c>
      <c r="F5" s="830"/>
      <c r="G5" s="821"/>
    </row>
    <row r="6" spans="1:9" ht="20.100000000000001" customHeight="1">
      <c r="A6" s="827" t="s">
        <v>1251</v>
      </c>
      <c r="B6" s="828">
        <v>10.1765752588607</v>
      </c>
      <c r="C6" s="828">
        <v>9.0892797166305996</v>
      </c>
      <c r="D6" s="828">
        <v>9.0855330321640402</v>
      </c>
      <c r="E6" s="829">
        <v>8.7549316271793778</v>
      </c>
      <c r="F6" s="830"/>
      <c r="G6" s="821"/>
    </row>
    <row r="7" spans="1:9" ht="20.100000000000001" customHeight="1">
      <c r="A7" s="827" t="s">
        <v>1252</v>
      </c>
      <c r="B7" s="828">
        <v>6.4788183070214602</v>
      </c>
      <c r="C7" s="828">
        <v>5.6002412759753097</v>
      </c>
      <c r="D7" s="828">
        <v>4.6950776505880398</v>
      </c>
      <c r="E7" s="829">
        <v>4.605271934926507</v>
      </c>
      <c r="F7" s="830"/>
      <c r="G7" s="821"/>
    </row>
    <row r="8" spans="1:9" ht="20.100000000000001" customHeight="1">
      <c r="A8" s="827" t="s">
        <v>1253</v>
      </c>
      <c r="B8" s="828">
        <v>0.67297661152482002</v>
      </c>
      <c r="C8" s="828">
        <v>0.88868115725810903</v>
      </c>
      <c r="D8" s="828">
        <v>0.41064977466589903</v>
      </c>
      <c r="E8" s="829">
        <v>0.40241006088195125</v>
      </c>
      <c r="F8" s="830"/>
      <c r="G8" s="821"/>
    </row>
    <row r="9" spans="1:9" ht="20.100000000000001" customHeight="1">
      <c r="A9" s="831" t="s">
        <v>1254</v>
      </c>
      <c r="B9" s="832">
        <v>5525.4843474559275</v>
      </c>
      <c r="C9" s="832">
        <v>7742.7459118158204</v>
      </c>
      <c r="D9" s="832">
        <v>7998.0726771640793</v>
      </c>
      <c r="E9" s="833">
        <v>8319.2872073781054</v>
      </c>
      <c r="F9" s="834"/>
      <c r="G9" s="821"/>
    </row>
    <row r="10" spans="1:9" ht="15" customHeight="1">
      <c r="A10" s="2053" t="s">
        <v>1255</v>
      </c>
      <c r="B10" s="2053"/>
      <c r="C10" s="2053"/>
      <c r="D10" s="835"/>
      <c r="E10" s="836"/>
      <c r="F10" s="837"/>
      <c r="G10" s="837"/>
    </row>
    <row r="11" spans="1:9" ht="15" customHeight="1">
      <c r="A11" s="838" t="s">
        <v>1256</v>
      </c>
      <c r="B11" s="839"/>
      <c r="C11" s="839"/>
      <c r="D11" s="839"/>
      <c r="E11" s="839"/>
      <c r="F11" s="816"/>
    </row>
    <row r="12" spans="1:9" ht="15" customHeight="1">
      <c r="A12" s="840"/>
      <c r="B12" s="839"/>
      <c r="C12" s="839"/>
      <c r="D12" s="839"/>
      <c r="E12" s="839"/>
      <c r="F12" s="816"/>
    </row>
    <row r="13" spans="1:9" ht="20.100000000000001" customHeight="1">
      <c r="A13" s="2054" t="s">
        <v>1257</v>
      </c>
      <c r="B13" s="2054"/>
      <c r="C13" s="2054"/>
      <c r="D13" s="841"/>
      <c r="E13" s="818"/>
      <c r="F13" s="842"/>
      <c r="G13" s="842"/>
    </row>
    <row r="14" spans="1:9" ht="20.100000000000001" customHeight="1">
      <c r="A14" s="822" t="s">
        <v>1249</v>
      </c>
      <c r="B14" s="823">
        <v>2005</v>
      </c>
      <c r="C14" s="823">
        <v>2010</v>
      </c>
      <c r="D14" s="823">
        <v>2011</v>
      </c>
      <c r="E14" s="823">
        <v>2012</v>
      </c>
      <c r="F14" s="825"/>
      <c r="G14" s="825"/>
      <c r="H14" s="825"/>
      <c r="I14" s="825"/>
    </row>
    <row r="15" spans="1:9" ht="20.100000000000001" customHeight="1">
      <c r="A15" s="827" t="s">
        <v>1258</v>
      </c>
      <c r="B15" s="843">
        <v>55</v>
      </c>
      <c r="C15" s="844">
        <v>61</v>
      </c>
      <c r="D15" s="844">
        <v>64</v>
      </c>
      <c r="E15" s="844">
        <v>63</v>
      </c>
      <c r="F15" s="845"/>
    </row>
    <row r="16" spans="1:9" ht="20.100000000000001" customHeight="1">
      <c r="A16" s="827" t="s">
        <v>1259</v>
      </c>
      <c r="B16" s="846">
        <v>4</v>
      </c>
      <c r="C16" s="844">
        <v>3</v>
      </c>
      <c r="D16" s="844">
        <v>3</v>
      </c>
      <c r="E16" s="844">
        <v>3</v>
      </c>
      <c r="F16" s="847"/>
    </row>
    <row r="17" spans="1:10" ht="20.100000000000001" customHeight="1">
      <c r="A17" s="827" t="s">
        <v>1260</v>
      </c>
      <c r="B17" s="848">
        <v>486.4</v>
      </c>
      <c r="C17" s="849">
        <v>283.89999999999998</v>
      </c>
      <c r="D17" s="849">
        <v>262</v>
      </c>
      <c r="E17" s="849">
        <v>285.2</v>
      </c>
      <c r="F17" s="830"/>
      <c r="G17" s="830"/>
      <c r="H17" s="830"/>
      <c r="I17" s="830"/>
    </row>
    <row r="18" spans="1:10" ht="20.100000000000001" customHeight="1">
      <c r="A18" s="827" t="s">
        <v>1261</v>
      </c>
      <c r="B18" s="848">
        <v>126.85502241188273</v>
      </c>
      <c r="C18" s="828">
        <v>44.362685735232319</v>
      </c>
      <c r="D18" s="828">
        <v>30.944265934201038</v>
      </c>
      <c r="E18" s="829" t="s">
        <v>1262</v>
      </c>
      <c r="F18" s="830"/>
      <c r="G18" s="830"/>
      <c r="H18" s="830"/>
      <c r="I18" s="830"/>
    </row>
    <row r="19" spans="1:10" ht="20.100000000000001" customHeight="1">
      <c r="A19" s="827" t="s">
        <v>1263</v>
      </c>
      <c r="B19" s="848">
        <v>104.71</v>
      </c>
      <c r="C19" s="828">
        <v>32.520212838299997</v>
      </c>
      <c r="D19" s="828">
        <v>24.861644468430001</v>
      </c>
      <c r="E19" s="828">
        <v>22.253177232099997</v>
      </c>
      <c r="F19" s="830"/>
      <c r="G19" s="830"/>
      <c r="H19" s="830"/>
      <c r="I19" s="850"/>
      <c r="J19" s="850"/>
    </row>
    <row r="20" spans="1:10" ht="20.100000000000001" customHeight="1">
      <c r="A20" s="827" t="s">
        <v>1264</v>
      </c>
      <c r="B20" s="848">
        <v>27.3</v>
      </c>
      <c r="C20" s="828">
        <v>5.0816624944993674</v>
      </c>
      <c r="D20" s="828">
        <v>2.9363562518803668</v>
      </c>
      <c r="E20" s="829" t="s">
        <v>1265</v>
      </c>
      <c r="F20" s="830"/>
      <c r="G20" s="830"/>
      <c r="H20" s="830"/>
    </row>
    <row r="21" spans="1:10" ht="29.25" customHeight="1">
      <c r="A21" s="851" t="s">
        <v>1266</v>
      </c>
      <c r="B21" s="852">
        <v>24.032476053816801</v>
      </c>
      <c r="C21" s="852">
        <v>24.503816416344399</v>
      </c>
      <c r="D21" s="852">
        <v>24.338808307126101</v>
      </c>
      <c r="E21" s="852">
        <v>21.0165348944576</v>
      </c>
      <c r="F21" s="853"/>
    </row>
    <row r="22" spans="1:10" ht="15" customHeight="1">
      <c r="A22" s="840" t="s">
        <v>1267</v>
      </c>
      <c r="B22" s="840"/>
      <c r="C22" s="840"/>
      <c r="D22" s="840"/>
      <c r="E22" s="840"/>
      <c r="F22" s="854"/>
      <c r="G22" s="854"/>
    </row>
    <row r="23" spans="1:10" ht="15" customHeight="1">
      <c r="A23" s="838" t="s">
        <v>1256</v>
      </c>
    </row>
    <row r="24" spans="1:10">
      <c r="E24" s="839"/>
      <c r="F24" s="816"/>
    </row>
    <row r="26" spans="1:10">
      <c r="B26" s="855"/>
      <c r="C26" s="855"/>
      <c r="D26" s="855"/>
      <c r="E26" s="855"/>
      <c r="F26" s="856"/>
    </row>
  </sheetData>
  <protectedRanges>
    <protectedRange sqref="B10:D10" name="Range1_14_4_1"/>
  </protectedRanges>
  <mergeCells count="3">
    <mergeCell ref="A2:E2"/>
    <mergeCell ref="A10:C10"/>
    <mergeCell ref="A13:C13"/>
  </mergeCells>
  <pageMargins left="0.7" right="0.7" top="0.75" bottom="0.56999999999999995" header="0.3" footer="0.3"/>
  <pageSetup paperSize="9" scale="82" orientation="portrait"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K73"/>
  <sheetViews>
    <sheetView view="pageBreakPreview" topLeftCell="A67" zoomScale="90" zoomScaleSheetLayoutView="90" workbookViewId="0">
      <selection activeCell="I2" sqref="I2"/>
    </sheetView>
  </sheetViews>
  <sheetFormatPr defaultRowHeight="15"/>
  <cols>
    <col min="1" max="1" width="45.7109375" style="747" customWidth="1"/>
    <col min="2" max="5" width="11.7109375" style="747" customWidth="1"/>
    <col min="6" max="256" width="9.140625" style="858"/>
    <col min="257" max="257" width="45.7109375" style="858" customWidth="1"/>
    <col min="258" max="261" width="11.7109375" style="858" customWidth="1"/>
    <col min="262" max="512" width="9.140625" style="858"/>
    <col min="513" max="513" width="45.7109375" style="858" customWidth="1"/>
    <col min="514" max="517" width="11.7109375" style="858" customWidth="1"/>
    <col min="518" max="768" width="9.140625" style="858"/>
    <col min="769" max="769" width="45.7109375" style="858" customWidth="1"/>
    <col min="770" max="773" width="11.7109375" style="858" customWidth="1"/>
    <col min="774" max="1024" width="9.140625" style="858"/>
    <col min="1025" max="1025" width="45.7109375" style="858" customWidth="1"/>
    <col min="1026" max="1029" width="11.7109375" style="858" customWidth="1"/>
    <col min="1030" max="1280" width="9.140625" style="858"/>
    <col min="1281" max="1281" width="45.7109375" style="858" customWidth="1"/>
    <col min="1282" max="1285" width="11.7109375" style="858" customWidth="1"/>
    <col min="1286" max="1536" width="9.140625" style="858"/>
    <col min="1537" max="1537" width="45.7109375" style="858" customWidth="1"/>
    <col min="1538" max="1541" width="11.7109375" style="858" customWidth="1"/>
    <col min="1542" max="1792" width="9.140625" style="858"/>
    <col min="1793" max="1793" width="45.7109375" style="858" customWidth="1"/>
    <col min="1794" max="1797" width="11.7109375" style="858" customWidth="1"/>
    <col min="1798" max="2048" width="9.140625" style="858"/>
    <col min="2049" max="2049" width="45.7109375" style="858" customWidth="1"/>
    <col min="2050" max="2053" width="11.7109375" style="858" customWidth="1"/>
    <col min="2054" max="2304" width="9.140625" style="858"/>
    <col min="2305" max="2305" width="45.7109375" style="858" customWidth="1"/>
    <col min="2306" max="2309" width="11.7109375" style="858" customWidth="1"/>
    <col min="2310" max="2560" width="9.140625" style="858"/>
    <col min="2561" max="2561" width="45.7109375" style="858" customWidth="1"/>
    <col min="2562" max="2565" width="11.7109375" style="858" customWidth="1"/>
    <col min="2566" max="2816" width="9.140625" style="858"/>
    <col min="2817" max="2817" width="45.7109375" style="858" customWidth="1"/>
    <col min="2818" max="2821" width="11.7109375" style="858" customWidth="1"/>
    <col min="2822" max="3072" width="9.140625" style="858"/>
    <col min="3073" max="3073" width="45.7109375" style="858" customWidth="1"/>
    <col min="3074" max="3077" width="11.7109375" style="858" customWidth="1"/>
    <col min="3078" max="3328" width="9.140625" style="858"/>
    <col min="3329" max="3329" width="45.7109375" style="858" customWidth="1"/>
    <col min="3330" max="3333" width="11.7109375" style="858" customWidth="1"/>
    <col min="3334" max="3584" width="9.140625" style="858"/>
    <col min="3585" max="3585" width="45.7109375" style="858" customWidth="1"/>
    <col min="3586" max="3589" width="11.7109375" style="858" customWidth="1"/>
    <col min="3590" max="3840" width="9.140625" style="858"/>
    <col min="3841" max="3841" width="45.7109375" style="858" customWidth="1"/>
    <col min="3842" max="3845" width="11.7109375" style="858" customWidth="1"/>
    <col min="3846" max="4096" width="9.140625" style="858"/>
    <col min="4097" max="4097" width="45.7109375" style="858" customWidth="1"/>
    <col min="4098" max="4101" width="11.7109375" style="858" customWidth="1"/>
    <col min="4102" max="4352" width="9.140625" style="858"/>
    <col min="4353" max="4353" width="45.7109375" style="858" customWidth="1"/>
    <col min="4354" max="4357" width="11.7109375" style="858" customWidth="1"/>
    <col min="4358" max="4608" width="9.140625" style="858"/>
    <col min="4609" max="4609" width="45.7109375" style="858" customWidth="1"/>
    <col min="4610" max="4613" width="11.7109375" style="858" customWidth="1"/>
    <col min="4614" max="4864" width="9.140625" style="858"/>
    <col min="4865" max="4865" width="45.7109375" style="858" customWidth="1"/>
    <col min="4866" max="4869" width="11.7109375" style="858" customWidth="1"/>
    <col min="4870" max="5120" width="9.140625" style="858"/>
    <col min="5121" max="5121" width="45.7109375" style="858" customWidth="1"/>
    <col min="5122" max="5125" width="11.7109375" style="858" customWidth="1"/>
    <col min="5126" max="5376" width="9.140625" style="858"/>
    <col min="5377" max="5377" width="45.7109375" style="858" customWidth="1"/>
    <col min="5378" max="5381" width="11.7109375" style="858" customWidth="1"/>
    <col min="5382" max="5632" width="9.140625" style="858"/>
    <col min="5633" max="5633" width="45.7109375" style="858" customWidth="1"/>
    <col min="5634" max="5637" width="11.7109375" style="858" customWidth="1"/>
    <col min="5638" max="5888" width="9.140625" style="858"/>
    <col min="5889" max="5889" width="45.7109375" style="858" customWidth="1"/>
    <col min="5890" max="5893" width="11.7109375" style="858" customWidth="1"/>
    <col min="5894" max="6144" width="9.140625" style="858"/>
    <col min="6145" max="6145" width="45.7109375" style="858" customWidth="1"/>
    <col min="6146" max="6149" width="11.7109375" style="858" customWidth="1"/>
    <col min="6150" max="6400" width="9.140625" style="858"/>
    <col min="6401" max="6401" width="45.7109375" style="858" customWidth="1"/>
    <col min="6402" max="6405" width="11.7109375" style="858" customWidth="1"/>
    <col min="6406" max="6656" width="9.140625" style="858"/>
    <col min="6657" max="6657" width="45.7109375" style="858" customWidth="1"/>
    <col min="6658" max="6661" width="11.7109375" style="858" customWidth="1"/>
    <col min="6662" max="6912" width="9.140625" style="858"/>
    <col min="6913" max="6913" width="45.7109375" style="858" customWidth="1"/>
    <col min="6914" max="6917" width="11.7109375" style="858" customWidth="1"/>
    <col min="6918" max="7168" width="9.140625" style="858"/>
    <col min="7169" max="7169" width="45.7109375" style="858" customWidth="1"/>
    <col min="7170" max="7173" width="11.7109375" style="858" customWidth="1"/>
    <col min="7174" max="7424" width="9.140625" style="858"/>
    <col min="7425" max="7425" width="45.7109375" style="858" customWidth="1"/>
    <col min="7426" max="7429" width="11.7109375" style="858" customWidth="1"/>
    <col min="7430" max="7680" width="9.140625" style="858"/>
    <col min="7681" max="7681" width="45.7109375" style="858" customWidth="1"/>
    <col min="7682" max="7685" width="11.7109375" style="858" customWidth="1"/>
    <col min="7686" max="7936" width="9.140625" style="858"/>
    <col min="7937" max="7937" width="45.7109375" style="858" customWidth="1"/>
    <col min="7938" max="7941" width="11.7109375" style="858" customWidth="1"/>
    <col min="7942" max="8192" width="9.140625" style="858"/>
    <col min="8193" max="8193" width="45.7109375" style="858" customWidth="1"/>
    <col min="8194" max="8197" width="11.7109375" style="858" customWidth="1"/>
    <col min="8198" max="8448" width="9.140625" style="858"/>
    <col min="8449" max="8449" width="45.7109375" style="858" customWidth="1"/>
    <col min="8450" max="8453" width="11.7109375" style="858" customWidth="1"/>
    <col min="8454" max="8704" width="9.140625" style="858"/>
    <col min="8705" max="8705" width="45.7109375" style="858" customWidth="1"/>
    <col min="8706" max="8709" width="11.7109375" style="858" customWidth="1"/>
    <col min="8710" max="8960" width="9.140625" style="858"/>
    <col min="8961" max="8961" width="45.7109375" style="858" customWidth="1"/>
    <col min="8962" max="8965" width="11.7109375" style="858" customWidth="1"/>
    <col min="8966" max="9216" width="9.140625" style="858"/>
    <col min="9217" max="9217" width="45.7109375" style="858" customWidth="1"/>
    <col min="9218" max="9221" width="11.7109375" style="858" customWidth="1"/>
    <col min="9222" max="9472" width="9.140625" style="858"/>
    <col min="9473" max="9473" width="45.7109375" style="858" customWidth="1"/>
    <col min="9474" max="9477" width="11.7109375" style="858" customWidth="1"/>
    <col min="9478" max="9728" width="9.140625" style="858"/>
    <col min="9729" max="9729" width="45.7109375" style="858" customWidth="1"/>
    <col min="9730" max="9733" width="11.7109375" style="858" customWidth="1"/>
    <col min="9734" max="9984" width="9.140625" style="858"/>
    <col min="9985" max="9985" width="45.7109375" style="858" customWidth="1"/>
    <col min="9986" max="9989" width="11.7109375" style="858" customWidth="1"/>
    <col min="9990" max="10240" width="9.140625" style="858"/>
    <col min="10241" max="10241" width="45.7109375" style="858" customWidth="1"/>
    <col min="10242" max="10245" width="11.7109375" style="858" customWidth="1"/>
    <col min="10246" max="10496" width="9.140625" style="858"/>
    <col min="10497" max="10497" width="45.7109375" style="858" customWidth="1"/>
    <col min="10498" max="10501" width="11.7109375" style="858" customWidth="1"/>
    <col min="10502" max="10752" width="9.140625" style="858"/>
    <col min="10753" max="10753" width="45.7109375" style="858" customWidth="1"/>
    <col min="10754" max="10757" width="11.7109375" style="858" customWidth="1"/>
    <col min="10758" max="11008" width="9.140625" style="858"/>
    <col min="11009" max="11009" width="45.7109375" style="858" customWidth="1"/>
    <col min="11010" max="11013" width="11.7109375" style="858" customWidth="1"/>
    <col min="11014" max="11264" width="9.140625" style="858"/>
    <col min="11265" max="11265" width="45.7109375" style="858" customWidth="1"/>
    <col min="11266" max="11269" width="11.7109375" style="858" customWidth="1"/>
    <col min="11270" max="11520" width="9.140625" style="858"/>
    <col min="11521" max="11521" width="45.7109375" style="858" customWidth="1"/>
    <col min="11522" max="11525" width="11.7109375" style="858" customWidth="1"/>
    <col min="11526" max="11776" width="9.140625" style="858"/>
    <col min="11777" max="11777" width="45.7109375" style="858" customWidth="1"/>
    <col min="11778" max="11781" width="11.7109375" style="858" customWidth="1"/>
    <col min="11782" max="12032" width="9.140625" style="858"/>
    <col min="12033" max="12033" width="45.7109375" style="858" customWidth="1"/>
    <col min="12034" max="12037" width="11.7109375" style="858" customWidth="1"/>
    <col min="12038" max="12288" width="9.140625" style="858"/>
    <col min="12289" max="12289" width="45.7109375" style="858" customWidth="1"/>
    <col min="12290" max="12293" width="11.7109375" style="858" customWidth="1"/>
    <col min="12294" max="12544" width="9.140625" style="858"/>
    <col min="12545" max="12545" width="45.7109375" style="858" customWidth="1"/>
    <col min="12546" max="12549" width="11.7109375" style="858" customWidth="1"/>
    <col min="12550" max="12800" width="9.140625" style="858"/>
    <col min="12801" max="12801" width="45.7109375" style="858" customWidth="1"/>
    <col min="12802" max="12805" width="11.7109375" style="858" customWidth="1"/>
    <col min="12806" max="13056" width="9.140625" style="858"/>
    <col min="13057" max="13057" width="45.7109375" style="858" customWidth="1"/>
    <col min="13058" max="13061" width="11.7109375" style="858" customWidth="1"/>
    <col min="13062" max="13312" width="9.140625" style="858"/>
    <col min="13313" max="13313" width="45.7109375" style="858" customWidth="1"/>
    <col min="13314" max="13317" width="11.7109375" style="858" customWidth="1"/>
    <col min="13318" max="13568" width="9.140625" style="858"/>
    <col min="13569" max="13569" width="45.7109375" style="858" customWidth="1"/>
    <col min="13570" max="13573" width="11.7109375" style="858" customWidth="1"/>
    <col min="13574" max="13824" width="9.140625" style="858"/>
    <col min="13825" max="13825" width="45.7109375" style="858" customWidth="1"/>
    <col min="13826" max="13829" width="11.7109375" style="858" customWidth="1"/>
    <col min="13830" max="14080" width="9.140625" style="858"/>
    <col min="14081" max="14081" width="45.7109375" style="858" customWidth="1"/>
    <col min="14082" max="14085" width="11.7109375" style="858" customWidth="1"/>
    <col min="14086" max="14336" width="9.140625" style="858"/>
    <col min="14337" max="14337" width="45.7109375" style="858" customWidth="1"/>
    <col min="14338" max="14341" width="11.7109375" style="858" customWidth="1"/>
    <col min="14342" max="14592" width="9.140625" style="858"/>
    <col min="14593" max="14593" width="45.7109375" style="858" customWidth="1"/>
    <col min="14594" max="14597" width="11.7109375" style="858" customWidth="1"/>
    <col min="14598" max="14848" width="9.140625" style="858"/>
    <col min="14849" max="14849" width="45.7109375" style="858" customWidth="1"/>
    <col min="14850" max="14853" width="11.7109375" style="858" customWidth="1"/>
    <col min="14854" max="15104" width="9.140625" style="858"/>
    <col min="15105" max="15105" width="45.7109375" style="858" customWidth="1"/>
    <col min="15106" max="15109" width="11.7109375" style="858" customWidth="1"/>
    <col min="15110" max="15360" width="9.140625" style="858"/>
    <col min="15361" max="15361" width="45.7109375" style="858" customWidth="1"/>
    <col min="15362" max="15365" width="11.7109375" style="858" customWidth="1"/>
    <col min="15366" max="15616" width="9.140625" style="858"/>
    <col min="15617" max="15617" width="45.7109375" style="858" customWidth="1"/>
    <col min="15618" max="15621" width="11.7109375" style="858" customWidth="1"/>
    <col min="15622" max="15872" width="9.140625" style="858"/>
    <col min="15873" max="15873" width="45.7109375" style="858" customWidth="1"/>
    <col min="15874" max="15877" width="11.7109375" style="858" customWidth="1"/>
    <col min="15878" max="16128" width="9.140625" style="858"/>
    <col min="16129" max="16129" width="45.7109375" style="858" customWidth="1"/>
    <col min="16130" max="16133" width="11.7109375" style="858" customWidth="1"/>
    <col min="16134" max="16384" width="9.140625" style="858"/>
  </cols>
  <sheetData>
    <row r="1" spans="1:7" ht="24.95" customHeight="1">
      <c r="A1" s="857" t="s">
        <v>1268</v>
      </c>
    </row>
    <row r="2" spans="1:7" ht="200.1" customHeight="1">
      <c r="A2" s="2036" t="s">
        <v>1269</v>
      </c>
      <c r="B2" s="2055"/>
      <c r="C2" s="2055"/>
      <c r="D2" s="2055"/>
      <c r="E2" s="2055"/>
      <c r="F2" s="859"/>
      <c r="G2" s="608"/>
    </row>
    <row r="3" spans="1:7" ht="20.100000000000001" customHeight="1">
      <c r="A3" s="860" t="s">
        <v>1270</v>
      </c>
      <c r="B3" s="860"/>
      <c r="C3" s="861"/>
      <c r="D3" s="861"/>
      <c r="E3" s="861"/>
      <c r="F3" s="608"/>
      <c r="G3" s="608"/>
    </row>
    <row r="4" spans="1:7" s="864" customFormat="1" ht="15" customHeight="1">
      <c r="A4" s="862" t="s">
        <v>23</v>
      </c>
      <c r="B4" s="863"/>
      <c r="C4" s="863"/>
      <c r="D4" s="863"/>
      <c r="E4" s="863"/>
      <c r="F4" s="608"/>
      <c r="G4" s="608"/>
    </row>
    <row r="5" spans="1:7" s="867" customFormat="1" ht="20.100000000000001" customHeight="1">
      <c r="A5" s="865" t="s">
        <v>306</v>
      </c>
      <c r="B5" s="866">
        <v>2005</v>
      </c>
      <c r="C5" s="866">
        <v>2010</v>
      </c>
      <c r="D5" s="866">
        <v>2011</v>
      </c>
      <c r="E5" s="824" t="s">
        <v>912</v>
      </c>
      <c r="F5" s="608"/>
    </row>
    <row r="6" spans="1:7" s="867" customFormat="1" ht="20.100000000000001" customHeight="1">
      <c r="A6" s="868" t="s">
        <v>0</v>
      </c>
      <c r="B6" s="869">
        <f>SUM(B7:B9)</f>
        <v>100</v>
      </c>
      <c r="C6" s="869">
        <f>SUM(C7:C9)</f>
        <v>100.00000000000001</v>
      </c>
      <c r="D6" s="869">
        <f>SUM(D7:D9)</f>
        <v>100</v>
      </c>
      <c r="E6" s="870">
        <f>SUM(E7:E9)</f>
        <v>100</v>
      </c>
      <c r="F6" s="871"/>
    </row>
    <row r="7" spans="1:7" s="867" customFormat="1" ht="20.100000000000001" customHeight="1">
      <c r="A7" s="664" t="s">
        <v>1271</v>
      </c>
      <c r="B7" s="872">
        <v>85.9</v>
      </c>
      <c r="C7" s="872">
        <v>82.565908686526882</v>
      </c>
      <c r="D7" s="872">
        <v>90.56367531463394</v>
      </c>
      <c r="E7" s="873">
        <v>89.653735562795575</v>
      </c>
    </row>
    <row r="8" spans="1:7" s="867" customFormat="1" ht="20.100000000000001" customHeight="1">
      <c r="A8" s="664" t="s">
        <v>1272</v>
      </c>
      <c r="B8" s="872">
        <v>11.6</v>
      </c>
      <c r="C8" s="872">
        <v>7.3260181574353114</v>
      </c>
      <c r="D8" s="872">
        <v>6.5000677569024017</v>
      </c>
      <c r="E8" s="873">
        <v>6.6916742329153704</v>
      </c>
    </row>
    <row r="9" spans="1:7" s="867" customFormat="1" ht="20.100000000000001" customHeight="1">
      <c r="A9" s="648" t="s">
        <v>1273</v>
      </c>
      <c r="B9" s="874">
        <v>2.5</v>
      </c>
      <c r="C9" s="874">
        <v>10.108073156037815</v>
      </c>
      <c r="D9" s="874">
        <v>2.9362569284636608</v>
      </c>
      <c r="E9" s="875">
        <v>3.6545902042890535</v>
      </c>
    </row>
    <row r="10" spans="1:7" s="864" customFormat="1" ht="15" customHeight="1">
      <c r="A10" s="2056" t="s">
        <v>929</v>
      </c>
      <c r="B10" s="2056"/>
      <c r="C10" s="2056"/>
      <c r="D10" s="2056"/>
      <c r="E10" s="735"/>
    </row>
    <row r="11" spans="1:7" s="864" customFormat="1" ht="15" customHeight="1">
      <c r="A11" s="876" t="s">
        <v>930</v>
      </c>
      <c r="B11" s="735"/>
      <c r="C11" s="735"/>
      <c r="D11" s="735"/>
      <c r="E11" s="735"/>
    </row>
    <row r="12" spans="1:7" s="864" customFormat="1" ht="15" customHeight="1">
      <c r="A12" s="735"/>
      <c r="B12" s="735"/>
      <c r="C12" s="735"/>
      <c r="D12" s="735"/>
      <c r="E12" s="735"/>
    </row>
    <row r="13" spans="1:7" ht="20.100000000000001" customHeight="1">
      <c r="A13" s="860" t="s">
        <v>1274</v>
      </c>
      <c r="B13" s="861"/>
      <c r="C13" s="861"/>
      <c r="D13" s="861"/>
      <c r="E13" s="861"/>
    </row>
    <row r="14" spans="1:7" ht="15" customHeight="1">
      <c r="A14" s="860"/>
      <c r="B14" s="861"/>
      <c r="C14" s="861"/>
      <c r="D14" s="861"/>
      <c r="E14" s="861"/>
    </row>
    <row r="15" spans="1:7" ht="15" customHeight="1">
      <c r="A15" s="861"/>
      <c r="B15" s="861"/>
      <c r="C15" s="861"/>
      <c r="D15" s="861"/>
      <c r="E15" s="861"/>
    </row>
    <row r="16" spans="1:7" ht="15" customHeight="1">
      <c r="A16" s="861"/>
      <c r="B16" s="861"/>
      <c r="C16" s="861"/>
      <c r="D16" s="861"/>
      <c r="E16" s="861"/>
    </row>
    <row r="17" spans="1:6" ht="15" customHeight="1">
      <c r="A17" s="861"/>
      <c r="B17" s="861"/>
      <c r="C17" s="861"/>
      <c r="D17" s="861"/>
      <c r="E17" s="861"/>
    </row>
    <row r="18" spans="1:6" ht="15" customHeight="1">
      <c r="A18" s="861"/>
      <c r="B18" s="861"/>
      <c r="C18" s="861"/>
      <c r="D18" s="861"/>
      <c r="E18" s="861"/>
    </row>
    <row r="19" spans="1:6" ht="15" customHeight="1">
      <c r="A19" s="861"/>
      <c r="B19" s="861"/>
      <c r="C19" s="861"/>
      <c r="D19" s="861"/>
      <c r="E19" s="861"/>
    </row>
    <row r="20" spans="1:6" ht="15" customHeight="1">
      <c r="A20" s="861"/>
      <c r="B20" s="861"/>
      <c r="C20" s="861"/>
      <c r="D20" s="861"/>
      <c r="E20" s="861"/>
    </row>
    <row r="21" spans="1:6" ht="15" customHeight="1">
      <c r="A21" s="861"/>
      <c r="B21" s="861"/>
      <c r="C21" s="861"/>
      <c r="D21" s="861"/>
      <c r="E21" s="861"/>
    </row>
    <row r="22" spans="1:6" ht="15" customHeight="1">
      <c r="A22" s="861"/>
      <c r="B22" s="861"/>
      <c r="C22" s="861"/>
      <c r="D22" s="861"/>
      <c r="E22" s="861"/>
    </row>
    <row r="23" spans="1:6" ht="15" customHeight="1">
      <c r="A23" s="861"/>
      <c r="B23" s="861"/>
      <c r="C23" s="861"/>
      <c r="D23" s="861"/>
      <c r="E23" s="861"/>
    </row>
    <row r="24" spans="1:6" ht="15" customHeight="1">
      <c r="A24" s="861"/>
      <c r="B24" s="861"/>
      <c r="C24" s="861"/>
      <c r="D24" s="861"/>
      <c r="E24" s="861"/>
    </row>
    <row r="25" spans="1:6" ht="15" customHeight="1">
      <c r="A25" s="861"/>
      <c r="B25" s="861"/>
      <c r="C25" s="861"/>
      <c r="D25" s="861"/>
      <c r="E25" s="861"/>
    </row>
    <row r="26" spans="1:6" ht="15" customHeight="1">
      <c r="A26" s="861"/>
      <c r="B26" s="861"/>
      <c r="C26" s="861"/>
      <c r="D26" s="861"/>
      <c r="E26" s="861"/>
    </row>
    <row r="27" spans="1:6" ht="15" customHeight="1">
      <c r="A27" s="861"/>
      <c r="B27" s="861"/>
      <c r="C27" s="861"/>
      <c r="D27" s="861"/>
      <c r="E27" s="861"/>
    </row>
    <row r="28" spans="1:6" ht="15" customHeight="1">
      <c r="A28" s="861"/>
      <c r="B28" s="861"/>
      <c r="C28" s="861"/>
      <c r="D28" s="861"/>
      <c r="E28" s="861"/>
    </row>
    <row r="29" spans="1:6" ht="15" customHeight="1">
      <c r="A29" s="861"/>
      <c r="B29" s="861"/>
      <c r="C29" s="861"/>
      <c r="D29" s="861"/>
      <c r="E29" s="861"/>
    </row>
    <row r="30" spans="1:6" ht="15" customHeight="1">
      <c r="A30" s="861"/>
      <c r="B30" s="861"/>
      <c r="C30" s="861"/>
      <c r="D30" s="861"/>
      <c r="E30" s="861"/>
    </row>
    <row r="31" spans="1:6" ht="15" customHeight="1">
      <c r="A31" s="861"/>
      <c r="B31" s="861"/>
      <c r="C31" s="861"/>
      <c r="D31" s="861"/>
      <c r="E31" s="861"/>
    </row>
    <row r="32" spans="1:6" ht="20.100000000000001" customHeight="1">
      <c r="A32" s="2038" t="s">
        <v>1275</v>
      </c>
      <c r="B32" s="2038"/>
      <c r="C32" s="2038"/>
      <c r="D32" s="2038"/>
      <c r="E32" s="2038"/>
      <c r="F32" s="877"/>
    </row>
    <row r="33" spans="1:6" s="864" customFormat="1" ht="15" customHeight="1">
      <c r="A33" s="878" t="s">
        <v>23</v>
      </c>
      <c r="B33" s="879"/>
      <c r="C33" s="879"/>
      <c r="D33" s="879"/>
      <c r="E33" s="879"/>
      <c r="F33" s="880"/>
    </row>
    <row r="34" spans="1:6" ht="20.100000000000001" customHeight="1">
      <c r="A34" s="643" t="s">
        <v>306</v>
      </c>
      <c r="B34" s="644">
        <v>2005</v>
      </c>
      <c r="C34" s="644">
        <v>2010</v>
      </c>
      <c r="D34" s="644">
        <v>2011</v>
      </c>
      <c r="E34" s="824" t="s">
        <v>912</v>
      </c>
    </row>
    <row r="35" spans="1:6" ht="20.100000000000001" customHeight="1">
      <c r="A35" s="599" t="s">
        <v>0</v>
      </c>
      <c r="B35" s="881">
        <v>100</v>
      </c>
      <c r="C35" s="881">
        <v>100</v>
      </c>
      <c r="D35" s="881">
        <v>100</v>
      </c>
      <c r="E35" s="882">
        <v>100</v>
      </c>
    </row>
    <row r="36" spans="1:6" ht="20.100000000000001" customHeight="1">
      <c r="A36" s="883" t="s">
        <v>1276</v>
      </c>
      <c r="B36" s="884">
        <v>77.599999999999994</v>
      </c>
      <c r="C36" s="884">
        <v>48.473531946583769</v>
      </c>
      <c r="D36" s="884">
        <v>49.071470891163727</v>
      </c>
      <c r="E36" s="859">
        <v>51.455298058733703</v>
      </c>
    </row>
    <row r="37" spans="1:6" ht="20.100000000000001" customHeight="1">
      <c r="A37" s="885" t="s">
        <v>1277</v>
      </c>
      <c r="B37" s="744">
        <v>15.4</v>
      </c>
      <c r="C37" s="744">
        <v>11.296743662689384</v>
      </c>
      <c r="D37" s="744">
        <v>10.837932092147515</v>
      </c>
      <c r="E37" s="608">
        <v>10.324444554688043</v>
      </c>
    </row>
    <row r="38" spans="1:6" ht="20.100000000000001" customHeight="1">
      <c r="A38" s="885" t="s">
        <v>1278</v>
      </c>
      <c r="B38" s="744">
        <v>15.2</v>
      </c>
      <c r="C38" s="744">
        <v>9.5745067161388828</v>
      </c>
      <c r="D38" s="744">
        <v>11.390323659702613</v>
      </c>
      <c r="E38" s="608">
        <v>8.9719507999240555</v>
      </c>
    </row>
    <row r="39" spans="1:6" ht="20.100000000000001" customHeight="1">
      <c r="A39" s="885" t="s">
        <v>1279</v>
      </c>
      <c r="B39" s="744">
        <v>47</v>
      </c>
      <c r="C39" s="744">
        <v>27.602281567755504</v>
      </c>
      <c r="D39" s="744">
        <v>26.843215139313603</v>
      </c>
      <c r="E39" s="608">
        <v>32.158902704121608</v>
      </c>
    </row>
    <row r="40" spans="1:6" ht="20.100000000000001" customHeight="1">
      <c r="A40" s="599" t="s">
        <v>1280</v>
      </c>
      <c r="B40" s="884">
        <v>22.4</v>
      </c>
      <c r="C40" s="884">
        <v>51.526468053416231</v>
      </c>
      <c r="D40" s="884">
        <v>50.928529108836273</v>
      </c>
      <c r="E40" s="859">
        <v>48.54470194126629</v>
      </c>
    </row>
    <row r="41" spans="1:6" ht="20.100000000000001" customHeight="1">
      <c r="A41" s="664" t="s">
        <v>1281</v>
      </c>
      <c r="B41" s="744">
        <v>12.8</v>
      </c>
      <c r="C41" s="744">
        <v>9.0811721961800576</v>
      </c>
      <c r="D41" s="744">
        <v>9.7134455593600588</v>
      </c>
      <c r="E41" s="608">
        <v>6.4373626636178889</v>
      </c>
    </row>
    <row r="42" spans="1:6" ht="20.100000000000001" customHeight="1">
      <c r="A42" s="664" t="s">
        <v>1282</v>
      </c>
      <c r="B42" s="744">
        <v>1</v>
      </c>
      <c r="C42" s="744">
        <v>17.69139755995522</v>
      </c>
      <c r="D42" s="744">
        <v>17.836588600267088</v>
      </c>
      <c r="E42" s="608">
        <v>17.001722802418652</v>
      </c>
    </row>
    <row r="43" spans="1:6" ht="20.100000000000001" customHeight="1">
      <c r="A43" s="648" t="s">
        <v>1283</v>
      </c>
      <c r="B43" s="658">
        <v>8.6</v>
      </c>
      <c r="C43" s="658">
        <v>24.753898297280955</v>
      </c>
      <c r="D43" s="658">
        <v>23.378494949209124</v>
      </c>
      <c r="E43" s="710">
        <v>25.105616475229748</v>
      </c>
    </row>
    <row r="44" spans="1:6" s="864" customFormat="1" ht="15" customHeight="1">
      <c r="A44" s="735" t="s">
        <v>1284</v>
      </c>
      <c r="B44" s="735"/>
      <c r="C44" s="735"/>
      <c r="D44" s="735"/>
      <c r="E44" s="735"/>
    </row>
    <row r="45" spans="1:6" s="864" customFormat="1" ht="15" customHeight="1">
      <c r="A45" s="876" t="s">
        <v>930</v>
      </c>
      <c r="B45" s="735"/>
      <c r="C45" s="735"/>
      <c r="D45" s="735"/>
      <c r="E45" s="735"/>
    </row>
    <row r="46" spans="1:6" ht="15" customHeight="1">
      <c r="A46" s="617"/>
    </row>
    <row r="47" spans="1:6" ht="20.100000000000001" customHeight="1">
      <c r="A47" s="886" t="s">
        <v>1285</v>
      </c>
      <c r="B47" s="886"/>
      <c r="C47" s="886"/>
      <c r="D47" s="886"/>
      <c r="E47" s="886"/>
    </row>
    <row r="48" spans="1:6" s="864" customFormat="1" ht="15" customHeight="1">
      <c r="A48" s="711" t="s">
        <v>23</v>
      </c>
      <c r="B48" s="887"/>
      <c r="C48" s="887"/>
      <c r="D48" s="887"/>
      <c r="E48" s="887"/>
    </row>
    <row r="49" spans="1:11" s="867" customFormat="1" ht="20.100000000000001" customHeight="1">
      <c r="A49" s="654" t="s">
        <v>306</v>
      </c>
      <c r="B49" s="644">
        <v>2005</v>
      </c>
      <c r="C49" s="866">
        <v>2010</v>
      </c>
      <c r="D49" s="866">
        <v>2011</v>
      </c>
      <c r="E49" s="824" t="s">
        <v>912</v>
      </c>
    </row>
    <row r="50" spans="1:11" s="867" customFormat="1" ht="20.100000000000001" customHeight="1">
      <c r="A50" s="865" t="s">
        <v>1286</v>
      </c>
      <c r="B50" s="888">
        <v>100.00000000000001</v>
      </c>
      <c r="C50" s="888">
        <v>100</v>
      </c>
      <c r="D50" s="888">
        <v>100</v>
      </c>
      <c r="E50" s="889">
        <v>100</v>
      </c>
    </row>
    <row r="51" spans="1:11" s="867" customFormat="1" ht="20.100000000000001" customHeight="1">
      <c r="A51" s="664" t="s">
        <v>1287</v>
      </c>
      <c r="B51" s="762">
        <v>23.7</v>
      </c>
      <c r="C51" s="762">
        <v>25.391074801243828</v>
      </c>
      <c r="D51" s="762">
        <v>26.802621524316951</v>
      </c>
      <c r="E51" s="890">
        <v>24.994071355903614</v>
      </c>
    </row>
    <row r="52" spans="1:11" s="867" customFormat="1" ht="20.100000000000001" customHeight="1">
      <c r="A52" s="664" t="s">
        <v>1288</v>
      </c>
      <c r="B52" s="762">
        <v>11.8</v>
      </c>
      <c r="C52" s="762">
        <v>9.0811722655888758</v>
      </c>
      <c r="D52" s="762">
        <v>9.7134455593600588</v>
      </c>
      <c r="E52" s="890">
        <v>6.4373626636178889</v>
      </c>
    </row>
    <row r="53" spans="1:11" s="867" customFormat="1" ht="20.100000000000001" customHeight="1">
      <c r="A53" s="664" t="s">
        <v>1289</v>
      </c>
      <c r="B53" s="762">
        <v>42.4</v>
      </c>
      <c r="C53" s="762">
        <v>32.184520438505153</v>
      </c>
      <c r="D53" s="762">
        <v>30.900051594031115</v>
      </c>
      <c r="E53" s="890">
        <v>30.289376329886565</v>
      </c>
    </row>
    <row r="54" spans="1:11" s="867" customFormat="1" ht="20.100000000000001" customHeight="1">
      <c r="A54" s="664" t="s">
        <v>1290</v>
      </c>
      <c r="B54" s="762">
        <v>18.2</v>
      </c>
      <c r="C54" s="762">
        <v>23.022459120664262</v>
      </c>
      <c r="D54" s="762">
        <v>25.723282504093213</v>
      </c>
      <c r="E54" s="890">
        <v>32.163430134218032</v>
      </c>
      <c r="K54" s="891"/>
    </row>
    <row r="55" spans="1:11" s="867" customFormat="1" ht="20.100000000000001" customHeight="1">
      <c r="A55" s="648" t="s">
        <v>1291</v>
      </c>
      <c r="B55" s="768">
        <v>3.9</v>
      </c>
      <c r="C55" s="768">
        <v>10.320773373997881</v>
      </c>
      <c r="D55" s="768">
        <v>6.8605988181986612</v>
      </c>
      <c r="E55" s="892">
        <v>6.1157595163738971</v>
      </c>
    </row>
    <row r="56" spans="1:11" s="864" customFormat="1" ht="15" customHeight="1">
      <c r="A56" s="735" t="s">
        <v>1284</v>
      </c>
      <c r="B56" s="735"/>
      <c r="C56" s="735"/>
      <c r="D56" s="735"/>
      <c r="E56" s="735"/>
    </row>
    <row r="57" spans="1:11" s="864" customFormat="1" ht="15" customHeight="1">
      <c r="A57" s="876" t="s">
        <v>930</v>
      </c>
      <c r="B57" s="735"/>
      <c r="C57" s="735"/>
      <c r="D57" s="735"/>
      <c r="E57" s="735"/>
    </row>
    <row r="58" spans="1:11" s="864" customFormat="1" ht="15" customHeight="1">
      <c r="A58" s="617"/>
      <c r="B58" s="617"/>
      <c r="C58" s="617"/>
      <c r="D58" s="617"/>
      <c r="E58" s="617"/>
    </row>
    <row r="59" spans="1:11" s="590" customFormat="1" ht="20.100000000000001" customHeight="1">
      <c r="A59" s="886" t="s">
        <v>1292</v>
      </c>
      <c r="B59" s="747"/>
      <c r="C59" s="747"/>
      <c r="D59" s="747"/>
      <c r="E59" s="747"/>
    </row>
    <row r="60" spans="1:11">
      <c r="A60" s="886"/>
    </row>
    <row r="73" spans="3:4">
      <c r="C73" s="893"/>
      <c r="D73" s="893"/>
    </row>
  </sheetData>
  <protectedRanges>
    <protectedRange sqref="B51:E55" name="Range1_10_1"/>
  </protectedRanges>
  <mergeCells count="3">
    <mergeCell ref="A2:E2"/>
    <mergeCell ref="A10:D10"/>
    <mergeCell ref="A32:E32"/>
  </mergeCells>
  <pageMargins left="0.7" right="0.7" top="0.75" bottom="0.56999999999999995" header="0.3" footer="0.3"/>
  <pageSetup paperSize="9" scale="80" orientation="portrait" r:id="rId1"/>
  <headerFooter>
    <oddFooter>&amp;C&amp;P</oddFooter>
  </headerFooter>
  <rowBreaks count="2" manualBreakCount="2">
    <brk id="45" max="4" man="1"/>
    <brk id="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78"/>
  <sheetViews>
    <sheetView view="pageBreakPreview" topLeftCell="A46" zoomScaleSheetLayoutView="100" workbookViewId="0">
      <selection activeCell="F46" sqref="F1:AG1048576"/>
    </sheetView>
  </sheetViews>
  <sheetFormatPr defaultRowHeight="15"/>
  <cols>
    <col min="1" max="1" width="45.7109375" style="895" customWidth="1"/>
    <col min="2" max="5" width="11.7109375" style="895" customWidth="1"/>
    <col min="6" max="33" width="9.140625" style="2838"/>
    <col min="34" max="256" width="9.140625" style="504"/>
    <col min="257" max="257" width="45.7109375" style="504" customWidth="1"/>
    <col min="258" max="261" width="11.7109375" style="504" customWidth="1"/>
    <col min="262" max="512" width="9.140625" style="504"/>
    <col min="513" max="513" width="45.7109375" style="504" customWidth="1"/>
    <col min="514" max="517" width="11.7109375" style="504" customWidth="1"/>
    <col min="518" max="768" width="9.140625" style="504"/>
    <col min="769" max="769" width="45.7109375" style="504" customWidth="1"/>
    <col min="770" max="773" width="11.7109375" style="504" customWidth="1"/>
    <col min="774" max="1024" width="9.140625" style="504"/>
    <col min="1025" max="1025" width="45.7109375" style="504" customWidth="1"/>
    <col min="1026" max="1029" width="11.7109375" style="504" customWidth="1"/>
    <col min="1030" max="1280" width="9.140625" style="504"/>
    <col min="1281" max="1281" width="45.7109375" style="504" customWidth="1"/>
    <col min="1282" max="1285" width="11.7109375" style="504" customWidth="1"/>
    <col min="1286" max="1536" width="9.140625" style="504"/>
    <col min="1537" max="1537" width="45.7109375" style="504" customWidth="1"/>
    <col min="1538" max="1541" width="11.7109375" style="504" customWidth="1"/>
    <col min="1542" max="1792" width="9.140625" style="504"/>
    <col min="1793" max="1793" width="45.7109375" style="504" customWidth="1"/>
    <col min="1794" max="1797" width="11.7109375" style="504" customWidth="1"/>
    <col min="1798" max="2048" width="9.140625" style="504"/>
    <col min="2049" max="2049" width="45.7109375" style="504" customWidth="1"/>
    <col min="2050" max="2053" width="11.7109375" style="504" customWidth="1"/>
    <col min="2054" max="2304" width="9.140625" style="504"/>
    <col min="2305" max="2305" width="45.7109375" style="504" customWidth="1"/>
    <col min="2306" max="2309" width="11.7109375" style="504" customWidth="1"/>
    <col min="2310" max="2560" width="9.140625" style="504"/>
    <col min="2561" max="2561" width="45.7109375" style="504" customWidth="1"/>
    <col min="2562" max="2565" width="11.7109375" style="504" customWidth="1"/>
    <col min="2566" max="2816" width="9.140625" style="504"/>
    <col min="2817" max="2817" width="45.7109375" style="504" customWidth="1"/>
    <col min="2818" max="2821" width="11.7109375" style="504" customWidth="1"/>
    <col min="2822" max="3072" width="9.140625" style="504"/>
    <col min="3073" max="3073" width="45.7109375" style="504" customWidth="1"/>
    <col min="3074" max="3077" width="11.7109375" style="504" customWidth="1"/>
    <col min="3078" max="3328" width="9.140625" style="504"/>
    <col min="3329" max="3329" width="45.7109375" style="504" customWidth="1"/>
    <col min="3330" max="3333" width="11.7109375" style="504" customWidth="1"/>
    <col min="3334" max="3584" width="9.140625" style="504"/>
    <col min="3585" max="3585" width="45.7109375" style="504" customWidth="1"/>
    <col min="3586" max="3589" width="11.7109375" style="504" customWidth="1"/>
    <col min="3590" max="3840" width="9.140625" style="504"/>
    <col min="3841" max="3841" width="45.7109375" style="504" customWidth="1"/>
    <col min="3842" max="3845" width="11.7109375" style="504" customWidth="1"/>
    <col min="3846" max="4096" width="9.140625" style="504"/>
    <col min="4097" max="4097" width="45.7109375" style="504" customWidth="1"/>
    <col min="4098" max="4101" width="11.7109375" style="504" customWidth="1"/>
    <col min="4102" max="4352" width="9.140625" style="504"/>
    <col min="4353" max="4353" width="45.7109375" style="504" customWidth="1"/>
    <col min="4354" max="4357" width="11.7109375" style="504" customWidth="1"/>
    <col min="4358" max="4608" width="9.140625" style="504"/>
    <col min="4609" max="4609" width="45.7109375" style="504" customWidth="1"/>
    <col min="4610" max="4613" width="11.7109375" style="504" customWidth="1"/>
    <col min="4614" max="4864" width="9.140625" style="504"/>
    <col min="4865" max="4865" width="45.7109375" style="504" customWidth="1"/>
    <col min="4866" max="4869" width="11.7109375" style="504" customWidth="1"/>
    <col min="4870" max="5120" width="9.140625" style="504"/>
    <col min="5121" max="5121" width="45.7109375" style="504" customWidth="1"/>
    <col min="5122" max="5125" width="11.7109375" style="504" customWidth="1"/>
    <col min="5126" max="5376" width="9.140625" style="504"/>
    <col min="5377" max="5377" width="45.7109375" style="504" customWidth="1"/>
    <col min="5378" max="5381" width="11.7109375" style="504" customWidth="1"/>
    <col min="5382" max="5632" width="9.140625" style="504"/>
    <col min="5633" max="5633" width="45.7109375" style="504" customWidth="1"/>
    <col min="5634" max="5637" width="11.7109375" style="504" customWidth="1"/>
    <col min="5638" max="5888" width="9.140625" style="504"/>
    <col min="5889" max="5889" width="45.7109375" style="504" customWidth="1"/>
    <col min="5890" max="5893" width="11.7109375" style="504" customWidth="1"/>
    <col min="5894" max="6144" width="9.140625" style="504"/>
    <col min="6145" max="6145" width="45.7109375" style="504" customWidth="1"/>
    <col min="6146" max="6149" width="11.7109375" style="504" customWidth="1"/>
    <col min="6150" max="6400" width="9.140625" style="504"/>
    <col min="6401" max="6401" width="45.7109375" style="504" customWidth="1"/>
    <col min="6402" max="6405" width="11.7109375" style="504" customWidth="1"/>
    <col min="6406" max="6656" width="9.140625" style="504"/>
    <col min="6657" max="6657" width="45.7109375" style="504" customWidth="1"/>
    <col min="6658" max="6661" width="11.7109375" style="504" customWidth="1"/>
    <col min="6662" max="6912" width="9.140625" style="504"/>
    <col min="6913" max="6913" width="45.7109375" style="504" customWidth="1"/>
    <col min="6914" max="6917" width="11.7109375" style="504" customWidth="1"/>
    <col min="6918" max="7168" width="9.140625" style="504"/>
    <col min="7169" max="7169" width="45.7109375" style="504" customWidth="1"/>
    <col min="7170" max="7173" width="11.7109375" style="504" customWidth="1"/>
    <col min="7174" max="7424" width="9.140625" style="504"/>
    <col min="7425" max="7425" width="45.7109375" style="504" customWidth="1"/>
    <col min="7426" max="7429" width="11.7109375" style="504" customWidth="1"/>
    <col min="7430" max="7680" width="9.140625" style="504"/>
    <col min="7681" max="7681" width="45.7109375" style="504" customWidth="1"/>
    <col min="7682" max="7685" width="11.7109375" style="504" customWidth="1"/>
    <col min="7686" max="7936" width="9.140625" style="504"/>
    <col min="7937" max="7937" width="45.7109375" style="504" customWidth="1"/>
    <col min="7938" max="7941" width="11.7109375" style="504" customWidth="1"/>
    <col min="7942" max="8192" width="9.140625" style="504"/>
    <col min="8193" max="8193" width="45.7109375" style="504" customWidth="1"/>
    <col min="8194" max="8197" width="11.7109375" style="504" customWidth="1"/>
    <col min="8198" max="8448" width="9.140625" style="504"/>
    <col min="8449" max="8449" width="45.7109375" style="504" customWidth="1"/>
    <col min="8450" max="8453" width="11.7109375" style="504" customWidth="1"/>
    <col min="8454" max="8704" width="9.140625" style="504"/>
    <col min="8705" max="8705" width="45.7109375" style="504" customWidth="1"/>
    <col min="8706" max="8709" width="11.7109375" style="504" customWidth="1"/>
    <col min="8710" max="8960" width="9.140625" style="504"/>
    <col min="8961" max="8961" width="45.7109375" style="504" customWidth="1"/>
    <col min="8962" max="8965" width="11.7109375" style="504" customWidth="1"/>
    <col min="8966" max="9216" width="9.140625" style="504"/>
    <col min="9217" max="9217" width="45.7109375" style="504" customWidth="1"/>
    <col min="9218" max="9221" width="11.7109375" style="504" customWidth="1"/>
    <col min="9222" max="9472" width="9.140625" style="504"/>
    <col min="9473" max="9473" width="45.7109375" style="504" customWidth="1"/>
    <col min="9474" max="9477" width="11.7109375" style="504" customWidth="1"/>
    <col min="9478" max="9728" width="9.140625" style="504"/>
    <col min="9729" max="9729" width="45.7109375" style="504" customWidth="1"/>
    <col min="9730" max="9733" width="11.7109375" style="504" customWidth="1"/>
    <col min="9734" max="9984" width="9.140625" style="504"/>
    <col min="9985" max="9985" width="45.7109375" style="504" customWidth="1"/>
    <col min="9986" max="9989" width="11.7109375" style="504" customWidth="1"/>
    <col min="9990" max="10240" width="9.140625" style="504"/>
    <col min="10241" max="10241" width="45.7109375" style="504" customWidth="1"/>
    <col min="10242" max="10245" width="11.7109375" style="504" customWidth="1"/>
    <col min="10246" max="10496" width="9.140625" style="504"/>
    <col min="10497" max="10497" width="45.7109375" style="504" customWidth="1"/>
    <col min="10498" max="10501" width="11.7109375" style="504" customWidth="1"/>
    <col min="10502" max="10752" width="9.140625" style="504"/>
    <col min="10753" max="10753" width="45.7109375" style="504" customWidth="1"/>
    <col min="10754" max="10757" width="11.7109375" style="504" customWidth="1"/>
    <col min="10758" max="11008" width="9.140625" style="504"/>
    <col min="11009" max="11009" width="45.7109375" style="504" customWidth="1"/>
    <col min="11010" max="11013" width="11.7109375" style="504" customWidth="1"/>
    <col min="11014" max="11264" width="9.140625" style="504"/>
    <col min="11265" max="11265" width="45.7109375" style="504" customWidth="1"/>
    <col min="11266" max="11269" width="11.7109375" style="504" customWidth="1"/>
    <col min="11270" max="11520" width="9.140625" style="504"/>
    <col min="11521" max="11521" width="45.7109375" style="504" customWidth="1"/>
    <col min="11522" max="11525" width="11.7109375" style="504" customWidth="1"/>
    <col min="11526" max="11776" width="9.140625" style="504"/>
    <col min="11777" max="11777" width="45.7109375" style="504" customWidth="1"/>
    <col min="11778" max="11781" width="11.7109375" style="504" customWidth="1"/>
    <col min="11782" max="12032" width="9.140625" style="504"/>
    <col min="12033" max="12033" width="45.7109375" style="504" customWidth="1"/>
    <col min="12034" max="12037" width="11.7109375" style="504" customWidth="1"/>
    <col min="12038" max="12288" width="9.140625" style="504"/>
    <col min="12289" max="12289" width="45.7109375" style="504" customWidth="1"/>
    <col min="12290" max="12293" width="11.7109375" style="504" customWidth="1"/>
    <col min="12294" max="12544" width="9.140625" style="504"/>
    <col min="12545" max="12545" width="45.7109375" style="504" customWidth="1"/>
    <col min="12546" max="12549" width="11.7109375" style="504" customWidth="1"/>
    <col min="12550" max="12800" width="9.140625" style="504"/>
    <col min="12801" max="12801" width="45.7109375" style="504" customWidth="1"/>
    <col min="12802" max="12805" width="11.7109375" style="504" customWidth="1"/>
    <col min="12806" max="13056" width="9.140625" style="504"/>
    <col min="13057" max="13057" width="45.7109375" style="504" customWidth="1"/>
    <col min="13058" max="13061" width="11.7109375" style="504" customWidth="1"/>
    <col min="13062" max="13312" width="9.140625" style="504"/>
    <col min="13313" max="13313" width="45.7109375" style="504" customWidth="1"/>
    <col min="13314" max="13317" width="11.7109375" style="504" customWidth="1"/>
    <col min="13318" max="13568" width="9.140625" style="504"/>
    <col min="13569" max="13569" width="45.7109375" style="504" customWidth="1"/>
    <col min="13570" max="13573" width="11.7109375" style="504" customWidth="1"/>
    <col min="13574" max="13824" width="9.140625" style="504"/>
    <col min="13825" max="13825" width="45.7109375" style="504" customWidth="1"/>
    <col min="13826" max="13829" width="11.7109375" style="504" customWidth="1"/>
    <col min="13830" max="14080" width="9.140625" style="504"/>
    <col min="14081" max="14081" width="45.7109375" style="504" customWidth="1"/>
    <col min="14082" max="14085" width="11.7109375" style="504" customWidth="1"/>
    <col min="14086" max="14336" width="9.140625" style="504"/>
    <col min="14337" max="14337" width="45.7109375" style="504" customWidth="1"/>
    <col min="14338" max="14341" width="11.7109375" style="504" customWidth="1"/>
    <col min="14342" max="14592" width="9.140625" style="504"/>
    <col min="14593" max="14593" width="45.7109375" style="504" customWidth="1"/>
    <col min="14594" max="14597" width="11.7109375" style="504" customWidth="1"/>
    <col min="14598" max="14848" width="9.140625" style="504"/>
    <col min="14849" max="14849" width="45.7109375" style="504" customWidth="1"/>
    <col min="14850" max="14853" width="11.7109375" style="504" customWidth="1"/>
    <col min="14854" max="15104" width="9.140625" style="504"/>
    <col min="15105" max="15105" width="45.7109375" style="504" customWidth="1"/>
    <col min="15106" max="15109" width="11.7109375" style="504" customWidth="1"/>
    <col min="15110" max="15360" width="9.140625" style="504"/>
    <col min="15361" max="15361" width="45.7109375" style="504" customWidth="1"/>
    <col min="15362" max="15365" width="11.7109375" style="504" customWidth="1"/>
    <col min="15366" max="15616" width="9.140625" style="504"/>
    <col min="15617" max="15617" width="45.7109375" style="504" customWidth="1"/>
    <col min="15618" max="15621" width="11.7109375" style="504" customWidth="1"/>
    <col min="15622" max="15872" width="9.140625" style="504"/>
    <col min="15873" max="15873" width="45.7109375" style="504" customWidth="1"/>
    <col min="15874" max="15877" width="11.7109375" style="504" customWidth="1"/>
    <col min="15878" max="16128" width="9.140625" style="504"/>
    <col min="16129" max="16129" width="45.7109375" style="504" customWidth="1"/>
    <col min="16130" max="16133" width="11.7109375" style="504" customWidth="1"/>
    <col min="16134" max="16384" width="9.140625" style="504"/>
  </cols>
  <sheetData>
    <row r="1" spans="1:33" ht="24.95" customHeight="1">
      <c r="A1" s="894" t="s">
        <v>1293</v>
      </c>
    </row>
    <row r="2" spans="1:33" ht="150" customHeight="1">
      <c r="A2" s="2051" t="s">
        <v>1294</v>
      </c>
      <c r="B2" s="2051"/>
      <c r="C2" s="2051"/>
      <c r="D2" s="2051"/>
      <c r="E2" s="2051"/>
    </row>
    <row r="3" spans="1:33" ht="20.100000000000001" customHeight="1">
      <c r="A3" s="2007" t="s">
        <v>1295</v>
      </c>
      <c r="B3" s="2007"/>
      <c r="C3" s="2007"/>
      <c r="D3" s="2007"/>
      <c r="E3" s="2007"/>
    </row>
    <row r="4" spans="1:33" s="507" customFormat="1" ht="15" customHeight="1">
      <c r="A4" s="896" t="s">
        <v>911</v>
      </c>
      <c r="B4" s="897"/>
      <c r="C4" s="897"/>
      <c r="D4" s="897"/>
      <c r="E4" s="897"/>
      <c r="F4" s="2839"/>
      <c r="G4" s="2839"/>
      <c r="H4" s="2839"/>
      <c r="I4" s="2839"/>
      <c r="J4" s="2839"/>
      <c r="K4" s="2839"/>
      <c r="L4" s="2839"/>
      <c r="M4" s="2839"/>
      <c r="N4" s="2839"/>
      <c r="O4" s="2839"/>
      <c r="P4" s="2839"/>
      <c r="Q4" s="2839"/>
      <c r="R4" s="2839"/>
      <c r="S4" s="2839"/>
      <c r="T4" s="2839"/>
      <c r="U4" s="2839"/>
      <c r="V4" s="2839"/>
      <c r="W4" s="2839"/>
      <c r="X4" s="2839"/>
      <c r="Y4" s="2839"/>
      <c r="Z4" s="2839"/>
      <c r="AA4" s="2839"/>
      <c r="AB4" s="2839"/>
      <c r="AC4" s="2839"/>
      <c r="AD4" s="2839"/>
      <c r="AE4" s="2839"/>
      <c r="AF4" s="2839"/>
      <c r="AG4" s="2839"/>
    </row>
    <row r="5" spans="1:33" s="511" customFormat="1" ht="27" customHeight="1">
      <c r="A5" s="898" t="s">
        <v>783</v>
      </c>
      <c r="B5" s="899">
        <v>2005</v>
      </c>
      <c r="C5" s="899">
        <v>2010</v>
      </c>
      <c r="D5" s="899">
        <v>2011</v>
      </c>
      <c r="E5" s="900" t="s">
        <v>912</v>
      </c>
      <c r="F5" s="2840"/>
      <c r="G5" s="2840"/>
      <c r="H5" s="2840"/>
      <c r="I5" s="2840"/>
      <c r="J5" s="2840"/>
      <c r="K5" s="2840"/>
      <c r="L5" s="2840"/>
      <c r="M5" s="2840"/>
      <c r="N5" s="2840"/>
      <c r="O5" s="2840"/>
      <c r="P5" s="2840"/>
      <c r="Q5" s="2840"/>
      <c r="R5" s="2840"/>
      <c r="S5" s="2840"/>
      <c r="T5" s="2840"/>
      <c r="U5" s="2840"/>
      <c r="V5" s="2840"/>
      <c r="W5" s="2840"/>
      <c r="X5" s="2840"/>
      <c r="Y5" s="2840"/>
      <c r="Z5" s="2840"/>
      <c r="AA5" s="2840"/>
      <c r="AB5" s="2840"/>
      <c r="AC5" s="2840"/>
      <c r="AD5" s="2840"/>
      <c r="AE5" s="2840"/>
      <c r="AF5" s="2840"/>
      <c r="AG5" s="2840"/>
    </row>
    <row r="6" spans="1:33" s="511" customFormat="1" ht="27" customHeight="1">
      <c r="A6" s="901" t="s">
        <v>0</v>
      </c>
      <c r="B6" s="902">
        <v>55877.030022999999</v>
      </c>
      <c r="C6" s="902">
        <v>138576.3636493051</v>
      </c>
      <c r="D6" s="902">
        <v>150426.92458531316</v>
      </c>
      <c r="E6" s="903">
        <v>164127.98129257467</v>
      </c>
      <c r="F6" s="2840"/>
      <c r="G6" s="2840"/>
      <c r="H6" s="2840"/>
      <c r="I6" s="2840"/>
      <c r="J6" s="2841"/>
      <c r="K6" s="2841"/>
      <c r="L6" s="2841"/>
      <c r="M6" s="2841"/>
      <c r="N6" s="2840"/>
      <c r="O6" s="2840"/>
      <c r="P6" s="2840"/>
      <c r="Q6" s="2840"/>
      <c r="R6" s="2840"/>
      <c r="S6" s="2840"/>
      <c r="T6" s="2840"/>
      <c r="U6" s="2840"/>
      <c r="V6" s="2840"/>
      <c r="W6" s="2840"/>
      <c r="X6" s="2840"/>
      <c r="Y6" s="2840"/>
      <c r="Z6" s="2840"/>
      <c r="AA6" s="2840"/>
      <c r="AB6" s="2840"/>
      <c r="AC6" s="2840"/>
      <c r="AD6" s="2840"/>
      <c r="AE6" s="2840"/>
      <c r="AF6" s="2840"/>
      <c r="AG6" s="2840"/>
    </row>
    <row r="7" spans="1:33" s="511" customFormat="1" ht="27" customHeight="1">
      <c r="A7" s="527" t="s">
        <v>913</v>
      </c>
      <c r="B7" s="904">
        <v>1663.624675236646</v>
      </c>
      <c r="C7" s="904">
        <v>1393.6223046742275</v>
      </c>
      <c r="D7" s="904">
        <v>1570.972310693375</v>
      </c>
      <c r="E7" s="905">
        <v>1636.9723564354013</v>
      </c>
      <c r="F7" s="2840"/>
      <c r="G7" s="2841"/>
      <c r="H7" s="2841"/>
      <c r="I7" s="2841"/>
      <c r="J7" s="2841"/>
      <c r="K7" s="2841"/>
      <c r="L7" s="2841"/>
      <c r="M7" s="2841"/>
      <c r="N7" s="2840"/>
      <c r="O7" s="2840"/>
      <c r="P7" s="2840"/>
      <c r="Q7" s="2840"/>
      <c r="R7" s="2840"/>
      <c r="S7" s="2840"/>
      <c r="T7" s="2840"/>
      <c r="U7" s="2840"/>
      <c r="V7" s="2840"/>
      <c r="W7" s="2840"/>
      <c r="X7" s="2840"/>
      <c r="Y7" s="2840"/>
      <c r="Z7" s="2840"/>
      <c r="AA7" s="2840"/>
      <c r="AB7" s="2840"/>
      <c r="AC7" s="2840"/>
      <c r="AD7" s="2840"/>
      <c r="AE7" s="2840"/>
      <c r="AF7" s="2840"/>
      <c r="AG7" s="2840"/>
    </row>
    <row r="8" spans="1:33" s="511" customFormat="1" ht="27" customHeight="1">
      <c r="A8" s="527" t="s">
        <v>914</v>
      </c>
      <c r="B8" s="904">
        <v>3843.241</v>
      </c>
      <c r="C8" s="904">
        <v>8265.2664017222196</v>
      </c>
      <c r="D8" s="904">
        <v>9292.5703081666688</v>
      </c>
      <c r="E8" s="905">
        <v>10800.49018952874</v>
      </c>
      <c r="F8" s="2840"/>
      <c r="G8" s="2841"/>
      <c r="H8" s="2841"/>
      <c r="I8" s="2841"/>
      <c r="J8" s="2841"/>
      <c r="K8" s="2841"/>
      <c r="L8" s="2841"/>
      <c r="M8" s="2841"/>
      <c r="N8" s="2840"/>
      <c r="O8" s="2840"/>
      <c r="P8" s="2840"/>
      <c r="Q8" s="2840"/>
      <c r="R8" s="2840"/>
      <c r="S8" s="2840"/>
      <c r="T8" s="2840"/>
      <c r="U8" s="2840"/>
      <c r="V8" s="2840"/>
      <c r="W8" s="2840"/>
      <c r="X8" s="2840"/>
      <c r="Y8" s="2840"/>
      <c r="Z8" s="2840"/>
      <c r="AA8" s="2840"/>
      <c r="AB8" s="2840"/>
      <c r="AC8" s="2840"/>
      <c r="AD8" s="2840"/>
      <c r="AE8" s="2840"/>
      <c r="AF8" s="2840"/>
      <c r="AG8" s="2840"/>
    </row>
    <row r="9" spans="1:33" s="511" customFormat="1" ht="27" customHeight="1">
      <c r="A9" s="527" t="s">
        <v>787</v>
      </c>
      <c r="B9" s="904">
        <v>4617.0717380887518</v>
      </c>
      <c r="C9" s="904">
        <v>11043.547302691564</v>
      </c>
      <c r="D9" s="904">
        <v>12086.348549767748</v>
      </c>
      <c r="E9" s="905">
        <v>13548.11592125779</v>
      </c>
      <c r="F9" s="2840"/>
      <c r="G9" s="2841"/>
      <c r="H9" s="2841"/>
      <c r="I9" s="2841"/>
      <c r="J9" s="2841"/>
      <c r="K9" s="2841"/>
      <c r="L9" s="2841"/>
      <c r="M9" s="2841"/>
      <c r="N9" s="2840"/>
      <c r="O9" s="2840"/>
      <c r="P9" s="2840"/>
      <c r="Q9" s="2840"/>
      <c r="R9" s="2840"/>
      <c r="S9" s="2840"/>
      <c r="T9" s="2840"/>
      <c r="U9" s="2840"/>
      <c r="V9" s="2840"/>
      <c r="W9" s="2840"/>
      <c r="X9" s="2840"/>
      <c r="Y9" s="2840"/>
      <c r="Z9" s="2840"/>
      <c r="AA9" s="2840"/>
      <c r="AB9" s="2840"/>
      <c r="AC9" s="2840"/>
      <c r="AD9" s="2840"/>
      <c r="AE9" s="2840"/>
      <c r="AF9" s="2840"/>
      <c r="AG9" s="2840"/>
    </row>
    <row r="10" spans="1:33" s="511" customFormat="1" ht="27" customHeight="1">
      <c r="A10" s="527" t="s">
        <v>915</v>
      </c>
      <c r="B10" s="904">
        <v>1051.396461691623</v>
      </c>
      <c r="C10" s="904">
        <v>2176.4501215</v>
      </c>
      <c r="D10" s="904">
        <v>2157.2711284166699</v>
      </c>
      <c r="E10" s="905">
        <v>2286.4873606350038</v>
      </c>
      <c r="F10" s="2840"/>
      <c r="G10" s="2841"/>
      <c r="H10" s="2841"/>
      <c r="I10" s="2841"/>
      <c r="J10" s="2841"/>
      <c r="K10" s="2841"/>
      <c r="L10" s="2841"/>
      <c r="M10" s="2841"/>
      <c r="N10" s="2840"/>
      <c r="O10" s="2840"/>
      <c r="P10" s="2840"/>
      <c r="Q10" s="2840"/>
      <c r="R10" s="2840"/>
      <c r="S10" s="2840"/>
      <c r="T10" s="2840"/>
      <c r="U10" s="2840"/>
      <c r="V10" s="2840"/>
      <c r="W10" s="2840"/>
      <c r="X10" s="2840"/>
      <c r="Y10" s="2840"/>
      <c r="Z10" s="2840"/>
      <c r="AA10" s="2840"/>
      <c r="AB10" s="2840"/>
      <c r="AC10" s="2840"/>
      <c r="AD10" s="2840"/>
      <c r="AE10" s="2840"/>
      <c r="AF10" s="2840"/>
      <c r="AG10" s="2840"/>
    </row>
    <row r="11" spans="1:33" s="511" customFormat="1" ht="27" customHeight="1">
      <c r="A11" s="527" t="s">
        <v>790</v>
      </c>
      <c r="B11" s="904">
        <v>7641</v>
      </c>
      <c r="C11" s="904">
        <v>23638.493490251101</v>
      </c>
      <c r="D11" s="904">
        <v>25493.002140314165</v>
      </c>
      <c r="E11" s="905">
        <v>27729.041458807311</v>
      </c>
      <c r="F11" s="2840"/>
      <c r="G11" s="2841"/>
      <c r="H11" s="2841"/>
      <c r="I11" s="2841"/>
      <c r="J11" s="2841"/>
      <c r="K11" s="2841"/>
      <c r="L11" s="2841"/>
      <c r="M11" s="2841"/>
      <c r="N11" s="2840"/>
      <c r="O11" s="2840"/>
      <c r="P11" s="2840"/>
      <c r="Q11" s="2840"/>
      <c r="R11" s="2840"/>
      <c r="S11" s="2840"/>
      <c r="T11" s="2840"/>
      <c r="U11" s="2840"/>
      <c r="V11" s="2840"/>
      <c r="W11" s="2840"/>
      <c r="X11" s="2840"/>
      <c r="Y11" s="2840"/>
      <c r="Z11" s="2840"/>
      <c r="AA11" s="2840"/>
      <c r="AB11" s="2840"/>
      <c r="AC11" s="2840"/>
      <c r="AD11" s="2840"/>
      <c r="AE11" s="2840"/>
      <c r="AF11" s="2840"/>
      <c r="AG11" s="2840"/>
    </row>
    <row r="12" spans="1:33" s="511" customFormat="1" ht="27" customHeight="1">
      <c r="A12" s="527" t="s">
        <v>916</v>
      </c>
      <c r="B12" s="904">
        <v>6231.6790438707449</v>
      </c>
      <c r="C12" s="904">
        <v>8280.8507412414401</v>
      </c>
      <c r="D12" s="904">
        <v>8873.9673391601609</v>
      </c>
      <c r="E12" s="905">
        <v>9929.7223657752565</v>
      </c>
      <c r="F12" s="2840"/>
      <c r="G12" s="2841"/>
      <c r="H12" s="2841"/>
      <c r="I12" s="2841"/>
      <c r="J12" s="2841"/>
      <c r="K12" s="2841"/>
      <c r="L12" s="2841"/>
      <c r="M12" s="2841"/>
      <c r="N12" s="2840"/>
      <c r="O12" s="2840"/>
      <c r="P12" s="2840"/>
      <c r="Q12" s="2840"/>
      <c r="R12" s="2840"/>
      <c r="S12" s="2840"/>
      <c r="T12" s="2840"/>
      <c r="U12" s="2840"/>
      <c r="V12" s="2840"/>
      <c r="W12" s="2840"/>
      <c r="X12" s="2840"/>
      <c r="Y12" s="2840"/>
      <c r="Z12" s="2840"/>
      <c r="AA12" s="2840"/>
      <c r="AB12" s="2840"/>
      <c r="AC12" s="2840"/>
      <c r="AD12" s="2840"/>
      <c r="AE12" s="2840"/>
      <c r="AF12" s="2840"/>
      <c r="AG12" s="2840"/>
    </row>
    <row r="13" spans="1:33" s="511" customFormat="1" ht="27" customHeight="1">
      <c r="A13" s="527" t="s">
        <v>917</v>
      </c>
      <c r="B13" s="904">
        <v>2724.0138254246035</v>
      </c>
      <c r="C13" s="904">
        <v>6933.5168070607087</v>
      </c>
      <c r="D13" s="904">
        <v>7360.8815291762157</v>
      </c>
      <c r="E13" s="905">
        <v>7946.0897948180209</v>
      </c>
      <c r="F13" s="2840"/>
      <c r="G13" s="2841"/>
      <c r="H13" s="2841"/>
      <c r="I13" s="2841"/>
      <c r="J13" s="2841"/>
      <c r="K13" s="2841"/>
      <c r="L13" s="2841"/>
      <c r="M13" s="2841"/>
      <c r="N13" s="2840"/>
      <c r="O13" s="2840"/>
      <c r="P13" s="2840"/>
      <c r="Q13" s="2840"/>
      <c r="R13" s="2840"/>
      <c r="S13" s="2840"/>
      <c r="T13" s="2840"/>
      <c r="U13" s="2840"/>
      <c r="V13" s="2840"/>
      <c r="W13" s="2840"/>
      <c r="X13" s="2840"/>
      <c r="Y13" s="2840"/>
      <c r="Z13" s="2840"/>
      <c r="AA13" s="2840"/>
      <c r="AB13" s="2840"/>
      <c r="AC13" s="2840"/>
      <c r="AD13" s="2840"/>
      <c r="AE13" s="2840"/>
      <c r="AF13" s="2840"/>
      <c r="AG13" s="2840"/>
    </row>
    <row r="14" spans="1:33" s="511" customFormat="1" ht="27" customHeight="1">
      <c r="A14" s="527" t="s">
        <v>947</v>
      </c>
      <c r="B14" s="904">
        <v>1228.346</v>
      </c>
      <c r="C14" s="904">
        <v>3171.9271349693199</v>
      </c>
      <c r="D14" s="904">
        <v>3424.6412246039799</v>
      </c>
      <c r="E14" s="905">
        <v>3698.6125225722981</v>
      </c>
      <c r="F14" s="2840"/>
      <c r="G14" s="2841"/>
      <c r="H14" s="2841"/>
      <c r="I14" s="2841"/>
      <c r="J14" s="2841"/>
      <c r="K14" s="2841"/>
      <c r="L14" s="2841"/>
      <c r="M14" s="2841"/>
      <c r="N14" s="2840"/>
      <c r="O14" s="2840"/>
      <c r="P14" s="2840"/>
      <c r="Q14" s="2840"/>
      <c r="R14" s="2840"/>
      <c r="S14" s="2840"/>
      <c r="T14" s="2840"/>
      <c r="U14" s="2840"/>
      <c r="V14" s="2840"/>
      <c r="W14" s="2840"/>
      <c r="X14" s="2840"/>
      <c r="Y14" s="2840"/>
      <c r="Z14" s="2840"/>
      <c r="AA14" s="2840"/>
      <c r="AB14" s="2840"/>
      <c r="AC14" s="2840"/>
      <c r="AD14" s="2840"/>
      <c r="AE14" s="2840"/>
      <c r="AF14" s="2840"/>
      <c r="AG14" s="2840"/>
    </row>
    <row r="15" spans="1:33" s="511" customFormat="1" ht="27" customHeight="1">
      <c r="A15" s="527" t="s">
        <v>919</v>
      </c>
      <c r="B15" s="904">
        <v>1758.5280128078878</v>
      </c>
      <c r="C15" s="904">
        <v>4740.3160859028167</v>
      </c>
      <c r="D15" s="904">
        <v>4923.738778993782</v>
      </c>
      <c r="E15" s="905">
        <v>5234.1972946940459</v>
      </c>
      <c r="F15" s="2840"/>
      <c r="G15" s="2841"/>
      <c r="H15" s="2841"/>
      <c r="I15" s="2841"/>
      <c r="J15" s="2841"/>
      <c r="K15" s="2841"/>
      <c r="L15" s="2841"/>
      <c r="M15" s="2841"/>
      <c r="N15" s="2840"/>
      <c r="O15" s="2840"/>
      <c r="P15" s="2840"/>
      <c r="Q15" s="2840"/>
      <c r="R15" s="2840"/>
      <c r="S15" s="2840"/>
      <c r="T15" s="2840"/>
      <c r="U15" s="2840"/>
      <c r="V15" s="2840"/>
      <c r="W15" s="2840"/>
      <c r="X15" s="2840"/>
      <c r="Y15" s="2840"/>
      <c r="Z15" s="2840"/>
      <c r="AA15" s="2840"/>
      <c r="AB15" s="2840"/>
      <c r="AC15" s="2840"/>
      <c r="AD15" s="2840"/>
      <c r="AE15" s="2840"/>
      <c r="AF15" s="2840"/>
      <c r="AG15" s="2840"/>
    </row>
    <row r="16" spans="1:33" s="511" customFormat="1" ht="27" customHeight="1">
      <c r="A16" s="527" t="s">
        <v>920</v>
      </c>
      <c r="B16" s="904">
        <v>2775.6280000000002</v>
      </c>
      <c r="C16" s="904">
        <v>7742.7459118158204</v>
      </c>
      <c r="D16" s="904">
        <v>7998.0726771640793</v>
      </c>
      <c r="E16" s="905">
        <v>8319.2872073781054</v>
      </c>
      <c r="F16" s="2840"/>
      <c r="G16" s="2841"/>
      <c r="H16" s="2841"/>
      <c r="I16" s="2841"/>
      <c r="J16" s="2841"/>
      <c r="K16" s="2841"/>
      <c r="L16" s="2841"/>
      <c r="M16" s="2841"/>
      <c r="N16" s="2840"/>
      <c r="O16" s="2840"/>
      <c r="P16" s="2840"/>
      <c r="Q16" s="2840"/>
      <c r="R16" s="2840"/>
      <c r="S16" s="2840"/>
      <c r="T16" s="2840"/>
      <c r="U16" s="2840"/>
      <c r="V16" s="2840"/>
      <c r="W16" s="2840"/>
      <c r="X16" s="2840"/>
      <c r="Y16" s="2840"/>
      <c r="Z16" s="2840"/>
      <c r="AA16" s="2840"/>
      <c r="AB16" s="2840"/>
      <c r="AC16" s="2840"/>
      <c r="AD16" s="2840"/>
      <c r="AE16" s="2840"/>
      <c r="AF16" s="2840"/>
      <c r="AG16" s="2840"/>
    </row>
    <row r="17" spans="1:33" s="511" customFormat="1" ht="27" customHeight="1">
      <c r="A17" s="527" t="s">
        <v>921</v>
      </c>
      <c r="B17" s="904">
        <v>519.09383021523297</v>
      </c>
      <c r="C17" s="904">
        <v>1692.2072320637701</v>
      </c>
      <c r="D17" s="904">
        <v>1895.07701348966</v>
      </c>
      <c r="E17" s="905">
        <v>2122.4862551084193</v>
      </c>
      <c r="F17" s="2840"/>
      <c r="G17" s="2841"/>
      <c r="H17" s="2841"/>
      <c r="I17" s="2841"/>
      <c r="J17" s="2841"/>
      <c r="K17" s="2841"/>
      <c r="L17" s="2841"/>
      <c r="M17" s="2841"/>
      <c r="N17" s="2840"/>
      <c r="O17" s="2840"/>
      <c r="P17" s="2840"/>
      <c r="Q17" s="2840"/>
      <c r="R17" s="2840"/>
      <c r="S17" s="2840"/>
      <c r="T17" s="2840"/>
      <c r="U17" s="2840"/>
      <c r="V17" s="2840"/>
      <c r="W17" s="2840"/>
      <c r="X17" s="2840"/>
      <c r="Y17" s="2840"/>
      <c r="Z17" s="2840"/>
      <c r="AA17" s="2840"/>
      <c r="AB17" s="2840"/>
      <c r="AC17" s="2840"/>
      <c r="AD17" s="2840"/>
      <c r="AE17" s="2840"/>
      <c r="AF17" s="2840"/>
      <c r="AG17" s="2840"/>
    </row>
    <row r="18" spans="1:33" s="511" customFormat="1" ht="27" customHeight="1">
      <c r="A18" s="527" t="s">
        <v>922</v>
      </c>
      <c r="B18" s="904">
        <v>3888.7178061411951</v>
      </c>
      <c r="C18" s="904">
        <v>9448.6024154081369</v>
      </c>
      <c r="D18" s="904">
        <v>9943.2689428696794</v>
      </c>
      <c r="E18" s="905">
        <v>11245.019905302317</v>
      </c>
      <c r="F18" s="2840"/>
      <c r="G18" s="2841"/>
      <c r="H18" s="2841"/>
      <c r="I18" s="2841"/>
      <c r="J18" s="2841"/>
      <c r="K18" s="2841"/>
      <c r="L18" s="2841"/>
      <c r="M18" s="2841"/>
      <c r="N18" s="2840"/>
      <c r="O18" s="2840"/>
      <c r="P18" s="2840"/>
      <c r="Q18" s="2840"/>
      <c r="R18" s="2840"/>
      <c r="S18" s="2840"/>
      <c r="T18" s="2840"/>
      <c r="U18" s="2840"/>
      <c r="V18" s="2840"/>
      <c r="W18" s="2840"/>
      <c r="X18" s="2840"/>
      <c r="Y18" s="2840"/>
      <c r="Z18" s="2840"/>
      <c r="AA18" s="2840"/>
      <c r="AB18" s="2840"/>
      <c r="AC18" s="2840"/>
      <c r="AD18" s="2840"/>
      <c r="AE18" s="2840"/>
      <c r="AF18" s="2840"/>
      <c r="AG18" s="2840"/>
    </row>
    <row r="19" spans="1:33" s="511" customFormat="1" ht="27" customHeight="1">
      <c r="A19" s="527" t="s">
        <v>933</v>
      </c>
      <c r="B19" s="904">
        <v>1652.3999275876167</v>
      </c>
      <c r="C19" s="904">
        <v>3387.7673789936707</v>
      </c>
      <c r="D19" s="904">
        <v>4043.4696684129622</v>
      </c>
      <c r="E19" s="905">
        <v>4384.7329028559061</v>
      </c>
      <c r="F19" s="2840"/>
      <c r="G19" s="2841"/>
      <c r="H19" s="2841"/>
      <c r="I19" s="2841"/>
      <c r="J19" s="2841"/>
      <c r="K19" s="2841"/>
      <c r="L19" s="2841"/>
      <c r="M19" s="2841"/>
      <c r="N19" s="2840"/>
      <c r="O19" s="2840"/>
      <c r="P19" s="2840"/>
      <c r="Q19" s="2840"/>
      <c r="R19" s="2840"/>
      <c r="S19" s="2840"/>
      <c r="T19" s="2840"/>
      <c r="U19" s="2840"/>
      <c r="V19" s="2840"/>
      <c r="W19" s="2840"/>
      <c r="X19" s="2840"/>
      <c r="Y19" s="2840"/>
      <c r="Z19" s="2840"/>
      <c r="AA19" s="2840"/>
      <c r="AB19" s="2840"/>
      <c r="AC19" s="2840"/>
      <c r="AD19" s="2840"/>
      <c r="AE19" s="2840"/>
      <c r="AF19" s="2840"/>
      <c r="AG19" s="2840"/>
    </row>
    <row r="20" spans="1:33" s="511" customFormat="1" ht="27" customHeight="1">
      <c r="A20" s="527" t="s">
        <v>924</v>
      </c>
      <c r="B20" s="904">
        <v>10324</v>
      </c>
      <c r="C20" s="904">
        <v>30662.396162293287</v>
      </c>
      <c r="D20" s="904">
        <v>33506.15289306872</v>
      </c>
      <c r="E20" s="905">
        <v>34846.399008791472</v>
      </c>
      <c r="F20" s="2840"/>
      <c r="G20" s="2841"/>
      <c r="H20" s="2841"/>
      <c r="I20" s="2841"/>
      <c r="J20" s="2841"/>
      <c r="K20" s="2841"/>
      <c r="L20" s="2841"/>
      <c r="M20" s="2841"/>
      <c r="N20" s="2840"/>
      <c r="O20" s="2840"/>
      <c r="P20" s="2840"/>
      <c r="Q20" s="2840"/>
      <c r="R20" s="2840"/>
      <c r="S20" s="2840"/>
      <c r="T20" s="2840"/>
      <c r="U20" s="2840"/>
      <c r="V20" s="2840"/>
      <c r="W20" s="2840"/>
      <c r="X20" s="2840"/>
      <c r="Y20" s="2840"/>
      <c r="Z20" s="2840"/>
      <c r="AA20" s="2840"/>
      <c r="AB20" s="2840"/>
      <c r="AC20" s="2840"/>
      <c r="AD20" s="2840"/>
      <c r="AE20" s="2840"/>
      <c r="AF20" s="2840"/>
      <c r="AG20" s="2840"/>
    </row>
    <row r="21" spans="1:33" s="511" customFormat="1" ht="27" customHeight="1">
      <c r="A21" s="527" t="s">
        <v>4</v>
      </c>
      <c r="B21" s="904">
        <v>3377.3541194033337</v>
      </c>
      <c r="C21" s="904">
        <v>6333.5564165000005</v>
      </c>
      <c r="D21" s="904">
        <v>7694.9614033832004</v>
      </c>
      <c r="E21" s="905">
        <v>8854.9651996137745</v>
      </c>
      <c r="F21" s="2840"/>
      <c r="G21" s="2841"/>
      <c r="H21" s="2841"/>
      <c r="I21" s="2841"/>
      <c r="J21" s="2841"/>
      <c r="K21" s="2841"/>
      <c r="L21" s="2841"/>
      <c r="M21" s="2841"/>
      <c r="N21" s="2840"/>
      <c r="O21" s="2840"/>
      <c r="P21" s="2840"/>
      <c r="Q21" s="2840"/>
      <c r="R21" s="2840"/>
      <c r="S21" s="2840"/>
      <c r="T21" s="2840"/>
      <c r="U21" s="2840"/>
      <c r="V21" s="2840"/>
      <c r="W21" s="2840"/>
      <c r="X21" s="2840"/>
      <c r="Y21" s="2840"/>
      <c r="Z21" s="2840"/>
      <c r="AA21" s="2840"/>
      <c r="AB21" s="2840"/>
      <c r="AC21" s="2840"/>
      <c r="AD21" s="2840"/>
      <c r="AE21" s="2840"/>
      <c r="AF21" s="2840"/>
      <c r="AG21" s="2840"/>
    </row>
    <row r="22" spans="1:33" s="511" customFormat="1" ht="27" customHeight="1">
      <c r="A22" s="527" t="s">
        <v>925</v>
      </c>
      <c r="B22" s="904">
        <v>1175.6878811658389</v>
      </c>
      <c r="C22" s="904">
        <v>6883.0020023903298</v>
      </c>
      <c r="D22" s="904">
        <v>7220.4644764880659</v>
      </c>
      <c r="E22" s="905">
        <v>8303.5341479612762</v>
      </c>
      <c r="F22" s="2840"/>
      <c r="G22" s="2841"/>
      <c r="H22" s="2841"/>
      <c r="I22" s="2841"/>
      <c r="J22" s="2841"/>
      <c r="K22" s="2841"/>
      <c r="L22" s="2841"/>
      <c r="M22" s="2841"/>
      <c r="N22" s="2840"/>
      <c r="O22" s="2840"/>
      <c r="P22" s="2840"/>
      <c r="Q22" s="2840"/>
      <c r="R22" s="2840"/>
      <c r="S22" s="2840"/>
      <c r="T22" s="2840"/>
      <c r="U22" s="2840"/>
      <c r="V22" s="2840"/>
      <c r="W22" s="2840"/>
      <c r="X22" s="2840"/>
      <c r="Y22" s="2840"/>
      <c r="Z22" s="2840"/>
      <c r="AA22" s="2840"/>
      <c r="AB22" s="2840"/>
      <c r="AC22" s="2840"/>
      <c r="AD22" s="2840"/>
      <c r="AE22" s="2840"/>
      <c r="AF22" s="2840"/>
      <c r="AG22" s="2840"/>
    </row>
    <row r="23" spans="1:33" s="511" customFormat="1" ht="27" customHeight="1">
      <c r="A23" s="527" t="s">
        <v>934</v>
      </c>
      <c r="B23" s="904">
        <v>492.71828836652628</v>
      </c>
      <c r="C23" s="904">
        <v>1210.2304813187502</v>
      </c>
      <c r="D23" s="904">
        <v>1155.3375572695854</v>
      </c>
      <c r="E23" s="905">
        <v>1222.8262934613886</v>
      </c>
      <c r="F23" s="2840"/>
      <c r="G23" s="2841"/>
      <c r="H23" s="2841"/>
      <c r="I23" s="2841"/>
      <c r="J23" s="2841"/>
      <c r="K23" s="2841"/>
      <c r="L23" s="2841"/>
      <c r="M23" s="2841"/>
      <c r="N23" s="2840"/>
      <c r="O23" s="2840"/>
      <c r="P23" s="2840"/>
      <c r="Q23" s="2840"/>
      <c r="R23" s="2840"/>
      <c r="S23" s="2840"/>
      <c r="T23" s="2840"/>
      <c r="U23" s="2840"/>
      <c r="V23" s="2840"/>
      <c r="W23" s="2840"/>
      <c r="X23" s="2840"/>
      <c r="Y23" s="2840"/>
      <c r="Z23" s="2840"/>
      <c r="AA23" s="2840"/>
      <c r="AB23" s="2840"/>
      <c r="AC23" s="2840"/>
      <c r="AD23" s="2840"/>
      <c r="AE23" s="2840"/>
      <c r="AF23" s="2840"/>
      <c r="AG23" s="2840"/>
    </row>
    <row r="24" spans="1:33" s="511" customFormat="1" ht="27" customHeight="1">
      <c r="A24" s="527" t="s">
        <v>927</v>
      </c>
      <c r="B24" s="904">
        <v>912.52941299999998</v>
      </c>
      <c r="C24" s="904">
        <v>1571.8652585079506</v>
      </c>
      <c r="D24" s="904">
        <v>1786.7266438744548</v>
      </c>
      <c r="E24" s="905">
        <v>2019.001107578134</v>
      </c>
      <c r="F24" s="2840"/>
      <c r="G24" s="2841"/>
      <c r="H24" s="2841"/>
      <c r="I24" s="2841"/>
      <c r="J24" s="2841"/>
      <c r="K24" s="2841"/>
      <c r="L24" s="2841"/>
      <c r="M24" s="2841"/>
      <c r="N24" s="2840"/>
      <c r="O24" s="2840"/>
      <c r="P24" s="2840"/>
      <c r="Q24" s="2840"/>
      <c r="R24" s="2840"/>
      <c r="S24" s="2840"/>
      <c r="T24" s="2840"/>
      <c r="U24" s="2840"/>
      <c r="V24" s="2840"/>
      <c r="W24" s="2840"/>
      <c r="X24" s="2840"/>
      <c r="Y24" s="2840"/>
      <c r="Z24" s="2840"/>
      <c r="AA24" s="2840"/>
      <c r="AB24" s="2840"/>
      <c r="AC24" s="2840"/>
      <c r="AD24" s="2840"/>
      <c r="AE24" s="2840"/>
      <c r="AF24" s="2840"/>
      <c r="AG24" s="2840"/>
    </row>
    <row r="25" spans="1:33" s="511" customFormat="1" ht="27" customHeight="1">
      <c r="A25" s="527" t="s">
        <v>928</v>
      </c>
      <c r="B25" s="904">
        <v>0</v>
      </c>
      <c r="C25" s="906">
        <v>0</v>
      </c>
      <c r="D25" s="906">
        <v>0</v>
      </c>
      <c r="E25" s="907">
        <v>0</v>
      </c>
      <c r="F25" s="2840"/>
      <c r="G25" s="2841"/>
      <c r="H25" s="2841"/>
      <c r="I25" s="2841"/>
      <c r="J25" s="2841"/>
      <c r="K25" s="2841"/>
      <c r="L25" s="2841"/>
      <c r="M25" s="2841"/>
      <c r="N25" s="2840"/>
      <c r="O25" s="2840"/>
      <c r="P25" s="2840"/>
      <c r="Q25" s="2840"/>
      <c r="R25" s="2840"/>
      <c r="S25" s="2840"/>
      <c r="T25" s="2840"/>
      <c r="U25" s="2840"/>
      <c r="V25" s="2840"/>
      <c r="W25" s="2840"/>
      <c r="X25" s="2840"/>
      <c r="Y25" s="2840"/>
      <c r="Z25" s="2840"/>
      <c r="AA25" s="2840"/>
      <c r="AB25" s="2840"/>
      <c r="AC25" s="2840"/>
      <c r="AD25" s="2840"/>
      <c r="AE25" s="2840"/>
      <c r="AF25" s="2840"/>
      <c r="AG25" s="2840"/>
    </row>
    <row r="26" spans="1:33" s="507" customFormat="1" ht="15" customHeight="1">
      <c r="A26" s="908" t="s">
        <v>929</v>
      </c>
      <c r="B26" s="909"/>
      <c r="C26" s="910"/>
      <c r="D26" s="910"/>
      <c r="E26" s="911"/>
      <c r="F26" s="2839"/>
      <c r="G26" s="2839"/>
      <c r="H26" s="2839"/>
      <c r="I26" s="2839"/>
      <c r="J26" s="2839"/>
      <c r="K26" s="2839"/>
      <c r="L26" s="2839"/>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row>
    <row r="27" spans="1:33" s="507" customFormat="1" ht="15" customHeight="1">
      <c r="A27" s="525" t="s">
        <v>1000</v>
      </c>
      <c r="B27" s="912"/>
      <c r="C27" s="912"/>
      <c r="D27" s="912"/>
      <c r="E27" s="912"/>
      <c r="F27" s="2839"/>
      <c r="G27" s="2839"/>
      <c r="H27" s="2839"/>
      <c r="I27" s="2839"/>
      <c r="J27" s="2839"/>
      <c r="K27" s="2839"/>
      <c r="L27" s="2839"/>
      <c r="M27" s="2839"/>
      <c r="N27" s="2839"/>
      <c r="O27" s="2839"/>
      <c r="P27" s="2839"/>
      <c r="Q27" s="2839"/>
      <c r="R27" s="2839"/>
      <c r="S27" s="2839"/>
      <c r="T27" s="2839"/>
      <c r="U27" s="2839"/>
      <c r="V27" s="2839"/>
      <c r="W27" s="2839"/>
      <c r="X27" s="2839"/>
      <c r="Y27" s="2839"/>
      <c r="Z27" s="2839"/>
      <c r="AA27" s="2839"/>
      <c r="AB27" s="2839"/>
      <c r="AC27" s="2839"/>
      <c r="AD27" s="2839"/>
      <c r="AE27" s="2839"/>
      <c r="AF27" s="2839"/>
      <c r="AG27" s="2839"/>
    </row>
    <row r="28" spans="1:33" s="507" customFormat="1" ht="15" customHeight="1">
      <c r="A28" s="910"/>
      <c r="B28" s="910"/>
      <c r="C28" s="910"/>
      <c r="D28" s="910"/>
      <c r="E28" s="910"/>
      <c r="F28" s="2839"/>
      <c r="G28" s="2839"/>
      <c r="H28" s="2839"/>
      <c r="I28" s="2839"/>
      <c r="J28" s="2839"/>
      <c r="K28" s="2839"/>
      <c r="L28" s="2839"/>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row>
    <row r="29" spans="1:33" ht="20.100000000000001" customHeight="1">
      <c r="A29" s="2007" t="s">
        <v>1296</v>
      </c>
      <c r="B29" s="2007"/>
      <c r="C29" s="2007"/>
      <c r="D29" s="2007"/>
      <c r="E29" s="2007"/>
    </row>
    <row r="30" spans="1:33" ht="15" customHeight="1">
      <c r="A30" s="896" t="s">
        <v>23</v>
      </c>
      <c r="B30" s="897"/>
      <c r="C30" s="897"/>
      <c r="D30" s="897"/>
      <c r="E30" s="897"/>
    </row>
    <row r="31" spans="1:33" s="511" customFormat="1" ht="27" customHeight="1">
      <c r="A31" s="898" t="s">
        <v>783</v>
      </c>
      <c r="B31" s="899">
        <v>2005</v>
      </c>
      <c r="C31" s="899">
        <v>2010</v>
      </c>
      <c r="D31" s="899">
        <v>2011</v>
      </c>
      <c r="E31" s="900" t="s">
        <v>912</v>
      </c>
      <c r="F31" s="2840"/>
      <c r="G31" s="2840"/>
      <c r="H31" s="2840"/>
      <c r="I31" s="2840"/>
      <c r="J31" s="2840"/>
      <c r="K31" s="2840"/>
      <c r="L31" s="2840"/>
      <c r="M31" s="2840"/>
      <c r="N31" s="2840"/>
      <c r="O31" s="2840"/>
      <c r="P31" s="2840"/>
      <c r="Q31" s="2840"/>
      <c r="R31" s="2840"/>
      <c r="S31" s="2840"/>
      <c r="T31" s="2840"/>
      <c r="U31" s="2840"/>
      <c r="V31" s="2840"/>
      <c r="W31" s="2840"/>
      <c r="X31" s="2840"/>
      <c r="Y31" s="2840"/>
      <c r="Z31" s="2840"/>
      <c r="AA31" s="2840"/>
      <c r="AB31" s="2840"/>
      <c r="AC31" s="2840"/>
      <c r="AD31" s="2840"/>
      <c r="AE31" s="2840"/>
      <c r="AF31" s="2840"/>
      <c r="AG31" s="2840"/>
    </row>
    <row r="32" spans="1:33" s="511" customFormat="1" ht="27" customHeight="1">
      <c r="A32" s="901" t="s">
        <v>0</v>
      </c>
      <c r="B32" s="913">
        <v>19.350298353399499</v>
      </c>
      <c r="C32" s="913">
        <v>28.766587110482401</v>
      </c>
      <c r="D32" s="913">
        <v>8.5516466328978282</v>
      </c>
      <c r="E32" s="914">
        <v>9.1081146177997425</v>
      </c>
      <c r="F32" s="2840"/>
      <c r="G32" s="2840"/>
      <c r="H32" s="2840"/>
      <c r="I32" s="2840"/>
      <c r="J32" s="2840"/>
      <c r="K32" s="2840"/>
      <c r="L32" s="2840"/>
      <c r="M32" s="2840"/>
      <c r="N32" s="2840"/>
      <c r="O32" s="2840"/>
      <c r="P32" s="2840"/>
      <c r="Q32" s="2840"/>
      <c r="R32" s="2840"/>
      <c r="S32" s="2840"/>
      <c r="T32" s="2840"/>
      <c r="U32" s="2840"/>
      <c r="V32" s="2840"/>
      <c r="W32" s="2840"/>
      <c r="X32" s="2840"/>
      <c r="Y32" s="2840"/>
      <c r="Z32" s="2840"/>
      <c r="AA32" s="2840"/>
      <c r="AB32" s="2840"/>
      <c r="AC32" s="2840"/>
      <c r="AD32" s="2840"/>
      <c r="AE32" s="2840"/>
      <c r="AF32" s="2840"/>
      <c r="AG32" s="2840"/>
    </row>
    <row r="33" spans="1:33" s="511" customFormat="1" ht="27" customHeight="1">
      <c r="A33" s="527" t="s">
        <v>913</v>
      </c>
      <c r="B33" s="915">
        <v>8.436088091955682</v>
      </c>
      <c r="C33" s="915">
        <v>-3.0209391435680288</v>
      </c>
      <c r="D33" s="915">
        <v>12.725830049096757</v>
      </c>
      <c r="E33" s="916">
        <v>4.2012227263824968</v>
      </c>
      <c r="F33" s="2840"/>
      <c r="G33" s="2840"/>
      <c r="H33" s="2842"/>
      <c r="I33" s="2840"/>
      <c r="J33" s="2840"/>
      <c r="K33" s="2840"/>
      <c r="L33" s="2840"/>
      <c r="M33" s="2840"/>
      <c r="N33" s="2840"/>
      <c r="O33" s="2840"/>
      <c r="P33" s="2840"/>
      <c r="Q33" s="2840"/>
      <c r="R33" s="2840"/>
      <c r="S33" s="2840"/>
      <c r="T33" s="2840"/>
      <c r="U33" s="2840"/>
      <c r="V33" s="2840"/>
      <c r="W33" s="2840"/>
      <c r="X33" s="2840"/>
      <c r="Y33" s="2840"/>
      <c r="Z33" s="2840"/>
      <c r="AA33" s="2840"/>
      <c r="AB33" s="2840"/>
      <c r="AC33" s="2840"/>
      <c r="AD33" s="2840"/>
      <c r="AE33" s="2840"/>
      <c r="AF33" s="2840"/>
      <c r="AG33" s="2840"/>
    </row>
    <row r="34" spans="1:33" s="511" customFormat="1" ht="27" customHeight="1">
      <c r="A34" s="527" t="s">
        <v>914</v>
      </c>
      <c r="B34" s="915">
        <v>23.08895798263346</v>
      </c>
      <c r="C34" s="915">
        <v>3.4268019670706167</v>
      </c>
      <c r="D34" s="915">
        <v>12.429168722624496</v>
      </c>
      <c r="E34" s="916">
        <v>16.227156011258302</v>
      </c>
      <c r="F34" s="2840"/>
      <c r="G34" s="2840"/>
      <c r="H34" s="2842"/>
      <c r="I34" s="2840"/>
      <c r="J34" s="2840"/>
      <c r="K34" s="2840"/>
      <c r="L34" s="2840"/>
      <c r="M34" s="2840"/>
      <c r="N34" s="2840"/>
      <c r="O34" s="2840"/>
      <c r="P34" s="2840"/>
      <c r="Q34" s="2840"/>
      <c r="R34" s="2840"/>
      <c r="S34" s="2840"/>
      <c r="T34" s="2840"/>
      <c r="U34" s="2840"/>
      <c r="V34" s="2840"/>
      <c r="W34" s="2840"/>
      <c r="X34" s="2840"/>
      <c r="Y34" s="2840"/>
      <c r="Z34" s="2840"/>
      <c r="AA34" s="2840"/>
      <c r="AB34" s="2840"/>
      <c r="AC34" s="2840"/>
      <c r="AD34" s="2840"/>
      <c r="AE34" s="2840"/>
      <c r="AF34" s="2840"/>
      <c r="AG34" s="2840"/>
    </row>
    <row r="35" spans="1:33" s="511" customFormat="1" ht="27" customHeight="1">
      <c r="A35" s="527" t="s">
        <v>787</v>
      </c>
      <c r="B35" s="915">
        <v>19.932038636498305</v>
      </c>
      <c r="C35" s="915">
        <v>8.0609954838080569</v>
      </c>
      <c r="D35" s="915">
        <v>9.4426294241708888</v>
      </c>
      <c r="E35" s="916">
        <v>12.094367173600418</v>
      </c>
      <c r="F35" s="2840"/>
      <c r="G35" s="2840"/>
      <c r="H35" s="2840"/>
      <c r="I35" s="2840"/>
      <c r="J35" s="2840"/>
      <c r="K35" s="2840"/>
      <c r="L35" s="2840"/>
      <c r="M35" s="2840"/>
      <c r="N35" s="2840"/>
      <c r="O35" s="2840"/>
      <c r="P35" s="2840"/>
      <c r="Q35" s="2840"/>
      <c r="R35" s="2840"/>
      <c r="S35" s="2840"/>
      <c r="T35" s="2840"/>
      <c r="U35" s="2840"/>
      <c r="V35" s="2840"/>
      <c r="W35" s="2840"/>
      <c r="X35" s="2840"/>
      <c r="Y35" s="2840"/>
      <c r="Z35" s="2840"/>
      <c r="AA35" s="2840"/>
      <c r="AB35" s="2840"/>
      <c r="AC35" s="2840"/>
      <c r="AD35" s="2840"/>
      <c r="AE35" s="2840"/>
      <c r="AF35" s="2840"/>
      <c r="AG35" s="2840"/>
    </row>
    <row r="36" spans="1:33" s="511" customFormat="1" ht="27" customHeight="1">
      <c r="A36" s="527" t="s">
        <v>915</v>
      </c>
      <c r="B36" s="915">
        <v>20.730599360468148</v>
      </c>
      <c r="C36" s="915">
        <v>15.873918841387464</v>
      </c>
      <c r="D36" s="915">
        <v>-0.88120526603715632</v>
      </c>
      <c r="E36" s="916">
        <v>5.9898002859368091</v>
      </c>
      <c r="F36" s="2840"/>
      <c r="G36" s="2840"/>
      <c r="H36" s="2840"/>
      <c r="I36" s="2840"/>
      <c r="J36" s="2840"/>
      <c r="K36" s="2840"/>
      <c r="L36" s="2840"/>
      <c r="M36" s="2840"/>
      <c r="N36" s="2840"/>
      <c r="O36" s="2840"/>
      <c r="P36" s="2840"/>
      <c r="Q36" s="2840"/>
      <c r="R36" s="2840"/>
      <c r="S36" s="2840"/>
      <c r="T36" s="2840"/>
      <c r="U36" s="2840"/>
      <c r="V36" s="2840"/>
      <c r="W36" s="2840"/>
      <c r="X36" s="2840"/>
      <c r="Y36" s="2840"/>
      <c r="Z36" s="2840"/>
      <c r="AA36" s="2840"/>
      <c r="AB36" s="2840"/>
      <c r="AC36" s="2840"/>
      <c r="AD36" s="2840"/>
      <c r="AE36" s="2840"/>
      <c r="AF36" s="2840"/>
      <c r="AG36" s="2840"/>
    </row>
    <row r="37" spans="1:33" s="511" customFormat="1" ht="27" customHeight="1">
      <c r="A37" s="527" t="s">
        <v>790</v>
      </c>
      <c r="B37" s="915">
        <v>15.84293511218921</v>
      </c>
      <c r="C37" s="915">
        <v>46.197285422747626</v>
      </c>
      <c r="D37" s="915">
        <v>7.8452912019452157</v>
      </c>
      <c r="E37" s="916">
        <v>8.7711886822349356</v>
      </c>
      <c r="F37" s="2840"/>
      <c r="G37" s="2840"/>
      <c r="H37" s="2840"/>
      <c r="I37" s="2840"/>
      <c r="J37" s="2840"/>
      <c r="K37" s="2840"/>
      <c r="L37" s="2840"/>
      <c r="M37" s="2840"/>
      <c r="N37" s="2840"/>
      <c r="O37" s="2840"/>
      <c r="P37" s="2840"/>
      <c r="Q37" s="2840"/>
      <c r="R37" s="2840"/>
      <c r="S37" s="2840"/>
      <c r="T37" s="2840"/>
      <c r="U37" s="2840"/>
      <c r="V37" s="2840"/>
      <c r="W37" s="2840"/>
      <c r="X37" s="2840"/>
      <c r="Y37" s="2840"/>
      <c r="Z37" s="2840"/>
      <c r="AA37" s="2840"/>
      <c r="AB37" s="2840"/>
      <c r="AC37" s="2840"/>
      <c r="AD37" s="2840"/>
      <c r="AE37" s="2840"/>
      <c r="AF37" s="2840"/>
      <c r="AG37" s="2840"/>
    </row>
    <row r="38" spans="1:33" s="511" customFormat="1" ht="27" customHeight="1">
      <c r="A38" s="527" t="s">
        <v>916</v>
      </c>
      <c r="B38" s="915">
        <v>28.982723700347492</v>
      </c>
      <c r="C38" s="915">
        <v>25.40289394253233</v>
      </c>
      <c r="D38" s="915">
        <v>7.1625080133952821</v>
      </c>
      <c r="E38" s="916">
        <v>11.897215600018356</v>
      </c>
      <c r="F38" s="2840"/>
      <c r="G38" s="2840"/>
      <c r="H38" s="2840"/>
      <c r="I38" s="2840"/>
      <c r="J38" s="2840"/>
      <c r="K38" s="2840"/>
      <c r="L38" s="2840"/>
      <c r="M38" s="2840"/>
      <c r="N38" s="2840"/>
      <c r="O38" s="2840"/>
      <c r="P38" s="2840"/>
      <c r="Q38" s="2840"/>
      <c r="R38" s="2840"/>
      <c r="S38" s="2840"/>
      <c r="T38" s="2840"/>
      <c r="U38" s="2840"/>
      <c r="V38" s="2840"/>
      <c r="W38" s="2840"/>
      <c r="X38" s="2840"/>
      <c r="Y38" s="2840"/>
      <c r="Z38" s="2840"/>
      <c r="AA38" s="2840"/>
      <c r="AB38" s="2840"/>
      <c r="AC38" s="2840"/>
      <c r="AD38" s="2840"/>
      <c r="AE38" s="2840"/>
      <c r="AF38" s="2840"/>
      <c r="AG38" s="2840"/>
    </row>
    <row r="39" spans="1:33" s="511" customFormat="1" ht="27" customHeight="1">
      <c r="A39" s="527" t="s">
        <v>917</v>
      </c>
      <c r="B39" s="915">
        <v>91.323861179231869</v>
      </c>
      <c r="C39" s="915">
        <v>35.788470747159693</v>
      </c>
      <c r="D39" s="915">
        <v>6.1637511526661655</v>
      </c>
      <c r="E39" s="916">
        <v>7.9502470366113585</v>
      </c>
      <c r="F39" s="2840"/>
      <c r="G39" s="2840"/>
      <c r="H39" s="2840"/>
      <c r="I39" s="2840"/>
      <c r="J39" s="2840"/>
      <c r="K39" s="2840"/>
      <c r="L39" s="2840"/>
      <c r="M39" s="2840"/>
      <c r="N39" s="2840"/>
      <c r="O39" s="2840"/>
      <c r="P39" s="2840"/>
      <c r="Q39" s="2840"/>
      <c r="R39" s="2840"/>
      <c r="S39" s="2840"/>
      <c r="T39" s="2840"/>
      <c r="U39" s="2840"/>
      <c r="V39" s="2840"/>
      <c r="W39" s="2840"/>
      <c r="X39" s="2840"/>
      <c r="Y39" s="2840"/>
      <c r="Z39" s="2840"/>
      <c r="AA39" s="2840"/>
      <c r="AB39" s="2840"/>
      <c r="AC39" s="2840"/>
      <c r="AD39" s="2840"/>
      <c r="AE39" s="2840"/>
      <c r="AF39" s="2840"/>
      <c r="AG39" s="2840"/>
    </row>
    <row r="40" spans="1:33" s="511" customFormat="1" ht="27" customHeight="1">
      <c r="A40" s="527" t="s">
        <v>947</v>
      </c>
      <c r="B40" s="915">
        <v>24.372742582060852</v>
      </c>
      <c r="C40" s="915">
        <v>55.661932784285256</v>
      </c>
      <c r="D40" s="915">
        <v>7.9672098027908902</v>
      </c>
      <c r="E40" s="916">
        <v>7.9999999999999858</v>
      </c>
      <c r="F40" s="2840"/>
      <c r="G40" s="2840"/>
      <c r="H40" s="2840"/>
      <c r="I40" s="2840"/>
      <c r="J40" s="2840"/>
      <c r="K40" s="2840"/>
      <c r="L40" s="2840"/>
      <c r="M40" s="2840"/>
      <c r="N40" s="2840"/>
      <c r="O40" s="2840"/>
      <c r="P40" s="2840"/>
      <c r="Q40" s="2840"/>
      <c r="R40" s="2840"/>
      <c r="S40" s="2840"/>
      <c r="T40" s="2840"/>
      <c r="U40" s="2840"/>
      <c r="V40" s="2840"/>
      <c r="W40" s="2840"/>
      <c r="X40" s="2840"/>
      <c r="Y40" s="2840"/>
      <c r="Z40" s="2840"/>
      <c r="AA40" s="2840"/>
      <c r="AB40" s="2840"/>
      <c r="AC40" s="2840"/>
      <c r="AD40" s="2840"/>
      <c r="AE40" s="2840"/>
      <c r="AF40" s="2840"/>
      <c r="AG40" s="2840"/>
    </row>
    <row r="41" spans="1:33" s="511" customFormat="1" ht="27" customHeight="1">
      <c r="A41" s="527" t="s">
        <v>919</v>
      </c>
      <c r="B41" s="915">
        <v>76.487185334021774</v>
      </c>
      <c r="C41" s="915">
        <v>13.280934672161024</v>
      </c>
      <c r="D41" s="915">
        <v>3.869419038035133</v>
      </c>
      <c r="E41" s="916">
        <v>6.3053409133883633</v>
      </c>
      <c r="F41" s="2840"/>
      <c r="G41" s="2840"/>
      <c r="H41" s="2840"/>
      <c r="I41" s="2840"/>
      <c r="J41" s="2840"/>
      <c r="K41" s="2840"/>
      <c r="L41" s="2840"/>
      <c r="M41" s="2840"/>
      <c r="N41" s="2840"/>
      <c r="O41" s="2840"/>
      <c r="P41" s="2840"/>
      <c r="Q41" s="2840"/>
      <c r="R41" s="2840"/>
      <c r="S41" s="2840"/>
      <c r="T41" s="2840"/>
      <c r="U41" s="2840"/>
      <c r="V41" s="2840"/>
      <c r="W41" s="2840"/>
      <c r="X41" s="2840"/>
      <c r="Y41" s="2840"/>
      <c r="Z41" s="2840"/>
      <c r="AA41" s="2840"/>
      <c r="AB41" s="2840"/>
      <c r="AC41" s="2840"/>
      <c r="AD41" s="2840"/>
      <c r="AE41" s="2840"/>
      <c r="AF41" s="2840"/>
      <c r="AG41" s="2840"/>
    </row>
    <row r="42" spans="1:33" s="511" customFormat="1" ht="27" customHeight="1">
      <c r="A42" s="527" t="s">
        <v>920</v>
      </c>
      <c r="B42" s="915">
        <v>23.601580851655996</v>
      </c>
      <c r="C42" s="915">
        <v>40.127913227747655</v>
      </c>
      <c r="D42" s="915">
        <v>3.2976255227311242</v>
      </c>
      <c r="E42" s="916">
        <v>4.0161491796786351</v>
      </c>
      <c r="F42" s="2840"/>
      <c r="G42" s="2840"/>
      <c r="H42" s="2840"/>
      <c r="I42" s="2840"/>
      <c r="J42" s="2840"/>
      <c r="K42" s="2840"/>
      <c r="L42" s="2840"/>
      <c r="M42" s="2840"/>
      <c r="N42" s="2840"/>
      <c r="O42" s="2840"/>
      <c r="P42" s="2840"/>
      <c r="Q42" s="2840"/>
      <c r="R42" s="2840"/>
      <c r="S42" s="2840"/>
      <c r="T42" s="2840"/>
      <c r="U42" s="2840"/>
      <c r="V42" s="2840"/>
      <c r="W42" s="2840"/>
      <c r="X42" s="2840"/>
      <c r="Y42" s="2840"/>
      <c r="Z42" s="2840"/>
      <c r="AA42" s="2840"/>
      <c r="AB42" s="2840"/>
      <c r="AC42" s="2840"/>
      <c r="AD42" s="2840"/>
      <c r="AE42" s="2840"/>
      <c r="AF42" s="2840"/>
      <c r="AG42" s="2840"/>
    </row>
    <row r="43" spans="1:33" s="511" customFormat="1" ht="27" customHeight="1">
      <c r="A43" s="527" t="s">
        <v>921</v>
      </c>
      <c r="B43" s="915">
        <v>25.831517143602568</v>
      </c>
      <c r="C43" s="915">
        <v>-13.861425859630998</v>
      </c>
      <c r="D43" s="915">
        <v>11.988471481620806</v>
      </c>
      <c r="E43" s="916">
        <v>12.000000000000014</v>
      </c>
      <c r="F43" s="2840"/>
      <c r="G43" s="2840"/>
      <c r="H43" s="2840"/>
      <c r="I43" s="2840"/>
      <c r="J43" s="2840"/>
      <c r="K43" s="2840"/>
      <c r="L43" s="2840"/>
      <c r="M43" s="2840"/>
      <c r="N43" s="2840"/>
      <c r="O43" s="2840"/>
      <c r="P43" s="2840"/>
      <c r="Q43" s="2840"/>
      <c r="R43" s="2840"/>
      <c r="S43" s="2840"/>
      <c r="T43" s="2840"/>
      <c r="U43" s="2840"/>
      <c r="V43" s="2840"/>
      <c r="W43" s="2840"/>
      <c r="X43" s="2840"/>
      <c r="Y43" s="2840"/>
      <c r="Z43" s="2840"/>
      <c r="AA43" s="2840"/>
      <c r="AB43" s="2840"/>
      <c r="AC43" s="2840"/>
      <c r="AD43" s="2840"/>
      <c r="AE43" s="2840"/>
      <c r="AF43" s="2840"/>
      <c r="AG43" s="2840"/>
    </row>
    <row r="44" spans="1:33" s="511" customFormat="1" ht="27" customHeight="1">
      <c r="A44" s="527" t="s">
        <v>922</v>
      </c>
      <c r="B44" s="915">
        <v>25.831517143602568</v>
      </c>
      <c r="C44" s="915">
        <v>58.452921182084538</v>
      </c>
      <c r="D44" s="915">
        <v>5.2353406960470039</v>
      </c>
      <c r="E44" s="916">
        <v>13.091780680096406</v>
      </c>
      <c r="F44" s="2840"/>
      <c r="G44" s="2840"/>
      <c r="H44" s="2840"/>
      <c r="I44" s="2840"/>
      <c r="J44" s="2840"/>
      <c r="K44" s="2840"/>
      <c r="L44" s="2840"/>
      <c r="M44" s="2840"/>
      <c r="N44" s="2840"/>
      <c r="O44" s="2840"/>
      <c r="P44" s="2840"/>
      <c r="Q44" s="2840"/>
      <c r="R44" s="2840"/>
      <c r="S44" s="2840"/>
      <c r="T44" s="2840"/>
      <c r="U44" s="2840"/>
      <c r="V44" s="2840"/>
      <c r="W44" s="2840"/>
      <c r="X44" s="2840"/>
      <c r="Y44" s="2840"/>
      <c r="Z44" s="2840"/>
      <c r="AA44" s="2840"/>
      <c r="AB44" s="2840"/>
      <c r="AC44" s="2840"/>
      <c r="AD44" s="2840"/>
      <c r="AE44" s="2840"/>
      <c r="AF44" s="2840"/>
      <c r="AG44" s="2840"/>
    </row>
    <row r="45" spans="1:33" s="511" customFormat="1" ht="27" customHeight="1">
      <c r="A45" s="527" t="s">
        <v>933</v>
      </c>
      <c r="B45" s="915">
        <v>26.289876716220832</v>
      </c>
      <c r="C45" s="915">
        <v>-9.9908081634488184</v>
      </c>
      <c r="D45" s="915">
        <v>19.354997438285352</v>
      </c>
      <c r="E45" s="916">
        <v>8.4398613673016172</v>
      </c>
      <c r="F45" s="2840"/>
      <c r="G45" s="2840"/>
      <c r="H45" s="2840"/>
      <c r="I45" s="2840"/>
      <c r="J45" s="2840"/>
      <c r="K45" s="2840"/>
      <c r="L45" s="2840"/>
      <c r="M45" s="2840"/>
      <c r="N45" s="2840"/>
      <c r="O45" s="2840"/>
      <c r="P45" s="2840"/>
      <c r="Q45" s="2840"/>
      <c r="R45" s="2840"/>
      <c r="S45" s="2840"/>
      <c r="T45" s="2840"/>
      <c r="U45" s="2840"/>
      <c r="V45" s="2840"/>
      <c r="W45" s="2840"/>
      <c r="X45" s="2840"/>
      <c r="Y45" s="2840"/>
      <c r="Z45" s="2840"/>
      <c r="AA45" s="2840"/>
      <c r="AB45" s="2840"/>
      <c r="AC45" s="2840"/>
      <c r="AD45" s="2840"/>
      <c r="AE45" s="2840"/>
      <c r="AF45" s="2840"/>
      <c r="AG45" s="2840"/>
    </row>
    <row r="46" spans="1:33" s="511" customFormat="1" ht="27" customHeight="1">
      <c r="A46" s="527" t="s">
        <v>924</v>
      </c>
      <c r="B46" s="915">
        <v>2.7742169712645364</v>
      </c>
      <c r="C46" s="915">
        <v>49.147025787342898</v>
      </c>
      <c r="D46" s="915">
        <v>9.2744112877665827</v>
      </c>
      <c r="E46" s="916">
        <v>4</v>
      </c>
      <c r="F46" s="2840"/>
      <c r="G46" s="2840"/>
      <c r="H46" s="2840"/>
      <c r="I46" s="2840"/>
      <c r="J46" s="2840"/>
      <c r="K46" s="2840"/>
      <c r="L46" s="2840"/>
      <c r="M46" s="2840"/>
      <c r="N46" s="2840"/>
      <c r="O46" s="2840"/>
      <c r="P46" s="2840"/>
      <c r="Q46" s="2840"/>
      <c r="R46" s="2840"/>
      <c r="S46" s="2840"/>
      <c r="T46" s="2840"/>
      <c r="U46" s="2840"/>
      <c r="V46" s="2840"/>
      <c r="W46" s="2840"/>
      <c r="X46" s="2840"/>
      <c r="Y46" s="2840"/>
      <c r="Z46" s="2840"/>
      <c r="AA46" s="2840"/>
      <c r="AB46" s="2840"/>
      <c r="AC46" s="2840"/>
      <c r="AD46" s="2840"/>
      <c r="AE46" s="2840"/>
      <c r="AF46" s="2840"/>
      <c r="AG46" s="2840"/>
    </row>
    <row r="47" spans="1:33" s="511" customFormat="1" ht="27" customHeight="1">
      <c r="A47" s="527" t="s">
        <v>4</v>
      </c>
      <c r="B47" s="915">
        <v>8.7813243885620125</v>
      </c>
      <c r="C47" s="915">
        <v>4.8152740794167954</v>
      </c>
      <c r="D47" s="915">
        <v>21.495111077506252</v>
      </c>
      <c r="E47" s="916">
        <v>15.074848792881028</v>
      </c>
      <c r="F47" s="2840"/>
      <c r="G47" s="2840"/>
      <c r="H47" s="2840"/>
      <c r="I47" s="2840"/>
      <c r="J47" s="2840"/>
      <c r="K47" s="2840"/>
      <c r="L47" s="2840"/>
      <c r="M47" s="2840"/>
      <c r="N47" s="2840"/>
      <c r="O47" s="2840"/>
      <c r="P47" s="2840"/>
      <c r="Q47" s="2840"/>
      <c r="R47" s="2840"/>
      <c r="S47" s="2840"/>
      <c r="T47" s="2840"/>
      <c r="U47" s="2840"/>
      <c r="V47" s="2840"/>
      <c r="W47" s="2840"/>
      <c r="X47" s="2840"/>
      <c r="Y47" s="2840"/>
      <c r="Z47" s="2840"/>
      <c r="AA47" s="2840"/>
      <c r="AB47" s="2840"/>
      <c r="AC47" s="2840"/>
      <c r="AD47" s="2840"/>
      <c r="AE47" s="2840"/>
      <c r="AF47" s="2840"/>
      <c r="AG47" s="2840"/>
    </row>
    <row r="48" spans="1:33" s="511" customFormat="1" ht="27" customHeight="1">
      <c r="A48" s="527" t="s">
        <v>925</v>
      </c>
      <c r="B48" s="915">
        <v>8.4420929624548222</v>
      </c>
      <c r="C48" s="915">
        <v>22.088511666117299</v>
      </c>
      <c r="D48" s="915">
        <v>4.9028385286033824</v>
      </c>
      <c r="E48" s="916">
        <v>15.000000000000014</v>
      </c>
      <c r="F48" s="2840"/>
      <c r="G48" s="2840"/>
      <c r="H48" s="2840"/>
      <c r="I48" s="2840"/>
      <c r="J48" s="2840"/>
      <c r="K48" s="2840"/>
      <c r="L48" s="2840"/>
      <c r="M48" s="2840"/>
      <c r="N48" s="2840"/>
      <c r="O48" s="2840"/>
      <c r="P48" s="2840"/>
      <c r="Q48" s="2840"/>
      <c r="R48" s="2840"/>
      <c r="S48" s="2840"/>
      <c r="T48" s="2840"/>
      <c r="U48" s="2840"/>
      <c r="V48" s="2840"/>
      <c r="W48" s="2840"/>
      <c r="X48" s="2840"/>
      <c r="Y48" s="2840"/>
      <c r="Z48" s="2840"/>
      <c r="AA48" s="2840"/>
      <c r="AB48" s="2840"/>
      <c r="AC48" s="2840"/>
      <c r="AD48" s="2840"/>
      <c r="AE48" s="2840"/>
      <c r="AF48" s="2840"/>
      <c r="AG48" s="2840"/>
    </row>
    <row r="49" spans="1:33" s="511" customFormat="1" ht="27" customHeight="1">
      <c r="A49" s="527" t="s">
        <v>934</v>
      </c>
      <c r="B49" s="915">
        <v>13.403827800890326</v>
      </c>
      <c r="C49" s="915">
        <v>17.199242895232643</v>
      </c>
      <c r="D49" s="915">
        <v>-4.5357413233675743</v>
      </c>
      <c r="E49" s="916">
        <v>5.8414734089749203</v>
      </c>
      <c r="F49" s="2840"/>
      <c r="G49" s="2840"/>
      <c r="H49" s="2840"/>
      <c r="I49" s="2840"/>
      <c r="J49" s="2840"/>
      <c r="K49" s="2840"/>
      <c r="L49" s="2840"/>
      <c r="M49" s="2840"/>
      <c r="N49" s="2840"/>
      <c r="O49" s="2840"/>
      <c r="P49" s="2840"/>
      <c r="Q49" s="2840"/>
      <c r="R49" s="2840"/>
      <c r="S49" s="2840"/>
      <c r="T49" s="2840"/>
      <c r="U49" s="2840"/>
      <c r="V49" s="2840"/>
      <c r="W49" s="2840"/>
      <c r="X49" s="2840"/>
      <c r="Y49" s="2840"/>
      <c r="Z49" s="2840"/>
      <c r="AA49" s="2840"/>
      <c r="AB49" s="2840"/>
      <c r="AC49" s="2840"/>
      <c r="AD49" s="2840"/>
      <c r="AE49" s="2840"/>
      <c r="AF49" s="2840"/>
      <c r="AG49" s="2840"/>
    </row>
    <row r="50" spans="1:33" s="511" customFormat="1" ht="27" customHeight="1">
      <c r="A50" s="527" t="s">
        <v>927</v>
      </c>
      <c r="B50" s="915">
        <v>3.7372880076346036</v>
      </c>
      <c r="C50" s="915">
        <v>4.5935842584136708</v>
      </c>
      <c r="D50" s="915">
        <v>13.669198692670093</v>
      </c>
      <c r="E50" s="916">
        <v>13.000000000000014</v>
      </c>
      <c r="F50" s="2840"/>
      <c r="G50" s="2840"/>
      <c r="H50" s="2840"/>
      <c r="I50" s="2840"/>
      <c r="J50" s="2840"/>
      <c r="K50" s="2840"/>
      <c r="L50" s="2840"/>
      <c r="M50" s="2840"/>
      <c r="N50" s="2840"/>
      <c r="O50" s="2840"/>
      <c r="P50" s="2840"/>
      <c r="Q50" s="2840"/>
      <c r="R50" s="2840"/>
      <c r="S50" s="2840"/>
      <c r="T50" s="2840"/>
      <c r="U50" s="2840"/>
      <c r="V50" s="2840"/>
      <c r="W50" s="2840"/>
      <c r="X50" s="2840"/>
      <c r="Y50" s="2840"/>
      <c r="Z50" s="2840"/>
      <c r="AA50" s="2840"/>
      <c r="AB50" s="2840"/>
      <c r="AC50" s="2840"/>
      <c r="AD50" s="2840"/>
      <c r="AE50" s="2840"/>
      <c r="AF50" s="2840"/>
      <c r="AG50" s="2840"/>
    </row>
    <row r="51" spans="1:33" s="511" customFormat="1" ht="27" customHeight="1">
      <c r="A51" s="527" t="s">
        <v>928</v>
      </c>
      <c r="B51" s="915">
        <v>0</v>
      </c>
      <c r="C51" s="915">
        <v>0</v>
      </c>
      <c r="D51" s="917">
        <v>0</v>
      </c>
      <c r="E51" s="918">
        <v>0</v>
      </c>
      <c r="F51" s="2840"/>
      <c r="G51" s="2840"/>
      <c r="H51" s="2840"/>
      <c r="I51" s="2840"/>
      <c r="J51" s="2840"/>
      <c r="K51" s="2840"/>
      <c r="L51" s="2840"/>
      <c r="M51" s="2840"/>
      <c r="N51" s="2840"/>
      <c r="O51" s="2840"/>
      <c r="P51" s="2840"/>
      <c r="Q51" s="2840"/>
      <c r="R51" s="2840"/>
      <c r="S51" s="2840"/>
      <c r="T51" s="2840"/>
      <c r="U51" s="2840"/>
      <c r="V51" s="2840"/>
      <c r="W51" s="2840"/>
      <c r="X51" s="2840"/>
      <c r="Y51" s="2840"/>
      <c r="Z51" s="2840"/>
      <c r="AA51" s="2840"/>
      <c r="AB51" s="2840"/>
      <c r="AC51" s="2840"/>
      <c r="AD51" s="2840"/>
      <c r="AE51" s="2840"/>
      <c r="AF51" s="2840"/>
      <c r="AG51" s="2840"/>
    </row>
    <row r="52" spans="1:33" s="507" customFormat="1" ht="15" customHeight="1">
      <c r="A52" s="908" t="s">
        <v>929</v>
      </c>
      <c r="B52" s="909"/>
      <c r="C52" s="909"/>
      <c r="D52" s="919"/>
      <c r="E52" s="911"/>
      <c r="F52" s="2839"/>
      <c r="G52" s="2839"/>
      <c r="H52" s="2839"/>
      <c r="I52" s="2839"/>
      <c r="J52" s="2839"/>
      <c r="K52" s="2839"/>
      <c r="L52" s="2839"/>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row>
    <row r="53" spans="1:33" s="507" customFormat="1" ht="15" customHeight="1">
      <c r="A53" s="525" t="s">
        <v>1000</v>
      </c>
      <c r="B53" s="912"/>
      <c r="C53" s="912"/>
      <c r="D53" s="912"/>
      <c r="E53" s="912"/>
      <c r="F53" s="2839"/>
      <c r="G53" s="2839"/>
      <c r="H53" s="2839"/>
      <c r="I53" s="2839"/>
      <c r="J53" s="2839"/>
      <c r="K53" s="2839"/>
      <c r="L53" s="2839"/>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row>
    <row r="54" spans="1:33" s="507" customFormat="1" ht="15" customHeight="1">
      <c r="A54" s="910"/>
      <c r="B54" s="910"/>
      <c r="C54" s="910"/>
      <c r="D54" s="910"/>
      <c r="E54" s="910"/>
      <c r="F54" s="2839"/>
      <c r="G54" s="2839"/>
      <c r="H54" s="2839"/>
      <c r="I54" s="2839"/>
      <c r="J54" s="2839"/>
      <c r="K54" s="2839"/>
      <c r="L54" s="2839"/>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row>
    <row r="55" spans="1:33" ht="20.100000000000001" customHeight="1">
      <c r="A55" s="2007" t="s">
        <v>1297</v>
      </c>
      <c r="B55" s="2007"/>
      <c r="C55" s="2007"/>
      <c r="D55" s="2007"/>
      <c r="E55" s="2007"/>
    </row>
    <row r="56" spans="1:33" s="507" customFormat="1" ht="15" customHeight="1">
      <c r="A56" s="896" t="s">
        <v>23</v>
      </c>
      <c r="B56" s="897"/>
      <c r="C56" s="897"/>
      <c r="D56" s="897"/>
      <c r="E56" s="897"/>
      <c r="F56" s="2839"/>
      <c r="G56" s="2839"/>
      <c r="H56" s="2839"/>
      <c r="I56" s="2839"/>
      <c r="J56" s="2839"/>
      <c r="K56" s="2839"/>
      <c r="L56" s="2839"/>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row>
    <row r="57" spans="1:33" s="511" customFormat="1" ht="27" customHeight="1">
      <c r="A57" s="898" t="s">
        <v>783</v>
      </c>
      <c r="B57" s="899">
        <v>2005</v>
      </c>
      <c r="C57" s="899">
        <v>2010</v>
      </c>
      <c r="D57" s="899">
        <v>2011</v>
      </c>
      <c r="E57" s="900" t="s">
        <v>912</v>
      </c>
      <c r="F57" s="2840"/>
      <c r="G57" s="2840"/>
      <c r="H57" s="2840"/>
      <c r="I57" s="2840"/>
      <c r="J57" s="2840"/>
      <c r="K57" s="2840"/>
      <c r="L57" s="2840"/>
      <c r="M57" s="2840"/>
      <c r="N57" s="2840"/>
      <c r="O57" s="2840"/>
      <c r="P57" s="2840"/>
      <c r="Q57" s="2840"/>
      <c r="R57" s="2840"/>
      <c r="S57" s="2840"/>
      <c r="T57" s="2840"/>
      <c r="U57" s="2840"/>
      <c r="V57" s="2840"/>
      <c r="W57" s="2840"/>
      <c r="X57" s="2840"/>
      <c r="Y57" s="2840"/>
      <c r="Z57" s="2840"/>
      <c r="AA57" s="2840"/>
      <c r="AB57" s="2840"/>
      <c r="AC57" s="2840"/>
      <c r="AD57" s="2840"/>
      <c r="AE57" s="2840"/>
      <c r="AF57" s="2840"/>
      <c r="AG57" s="2840"/>
    </row>
    <row r="58" spans="1:33" s="511" customFormat="1" ht="27" customHeight="1">
      <c r="A58" s="901" t="s">
        <v>0</v>
      </c>
      <c r="B58" s="913">
        <v>14.572947976721032</v>
      </c>
      <c r="C58" s="913">
        <v>21.654172845739321</v>
      </c>
      <c r="D58" s="913">
        <v>17.766605946686784</v>
      </c>
      <c r="E58" s="914">
        <v>18.004559323669405</v>
      </c>
      <c r="F58" s="2840"/>
      <c r="G58" s="2840"/>
      <c r="H58" s="2840"/>
      <c r="I58" s="2840"/>
      <c r="J58" s="2840"/>
      <c r="K58" s="2840"/>
      <c r="L58" s="2840"/>
      <c r="M58" s="2840"/>
      <c r="N58" s="2840"/>
      <c r="O58" s="2840"/>
      <c r="P58" s="2840"/>
      <c r="Q58" s="2840"/>
      <c r="R58" s="2840"/>
      <c r="S58" s="2840"/>
      <c r="T58" s="2840"/>
      <c r="U58" s="2840"/>
      <c r="V58" s="2840"/>
      <c r="W58" s="2840"/>
      <c r="X58" s="2840"/>
      <c r="Y58" s="2840"/>
      <c r="Z58" s="2840"/>
      <c r="AA58" s="2840"/>
      <c r="AB58" s="2840"/>
      <c r="AC58" s="2840"/>
      <c r="AD58" s="2840"/>
      <c r="AE58" s="2840"/>
      <c r="AF58" s="2840"/>
      <c r="AG58" s="2840"/>
    </row>
    <row r="59" spans="1:33" s="511" customFormat="1" ht="27" customHeight="1">
      <c r="A59" s="527" t="s">
        <v>913</v>
      </c>
      <c r="B59" s="915">
        <v>0.43387982208492154</v>
      </c>
      <c r="C59" s="915">
        <v>0.21776973700554045</v>
      </c>
      <c r="D59" s="915">
        <v>0.18554421739451185</v>
      </c>
      <c r="E59" s="916">
        <v>0.17957307261404468</v>
      </c>
      <c r="F59" s="2840"/>
      <c r="G59" s="2840"/>
      <c r="H59" s="2840"/>
      <c r="I59" s="2840"/>
      <c r="J59" s="2840"/>
      <c r="K59" s="2840"/>
      <c r="L59" s="2840"/>
      <c r="M59" s="2840"/>
      <c r="N59" s="2840"/>
      <c r="O59" s="2840"/>
      <c r="P59" s="2840"/>
      <c r="Q59" s="2840"/>
      <c r="R59" s="2840"/>
      <c r="S59" s="2840"/>
      <c r="T59" s="2840"/>
      <c r="U59" s="2840"/>
      <c r="V59" s="2840"/>
      <c r="W59" s="2840"/>
      <c r="X59" s="2840"/>
      <c r="Y59" s="2840"/>
      <c r="Z59" s="2840"/>
      <c r="AA59" s="2840"/>
      <c r="AB59" s="2840"/>
      <c r="AC59" s="2840"/>
      <c r="AD59" s="2840"/>
      <c r="AE59" s="2840"/>
      <c r="AF59" s="2840"/>
      <c r="AG59" s="2840"/>
    </row>
    <row r="60" spans="1:33" s="511" customFormat="1" ht="27" customHeight="1">
      <c r="A60" s="527" t="s">
        <v>914</v>
      </c>
      <c r="B60" s="915">
        <v>1.0023322845174065</v>
      </c>
      <c r="C60" s="915">
        <v>1.2915442617033364</v>
      </c>
      <c r="D60" s="915">
        <v>1.0975258275884352</v>
      </c>
      <c r="E60" s="916">
        <v>1.1847953335600863</v>
      </c>
      <c r="F60" s="2840"/>
      <c r="G60" s="2840"/>
      <c r="H60" s="2840"/>
      <c r="I60" s="2840"/>
      <c r="J60" s="2840"/>
      <c r="K60" s="2840"/>
      <c r="L60" s="2840"/>
      <c r="M60" s="2840"/>
      <c r="N60" s="2840"/>
      <c r="O60" s="2840"/>
      <c r="P60" s="2840"/>
      <c r="Q60" s="2840"/>
      <c r="R60" s="2840"/>
      <c r="S60" s="2840"/>
      <c r="T60" s="2840"/>
      <c r="U60" s="2840"/>
      <c r="V60" s="2840"/>
      <c r="W60" s="2840"/>
      <c r="X60" s="2840"/>
      <c r="Y60" s="2840"/>
      <c r="Z60" s="2840"/>
      <c r="AA60" s="2840"/>
      <c r="AB60" s="2840"/>
      <c r="AC60" s="2840"/>
      <c r="AD60" s="2840"/>
      <c r="AE60" s="2840"/>
      <c r="AF60" s="2840"/>
      <c r="AG60" s="2840"/>
    </row>
    <row r="61" spans="1:33" s="511" customFormat="1" ht="27" customHeight="1">
      <c r="A61" s="527" t="s">
        <v>787</v>
      </c>
      <c r="B61" s="915">
        <v>1.2041503676244221</v>
      </c>
      <c r="C61" s="915">
        <v>1.7256830517487789</v>
      </c>
      <c r="D61" s="915">
        <v>1.427493067547551</v>
      </c>
      <c r="E61" s="916">
        <v>1.4862051851683342</v>
      </c>
      <c r="F61" s="2840"/>
      <c r="G61" s="2840"/>
      <c r="H61" s="2840"/>
      <c r="I61" s="2840"/>
      <c r="J61" s="2840"/>
      <c r="K61" s="2840"/>
      <c r="L61" s="2840"/>
      <c r="M61" s="2840"/>
      <c r="N61" s="2840"/>
      <c r="O61" s="2840"/>
      <c r="P61" s="2840"/>
      <c r="Q61" s="2840"/>
      <c r="R61" s="2840"/>
      <c r="S61" s="2840"/>
      <c r="T61" s="2840"/>
      <c r="U61" s="2840"/>
      <c r="V61" s="2840"/>
      <c r="W61" s="2840"/>
      <c r="X61" s="2840"/>
      <c r="Y61" s="2840"/>
      <c r="Z61" s="2840"/>
      <c r="AA61" s="2840"/>
      <c r="AB61" s="2840"/>
      <c r="AC61" s="2840"/>
      <c r="AD61" s="2840"/>
      <c r="AE61" s="2840"/>
      <c r="AF61" s="2840"/>
      <c r="AG61" s="2840"/>
    </row>
    <row r="62" spans="1:33" s="511" customFormat="1" ht="27" customHeight="1">
      <c r="A62" s="527" t="s">
        <v>915</v>
      </c>
      <c r="B62" s="915">
        <v>0.27420830944010083</v>
      </c>
      <c r="C62" s="915">
        <v>0.34009571242871672</v>
      </c>
      <c r="D62" s="915">
        <v>0.25479073087747867</v>
      </c>
      <c r="E62" s="916">
        <v>0.2508237596244392</v>
      </c>
      <c r="F62" s="2840"/>
      <c r="G62" s="2840"/>
      <c r="H62" s="2840"/>
      <c r="I62" s="2840"/>
      <c r="J62" s="2840"/>
      <c r="K62" s="2840"/>
      <c r="L62" s="2840"/>
      <c r="M62" s="2840"/>
      <c r="N62" s="2840"/>
      <c r="O62" s="2840"/>
      <c r="P62" s="2840"/>
      <c r="Q62" s="2840"/>
      <c r="R62" s="2840"/>
      <c r="S62" s="2840"/>
      <c r="T62" s="2840"/>
      <c r="U62" s="2840"/>
      <c r="V62" s="2840"/>
      <c r="W62" s="2840"/>
      <c r="X62" s="2840"/>
      <c r="Y62" s="2840"/>
      <c r="Z62" s="2840"/>
      <c r="AA62" s="2840"/>
      <c r="AB62" s="2840"/>
      <c r="AC62" s="2840"/>
      <c r="AD62" s="2840"/>
      <c r="AE62" s="2840"/>
      <c r="AF62" s="2840"/>
      <c r="AG62" s="2840"/>
    </row>
    <row r="63" spans="1:33" s="511" customFormat="1" ht="27" customHeight="1">
      <c r="A63" s="527" t="s">
        <v>790</v>
      </c>
      <c r="B63" s="915">
        <v>1.9928026855452217</v>
      </c>
      <c r="C63" s="915">
        <v>3.6937902710896244</v>
      </c>
      <c r="D63" s="915">
        <v>3.01092457133984</v>
      </c>
      <c r="E63" s="916">
        <v>3.0418285048155358</v>
      </c>
      <c r="F63" s="2840"/>
      <c r="G63" s="2840"/>
      <c r="H63" s="2840"/>
      <c r="I63" s="2840"/>
      <c r="J63" s="2840"/>
      <c r="K63" s="2840"/>
      <c r="L63" s="2840"/>
      <c r="M63" s="2840"/>
      <c r="N63" s="2840"/>
      <c r="O63" s="2840"/>
      <c r="P63" s="2840"/>
      <c r="Q63" s="2840"/>
      <c r="R63" s="2840"/>
      <c r="S63" s="2840"/>
      <c r="T63" s="2840"/>
      <c r="U63" s="2840"/>
      <c r="V63" s="2840"/>
      <c r="W63" s="2840"/>
      <c r="X63" s="2840"/>
      <c r="Y63" s="2840"/>
      <c r="Z63" s="2840"/>
      <c r="AA63" s="2840"/>
      <c r="AB63" s="2840"/>
      <c r="AC63" s="2840"/>
      <c r="AD63" s="2840"/>
      <c r="AE63" s="2840"/>
      <c r="AF63" s="2840"/>
      <c r="AG63" s="2840"/>
    </row>
    <row r="64" spans="1:33" s="511" customFormat="1" ht="27" customHeight="1">
      <c r="A64" s="527" t="s">
        <v>916</v>
      </c>
      <c r="B64" s="915">
        <v>1.6252462680384112</v>
      </c>
      <c r="C64" s="915">
        <v>1.293979496491932</v>
      </c>
      <c r="D64" s="915">
        <v>1.0480855161617806</v>
      </c>
      <c r="E64" s="916">
        <v>1.0892735900009252</v>
      </c>
      <c r="F64" s="2840"/>
      <c r="G64" s="2840"/>
      <c r="H64" s="2840"/>
      <c r="I64" s="2840"/>
      <c r="J64" s="2840"/>
      <c r="K64" s="2840"/>
      <c r="L64" s="2840"/>
      <c r="M64" s="2840"/>
      <c r="N64" s="2840"/>
      <c r="O64" s="2840"/>
      <c r="P64" s="2840"/>
      <c r="Q64" s="2840"/>
      <c r="R64" s="2840"/>
      <c r="S64" s="2840"/>
      <c r="T64" s="2840"/>
      <c r="U64" s="2840"/>
      <c r="V64" s="2840"/>
      <c r="W64" s="2840"/>
      <c r="X64" s="2840"/>
      <c r="Y64" s="2840"/>
      <c r="Z64" s="2840"/>
      <c r="AA64" s="2840"/>
      <c r="AB64" s="2840"/>
      <c r="AC64" s="2840"/>
      <c r="AD64" s="2840"/>
      <c r="AE64" s="2840"/>
      <c r="AF64" s="2840"/>
      <c r="AG64" s="2840"/>
    </row>
    <row r="65" spans="1:33" s="511" customFormat="1" ht="27" customHeight="1">
      <c r="A65" s="527" t="s">
        <v>917</v>
      </c>
      <c r="B65" s="915">
        <v>0.71043345985714734</v>
      </c>
      <c r="C65" s="915">
        <v>1.0834428571736019</v>
      </c>
      <c r="D65" s="915">
        <v>0.86937815095029491</v>
      </c>
      <c r="E65" s="916">
        <v>0.87167248372461126</v>
      </c>
      <c r="F65" s="2840"/>
      <c r="G65" s="2840"/>
      <c r="H65" s="2840"/>
      <c r="I65" s="2840"/>
      <c r="J65" s="2840"/>
      <c r="K65" s="2840"/>
      <c r="L65" s="2840"/>
      <c r="M65" s="2840"/>
      <c r="N65" s="2840"/>
      <c r="O65" s="2840"/>
      <c r="P65" s="2840"/>
      <c r="Q65" s="2840"/>
      <c r="R65" s="2840"/>
      <c r="S65" s="2840"/>
      <c r="T65" s="2840"/>
      <c r="U65" s="2840"/>
      <c r="V65" s="2840"/>
      <c r="W65" s="2840"/>
      <c r="X65" s="2840"/>
      <c r="Y65" s="2840"/>
      <c r="Z65" s="2840"/>
      <c r="AA65" s="2840"/>
      <c r="AB65" s="2840"/>
      <c r="AC65" s="2840"/>
      <c r="AD65" s="2840"/>
      <c r="AE65" s="2840"/>
      <c r="AF65" s="2840"/>
      <c r="AG65" s="2840"/>
    </row>
    <row r="66" spans="1:33" s="511" customFormat="1" ht="27" customHeight="1">
      <c r="A66" s="527" t="s">
        <v>947</v>
      </c>
      <c r="B66" s="915">
        <v>0.32035744111748871</v>
      </c>
      <c r="C66" s="915">
        <v>0.49565060466255628</v>
      </c>
      <c r="D66" s="915">
        <v>0.40447713276096753</v>
      </c>
      <c r="E66" s="916">
        <v>0.40573147889519667</v>
      </c>
      <c r="F66" s="2840"/>
      <c r="G66" s="2840"/>
      <c r="H66" s="2840"/>
      <c r="I66" s="2840"/>
      <c r="J66" s="2840"/>
      <c r="K66" s="2840"/>
      <c r="L66" s="2840"/>
      <c r="M66" s="2840"/>
      <c r="N66" s="2840"/>
      <c r="O66" s="2840"/>
      <c r="P66" s="2840"/>
      <c r="Q66" s="2840"/>
      <c r="R66" s="2840"/>
      <c r="S66" s="2840"/>
      <c r="T66" s="2840"/>
      <c r="U66" s="2840"/>
      <c r="V66" s="2840"/>
      <c r="W66" s="2840"/>
      <c r="X66" s="2840"/>
      <c r="Y66" s="2840"/>
      <c r="Z66" s="2840"/>
      <c r="AA66" s="2840"/>
      <c r="AB66" s="2840"/>
      <c r="AC66" s="2840"/>
      <c r="AD66" s="2840"/>
      <c r="AE66" s="2840"/>
      <c r="AF66" s="2840"/>
      <c r="AG66" s="2840"/>
    </row>
    <row r="67" spans="1:33" s="511" customFormat="1" ht="27" customHeight="1">
      <c r="A67" s="527" t="s">
        <v>919</v>
      </c>
      <c r="B67" s="915">
        <v>0.45863098371025535</v>
      </c>
      <c r="C67" s="915">
        <v>0.740729668209134</v>
      </c>
      <c r="D67" s="915">
        <v>0.58153237468596164</v>
      </c>
      <c r="E67" s="916">
        <v>0.57418250661425974</v>
      </c>
      <c r="F67" s="2840"/>
      <c r="G67" s="2840"/>
      <c r="H67" s="2840"/>
      <c r="I67" s="2840"/>
      <c r="J67" s="2840"/>
      <c r="K67" s="2840"/>
      <c r="L67" s="2840"/>
      <c r="M67" s="2840"/>
      <c r="N67" s="2840"/>
      <c r="O67" s="2840"/>
      <c r="P67" s="2840"/>
      <c r="Q67" s="2840"/>
      <c r="R67" s="2840"/>
      <c r="S67" s="2840"/>
      <c r="T67" s="2840"/>
      <c r="U67" s="2840"/>
      <c r="V67" s="2840"/>
      <c r="W67" s="2840"/>
      <c r="X67" s="2840"/>
      <c r="Y67" s="2840"/>
      <c r="Z67" s="2840"/>
      <c r="AA67" s="2840"/>
      <c r="AB67" s="2840"/>
      <c r="AC67" s="2840"/>
      <c r="AD67" s="2840"/>
      <c r="AE67" s="2840"/>
      <c r="AF67" s="2840"/>
      <c r="AG67" s="2840"/>
    </row>
    <row r="68" spans="1:33" s="511" customFormat="1" ht="27" customHeight="1">
      <c r="A68" s="527" t="s">
        <v>920</v>
      </c>
      <c r="B68" s="915">
        <v>0.7238946384602164</v>
      </c>
      <c r="C68" s="915">
        <v>1.2098943417176469</v>
      </c>
      <c r="D68" s="915">
        <v>0.94463544993600224</v>
      </c>
      <c r="E68" s="916">
        <v>0.91261160270335651</v>
      </c>
      <c r="F68" s="2840"/>
      <c r="G68" s="2840"/>
      <c r="H68" s="2840"/>
      <c r="I68" s="2840"/>
      <c r="J68" s="2840"/>
      <c r="K68" s="2840"/>
      <c r="L68" s="2840"/>
      <c r="M68" s="2840"/>
      <c r="N68" s="2840"/>
      <c r="O68" s="2840"/>
      <c r="P68" s="2840"/>
      <c r="Q68" s="2840"/>
      <c r="R68" s="2840"/>
      <c r="S68" s="2840"/>
      <c r="T68" s="2840"/>
      <c r="U68" s="2840"/>
      <c r="V68" s="2840"/>
      <c r="W68" s="2840"/>
      <c r="X68" s="2840"/>
      <c r="Y68" s="2840"/>
      <c r="Z68" s="2840"/>
      <c r="AA68" s="2840"/>
      <c r="AB68" s="2840"/>
      <c r="AC68" s="2840"/>
      <c r="AD68" s="2840"/>
      <c r="AE68" s="2840"/>
      <c r="AF68" s="2840"/>
      <c r="AG68" s="2840"/>
    </row>
    <row r="69" spans="1:33" s="511" customFormat="1" ht="27" customHeight="1">
      <c r="A69" s="527" t="s">
        <v>921</v>
      </c>
      <c r="B69" s="915">
        <v>0.13538170120440671</v>
      </c>
      <c r="C69" s="915">
        <v>0.26442711389549967</v>
      </c>
      <c r="D69" s="915">
        <v>0.22382353843975403</v>
      </c>
      <c r="E69" s="916">
        <v>0.23283311835567744</v>
      </c>
      <c r="F69" s="2840"/>
      <c r="G69" s="2840"/>
      <c r="H69" s="2840"/>
      <c r="I69" s="2840"/>
      <c r="J69" s="2840"/>
      <c r="K69" s="2840"/>
      <c r="L69" s="2840"/>
      <c r="M69" s="2840"/>
      <c r="N69" s="2840"/>
      <c r="O69" s="2840"/>
      <c r="P69" s="2840"/>
      <c r="Q69" s="2840"/>
      <c r="R69" s="2840"/>
      <c r="S69" s="2840"/>
      <c r="T69" s="2840"/>
      <c r="U69" s="2840"/>
      <c r="V69" s="2840"/>
      <c r="W69" s="2840"/>
      <c r="X69" s="2840"/>
      <c r="Y69" s="2840"/>
      <c r="Z69" s="2840"/>
      <c r="AA69" s="2840"/>
      <c r="AB69" s="2840"/>
      <c r="AC69" s="2840"/>
      <c r="AD69" s="2840"/>
      <c r="AE69" s="2840"/>
      <c r="AF69" s="2840"/>
      <c r="AG69" s="2840"/>
    </row>
    <row r="70" spans="1:33" s="511" customFormat="1" ht="27" customHeight="1">
      <c r="A70" s="527" t="s">
        <v>922</v>
      </c>
      <c r="B70" s="915">
        <v>1.0141928134283074</v>
      </c>
      <c r="C70" s="915">
        <v>1.476454313462163</v>
      </c>
      <c r="D70" s="915">
        <v>1.1743784672650439</v>
      </c>
      <c r="E70" s="916">
        <v>1.2335594844120492</v>
      </c>
      <c r="F70" s="2840"/>
      <c r="G70" s="2840"/>
      <c r="H70" s="2840"/>
      <c r="I70" s="2840"/>
      <c r="J70" s="2840"/>
      <c r="K70" s="2840"/>
      <c r="L70" s="2840"/>
      <c r="M70" s="2840"/>
      <c r="N70" s="2840"/>
      <c r="O70" s="2840"/>
      <c r="P70" s="2840"/>
      <c r="Q70" s="2840"/>
      <c r="R70" s="2840"/>
      <c r="S70" s="2840"/>
      <c r="T70" s="2840"/>
      <c r="U70" s="2840"/>
      <c r="V70" s="2840"/>
      <c r="W70" s="2840"/>
      <c r="X70" s="2840"/>
      <c r="Y70" s="2840"/>
      <c r="Z70" s="2840"/>
      <c r="AA70" s="2840"/>
      <c r="AB70" s="2840"/>
      <c r="AC70" s="2840"/>
      <c r="AD70" s="2840"/>
      <c r="AE70" s="2840"/>
      <c r="AF70" s="2840"/>
      <c r="AG70" s="2840"/>
    </row>
    <row r="71" spans="1:33" s="511" customFormat="1" ht="27" customHeight="1">
      <c r="A71" s="527" t="s">
        <v>933</v>
      </c>
      <c r="B71" s="915">
        <v>0.43095236399572467</v>
      </c>
      <c r="C71" s="915">
        <v>0.52937815983926684</v>
      </c>
      <c r="D71" s="915">
        <v>0.47756565158872682</v>
      </c>
      <c r="E71" s="916">
        <v>0.48099771316376921</v>
      </c>
      <c r="F71" s="2840"/>
      <c r="G71" s="2840"/>
      <c r="H71" s="2840"/>
      <c r="I71" s="2840"/>
      <c r="J71" s="2840"/>
      <c r="K71" s="2840"/>
      <c r="L71" s="2840"/>
      <c r="M71" s="2840"/>
      <c r="N71" s="2840"/>
      <c r="O71" s="2840"/>
      <c r="P71" s="2840"/>
      <c r="Q71" s="2840"/>
      <c r="R71" s="2840"/>
      <c r="S71" s="2840"/>
      <c r="T71" s="2840"/>
      <c r="U71" s="2840"/>
      <c r="V71" s="2840"/>
      <c r="W71" s="2840"/>
      <c r="X71" s="2840"/>
      <c r="Y71" s="2840"/>
      <c r="Z71" s="2840"/>
      <c r="AA71" s="2840"/>
      <c r="AB71" s="2840"/>
      <c r="AC71" s="2840"/>
      <c r="AD71" s="2840"/>
      <c r="AE71" s="2840"/>
      <c r="AF71" s="2840"/>
      <c r="AG71" s="2840"/>
    </row>
    <row r="72" spans="1:33" s="511" customFormat="1" ht="27" customHeight="1">
      <c r="A72" s="527" t="s">
        <v>924</v>
      </c>
      <c r="B72" s="915">
        <v>2.6925395793180043</v>
      </c>
      <c r="C72" s="915">
        <v>4.7913569737126114</v>
      </c>
      <c r="D72" s="915">
        <v>3.9573408608973981</v>
      </c>
      <c r="E72" s="916">
        <v>3.8225904762189669</v>
      </c>
      <c r="F72" s="2840"/>
      <c r="G72" s="2840"/>
      <c r="H72" s="2840"/>
      <c r="I72" s="2840"/>
      <c r="J72" s="2840"/>
      <c r="K72" s="2840"/>
      <c r="L72" s="2840"/>
      <c r="M72" s="2840"/>
      <c r="N72" s="2840"/>
      <c r="O72" s="2840"/>
      <c r="P72" s="2840"/>
      <c r="Q72" s="2840"/>
      <c r="R72" s="2840"/>
      <c r="S72" s="2840"/>
      <c r="T72" s="2840"/>
      <c r="U72" s="2840"/>
      <c r="V72" s="2840"/>
      <c r="W72" s="2840"/>
      <c r="X72" s="2840"/>
      <c r="Y72" s="2840"/>
      <c r="Z72" s="2840"/>
      <c r="AA72" s="2840"/>
      <c r="AB72" s="2840"/>
      <c r="AC72" s="2840"/>
      <c r="AD72" s="2840"/>
      <c r="AE72" s="2840"/>
      <c r="AF72" s="2840"/>
      <c r="AG72" s="2840"/>
    </row>
    <row r="73" spans="1:33" s="511" customFormat="1" ht="27" customHeight="1">
      <c r="A73" s="527" t="s">
        <v>4</v>
      </c>
      <c r="B73" s="915">
        <v>0.88082716387700311</v>
      </c>
      <c r="C73" s="915">
        <v>0.98969204963562396</v>
      </c>
      <c r="D73" s="915">
        <v>0.90883561839581162</v>
      </c>
      <c r="E73" s="916">
        <v>0.97137456386108045</v>
      </c>
      <c r="F73" s="2840"/>
      <c r="G73" s="2840"/>
      <c r="H73" s="2840"/>
      <c r="I73" s="2840"/>
      <c r="J73" s="2840"/>
      <c r="K73" s="2840"/>
      <c r="L73" s="2840"/>
      <c r="M73" s="2840"/>
      <c r="N73" s="2840"/>
      <c r="O73" s="2840"/>
      <c r="P73" s="2840"/>
      <c r="Q73" s="2840"/>
      <c r="R73" s="2840"/>
      <c r="S73" s="2840"/>
      <c r="T73" s="2840"/>
      <c r="U73" s="2840"/>
      <c r="V73" s="2840"/>
      <c r="W73" s="2840"/>
      <c r="X73" s="2840"/>
      <c r="Y73" s="2840"/>
      <c r="Z73" s="2840"/>
      <c r="AA73" s="2840"/>
      <c r="AB73" s="2840"/>
      <c r="AC73" s="2840"/>
      <c r="AD73" s="2840"/>
      <c r="AE73" s="2840"/>
      <c r="AF73" s="2840"/>
      <c r="AG73" s="2840"/>
    </row>
    <row r="74" spans="1:33" s="511" customFormat="1" ht="27" customHeight="1">
      <c r="A74" s="527" t="s">
        <v>925</v>
      </c>
      <c r="B74" s="915">
        <v>0.30662399776865007</v>
      </c>
      <c r="C74" s="915">
        <v>1.075549329859165</v>
      </c>
      <c r="D74" s="915">
        <v>0.8527937898049559</v>
      </c>
      <c r="E74" s="916">
        <v>0.91088351898133713</v>
      </c>
      <c r="F74" s="2840"/>
      <c r="G74" s="2840"/>
      <c r="H74" s="2840"/>
      <c r="I74" s="2840"/>
      <c r="J74" s="2840"/>
      <c r="K74" s="2840"/>
      <c r="L74" s="2840"/>
      <c r="M74" s="2840"/>
      <c r="N74" s="2840"/>
      <c r="O74" s="2840"/>
      <c r="P74" s="2840"/>
      <c r="Q74" s="2840"/>
      <c r="R74" s="2840"/>
      <c r="S74" s="2840"/>
      <c r="T74" s="2840"/>
      <c r="U74" s="2840"/>
      <c r="V74" s="2840"/>
      <c r="W74" s="2840"/>
      <c r="X74" s="2840"/>
      <c r="Y74" s="2840"/>
      <c r="Z74" s="2840"/>
      <c r="AA74" s="2840"/>
      <c r="AB74" s="2840"/>
      <c r="AC74" s="2840"/>
      <c r="AD74" s="2840"/>
      <c r="AE74" s="2840"/>
      <c r="AF74" s="2840"/>
      <c r="AG74" s="2840"/>
    </row>
    <row r="75" spans="1:33" s="511" customFormat="1" ht="27" customHeight="1">
      <c r="A75" s="527" t="s">
        <v>934</v>
      </c>
      <c r="B75" s="915">
        <v>0.12850285673001682</v>
      </c>
      <c r="C75" s="915">
        <v>0.18911262595964301</v>
      </c>
      <c r="D75" s="915">
        <v>0.13645447563328356</v>
      </c>
      <c r="E75" s="916">
        <v>0.1341419565986241</v>
      </c>
      <c r="F75" s="2840"/>
      <c r="G75" s="2840"/>
      <c r="H75" s="2840"/>
      <c r="I75" s="2840"/>
      <c r="J75" s="2840"/>
      <c r="K75" s="2840"/>
      <c r="L75" s="2840"/>
      <c r="M75" s="2840"/>
      <c r="N75" s="2840"/>
      <c r="O75" s="2840"/>
      <c r="P75" s="2840"/>
      <c r="Q75" s="2840"/>
      <c r="R75" s="2840"/>
      <c r="S75" s="2840"/>
      <c r="T75" s="2840"/>
      <c r="U75" s="2840"/>
      <c r="V75" s="2840"/>
      <c r="W75" s="2840"/>
      <c r="X75" s="2840"/>
      <c r="Y75" s="2840"/>
      <c r="Z75" s="2840"/>
      <c r="AA75" s="2840"/>
      <c r="AB75" s="2840"/>
      <c r="AC75" s="2840"/>
      <c r="AD75" s="2840"/>
      <c r="AE75" s="2840"/>
      <c r="AF75" s="2840"/>
      <c r="AG75" s="2840"/>
    </row>
    <row r="76" spans="1:33" s="511" customFormat="1" ht="27" customHeight="1">
      <c r="A76" s="527" t="s">
        <v>927</v>
      </c>
      <c r="B76" s="915">
        <v>0.23799124000332481</v>
      </c>
      <c r="C76" s="915">
        <v>0.24562227714448015</v>
      </c>
      <c r="D76" s="915">
        <v>0.21102650541898346</v>
      </c>
      <c r="E76" s="916">
        <v>0.2214809743571087</v>
      </c>
      <c r="F76" s="2840"/>
      <c r="G76" s="2840"/>
      <c r="H76" s="2840"/>
      <c r="I76" s="2840"/>
      <c r="J76" s="2840"/>
      <c r="K76" s="2840"/>
      <c r="L76" s="2840"/>
      <c r="M76" s="2840"/>
      <c r="N76" s="2840"/>
      <c r="O76" s="2840"/>
      <c r="P76" s="2840"/>
      <c r="Q76" s="2840"/>
      <c r="R76" s="2840"/>
      <c r="S76" s="2840"/>
      <c r="T76" s="2840"/>
      <c r="U76" s="2840"/>
      <c r="V76" s="2840"/>
      <c r="W76" s="2840"/>
      <c r="X76" s="2840"/>
      <c r="Y76" s="2840"/>
      <c r="Z76" s="2840"/>
      <c r="AA76" s="2840"/>
      <c r="AB76" s="2840"/>
      <c r="AC76" s="2840"/>
      <c r="AD76" s="2840"/>
      <c r="AE76" s="2840"/>
      <c r="AF76" s="2840"/>
      <c r="AG76" s="2840"/>
    </row>
    <row r="77" spans="1:33" s="507" customFormat="1" ht="15" customHeight="1">
      <c r="A77" s="908" t="s">
        <v>929</v>
      </c>
      <c r="B77" s="909"/>
      <c r="C77" s="909"/>
      <c r="D77" s="919"/>
      <c r="E77" s="911"/>
      <c r="F77" s="2839"/>
      <c r="G77" s="2839"/>
      <c r="H77" s="2839"/>
      <c r="I77" s="2839"/>
      <c r="J77" s="2839"/>
      <c r="K77" s="2839"/>
      <c r="L77" s="2839"/>
      <c r="M77" s="2839"/>
      <c r="N77" s="2839"/>
      <c r="O77" s="2839"/>
      <c r="P77" s="2839"/>
      <c r="Q77" s="2839"/>
      <c r="R77" s="2839"/>
      <c r="S77" s="2839"/>
      <c r="T77" s="2839"/>
      <c r="U77" s="2839"/>
      <c r="V77" s="2839"/>
      <c r="W77" s="2839"/>
      <c r="X77" s="2839"/>
      <c r="Y77" s="2839"/>
      <c r="Z77" s="2839"/>
      <c r="AA77" s="2839"/>
      <c r="AB77" s="2839"/>
      <c r="AC77" s="2839"/>
      <c r="AD77" s="2839"/>
      <c r="AE77" s="2839"/>
      <c r="AF77" s="2839"/>
      <c r="AG77" s="2839"/>
    </row>
    <row r="78" spans="1:33" s="507" customFormat="1" ht="15" customHeight="1">
      <c r="A78" s="525" t="s">
        <v>1000</v>
      </c>
      <c r="B78" s="912"/>
      <c r="C78" s="912"/>
      <c r="D78" s="912"/>
      <c r="E78" s="912"/>
      <c r="F78" s="2839"/>
      <c r="G78" s="2839"/>
      <c r="H78" s="2839"/>
      <c r="I78" s="2839"/>
      <c r="J78" s="2839"/>
      <c r="K78" s="2839"/>
      <c r="L78" s="2839"/>
      <c r="M78" s="2839"/>
      <c r="N78" s="2839"/>
      <c r="O78" s="2839"/>
      <c r="P78" s="2839"/>
      <c r="Q78" s="2839"/>
      <c r="R78" s="2839"/>
      <c r="S78" s="2839"/>
      <c r="T78" s="2839"/>
      <c r="U78" s="2839"/>
      <c r="V78" s="2839"/>
      <c r="W78" s="2839"/>
      <c r="X78" s="2839"/>
      <c r="Y78" s="2839"/>
      <c r="Z78" s="2839"/>
      <c r="AA78" s="2839"/>
      <c r="AB78" s="2839"/>
      <c r="AC78" s="2839"/>
      <c r="AD78" s="2839"/>
      <c r="AE78" s="2839"/>
      <c r="AF78" s="2839"/>
      <c r="AG78" s="2839"/>
    </row>
  </sheetData>
  <protectedRanges>
    <protectedRange sqref="C19:D25 B52:D52 B77:D77 C14:D17 B39:C42 B13:B16 B18:B26 B44:C51" name="Range1_2_4"/>
  </protectedRanges>
  <mergeCells count="4">
    <mergeCell ref="A2:E2"/>
    <mergeCell ref="A3:E3"/>
    <mergeCell ref="A29:E29"/>
    <mergeCell ref="A55:E55"/>
  </mergeCells>
  <pageMargins left="0.7" right="0.7" top="0.75" bottom="0.56999999999999995" header="0.3" footer="0.3"/>
  <pageSetup paperSize="9" scale="82" orientation="portrait" r:id="rId1"/>
  <headerFooter>
    <oddFooter>&amp;C&amp;P</oddFooter>
  </headerFooter>
  <rowBreaks count="2" manualBreakCount="2">
    <brk id="28" max="4" man="1"/>
    <brk id="54"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211"/>
  <sheetViews>
    <sheetView view="pageBreakPreview" topLeftCell="A169" zoomScaleSheetLayoutView="100" workbookViewId="0">
      <selection activeCell="F44" sqref="F44"/>
    </sheetView>
  </sheetViews>
  <sheetFormatPr defaultRowHeight="15"/>
  <cols>
    <col min="1" max="1" width="45.7109375" style="921" customWidth="1"/>
    <col min="2" max="5" width="14.28515625" style="921" customWidth="1"/>
    <col min="6" max="6" width="19.28515625" style="2814" customWidth="1"/>
    <col min="7" max="7" width="9.140625" style="2815"/>
    <col min="8" max="8" width="12" style="2815" customWidth="1"/>
    <col min="9" max="9" width="7.28515625" style="2815" customWidth="1"/>
    <col min="10" max="34" width="9.140625" style="2815"/>
    <col min="35" max="238" width="9.140625" style="922"/>
    <col min="239" max="239" width="48.85546875" style="922" customWidth="1"/>
    <col min="240" max="240" width="9.85546875" style="922" customWidth="1"/>
    <col min="241" max="241" width="10.5703125" style="922" customWidth="1"/>
    <col min="242" max="242" width="12.85546875" style="922" customWidth="1"/>
    <col min="243" max="243" width="11.85546875" style="922" customWidth="1"/>
    <col min="244" max="247" width="9.140625" style="922"/>
    <col min="248" max="248" width="32.42578125" style="922" bestFit="1" customWidth="1"/>
    <col min="249" max="256" width="9.140625" style="922"/>
    <col min="257" max="257" width="45.7109375" style="922" customWidth="1"/>
    <col min="258" max="261" width="14.28515625" style="922" customWidth="1"/>
    <col min="262" max="262" width="19.28515625" style="922" customWidth="1"/>
    <col min="263" max="263" width="9.140625" style="922"/>
    <col min="264" max="264" width="12" style="922" customWidth="1"/>
    <col min="265" max="265" width="7.28515625" style="922" customWidth="1"/>
    <col min="266" max="494" width="9.140625" style="922"/>
    <col min="495" max="495" width="48.85546875" style="922" customWidth="1"/>
    <col min="496" max="496" width="9.85546875" style="922" customWidth="1"/>
    <col min="497" max="497" width="10.5703125" style="922" customWidth="1"/>
    <col min="498" max="498" width="12.85546875" style="922" customWidth="1"/>
    <col min="499" max="499" width="11.85546875" style="922" customWidth="1"/>
    <col min="500" max="503" width="9.140625" style="922"/>
    <col min="504" max="504" width="32.42578125" style="922" bestFit="1" customWidth="1"/>
    <col min="505" max="512" width="9.140625" style="922"/>
    <col min="513" max="513" width="45.7109375" style="922" customWidth="1"/>
    <col min="514" max="517" width="14.28515625" style="922" customWidth="1"/>
    <col min="518" max="518" width="19.28515625" style="922" customWidth="1"/>
    <col min="519" max="519" width="9.140625" style="922"/>
    <col min="520" max="520" width="12" style="922" customWidth="1"/>
    <col min="521" max="521" width="7.28515625" style="922" customWidth="1"/>
    <col min="522" max="750" width="9.140625" style="922"/>
    <col min="751" max="751" width="48.85546875" style="922" customWidth="1"/>
    <col min="752" max="752" width="9.85546875" style="922" customWidth="1"/>
    <col min="753" max="753" width="10.5703125" style="922" customWidth="1"/>
    <col min="754" max="754" width="12.85546875" style="922" customWidth="1"/>
    <col min="755" max="755" width="11.85546875" style="922" customWidth="1"/>
    <col min="756" max="759" width="9.140625" style="922"/>
    <col min="760" max="760" width="32.42578125" style="922" bestFit="1" customWidth="1"/>
    <col min="761" max="768" width="9.140625" style="922"/>
    <col min="769" max="769" width="45.7109375" style="922" customWidth="1"/>
    <col min="770" max="773" width="14.28515625" style="922" customWidth="1"/>
    <col min="774" max="774" width="19.28515625" style="922" customWidth="1"/>
    <col min="775" max="775" width="9.140625" style="922"/>
    <col min="776" max="776" width="12" style="922" customWidth="1"/>
    <col min="777" max="777" width="7.28515625" style="922" customWidth="1"/>
    <col min="778" max="1006" width="9.140625" style="922"/>
    <col min="1007" max="1007" width="48.85546875" style="922" customWidth="1"/>
    <col min="1008" max="1008" width="9.85546875" style="922" customWidth="1"/>
    <col min="1009" max="1009" width="10.5703125" style="922" customWidth="1"/>
    <col min="1010" max="1010" width="12.85546875" style="922" customWidth="1"/>
    <col min="1011" max="1011" width="11.85546875" style="922" customWidth="1"/>
    <col min="1012" max="1015" width="9.140625" style="922"/>
    <col min="1016" max="1016" width="32.42578125" style="922" bestFit="1" customWidth="1"/>
    <col min="1017" max="1024" width="9.140625" style="922"/>
    <col min="1025" max="1025" width="45.7109375" style="922" customWidth="1"/>
    <col min="1026" max="1029" width="14.28515625" style="922" customWidth="1"/>
    <col min="1030" max="1030" width="19.28515625" style="922" customWidth="1"/>
    <col min="1031" max="1031" width="9.140625" style="922"/>
    <col min="1032" max="1032" width="12" style="922" customWidth="1"/>
    <col min="1033" max="1033" width="7.28515625" style="922" customWidth="1"/>
    <col min="1034" max="1262" width="9.140625" style="922"/>
    <col min="1263" max="1263" width="48.85546875" style="922" customWidth="1"/>
    <col min="1264" max="1264" width="9.85546875" style="922" customWidth="1"/>
    <col min="1265" max="1265" width="10.5703125" style="922" customWidth="1"/>
    <col min="1266" max="1266" width="12.85546875" style="922" customWidth="1"/>
    <col min="1267" max="1267" width="11.85546875" style="922" customWidth="1"/>
    <col min="1268" max="1271" width="9.140625" style="922"/>
    <col min="1272" max="1272" width="32.42578125" style="922" bestFit="1" customWidth="1"/>
    <col min="1273" max="1280" width="9.140625" style="922"/>
    <col min="1281" max="1281" width="45.7109375" style="922" customWidth="1"/>
    <col min="1282" max="1285" width="14.28515625" style="922" customWidth="1"/>
    <col min="1286" max="1286" width="19.28515625" style="922" customWidth="1"/>
    <col min="1287" max="1287" width="9.140625" style="922"/>
    <col min="1288" max="1288" width="12" style="922" customWidth="1"/>
    <col min="1289" max="1289" width="7.28515625" style="922" customWidth="1"/>
    <col min="1290" max="1518" width="9.140625" style="922"/>
    <col min="1519" max="1519" width="48.85546875" style="922" customWidth="1"/>
    <col min="1520" max="1520" width="9.85546875" style="922" customWidth="1"/>
    <col min="1521" max="1521" width="10.5703125" style="922" customWidth="1"/>
    <col min="1522" max="1522" width="12.85546875" style="922" customWidth="1"/>
    <col min="1523" max="1523" width="11.85546875" style="922" customWidth="1"/>
    <col min="1524" max="1527" width="9.140625" style="922"/>
    <col min="1528" max="1528" width="32.42578125" style="922" bestFit="1" customWidth="1"/>
    <col min="1529" max="1536" width="9.140625" style="922"/>
    <col min="1537" max="1537" width="45.7109375" style="922" customWidth="1"/>
    <col min="1538" max="1541" width="14.28515625" style="922" customWidth="1"/>
    <col min="1542" max="1542" width="19.28515625" style="922" customWidth="1"/>
    <col min="1543" max="1543" width="9.140625" style="922"/>
    <col min="1544" max="1544" width="12" style="922" customWidth="1"/>
    <col min="1545" max="1545" width="7.28515625" style="922" customWidth="1"/>
    <col min="1546" max="1774" width="9.140625" style="922"/>
    <col min="1775" max="1775" width="48.85546875" style="922" customWidth="1"/>
    <col min="1776" max="1776" width="9.85546875" style="922" customWidth="1"/>
    <col min="1777" max="1777" width="10.5703125" style="922" customWidth="1"/>
    <col min="1778" max="1778" width="12.85546875" style="922" customWidth="1"/>
    <col min="1779" max="1779" width="11.85546875" style="922" customWidth="1"/>
    <col min="1780" max="1783" width="9.140625" style="922"/>
    <col min="1784" max="1784" width="32.42578125" style="922" bestFit="1" customWidth="1"/>
    <col min="1785" max="1792" width="9.140625" style="922"/>
    <col min="1793" max="1793" width="45.7109375" style="922" customWidth="1"/>
    <col min="1794" max="1797" width="14.28515625" style="922" customWidth="1"/>
    <col min="1798" max="1798" width="19.28515625" style="922" customWidth="1"/>
    <col min="1799" max="1799" width="9.140625" style="922"/>
    <col min="1800" max="1800" width="12" style="922" customWidth="1"/>
    <col min="1801" max="1801" width="7.28515625" style="922" customWidth="1"/>
    <col min="1802" max="2030" width="9.140625" style="922"/>
    <col min="2031" max="2031" width="48.85546875" style="922" customWidth="1"/>
    <col min="2032" max="2032" width="9.85546875" style="922" customWidth="1"/>
    <col min="2033" max="2033" width="10.5703125" style="922" customWidth="1"/>
    <col min="2034" max="2034" width="12.85546875" style="922" customWidth="1"/>
    <col min="2035" max="2035" width="11.85546875" style="922" customWidth="1"/>
    <col min="2036" max="2039" width="9.140625" style="922"/>
    <col min="2040" max="2040" width="32.42578125" style="922" bestFit="1" customWidth="1"/>
    <col min="2041" max="2048" width="9.140625" style="922"/>
    <col min="2049" max="2049" width="45.7109375" style="922" customWidth="1"/>
    <col min="2050" max="2053" width="14.28515625" style="922" customWidth="1"/>
    <col min="2054" max="2054" width="19.28515625" style="922" customWidth="1"/>
    <col min="2055" max="2055" width="9.140625" style="922"/>
    <col min="2056" max="2056" width="12" style="922" customWidth="1"/>
    <col min="2057" max="2057" width="7.28515625" style="922" customWidth="1"/>
    <col min="2058" max="2286" width="9.140625" style="922"/>
    <col min="2287" max="2287" width="48.85546875" style="922" customWidth="1"/>
    <col min="2288" max="2288" width="9.85546875" style="922" customWidth="1"/>
    <col min="2289" max="2289" width="10.5703125" style="922" customWidth="1"/>
    <col min="2290" max="2290" width="12.85546875" style="922" customWidth="1"/>
    <col min="2291" max="2291" width="11.85546875" style="922" customWidth="1"/>
    <col min="2292" max="2295" width="9.140625" style="922"/>
    <col min="2296" max="2296" width="32.42578125" style="922" bestFit="1" customWidth="1"/>
    <col min="2297" max="2304" width="9.140625" style="922"/>
    <col min="2305" max="2305" width="45.7109375" style="922" customWidth="1"/>
    <col min="2306" max="2309" width="14.28515625" style="922" customWidth="1"/>
    <col min="2310" max="2310" width="19.28515625" style="922" customWidth="1"/>
    <col min="2311" max="2311" width="9.140625" style="922"/>
    <col min="2312" max="2312" width="12" style="922" customWidth="1"/>
    <col min="2313" max="2313" width="7.28515625" style="922" customWidth="1"/>
    <col min="2314" max="2542" width="9.140625" style="922"/>
    <col min="2543" max="2543" width="48.85546875" style="922" customWidth="1"/>
    <col min="2544" max="2544" width="9.85546875" style="922" customWidth="1"/>
    <col min="2545" max="2545" width="10.5703125" style="922" customWidth="1"/>
    <col min="2546" max="2546" width="12.85546875" style="922" customWidth="1"/>
    <col min="2547" max="2547" width="11.85546875" style="922" customWidth="1"/>
    <col min="2548" max="2551" width="9.140625" style="922"/>
    <col min="2552" max="2552" width="32.42578125" style="922" bestFit="1" customWidth="1"/>
    <col min="2553" max="2560" width="9.140625" style="922"/>
    <col min="2561" max="2561" width="45.7109375" style="922" customWidth="1"/>
    <col min="2562" max="2565" width="14.28515625" style="922" customWidth="1"/>
    <col min="2566" max="2566" width="19.28515625" style="922" customWidth="1"/>
    <col min="2567" max="2567" width="9.140625" style="922"/>
    <col min="2568" max="2568" width="12" style="922" customWidth="1"/>
    <col min="2569" max="2569" width="7.28515625" style="922" customWidth="1"/>
    <col min="2570" max="2798" width="9.140625" style="922"/>
    <col min="2799" max="2799" width="48.85546875" style="922" customWidth="1"/>
    <col min="2800" max="2800" width="9.85546875" style="922" customWidth="1"/>
    <col min="2801" max="2801" width="10.5703125" style="922" customWidth="1"/>
    <col min="2802" max="2802" width="12.85546875" style="922" customWidth="1"/>
    <col min="2803" max="2803" width="11.85546875" style="922" customWidth="1"/>
    <col min="2804" max="2807" width="9.140625" style="922"/>
    <col min="2808" max="2808" width="32.42578125" style="922" bestFit="1" customWidth="1"/>
    <col min="2809" max="2816" width="9.140625" style="922"/>
    <col min="2817" max="2817" width="45.7109375" style="922" customWidth="1"/>
    <col min="2818" max="2821" width="14.28515625" style="922" customWidth="1"/>
    <col min="2822" max="2822" width="19.28515625" style="922" customWidth="1"/>
    <col min="2823" max="2823" width="9.140625" style="922"/>
    <col min="2824" max="2824" width="12" style="922" customWidth="1"/>
    <col min="2825" max="2825" width="7.28515625" style="922" customWidth="1"/>
    <col min="2826" max="3054" width="9.140625" style="922"/>
    <col min="3055" max="3055" width="48.85546875" style="922" customWidth="1"/>
    <col min="3056" max="3056" width="9.85546875" style="922" customWidth="1"/>
    <col min="3057" max="3057" width="10.5703125" style="922" customWidth="1"/>
    <col min="3058" max="3058" width="12.85546875" style="922" customWidth="1"/>
    <col min="3059" max="3059" width="11.85546875" style="922" customWidth="1"/>
    <col min="3060" max="3063" width="9.140625" style="922"/>
    <col min="3064" max="3064" width="32.42578125" style="922" bestFit="1" customWidth="1"/>
    <col min="3065" max="3072" width="9.140625" style="922"/>
    <col min="3073" max="3073" width="45.7109375" style="922" customWidth="1"/>
    <col min="3074" max="3077" width="14.28515625" style="922" customWidth="1"/>
    <col min="3078" max="3078" width="19.28515625" style="922" customWidth="1"/>
    <col min="3079" max="3079" width="9.140625" style="922"/>
    <col min="3080" max="3080" width="12" style="922" customWidth="1"/>
    <col min="3081" max="3081" width="7.28515625" style="922" customWidth="1"/>
    <col min="3082" max="3310" width="9.140625" style="922"/>
    <col min="3311" max="3311" width="48.85546875" style="922" customWidth="1"/>
    <col min="3312" max="3312" width="9.85546875" style="922" customWidth="1"/>
    <col min="3313" max="3313" width="10.5703125" style="922" customWidth="1"/>
    <col min="3314" max="3314" width="12.85546875" style="922" customWidth="1"/>
    <col min="3315" max="3315" width="11.85546875" style="922" customWidth="1"/>
    <col min="3316" max="3319" width="9.140625" style="922"/>
    <col min="3320" max="3320" width="32.42578125" style="922" bestFit="1" customWidth="1"/>
    <col min="3321" max="3328" width="9.140625" style="922"/>
    <col min="3329" max="3329" width="45.7109375" style="922" customWidth="1"/>
    <col min="3330" max="3333" width="14.28515625" style="922" customWidth="1"/>
    <col min="3334" max="3334" width="19.28515625" style="922" customWidth="1"/>
    <col min="3335" max="3335" width="9.140625" style="922"/>
    <col min="3336" max="3336" width="12" style="922" customWidth="1"/>
    <col min="3337" max="3337" width="7.28515625" style="922" customWidth="1"/>
    <col min="3338" max="3566" width="9.140625" style="922"/>
    <col min="3567" max="3567" width="48.85546875" style="922" customWidth="1"/>
    <col min="3568" max="3568" width="9.85546875" style="922" customWidth="1"/>
    <col min="3569" max="3569" width="10.5703125" style="922" customWidth="1"/>
    <col min="3570" max="3570" width="12.85546875" style="922" customWidth="1"/>
    <col min="3571" max="3571" width="11.85546875" style="922" customWidth="1"/>
    <col min="3572" max="3575" width="9.140625" style="922"/>
    <col min="3576" max="3576" width="32.42578125" style="922" bestFit="1" customWidth="1"/>
    <col min="3577" max="3584" width="9.140625" style="922"/>
    <col min="3585" max="3585" width="45.7109375" style="922" customWidth="1"/>
    <col min="3586" max="3589" width="14.28515625" style="922" customWidth="1"/>
    <col min="3590" max="3590" width="19.28515625" style="922" customWidth="1"/>
    <col min="3591" max="3591" width="9.140625" style="922"/>
    <col min="3592" max="3592" width="12" style="922" customWidth="1"/>
    <col min="3593" max="3593" width="7.28515625" style="922" customWidth="1"/>
    <col min="3594" max="3822" width="9.140625" style="922"/>
    <col min="3823" max="3823" width="48.85546875" style="922" customWidth="1"/>
    <col min="3824" max="3824" width="9.85546875" style="922" customWidth="1"/>
    <col min="3825" max="3825" width="10.5703125" style="922" customWidth="1"/>
    <col min="3826" max="3826" width="12.85546875" style="922" customWidth="1"/>
    <col min="3827" max="3827" width="11.85546875" style="922" customWidth="1"/>
    <col min="3828" max="3831" width="9.140625" style="922"/>
    <col min="3832" max="3832" width="32.42578125" style="922" bestFit="1" customWidth="1"/>
    <col min="3833" max="3840" width="9.140625" style="922"/>
    <col min="3841" max="3841" width="45.7109375" style="922" customWidth="1"/>
    <col min="3842" max="3845" width="14.28515625" style="922" customWidth="1"/>
    <col min="3846" max="3846" width="19.28515625" style="922" customWidth="1"/>
    <col min="3847" max="3847" width="9.140625" style="922"/>
    <col min="3848" max="3848" width="12" style="922" customWidth="1"/>
    <col min="3849" max="3849" width="7.28515625" style="922" customWidth="1"/>
    <col min="3850" max="4078" width="9.140625" style="922"/>
    <col min="4079" max="4079" width="48.85546875" style="922" customWidth="1"/>
    <col min="4080" max="4080" width="9.85546875" style="922" customWidth="1"/>
    <col min="4081" max="4081" width="10.5703125" style="922" customWidth="1"/>
    <col min="4082" max="4082" width="12.85546875" style="922" customWidth="1"/>
    <col min="4083" max="4083" width="11.85546875" style="922" customWidth="1"/>
    <col min="4084" max="4087" width="9.140625" style="922"/>
    <col min="4088" max="4088" width="32.42578125" style="922" bestFit="1" customWidth="1"/>
    <col min="4089" max="4096" width="9.140625" style="922"/>
    <col min="4097" max="4097" width="45.7109375" style="922" customWidth="1"/>
    <col min="4098" max="4101" width="14.28515625" style="922" customWidth="1"/>
    <col min="4102" max="4102" width="19.28515625" style="922" customWidth="1"/>
    <col min="4103" max="4103" width="9.140625" style="922"/>
    <col min="4104" max="4104" width="12" style="922" customWidth="1"/>
    <col min="4105" max="4105" width="7.28515625" style="922" customWidth="1"/>
    <col min="4106" max="4334" width="9.140625" style="922"/>
    <col min="4335" max="4335" width="48.85546875" style="922" customWidth="1"/>
    <col min="4336" max="4336" width="9.85546875" style="922" customWidth="1"/>
    <col min="4337" max="4337" width="10.5703125" style="922" customWidth="1"/>
    <col min="4338" max="4338" width="12.85546875" style="922" customWidth="1"/>
    <col min="4339" max="4339" width="11.85546875" style="922" customWidth="1"/>
    <col min="4340" max="4343" width="9.140625" style="922"/>
    <col min="4344" max="4344" width="32.42578125" style="922" bestFit="1" customWidth="1"/>
    <col min="4345" max="4352" width="9.140625" style="922"/>
    <col min="4353" max="4353" width="45.7109375" style="922" customWidth="1"/>
    <col min="4354" max="4357" width="14.28515625" style="922" customWidth="1"/>
    <col min="4358" max="4358" width="19.28515625" style="922" customWidth="1"/>
    <col min="4359" max="4359" width="9.140625" style="922"/>
    <col min="4360" max="4360" width="12" style="922" customWidth="1"/>
    <col min="4361" max="4361" width="7.28515625" style="922" customWidth="1"/>
    <col min="4362" max="4590" width="9.140625" style="922"/>
    <col min="4591" max="4591" width="48.85546875" style="922" customWidth="1"/>
    <col min="4592" max="4592" width="9.85546875" style="922" customWidth="1"/>
    <col min="4593" max="4593" width="10.5703125" style="922" customWidth="1"/>
    <col min="4594" max="4594" width="12.85546875" style="922" customWidth="1"/>
    <col min="4595" max="4595" width="11.85546875" style="922" customWidth="1"/>
    <col min="4596" max="4599" width="9.140625" style="922"/>
    <col min="4600" max="4600" width="32.42578125" style="922" bestFit="1" customWidth="1"/>
    <col min="4601" max="4608" width="9.140625" style="922"/>
    <col min="4609" max="4609" width="45.7109375" style="922" customWidth="1"/>
    <col min="4610" max="4613" width="14.28515625" style="922" customWidth="1"/>
    <col min="4614" max="4614" width="19.28515625" style="922" customWidth="1"/>
    <col min="4615" max="4615" width="9.140625" style="922"/>
    <col min="4616" max="4616" width="12" style="922" customWidth="1"/>
    <col min="4617" max="4617" width="7.28515625" style="922" customWidth="1"/>
    <col min="4618" max="4846" width="9.140625" style="922"/>
    <col min="4847" max="4847" width="48.85546875" style="922" customWidth="1"/>
    <col min="4848" max="4848" width="9.85546875" style="922" customWidth="1"/>
    <col min="4849" max="4849" width="10.5703125" style="922" customWidth="1"/>
    <col min="4850" max="4850" width="12.85546875" style="922" customWidth="1"/>
    <col min="4851" max="4851" width="11.85546875" style="922" customWidth="1"/>
    <col min="4852" max="4855" width="9.140625" style="922"/>
    <col min="4856" max="4856" width="32.42578125" style="922" bestFit="1" customWidth="1"/>
    <col min="4857" max="4864" width="9.140625" style="922"/>
    <col min="4865" max="4865" width="45.7109375" style="922" customWidth="1"/>
    <col min="4866" max="4869" width="14.28515625" style="922" customWidth="1"/>
    <col min="4870" max="4870" width="19.28515625" style="922" customWidth="1"/>
    <col min="4871" max="4871" width="9.140625" style="922"/>
    <col min="4872" max="4872" width="12" style="922" customWidth="1"/>
    <col min="4873" max="4873" width="7.28515625" style="922" customWidth="1"/>
    <col min="4874" max="5102" width="9.140625" style="922"/>
    <col min="5103" max="5103" width="48.85546875" style="922" customWidth="1"/>
    <col min="5104" max="5104" width="9.85546875" style="922" customWidth="1"/>
    <col min="5105" max="5105" width="10.5703125" style="922" customWidth="1"/>
    <col min="5106" max="5106" width="12.85546875" style="922" customWidth="1"/>
    <col min="5107" max="5107" width="11.85546875" style="922" customWidth="1"/>
    <col min="5108" max="5111" width="9.140625" style="922"/>
    <col min="5112" max="5112" width="32.42578125" style="922" bestFit="1" customWidth="1"/>
    <col min="5113" max="5120" width="9.140625" style="922"/>
    <col min="5121" max="5121" width="45.7109375" style="922" customWidth="1"/>
    <col min="5122" max="5125" width="14.28515625" style="922" customWidth="1"/>
    <col min="5126" max="5126" width="19.28515625" style="922" customWidth="1"/>
    <col min="5127" max="5127" width="9.140625" style="922"/>
    <col min="5128" max="5128" width="12" style="922" customWidth="1"/>
    <col min="5129" max="5129" width="7.28515625" style="922" customWidth="1"/>
    <col min="5130" max="5358" width="9.140625" style="922"/>
    <col min="5359" max="5359" width="48.85546875" style="922" customWidth="1"/>
    <col min="5360" max="5360" width="9.85546875" style="922" customWidth="1"/>
    <col min="5361" max="5361" width="10.5703125" style="922" customWidth="1"/>
    <col min="5362" max="5362" width="12.85546875" style="922" customWidth="1"/>
    <col min="5363" max="5363" width="11.85546875" style="922" customWidth="1"/>
    <col min="5364" max="5367" width="9.140625" style="922"/>
    <col min="5368" max="5368" width="32.42578125" style="922" bestFit="1" customWidth="1"/>
    <col min="5369" max="5376" width="9.140625" style="922"/>
    <col min="5377" max="5377" width="45.7109375" style="922" customWidth="1"/>
    <col min="5378" max="5381" width="14.28515625" style="922" customWidth="1"/>
    <col min="5382" max="5382" width="19.28515625" style="922" customWidth="1"/>
    <col min="5383" max="5383" width="9.140625" style="922"/>
    <col min="5384" max="5384" width="12" style="922" customWidth="1"/>
    <col min="5385" max="5385" width="7.28515625" style="922" customWidth="1"/>
    <col min="5386" max="5614" width="9.140625" style="922"/>
    <col min="5615" max="5615" width="48.85546875" style="922" customWidth="1"/>
    <col min="5616" max="5616" width="9.85546875" style="922" customWidth="1"/>
    <col min="5617" max="5617" width="10.5703125" style="922" customWidth="1"/>
    <col min="5618" max="5618" width="12.85546875" style="922" customWidth="1"/>
    <col min="5619" max="5619" width="11.85546875" style="922" customWidth="1"/>
    <col min="5620" max="5623" width="9.140625" style="922"/>
    <col min="5624" max="5624" width="32.42578125" style="922" bestFit="1" customWidth="1"/>
    <col min="5625" max="5632" width="9.140625" style="922"/>
    <col min="5633" max="5633" width="45.7109375" style="922" customWidth="1"/>
    <col min="5634" max="5637" width="14.28515625" style="922" customWidth="1"/>
    <col min="5638" max="5638" width="19.28515625" style="922" customWidth="1"/>
    <col min="5639" max="5639" width="9.140625" style="922"/>
    <col min="5640" max="5640" width="12" style="922" customWidth="1"/>
    <col min="5641" max="5641" width="7.28515625" style="922" customWidth="1"/>
    <col min="5642" max="5870" width="9.140625" style="922"/>
    <col min="5871" max="5871" width="48.85546875" style="922" customWidth="1"/>
    <col min="5872" max="5872" width="9.85546875" style="922" customWidth="1"/>
    <col min="5873" max="5873" width="10.5703125" style="922" customWidth="1"/>
    <col min="5874" max="5874" width="12.85546875" style="922" customWidth="1"/>
    <col min="5875" max="5875" width="11.85546875" style="922" customWidth="1"/>
    <col min="5876" max="5879" width="9.140625" style="922"/>
    <col min="5880" max="5880" width="32.42578125" style="922" bestFit="1" customWidth="1"/>
    <col min="5881" max="5888" width="9.140625" style="922"/>
    <col min="5889" max="5889" width="45.7109375" style="922" customWidth="1"/>
    <col min="5890" max="5893" width="14.28515625" style="922" customWidth="1"/>
    <col min="5894" max="5894" width="19.28515625" style="922" customWidth="1"/>
    <col min="5895" max="5895" width="9.140625" style="922"/>
    <col min="5896" max="5896" width="12" style="922" customWidth="1"/>
    <col min="5897" max="5897" width="7.28515625" style="922" customWidth="1"/>
    <col min="5898" max="6126" width="9.140625" style="922"/>
    <col min="6127" max="6127" width="48.85546875" style="922" customWidth="1"/>
    <col min="6128" max="6128" width="9.85546875" style="922" customWidth="1"/>
    <col min="6129" max="6129" width="10.5703125" style="922" customWidth="1"/>
    <col min="6130" max="6130" width="12.85546875" style="922" customWidth="1"/>
    <col min="6131" max="6131" width="11.85546875" style="922" customWidth="1"/>
    <col min="6132" max="6135" width="9.140625" style="922"/>
    <col min="6136" max="6136" width="32.42578125" style="922" bestFit="1" customWidth="1"/>
    <col min="6137" max="6144" width="9.140625" style="922"/>
    <col min="6145" max="6145" width="45.7109375" style="922" customWidth="1"/>
    <col min="6146" max="6149" width="14.28515625" style="922" customWidth="1"/>
    <col min="6150" max="6150" width="19.28515625" style="922" customWidth="1"/>
    <col min="6151" max="6151" width="9.140625" style="922"/>
    <col min="6152" max="6152" width="12" style="922" customWidth="1"/>
    <col min="6153" max="6153" width="7.28515625" style="922" customWidth="1"/>
    <col min="6154" max="6382" width="9.140625" style="922"/>
    <col min="6383" max="6383" width="48.85546875" style="922" customWidth="1"/>
    <col min="6384" max="6384" width="9.85546875" style="922" customWidth="1"/>
    <col min="6385" max="6385" width="10.5703125" style="922" customWidth="1"/>
    <col min="6386" max="6386" width="12.85546875" style="922" customWidth="1"/>
    <col min="6387" max="6387" width="11.85546875" style="922" customWidth="1"/>
    <col min="6388" max="6391" width="9.140625" style="922"/>
    <col min="6392" max="6392" width="32.42578125" style="922" bestFit="1" customWidth="1"/>
    <col min="6393" max="6400" width="9.140625" style="922"/>
    <col min="6401" max="6401" width="45.7109375" style="922" customWidth="1"/>
    <col min="6402" max="6405" width="14.28515625" style="922" customWidth="1"/>
    <col min="6406" max="6406" width="19.28515625" style="922" customWidth="1"/>
    <col min="6407" max="6407" width="9.140625" style="922"/>
    <col min="6408" max="6408" width="12" style="922" customWidth="1"/>
    <col min="6409" max="6409" width="7.28515625" style="922" customWidth="1"/>
    <col min="6410" max="6638" width="9.140625" style="922"/>
    <col min="6639" max="6639" width="48.85546875" style="922" customWidth="1"/>
    <col min="6640" max="6640" width="9.85546875" style="922" customWidth="1"/>
    <col min="6641" max="6641" width="10.5703125" style="922" customWidth="1"/>
    <col min="6642" max="6642" width="12.85546875" style="922" customWidth="1"/>
    <col min="6643" max="6643" width="11.85546875" style="922" customWidth="1"/>
    <col min="6644" max="6647" width="9.140625" style="922"/>
    <col min="6648" max="6648" width="32.42578125" style="922" bestFit="1" customWidth="1"/>
    <col min="6649" max="6656" width="9.140625" style="922"/>
    <col min="6657" max="6657" width="45.7109375" style="922" customWidth="1"/>
    <col min="6658" max="6661" width="14.28515625" style="922" customWidth="1"/>
    <col min="6662" max="6662" width="19.28515625" style="922" customWidth="1"/>
    <col min="6663" max="6663" width="9.140625" style="922"/>
    <col min="6664" max="6664" width="12" style="922" customWidth="1"/>
    <col min="6665" max="6665" width="7.28515625" style="922" customWidth="1"/>
    <col min="6666" max="6894" width="9.140625" style="922"/>
    <col min="6895" max="6895" width="48.85546875" style="922" customWidth="1"/>
    <col min="6896" max="6896" width="9.85546875" style="922" customWidth="1"/>
    <col min="6897" max="6897" width="10.5703125" style="922" customWidth="1"/>
    <col min="6898" max="6898" width="12.85546875" style="922" customWidth="1"/>
    <col min="6899" max="6899" width="11.85546875" style="922" customWidth="1"/>
    <col min="6900" max="6903" width="9.140625" style="922"/>
    <col min="6904" max="6904" width="32.42578125" style="922" bestFit="1" customWidth="1"/>
    <col min="6905" max="6912" width="9.140625" style="922"/>
    <col min="6913" max="6913" width="45.7109375" style="922" customWidth="1"/>
    <col min="6914" max="6917" width="14.28515625" style="922" customWidth="1"/>
    <col min="6918" max="6918" width="19.28515625" style="922" customWidth="1"/>
    <col min="6919" max="6919" width="9.140625" style="922"/>
    <col min="6920" max="6920" width="12" style="922" customWidth="1"/>
    <col min="6921" max="6921" width="7.28515625" style="922" customWidth="1"/>
    <col min="6922" max="7150" width="9.140625" style="922"/>
    <col min="7151" max="7151" width="48.85546875" style="922" customWidth="1"/>
    <col min="7152" max="7152" width="9.85546875" style="922" customWidth="1"/>
    <col min="7153" max="7153" width="10.5703125" style="922" customWidth="1"/>
    <col min="7154" max="7154" width="12.85546875" style="922" customWidth="1"/>
    <col min="7155" max="7155" width="11.85546875" style="922" customWidth="1"/>
    <col min="7156" max="7159" width="9.140625" style="922"/>
    <col min="7160" max="7160" width="32.42578125" style="922" bestFit="1" customWidth="1"/>
    <col min="7161" max="7168" width="9.140625" style="922"/>
    <col min="7169" max="7169" width="45.7109375" style="922" customWidth="1"/>
    <col min="7170" max="7173" width="14.28515625" style="922" customWidth="1"/>
    <col min="7174" max="7174" width="19.28515625" style="922" customWidth="1"/>
    <col min="7175" max="7175" width="9.140625" style="922"/>
    <col min="7176" max="7176" width="12" style="922" customWidth="1"/>
    <col min="7177" max="7177" width="7.28515625" style="922" customWidth="1"/>
    <col min="7178" max="7406" width="9.140625" style="922"/>
    <col min="7407" max="7407" width="48.85546875" style="922" customWidth="1"/>
    <col min="7408" max="7408" width="9.85546875" style="922" customWidth="1"/>
    <col min="7409" max="7409" width="10.5703125" style="922" customWidth="1"/>
    <col min="7410" max="7410" width="12.85546875" style="922" customWidth="1"/>
    <col min="7411" max="7411" width="11.85546875" style="922" customWidth="1"/>
    <col min="7412" max="7415" width="9.140625" style="922"/>
    <col min="7416" max="7416" width="32.42578125" style="922" bestFit="1" customWidth="1"/>
    <col min="7417" max="7424" width="9.140625" style="922"/>
    <col min="7425" max="7425" width="45.7109375" style="922" customWidth="1"/>
    <col min="7426" max="7429" width="14.28515625" style="922" customWidth="1"/>
    <col min="7430" max="7430" width="19.28515625" style="922" customWidth="1"/>
    <col min="7431" max="7431" width="9.140625" style="922"/>
    <col min="7432" max="7432" width="12" style="922" customWidth="1"/>
    <col min="7433" max="7433" width="7.28515625" style="922" customWidth="1"/>
    <col min="7434" max="7662" width="9.140625" style="922"/>
    <col min="7663" max="7663" width="48.85546875" style="922" customWidth="1"/>
    <col min="7664" max="7664" width="9.85546875" style="922" customWidth="1"/>
    <col min="7665" max="7665" width="10.5703125" style="922" customWidth="1"/>
    <col min="7666" max="7666" width="12.85546875" style="922" customWidth="1"/>
    <col min="7667" max="7667" width="11.85546875" style="922" customWidth="1"/>
    <col min="7668" max="7671" width="9.140625" style="922"/>
    <col min="7672" max="7672" width="32.42578125" style="922" bestFit="1" customWidth="1"/>
    <col min="7673" max="7680" width="9.140625" style="922"/>
    <col min="7681" max="7681" width="45.7109375" style="922" customWidth="1"/>
    <col min="7682" max="7685" width="14.28515625" style="922" customWidth="1"/>
    <col min="7686" max="7686" width="19.28515625" style="922" customWidth="1"/>
    <col min="7687" max="7687" width="9.140625" style="922"/>
    <col min="7688" max="7688" width="12" style="922" customWidth="1"/>
    <col min="7689" max="7689" width="7.28515625" style="922" customWidth="1"/>
    <col min="7690" max="7918" width="9.140625" style="922"/>
    <col min="7919" max="7919" width="48.85546875" style="922" customWidth="1"/>
    <col min="7920" max="7920" width="9.85546875" style="922" customWidth="1"/>
    <col min="7921" max="7921" width="10.5703125" style="922" customWidth="1"/>
    <col min="7922" max="7922" width="12.85546875" style="922" customWidth="1"/>
    <col min="7923" max="7923" width="11.85546875" style="922" customWidth="1"/>
    <col min="7924" max="7927" width="9.140625" style="922"/>
    <col min="7928" max="7928" width="32.42578125" style="922" bestFit="1" customWidth="1"/>
    <col min="7929" max="7936" width="9.140625" style="922"/>
    <col min="7937" max="7937" width="45.7109375" style="922" customWidth="1"/>
    <col min="7938" max="7941" width="14.28515625" style="922" customWidth="1"/>
    <col min="7942" max="7942" width="19.28515625" style="922" customWidth="1"/>
    <col min="7943" max="7943" width="9.140625" style="922"/>
    <col min="7944" max="7944" width="12" style="922" customWidth="1"/>
    <col min="7945" max="7945" width="7.28515625" style="922" customWidth="1"/>
    <col min="7946" max="8174" width="9.140625" style="922"/>
    <col min="8175" max="8175" width="48.85546875" style="922" customWidth="1"/>
    <col min="8176" max="8176" width="9.85546875" style="922" customWidth="1"/>
    <col min="8177" max="8177" width="10.5703125" style="922" customWidth="1"/>
    <col min="8178" max="8178" width="12.85546875" style="922" customWidth="1"/>
    <col min="8179" max="8179" width="11.85546875" style="922" customWidth="1"/>
    <col min="8180" max="8183" width="9.140625" style="922"/>
    <col min="8184" max="8184" width="32.42578125" style="922" bestFit="1" customWidth="1"/>
    <col min="8185" max="8192" width="9.140625" style="922"/>
    <col min="8193" max="8193" width="45.7109375" style="922" customWidth="1"/>
    <col min="8194" max="8197" width="14.28515625" style="922" customWidth="1"/>
    <col min="8198" max="8198" width="19.28515625" style="922" customWidth="1"/>
    <col min="8199" max="8199" width="9.140625" style="922"/>
    <col min="8200" max="8200" width="12" style="922" customWidth="1"/>
    <col min="8201" max="8201" width="7.28515625" style="922" customWidth="1"/>
    <col min="8202" max="8430" width="9.140625" style="922"/>
    <col min="8431" max="8431" width="48.85546875" style="922" customWidth="1"/>
    <col min="8432" max="8432" width="9.85546875" style="922" customWidth="1"/>
    <col min="8433" max="8433" width="10.5703125" style="922" customWidth="1"/>
    <col min="8434" max="8434" width="12.85546875" style="922" customWidth="1"/>
    <col min="8435" max="8435" width="11.85546875" style="922" customWidth="1"/>
    <col min="8436" max="8439" width="9.140625" style="922"/>
    <col min="8440" max="8440" width="32.42578125" style="922" bestFit="1" customWidth="1"/>
    <col min="8441" max="8448" width="9.140625" style="922"/>
    <col min="8449" max="8449" width="45.7109375" style="922" customWidth="1"/>
    <col min="8450" max="8453" width="14.28515625" style="922" customWidth="1"/>
    <col min="8454" max="8454" width="19.28515625" style="922" customWidth="1"/>
    <col min="8455" max="8455" width="9.140625" style="922"/>
    <col min="8456" max="8456" width="12" style="922" customWidth="1"/>
    <col min="8457" max="8457" width="7.28515625" style="922" customWidth="1"/>
    <col min="8458" max="8686" width="9.140625" style="922"/>
    <col min="8687" max="8687" width="48.85546875" style="922" customWidth="1"/>
    <col min="8688" max="8688" width="9.85546875" style="922" customWidth="1"/>
    <col min="8689" max="8689" width="10.5703125" style="922" customWidth="1"/>
    <col min="8690" max="8690" width="12.85546875" style="922" customWidth="1"/>
    <col min="8691" max="8691" width="11.85546875" style="922" customWidth="1"/>
    <col min="8692" max="8695" width="9.140625" style="922"/>
    <col min="8696" max="8696" width="32.42578125" style="922" bestFit="1" customWidth="1"/>
    <col min="8697" max="8704" width="9.140625" style="922"/>
    <col min="8705" max="8705" width="45.7109375" style="922" customWidth="1"/>
    <col min="8706" max="8709" width="14.28515625" style="922" customWidth="1"/>
    <col min="8710" max="8710" width="19.28515625" style="922" customWidth="1"/>
    <col min="8711" max="8711" width="9.140625" style="922"/>
    <col min="8712" max="8712" width="12" style="922" customWidth="1"/>
    <col min="8713" max="8713" width="7.28515625" style="922" customWidth="1"/>
    <col min="8714" max="8942" width="9.140625" style="922"/>
    <col min="8943" max="8943" width="48.85546875" style="922" customWidth="1"/>
    <col min="8944" max="8944" width="9.85546875" style="922" customWidth="1"/>
    <col min="8945" max="8945" width="10.5703125" style="922" customWidth="1"/>
    <col min="8946" max="8946" width="12.85546875" style="922" customWidth="1"/>
    <col min="8947" max="8947" width="11.85546875" style="922" customWidth="1"/>
    <col min="8948" max="8951" width="9.140625" style="922"/>
    <col min="8952" max="8952" width="32.42578125" style="922" bestFit="1" customWidth="1"/>
    <col min="8953" max="8960" width="9.140625" style="922"/>
    <col min="8961" max="8961" width="45.7109375" style="922" customWidth="1"/>
    <col min="8962" max="8965" width="14.28515625" style="922" customWidth="1"/>
    <col min="8966" max="8966" width="19.28515625" style="922" customWidth="1"/>
    <col min="8967" max="8967" width="9.140625" style="922"/>
    <col min="8968" max="8968" width="12" style="922" customWidth="1"/>
    <col min="8969" max="8969" width="7.28515625" style="922" customWidth="1"/>
    <col min="8970" max="9198" width="9.140625" style="922"/>
    <col min="9199" max="9199" width="48.85546875" style="922" customWidth="1"/>
    <col min="9200" max="9200" width="9.85546875" style="922" customWidth="1"/>
    <col min="9201" max="9201" width="10.5703125" style="922" customWidth="1"/>
    <col min="9202" max="9202" width="12.85546875" style="922" customWidth="1"/>
    <col min="9203" max="9203" width="11.85546875" style="922" customWidth="1"/>
    <col min="9204" max="9207" width="9.140625" style="922"/>
    <col min="9208" max="9208" width="32.42578125" style="922" bestFit="1" customWidth="1"/>
    <col min="9209" max="9216" width="9.140625" style="922"/>
    <col min="9217" max="9217" width="45.7109375" style="922" customWidth="1"/>
    <col min="9218" max="9221" width="14.28515625" style="922" customWidth="1"/>
    <col min="9222" max="9222" width="19.28515625" style="922" customWidth="1"/>
    <col min="9223" max="9223" width="9.140625" style="922"/>
    <col min="9224" max="9224" width="12" style="922" customWidth="1"/>
    <col min="9225" max="9225" width="7.28515625" style="922" customWidth="1"/>
    <col min="9226" max="9454" width="9.140625" style="922"/>
    <col min="9455" max="9455" width="48.85546875" style="922" customWidth="1"/>
    <col min="9456" max="9456" width="9.85546875" style="922" customWidth="1"/>
    <col min="9457" max="9457" width="10.5703125" style="922" customWidth="1"/>
    <col min="9458" max="9458" width="12.85546875" style="922" customWidth="1"/>
    <col min="9459" max="9459" width="11.85546875" style="922" customWidth="1"/>
    <col min="9460" max="9463" width="9.140625" style="922"/>
    <col min="9464" max="9464" width="32.42578125" style="922" bestFit="1" customWidth="1"/>
    <col min="9465" max="9472" width="9.140625" style="922"/>
    <col min="9473" max="9473" width="45.7109375" style="922" customWidth="1"/>
    <col min="9474" max="9477" width="14.28515625" style="922" customWidth="1"/>
    <col min="9478" max="9478" width="19.28515625" style="922" customWidth="1"/>
    <col min="9479" max="9479" width="9.140625" style="922"/>
    <col min="9480" max="9480" width="12" style="922" customWidth="1"/>
    <col min="9481" max="9481" width="7.28515625" style="922" customWidth="1"/>
    <col min="9482" max="9710" width="9.140625" style="922"/>
    <col min="9711" max="9711" width="48.85546875" style="922" customWidth="1"/>
    <col min="9712" max="9712" width="9.85546875" style="922" customWidth="1"/>
    <col min="9713" max="9713" width="10.5703125" style="922" customWidth="1"/>
    <col min="9714" max="9714" width="12.85546875" style="922" customWidth="1"/>
    <col min="9715" max="9715" width="11.85546875" style="922" customWidth="1"/>
    <col min="9716" max="9719" width="9.140625" style="922"/>
    <col min="9720" max="9720" width="32.42578125" style="922" bestFit="1" customWidth="1"/>
    <col min="9721" max="9728" width="9.140625" style="922"/>
    <col min="9729" max="9729" width="45.7109375" style="922" customWidth="1"/>
    <col min="9730" max="9733" width="14.28515625" style="922" customWidth="1"/>
    <col min="9734" max="9734" width="19.28515625" style="922" customWidth="1"/>
    <col min="9735" max="9735" width="9.140625" style="922"/>
    <col min="9736" max="9736" width="12" style="922" customWidth="1"/>
    <col min="9737" max="9737" width="7.28515625" style="922" customWidth="1"/>
    <col min="9738" max="9966" width="9.140625" style="922"/>
    <col min="9967" max="9967" width="48.85546875" style="922" customWidth="1"/>
    <col min="9968" max="9968" width="9.85546875" style="922" customWidth="1"/>
    <col min="9969" max="9969" width="10.5703125" style="922" customWidth="1"/>
    <col min="9970" max="9970" width="12.85546875" style="922" customWidth="1"/>
    <col min="9971" max="9971" width="11.85546875" style="922" customWidth="1"/>
    <col min="9972" max="9975" width="9.140625" style="922"/>
    <col min="9976" max="9976" width="32.42578125" style="922" bestFit="1" customWidth="1"/>
    <col min="9977" max="9984" width="9.140625" style="922"/>
    <col min="9985" max="9985" width="45.7109375" style="922" customWidth="1"/>
    <col min="9986" max="9989" width="14.28515625" style="922" customWidth="1"/>
    <col min="9990" max="9990" width="19.28515625" style="922" customWidth="1"/>
    <col min="9991" max="9991" width="9.140625" style="922"/>
    <col min="9992" max="9992" width="12" style="922" customWidth="1"/>
    <col min="9993" max="9993" width="7.28515625" style="922" customWidth="1"/>
    <col min="9994" max="10222" width="9.140625" style="922"/>
    <col min="10223" max="10223" width="48.85546875" style="922" customWidth="1"/>
    <col min="10224" max="10224" width="9.85546875" style="922" customWidth="1"/>
    <col min="10225" max="10225" width="10.5703125" style="922" customWidth="1"/>
    <col min="10226" max="10226" width="12.85546875" style="922" customWidth="1"/>
    <col min="10227" max="10227" width="11.85546875" style="922" customWidth="1"/>
    <col min="10228" max="10231" width="9.140625" style="922"/>
    <col min="10232" max="10232" width="32.42578125" style="922" bestFit="1" customWidth="1"/>
    <col min="10233" max="10240" width="9.140625" style="922"/>
    <col min="10241" max="10241" width="45.7109375" style="922" customWidth="1"/>
    <col min="10242" max="10245" width="14.28515625" style="922" customWidth="1"/>
    <col min="10246" max="10246" width="19.28515625" style="922" customWidth="1"/>
    <col min="10247" max="10247" width="9.140625" style="922"/>
    <col min="10248" max="10248" width="12" style="922" customWidth="1"/>
    <col min="10249" max="10249" width="7.28515625" style="922" customWidth="1"/>
    <col min="10250" max="10478" width="9.140625" style="922"/>
    <col min="10479" max="10479" width="48.85546875" style="922" customWidth="1"/>
    <col min="10480" max="10480" width="9.85546875" style="922" customWidth="1"/>
    <col min="10481" max="10481" width="10.5703125" style="922" customWidth="1"/>
    <col min="10482" max="10482" width="12.85546875" style="922" customWidth="1"/>
    <col min="10483" max="10483" width="11.85546875" style="922" customWidth="1"/>
    <col min="10484" max="10487" width="9.140625" style="922"/>
    <col min="10488" max="10488" width="32.42578125" style="922" bestFit="1" customWidth="1"/>
    <col min="10489" max="10496" width="9.140625" style="922"/>
    <col min="10497" max="10497" width="45.7109375" style="922" customWidth="1"/>
    <col min="10498" max="10501" width="14.28515625" style="922" customWidth="1"/>
    <col min="10502" max="10502" width="19.28515625" style="922" customWidth="1"/>
    <col min="10503" max="10503" width="9.140625" style="922"/>
    <col min="10504" max="10504" width="12" style="922" customWidth="1"/>
    <col min="10505" max="10505" width="7.28515625" style="922" customWidth="1"/>
    <col min="10506" max="10734" width="9.140625" style="922"/>
    <col min="10735" max="10735" width="48.85546875" style="922" customWidth="1"/>
    <col min="10736" max="10736" width="9.85546875" style="922" customWidth="1"/>
    <col min="10737" max="10737" width="10.5703125" style="922" customWidth="1"/>
    <col min="10738" max="10738" width="12.85546875" style="922" customWidth="1"/>
    <col min="10739" max="10739" width="11.85546875" style="922" customWidth="1"/>
    <col min="10740" max="10743" width="9.140625" style="922"/>
    <col min="10744" max="10744" width="32.42578125" style="922" bestFit="1" customWidth="1"/>
    <col min="10745" max="10752" width="9.140625" style="922"/>
    <col min="10753" max="10753" width="45.7109375" style="922" customWidth="1"/>
    <col min="10754" max="10757" width="14.28515625" style="922" customWidth="1"/>
    <col min="10758" max="10758" width="19.28515625" style="922" customWidth="1"/>
    <col min="10759" max="10759" width="9.140625" style="922"/>
    <col min="10760" max="10760" width="12" style="922" customWidth="1"/>
    <col min="10761" max="10761" width="7.28515625" style="922" customWidth="1"/>
    <col min="10762" max="10990" width="9.140625" style="922"/>
    <col min="10991" max="10991" width="48.85546875" style="922" customWidth="1"/>
    <col min="10992" max="10992" width="9.85546875" style="922" customWidth="1"/>
    <col min="10993" max="10993" width="10.5703125" style="922" customWidth="1"/>
    <col min="10994" max="10994" width="12.85546875" style="922" customWidth="1"/>
    <col min="10995" max="10995" width="11.85546875" style="922" customWidth="1"/>
    <col min="10996" max="10999" width="9.140625" style="922"/>
    <col min="11000" max="11000" width="32.42578125" style="922" bestFit="1" customWidth="1"/>
    <col min="11001" max="11008" width="9.140625" style="922"/>
    <col min="11009" max="11009" width="45.7109375" style="922" customWidth="1"/>
    <col min="11010" max="11013" width="14.28515625" style="922" customWidth="1"/>
    <col min="11014" max="11014" width="19.28515625" style="922" customWidth="1"/>
    <col min="11015" max="11015" width="9.140625" style="922"/>
    <col min="11016" max="11016" width="12" style="922" customWidth="1"/>
    <col min="11017" max="11017" width="7.28515625" style="922" customWidth="1"/>
    <col min="11018" max="11246" width="9.140625" style="922"/>
    <col min="11247" max="11247" width="48.85546875" style="922" customWidth="1"/>
    <col min="11248" max="11248" width="9.85546875" style="922" customWidth="1"/>
    <col min="11249" max="11249" width="10.5703125" style="922" customWidth="1"/>
    <col min="11250" max="11250" width="12.85546875" style="922" customWidth="1"/>
    <col min="11251" max="11251" width="11.85546875" style="922" customWidth="1"/>
    <col min="11252" max="11255" width="9.140625" style="922"/>
    <col min="11256" max="11256" width="32.42578125" style="922" bestFit="1" customWidth="1"/>
    <col min="11257" max="11264" width="9.140625" style="922"/>
    <col min="11265" max="11265" width="45.7109375" style="922" customWidth="1"/>
    <col min="11266" max="11269" width="14.28515625" style="922" customWidth="1"/>
    <col min="11270" max="11270" width="19.28515625" style="922" customWidth="1"/>
    <col min="11271" max="11271" width="9.140625" style="922"/>
    <col min="11272" max="11272" width="12" style="922" customWidth="1"/>
    <col min="11273" max="11273" width="7.28515625" style="922" customWidth="1"/>
    <col min="11274" max="11502" width="9.140625" style="922"/>
    <col min="11503" max="11503" width="48.85546875" style="922" customWidth="1"/>
    <col min="11504" max="11504" width="9.85546875" style="922" customWidth="1"/>
    <col min="11505" max="11505" width="10.5703125" style="922" customWidth="1"/>
    <col min="11506" max="11506" width="12.85546875" style="922" customWidth="1"/>
    <col min="11507" max="11507" width="11.85546875" style="922" customWidth="1"/>
    <col min="11508" max="11511" width="9.140625" style="922"/>
    <col min="11512" max="11512" width="32.42578125" style="922" bestFit="1" customWidth="1"/>
    <col min="11513" max="11520" width="9.140625" style="922"/>
    <col min="11521" max="11521" width="45.7109375" style="922" customWidth="1"/>
    <col min="11522" max="11525" width="14.28515625" style="922" customWidth="1"/>
    <col min="11526" max="11526" width="19.28515625" style="922" customWidth="1"/>
    <col min="11527" max="11527" width="9.140625" style="922"/>
    <col min="11528" max="11528" width="12" style="922" customWidth="1"/>
    <col min="11529" max="11529" width="7.28515625" style="922" customWidth="1"/>
    <col min="11530" max="11758" width="9.140625" style="922"/>
    <col min="11759" max="11759" width="48.85546875" style="922" customWidth="1"/>
    <col min="11760" max="11760" width="9.85546875" style="922" customWidth="1"/>
    <col min="11761" max="11761" width="10.5703125" style="922" customWidth="1"/>
    <col min="11762" max="11762" width="12.85546875" style="922" customWidth="1"/>
    <col min="11763" max="11763" width="11.85546875" style="922" customWidth="1"/>
    <col min="11764" max="11767" width="9.140625" style="922"/>
    <col min="11768" max="11768" width="32.42578125" style="922" bestFit="1" customWidth="1"/>
    <col min="11769" max="11776" width="9.140625" style="922"/>
    <col min="11777" max="11777" width="45.7109375" style="922" customWidth="1"/>
    <col min="11778" max="11781" width="14.28515625" style="922" customWidth="1"/>
    <col min="11782" max="11782" width="19.28515625" style="922" customWidth="1"/>
    <col min="11783" max="11783" width="9.140625" style="922"/>
    <col min="11784" max="11784" width="12" style="922" customWidth="1"/>
    <col min="11785" max="11785" width="7.28515625" style="922" customWidth="1"/>
    <col min="11786" max="12014" width="9.140625" style="922"/>
    <col min="12015" max="12015" width="48.85546875" style="922" customWidth="1"/>
    <col min="12016" max="12016" width="9.85546875" style="922" customWidth="1"/>
    <col min="12017" max="12017" width="10.5703125" style="922" customWidth="1"/>
    <col min="12018" max="12018" width="12.85546875" style="922" customWidth="1"/>
    <col min="12019" max="12019" width="11.85546875" style="922" customWidth="1"/>
    <col min="12020" max="12023" width="9.140625" style="922"/>
    <col min="12024" max="12024" width="32.42578125" style="922" bestFit="1" customWidth="1"/>
    <col min="12025" max="12032" width="9.140625" style="922"/>
    <col min="12033" max="12033" width="45.7109375" style="922" customWidth="1"/>
    <col min="12034" max="12037" width="14.28515625" style="922" customWidth="1"/>
    <col min="12038" max="12038" width="19.28515625" style="922" customWidth="1"/>
    <col min="12039" max="12039" width="9.140625" style="922"/>
    <col min="12040" max="12040" width="12" style="922" customWidth="1"/>
    <col min="12041" max="12041" width="7.28515625" style="922" customWidth="1"/>
    <col min="12042" max="12270" width="9.140625" style="922"/>
    <col min="12271" max="12271" width="48.85546875" style="922" customWidth="1"/>
    <col min="12272" max="12272" width="9.85546875" style="922" customWidth="1"/>
    <col min="12273" max="12273" width="10.5703125" style="922" customWidth="1"/>
    <col min="12274" max="12274" width="12.85546875" style="922" customWidth="1"/>
    <col min="12275" max="12275" width="11.85546875" style="922" customWidth="1"/>
    <col min="12276" max="12279" width="9.140625" style="922"/>
    <col min="12280" max="12280" width="32.42578125" style="922" bestFit="1" customWidth="1"/>
    <col min="12281" max="12288" width="9.140625" style="922"/>
    <col min="12289" max="12289" width="45.7109375" style="922" customWidth="1"/>
    <col min="12290" max="12293" width="14.28515625" style="922" customWidth="1"/>
    <col min="12294" max="12294" width="19.28515625" style="922" customWidth="1"/>
    <col min="12295" max="12295" width="9.140625" style="922"/>
    <col min="12296" max="12296" width="12" style="922" customWidth="1"/>
    <col min="12297" max="12297" width="7.28515625" style="922" customWidth="1"/>
    <col min="12298" max="12526" width="9.140625" style="922"/>
    <col min="12527" max="12527" width="48.85546875" style="922" customWidth="1"/>
    <col min="12528" max="12528" width="9.85546875" style="922" customWidth="1"/>
    <col min="12529" max="12529" width="10.5703125" style="922" customWidth="1"/>
    <col min="12530" max="12530" width="12.85546875" style="922" customWidth="1"/>
    <col min="12531" max="12531" width="11.85546875" style="922" customWidth="1"/>
    <col min="12532" max="12535" width="9.140625" style="922"/>
    <col min="12536" max="12536" width="32.42578125" style="922" bestFit="1" customWidth="1"/>
    <col min="12537" max="12544" width="9.140625" style="922"/>
    <col min="12545" max="12545" width="45.7109375" style="922" customWidth="1"/>
    <col min="12546" max="12549" width="14.28515625" style="922" customWidth="1"/>
    <col min="12550" max="12550" width="19.28515625" style="922" customWidth="1"/>
    <col min="12551" max="12551" width="9.140625" style="922"/>
    <col min="12552" max="12552" width="12" style="922" customWidth="1"/>
    <col min="12553" max="12553" width="7.28515625" style="922" customWidth="1"/>
    <col min="12554" max="12782" width="9.140625" style="922"/>
    <col min="12783" max="12783" width="48.85546875" style="922" customWidth="1"/>
    <col min="12784" max="12784" width="9.85546875" style="922" customWidth="1"/>
    <col min="12785" max="12785" width="10.5703125" style="922" customWidth="1"/>
    <col min="12786" max="12786" width="12.85546875" style="922" customWidth="1"/>
    <col min="12787" max="12787" width="11.85546875" style="922" customWidth="1"/>
    <col min="12788" max="12791" width="9.140625" style="922"/>
    <col min="12792" max="12792" width="32.42578125" style="922" bestFit="1" customWidth="1"/>
    <col min="12793" max="12800" width="9.140625" style="922"/>
    <col min="12801" max="12801" width="45.7109375" style="922" customWidth="1"/>
    <col min="12802" max="12805" width="14.28515625" style="922" customWidth="1"/>
    <col min="12806" max="12806" width="19.28515625" style="922" customWidth="1"/>
    <col min="12807" max="12807" width="9.140625" style="922"/>
    <col min="12808" max="12808" width="12" style="922" customWidth="1"/>
    <col min="12809" max="12809" width="7.28515625" style="922" customWidth="1"/>
    <col min="12810" max="13038" width="9.140625" style="922"/>
    <col min="13039" max="13039" width="48.85546875" style="922" customWidth="1"/>
    <col min="13040" max="13040" width="9.85546875" style="922" customWidth="1"/>
    <col min="13041" max="13041" width="10.5703125" style="922" customWidth="1"/>
    <col min="13042" max="13042" width="12.85546875" style="922" customWidth="1"/>
    <col min="13043" max="13043" width="11.85546875" style="922" customWidth="1"/>
    <col min="13044" max="13047" width="9.140625" style="922"/>
    <col min="13048" max="13048" width="32.42578125" style="922" bestFit="1" customWidth="1"/>
    <col min="13049" max="13056" width="9.140625" style="922"/>
    <col min="13057" max="13057" width="45.7109375" style="922" customWidth="1"/>
    <col min="13058" max="13061" width="14.28515625" style="922" customWidth="1"/>
    <col min="13062" max="13062" width="19.28515625" style="922" customWidth="1"/>
    <col min="13063" max="13063" width="9.140625" style="922"/>
    <col min="13064" max="13064" width="12" style="922" customWidth="1"/>
    <col min="13065" max="13065" width="7.28515625" style="922" customWidth="1"/>
    <col min="13066" max="13294" width="9.140625" style="922"/>
    <col min="13295" max="13295" width="48.85546875" style="922" customWidth="1"/>
    <col min="13296" max="13296" width="9.85546875" style="922" customWidth="1"/>
    <col min="13297" max="13297" width="10.5703125" style="922" customWidth="1"/>
    <col min="13298" max="13298" width="12.85546875" style="922" customWidth="1"/>
    <col min="13299" max="13299" width="11.85546875" style="922" customWidth="1"/>
    <col min="13300" max="13303" width="9.140625" style="922"/>
    <col min="13304" max="13304" width="32.42578125" style="922" bestFit="1" customWidth="1"/>
    <col min="13305" max="13312" width="9.140625" style="922"/>
    <col min="13313" max="13313" width="45.7109375" style="922" customWidth="1"/>
    <col min="13314" max="13317" width="14.28515625" style="922" customWidth="1"/>
    <col min="13318" max="13318" width="19.28515625" style="922" customWidth="1"/>
    <col min="13319" max="13319" width="9.140625" style="922"/>
    <col min="13320" max="13320" width="12" style="922" customWidth="1"/>
    <col min="13321" max="13321" width="7.28515625" style="922" customWidth="1"/>
    <col min="13322" max="13550" width="9.140625" style="922"/>
    <col min="13551" max="13551" width="48.85546875" style="922" customWidth="1"/>
    <col min="13552" max="13552" width="9.85546875" style="922" customWidth="1"/>
    <col min="13553" max="13553" width="10.5703125" style="922" customWidth="1"/>
    <col min="13554" max="13554" width="12.85546875" style="922" customWidth="1"/>
    <col min="13555" max="13555" width="11.85546875" style="922" customWidth="1"/>
    <col min="13556" max="13559" width="9.140625" style="922"/>
    <col min="13560" max="13560" width="32.42578125" style="922" bestFit="1" customWidth="1"/>
    <col min="13561" max="13568" width="9.140625" style="922"/>
    <col min="13569" max="13569" width="45.7109375" style="922" customWidth="1"/>
    <col min="13570" max="13573" width="14.28515625" style="922" customWidth="1"/>
    <col min="13574" max="13574" width="19.28515625" style="922" customWidth="1"/>
    <col min="13575" max="13575" width="9.140625" style="922"/>
    <col min="13576" max="13576" width="12" style="922" customWidth="1"/>
    <col min="13577" max="13577" width="7.28515625" style="922" customWidth="1"/>
    <col min="13578" max="13806" width="9.140625" style="922"/>
    <col min="13807" max="13807" width="48.85546875" style="922" customWidth="1"/>
    <col min="13808" max="13808" width="9.85546875" style="922" customWidth="1"/>
    <col min="13809" max="13809" width="10.5703125" style="922" customWidth="1"/>
    <col min="13810" max="13810" width="12.85546875" style="922" customWidth="1"/>
    <col min="13811" max="13811" width="11.85546875" style="922" customWidth="1"/>
    <col min="13812" max="13815" width="9.140625" style="922"/>
    <col min="13816" max="13816" width="32.42578125" style="922" bestFit="1" customWidth="1"/>
    <col min="13817" max="13824" width="9.140625" style="922"/>
    <col min="13825" max="13825" width="45.7109375" style="922" customWidth="1"/>
    <col min="13826" max="13829" width="14.28515625" style="922" customWidth="1"/>
    <col min="13830" max="13830" width="19.28515625" style="922" customWidth="1"/>
    <col min="13831" max="13831" width="9.140625" style="922"/>
    <col min="13832" max="13832" width="12" style="922" customWidth="1"/>
    <col min="13833" max="13833" width="7.28515625" style="922" customWidth="1"/>
    <col min="13834" max="14062" width="9.140625" style="922"/>
    <col min="14063" max="14063" width="48.85546875" style="922" customWidth="1"/>
    <col min="14064" max="14064" width="9.85546875" style="922" customWidth="1"/>
    <col min="14065" max="14065" width="10.5703125" style="922" customWidth="1"/>
    <col min="14066" max="14066" width="12.85546875" style="922" customWidth="1"/>
    <col min="14067" max="14067" width="11.85546875" style="922" customWidth="1"/>
    <col min="14068" max="14071" width="9.140625" style="922"/>
    <col min="14072" max="14072" width="32.42578125" style="922" bestFit="1" customWidth="1"/>
    <col min="14073" max="14080" width="9.140625" style="922"/>
    <col min="14081" max="14081" width="45.7109375" style="922" customWidth="1"/>
    <col min="14082" max="14085" width="14.28515625" style="922" customWidth="1"/>
    <col min="14086" max="14086" width="19.28515625" style="922" customWidth="1"/>
    <col min="14087" max="14087" width="9.140625" style="922"/>
    <col min="14088" max="14088" width="12" style="922" customWidth="1"/>
    <col min="14089" max="14089" width="7.28515625" style="922" customWidth="1"/>
    <col min="14090" max="14318" width="9.140625" style="922"/>
    <col min="14319" max="14319" width="48.85546875" style="922" customWidth="1"/>
    <col min="14320" max="14320" width="9.85546875" style="922" customWidth="1"/>
    <col min="14321" max="14321" width="10.5703125" style="922" customWidth="1"/>
    <col min="14322" max="14322" width="12.85546875" style="922" customWidth="1"/>
    <col min="14323" max="14323" width="11.85546875" style="922" customWidth="1"/>
    <col min="14324" max="14327" width="9.140625" style="922"/>
    <col min="14328" max="14328" width="32.42578125" style="922" bestFit="1" customWidth="1"/>
    <col min="14329" max="14336" width="9.140625" style="922"/>
    <col min="14337" max="14337" width="45.7109375" style="922" customWidth="1"/>
    <col min="14338" max="14341" width="14.28515625" style="922" customWidth="1"/>
    <col min="14342" max="14342" width="19.28515625" style="922" customWidth="1"/>
    <col min="14343" max="14343" width="9.140625" style="922"/>
    <col min="14344" max="14344" width="12" style="922" customWidth="1"/>
    <col min="14345" max="14345" width="7.28515625" style="922" customWidth="1"/>
    <col min="14346" max="14574" width="9.140625" style="922"/>
    <col min="14575" max="14575" width="48.85546875" style="922" customWidth="1"/>
    <col min="14576" max="14576" width="9.85546875" style="922" customWidth="1"/>
    <col min="14577" max="14577" width="10.5703125" style="922" customWidth="1"/>
    <col min="14578" max="14578" width="12.85546875" style="922" customWidth="1"/>
    <col min="14579" max="14579" width="11.85546875" style="922" customWidth="1"/>
    <col min="14580" max="14583" width="9.140625" style="922"/>
    <col min="14584" max="14584" width="32.42578125" style="922" bestFit="1" customWidth="1"/>
    <col min="14585" max="14592" width="9.140625" style="922"/>
    <col min="14593" max="14593" width="45.7109375" style="922" customWidth="1"/>
    <col min="14594" max="14597" width="14.28515625" style="922" customWidth="1"/>
    <col min="14598" max="14598" width="19.28515625" style="922" customWidth="1"/>
    <col min="14599" max="14599" width="9.140625" style="922"/>
    <col min="14600" max="14600" width="12" style="922" customWidth="1"/>
    <col min="14601" max="14601" width="7.28515625" style="922" customWidth="1"/>
    <col min="14602" max="14830" width="9.140625" style="922"/>
    <col min="14831" max="14831" width="48.85546875" style="922" customWidth="1"/>
    <col min="14832" max="14832" width="9.85546875" style="922" customWidth="1"/>
    <col min="14833" max="14833" width="10.5703125" style="922" customWidth="1"/>
    <col min="14834" max="14834" width="12.85546875" style="922" customWidth="1"/>
    <col min="14835" max="14835" width="11.85546875" style="922" customWidth="1"/>
    <col min="14836" max="14839" width="9.140625" style="922"/>
    <col min="14840" max="14840" width="32.42578125" style="922" bestFit="1" customWidth="1"/>
    <col min="14841" max="14848" width="9.140625" style="922"/>
    <col min="14849" max="14849" width="45.7109375" style="922" customWidth="1"/>
    <col min="14850" max="14853" width="14.28515625" style="922" customWidth="1"/>
    <col min="14854" max="14854" width="19.28515625" style="922" customWidth="1"/>
    <col min="14855" max="14855" width="9.140625" style="922"/>
    <col min="14856" max="14856" width="12" style="922" customWidth="1"/>
    <col min="14857" max="14857" width="7.28515625" style="922" customWidth="1"/>
    <col min="14858" max="15086" width="9.140625" style="922"/>
    <col min="15087" max="15087" width="48.85546875" style="922" customWidth="1"/>
    <col min="15088" max="15088" width="9.85546875" style="922" customWidth="1"/>
    <col min="15089" max="15089" width="10.5703125" style="922" customWidth="1"/>
    <col min="15090" max="15090" width="12.85546875" style="922" customWidth="1"/>
    <col min="15091" max="15091" width="11.85546875" style="922" customWidth="1"/>
    <col min="15092" max="15095" width="9.140625" style="922"/>
    <col min="15096" max="15096" width="32.42578125" style="922" bestFit="1" customWidth="1"/>
    <col min="15097" max="15104" width="9.140625" style="922"/>
    <col min="15105" max="15105" width="45.7109375" style="922" customWidth="1"/>
    <col min="15106" max="15109" width="14.28515625" style="922" customWidth="1"/>
    <col min="15110" max="15110" width="19.28515625" style="922" customWidth="1"/>
    <col min="15111" max="15111" width="9.140625" style="922"/>
    <col min="15112" max="15112" width="12" style="922" customWidth="1"/>
    <col min="15113" max="15113" width="7.28515625" style="922" customWidth="1"/>
    <col min="15114" max="15342" width="9.140625" style="922"/>
    <col min="15343" max="15343" width="48.85546875" style="922" customWidth="1"/>
    <col min="15344" max="15344" width="9.85546875" style="922" customWidth="1"/>
    <col min="15345" max="15345" width="10.5703125" style="922" customWidth="1"/>
    <col min="15346" max="15346" width="12.85546875" style="922" customWidth="1"/>
    <col min="15347" max="15347" width="11.85546875" style="922" customWidth="1"/>
    <col min="15348" max="15351" width="9.140625" style="922"/>
    <col min="15352" max="15352" width="32.42578125" style="922" bestFit="1" customWidth="1"/>
    <col min="15353" max="15360" width="9.140625" style="922"/>
    <col min="15361" max="15361" width="45.7109375" style="922" customWidth="1"/>
    <col min="15362" max="15365" width="14.28515625" style="922" customWidth="1"/>
    <col min="15366" max="15366" width="19.28515625" style="922" customWidth="1"/>
    <col min="15367" max="15367" width="9.140625" style="922"/>
    <col min="15368" max="15368" width="12" style="922" customWidth="1"/>
    <col min="15369" max="15369" width="7.28515625" style="922" customWidth="1"/>
    <col min="15370" max="15598" width="9.140625" style="922"/>
    <col min="15599" max="15599" width="48.85546875" style="922" customWidth="1"/>
    <col min="15600" max="15600" width="9.85546875" style="922" customWidth="1"/>
    <col min="15601" max="15601" width="10.5703125" style="922" customWidth="1"/>
    <col min="15602" max="15602" width="12.85546875" style="922" customWidth="1"/>
    <col min="15603" max="15603" width="11.85546875" style="922" customWidth="1"/>
    <col min="15604" max="15607" width="9.140625" style="922"/>
    <col min="15608" max="15608" width="32.42578125" style="922" bestFit="1" customWidth="1"/>
    <col min="15609" max="15616" width="9.140625" style="922"/>
    <col min="15617" max="15617" width="45.7109375" style="922" customWidth="1"/>
    <col min="15618" max="15621" width="14.28515625" style="922" customWidth="1"/>
    <col min="15622" max="15622" width="19.28515625" style="922" customWidth="1"/>
    <col min="15623" max="15623" width="9.140625" style="922"/>
    <col min="15624" max="15624" width="12" style="922" customWidth="1"/>
    <col min="15625" max="15625" width="7.28515625" style="922" customWidth="1"/>
    <col min="15626" max="15854" width="9.140625" style="922"/>
    <col min="15855" max="15855" width="48.85546875" style="922" customWidth="1"/>
    <col min="15856" max="15856" width="9.85546875" style="922" customWidth="1"/>
    <col min="15857" max="15857" width="10.5703125" style="922" customWidth="1"/>
    <col min="15858" max="15858" width="12.85546875" style="922" customWidth="1"/>
    <col min="15859" max="15859" width="11.85546875" style="922" customWidth="1"/>
    <col min="15860" max="15863" width="9.140625" style="922"/>
    <col min="15864" max="15864" width="32.42578125" style="922" bestFit="1" customWidth="1"/>
    <col min="15865" max="15872" width="9.140625" style="922"/>
    <col min="15873" max="15873" width="45.7109375" style="922" customWidth="1"/>
    <col min="15874" max="15877" width="14.28515625" style="922" customWidth="1"/>
    <col min="15878" max="15878" width="19.28515625" style="922" customWidth="1"/>
    <col min="15879" max="15879" width="9.140625" style="922"/>
    <col min="15880" max="15880" width="12" style="922" customWidth="1"/>
    <col min="15881" max="15881" width="7.28515625" style="922" customWidth="1"/>
    <col min="15882" max="16110" width="9.140625" style="922"/>
    <col min="16111" max="16111" width="48.85546875" style="922" customWidth="1"/>
    <col min="16112" max="16112" width="9.85546875" style="922" customWidth="1"/>
    <col min="16113" max="16113" width="10.5703125" style="922" customWidth="1"/>
    <col min="16114" max="16114" width="12.85546875" style="922" customWidth="1"/>
    <col min="16115" max="16115" width="11.85546875" style="922" customWidth="1"/>
    <col min="16116" max="16119" width="9.140625" style="922"/>
    <col min="16120" max="16120" width="32.42578125" style="922" bestFit="1" customWidth="1"/>
    <col min="16121" max="16128" width="9.140625" style="922"/>
    <col min="16129" max="16129" width="45.7109375" style="922" customWidth="1"/>
    <col min="16130" max="16133" width="14.28515625" style="922" customWidth="1"/>
    <col min="16134" max="16134" width="19.28515625" style="922" customWidth="1"/>
    <col min="16135" max="16135" width="9.140625" style="922"/>
    <col min="16136" max="16136" width="12" style="922" customWidth="1"/>
    <col min="16137" max="16137" width="7.28515625" style="922" customWidth="1"/>
    <col min="16138" max="16366" width="9.140625" style="922"/>
    <col min="16367" max="16367" width="48.85546875" style="922" customWidth="1"/>
    <col min="16368" max="16368" width="9.85546875" style="922" customWidth="1"/>
    <col min="16369" max="16369" width="10.5703125" style="922" customWidth="1"/>
    <col min="16370" max="16370" width="12.85546875" style="922" customWidth="1"/>
    <col min="16371" max="16371" width="11.85546875" style="922" customWidth="1"/>
    <col min="16372" max="16375" width="9.140625" style="922"/>
    <col min="16376" max="16376" width="32.42578125" style="922" bestFit="1" customWidth="1"/>
    <col min="16377" max="16384" width="9.140625" style="922"/>
  </cols>
  <sheetData>
    <row r="1" spans="1:34" ht="24.95" customHeight="1">
      <c r="A1" s="920" t="s">
        <v>1298</v>
      </c>
    </row>
    <row r="2" spans="1:34" s="923" customFormat="1" ht="252" customHeight="1">
      <c r="A2" s="2059" t="s">
        <v>1299</v>
      </c>
      <c r="B2" s="2060"/>
      <c r="C2" s="2060"/>
      <c r="D2" s="2060"/>
      <c r="E2" s="2060"/>
      <c r="F2" s="2816"/>
      <c r="G2" s="2817"/>
      <c r="H2" s="2817"/>
      <c r="I2" s="2817"/>
      <c r="J2" s="2817"/>
      <c r="K2" s="2818" t="s">
        <v>1300</v>
      </c>
      <c r="L2" s="2817"/>
      <c r="M2" s="2817"/>
      <c r="N2" s="2817"/>
      <c r="O2" s="2817"/>
      <c r="P2" s="2817"/>
      <c r="Q2" s="2817"/>
      <c r="R2" s="2817"/>
      <c r="S2" s="2817"/>
      <c r="T2" s="2817"/>
      <c r="U2" s="2817"/>
      <c r="V2" s="2817"/>
      <c r="W2" s="2817"/>
      <c r="X2" s="2817"/>
      <c r="Y2" s="2817"/>
      <c r="Z2" s="2817"/>
      <c r="AA2" s="2817"/>
      <c r="AB2" s="2817"/>
      <c r="AC2" s="2817"/>
      <c r="AD2" s="2817"/>
      <c r="AE2" s="2817"/>
      <c r="AF2" s="2817"/>
      <c r="AG2" s="2817"/>
      <c r="AH2" s="2817"/>
    </row>
    <row r="3" spans="1:34" s="924" customFormat="1" ht="170.1" customHeight="1">
      <c r="A3" s="2061" t="s">
        <v>1301</v>
      </c>
      <c r="B3" s="2061"/>
      <c r="C3" s="2061"/>
      <c r="D3" s="2061"/>
      <c r="E3" s="2061"/>
      <c r="F3" s="2819"/>
      <c r="G3" s="2820"/>
      <c r="H3" s="2820"/>
      <c r="I3" s="2820"/>
      <c r="J3" s="2820"/>
      <c r="K3" s="2820"/>
      <c r="L3" s="2820"/>
      <c r="M3" s="2820"/>
      <c r="N3" s="2820"/>
      <c r="O3" s="2820"/>
      <c r="P3" s="2820"/>
      <c r="Q3" s="2820"/>
      <c r="R3" s="2820"/>
      <c r="S3" s="2820"/>
      <c r="T3" s="2820"/>
      <c r="U3" s="2820"/>
      <c r="V3" s="2820"/>
      <c r="W3" s="2820"/>
      <c r="X3" s="2820"/>
      <c r="Y3" s="2820"/>
      <c r="Z3" s="2820"/>
      <c r="AA3" s="2820"/>
      <c r="AB3" s="2820"/>
      <c r="AC3" s="2820"/>
      <c r="AD3" s="2820"/>
      <c r="AE3" s="2820"/>
      <c r="AF3" s="2820"/>
      <c r="AG3" s="2820"/>
      <c r="AH3" s="2820"/>
    </row>
    <row r="4" spans="1:34" ht="15" customHeight="1">
      <c r="A4" s="925"/>
      <c r="B4" s="926"/>
      <c r="C4" s="926"/>
      <c r="D4" s="926"/>
      <c r="E4" s="926"/>
      <c r="F4" s="2814" t="s">
        <v>1302</v>
      </c>
    </row>
    <row r="5" spans="1:34" s="923" customFormat="1" ht="20.100000000000001" customHeight="1">
      <c r="A5" s="927" t="s">
        <v>1303</v>
      </c>
      <c r="B5" s="927"/>
      <c r="C5" s="928"/>
      <c r="D5" s="928"/>
      <c r="E5" s="928"/>
      <c r="F5" s="2818"/>
      <c r="G5" s="2817"/>
      <c r="H5" s="2817"/>
      <c r="I5" s="2817"/>
      <c r="J5" s="2817"/>
      <c r="K5" s="2817"/>
      <c r="L5" s="2817"/>
      <c r="M5" s="2817"/>
      <c r="N5" s="2817"/>
      <c r="O5" s="2817"/>
      <c r="P5" s="2817"/>
      <c r="Q5" s="2817"/>
      <c r="R5" s="2817"/>
      <c r="S5" s="2817"/>
      <c r="T5" s="2817"/>
      <c r="U5" s="2817"/>
      <c r="V5" s="2817"/>
      <c r="W5" s="2817"/>
      <c r="X5" s="2817"/>
      <c r="Y5" s="2817"/>
      <c r="Z5" s="2817"/>
      <c r="AA5" s="2817"/>
      <c r="AB5" s="2817"/>
      <c r="AC5" s="2817"/>
      <c r="AD5" s="2817"/>
      <c r="AE5" s="2817"/>
      <c r="AF5" s="2817"/>
      <c r="AG5" s="2817"/>
      <c r="AH5" s="2817"/>
    </row>
    <row r="6" spans="1:34" s="931" customFormat="1" ht="15" customHeight="1">
      <c r="A6" s="929" t="s">
        <v>911</v>
      </c>
      <c r="B6" s="930"/>
      <c r="C6" s="930"/>
      <c r="D6" s="930"/>
      <c r="E6" s="930"/>
      <c r="F6" s="2821"/>
      <c r="G6" s="2822"/>
      <c r="H6" s="2822"/>
      <c r="I6" s="2822"/>
      <c r="J6" s="2822"/>
      <c r="K6" s="2822"/>
      <c r="L6" s="2822"/>
      <c r="M6" s="2822"/>
      <c r="N6" s="2822"/>
      <c r="O6" s="2822"/>
      <c r="P6" s="2822"/>
      <c r="Q6" s="2822"/>
      <c r="R6" s="2822"/>
      <c r="S6" s="2822"/>
      <c r="T6" s="2822"/>
      <c r="U6" s="2822"/>
      <c r="V6" s="2822"/>
      <c r="W6" s="2822"/>
      <c r="X6" s="2822"/>
      <c r="Y6" s="2822"/>
      <c r="Z6" s="2822"/>
      <c r="AA6" s="2822"/>
      <c r="AB6" s="2822"/>
      <c r="AC6" s="2822"/>
      <c r="AD6" s="2822"/>
      <c r="AE6" s="2822"/>
      <c r="AF6" s="2822"/>
      <c r="AG6" s="2822"/>
      <c r="AH6" s="2822"/>
    </row>
    <row r="7" spans="1:34" s="934" customFormat="1" ht="20.100000000000001" customHeight="1">
      <c r="A7" s="932" t="s">
        <v>783</v>
      </c>
      <c r="B7" s="933">
        <v>2008</v>
      </c>
      <c r="C7" s="933">
        <v>2009</v>
      </c>
      <c r="D7" s="933">
        <v>2010</v>
      </c>
      <c r="E7" s="933">
        <v>2011</v>
      </c>
      <c r="F7" s="2823"/>
      <c r="G7" s="2824"/>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row>
    <row r="8" spans="1:34" s="934" customFormat="1" ht="20.100000000000001" customHeight="1">
      <c r="A8" s="935" t="s">
        <v>0</v>
      </c>
      <c r="B8" s="936">
        <v>239142</v>
      </c>
      <c r="C8" s="936">
        <v>237519</v>
      </c>
      <c r="D8" s="936">
        <v>212511</v>
      </c>
      <c r="E8" s="936">
        <v>235768</v>
      </c>
      <c r="F8" s="2824"/>
      <c r="G8" s="2824"/>
      <c r="H8" s="2824"/>
      <c r="I8" s="2824"/>
      <c r="J8" s="2824"/>
      <c r="K8" s="2824"/>
      <c r="L8" s="2824"/>
      <c r="M8" s="2824"/>
      <c r="N8" s="2824"/>
      <c r="O8" s="2824"/>
      <c r="P8" s="2824"/>
      <c r="Q8" s="2824"/>
      <c r="R8" s="2824"/>
      <c r="S8" s="2824"/>
      <c r="T8" s="2824"/>
      <c r="U8" s="2824"/>
      <c r="V8" s="2824"/>
      <c r="W8" s="2824"/>
      <c r="X8" s="2824"/>
      <c r="Y8" s="2824"/>
      <c r="Z8" s="2824"/>
      <c r="AA8" s="2824"/>
      <c r="AB8" s="2824"/>
      <c r="AC8" s="2824"/>
      <c r="AD8" s="2824"/>
      <c r="AE8" s="2824"/>
      <c r="AF8" s="2824"/>
      <c r="AG8" s="2824"/>
      <c r="AH8" s="2824"/>
    </row>
    <row r="9" spans="1:34" s="934" customFormat="1" ht="20.100000000000001" customHeight="1">
      <c r="A9" s="937" t="s">
        <v>1304</v>
      </c>
      <c r="B9" s="938">
        <v>5653</v>
      </c>
      <c r="C9" s="938">
        <v>3597</v>
      </c>
      <c r="D9" s="938">
        <v>2726</v>
      </c>
      <c r="E9" s="938">
        <v>1992</v>
      </c>
      <c r="F9" s="2824"/>
      <c r="G9" s="2824"/>
      <c r="H9" s="2824"/>
      <c r="I9" s="2824"/>
      <c r="J9" s="2824"/>
      <c r="K9" s="2824"/>
      <c r="L9" s="2824"/>
      <c r="M9" s="2824"/>
      <c r="N9" s="2824"/>
      <c r="O9" s="2824"/>
      <c r="P9" s="2824"/>
      <c r="Q9" s="2824"/>
      <c r="R9" s="2824"/>
      <c r="S9" s="2824"/>
      <c r="T9" s="2824"/>
      <c r="U9" s="2824"/>
      <c r="V9" s="2824"/>
      <c r="W9" s="2824"/>
      <c r="X9" s="2824"/>
      <c r="Y9" s="2824"/>
      <c r="Z9" s="2824"/>
      <c r="AA9" s="2824"/>
      <c r="AB9" s="2824"/>
      <c r="AC9" s="2824"/>
      <c r="AD9" s="2824"/>
      <c r="AE9" s="2824"/>
      <c r="AF9" s="2824"/>
      <c r="AG9" s="2824"/>
      <c r="AH9" s="2824"/>
    </row>
    <row r="10" spans="1:34" s="934" customFormat="1" ht="20.100000000000001" customHeight="1">
      <c r="A10" s="937" t="s">
        <v>1305</v>
      </c>
      <c r="B10" s="938">
        <v>7727</v>
      </c>
      <c r="C10" s="938">
        <v>6572</v>
      </c>
      <c r="D10" s="938">
        <v>8963</v>
      </c>
      <c r="E10" s="938">
        <v>10926</v>
      </c>
      <c r="F10" s="2824"/>
      <c r="G10" s="2824"/>
      <c r="H10" s="2824"/>
      <c r="I10" s="2824"/>
      <c r="J10" s="2824"/>
      <c r="K10" s="2824"/>
      <c r="L10" s="2824"/>
      <c r="M10" s="2824"/>
      <c r="N10" s="2824"/>
      <c r="O10" s="2824"/>
      <c r="P10" s="2824"/>
      <c r="Q10" s="2824"/>
      <c r="R10" s="2824"/>
      <c r="S10" s="2824"/>
      <c r="T10" s="2824"/>
      <c r="U10" s="2824"/>
      <c r="V10" s="2824"/>
      <c r="W10" s="2824"/>
      <c r="X10" s="2824"/>
      <c r="Y10" s="2824"/>
      <c r="Z10" s="2824"/>
      <c r="AA10" s="2824"/>
      <c r="AB10" s="2824"/>
      <c r="AC10" s="2824"/>
      <c r="AD10" s="2824"/>
      <c r="AE10" s="2824"/>
      <c r="AF10" s="2824"/>
      <c r="AG10" s="2824"/>
      <c r="AH10" s="2824"/>
    </row>
    <row r="11" spans="1:34" s="934" customFormat="1" ht="20.100000000000001" customHeight="1">
      <c r="A11" s="937" t="s">
        <v>1306</v>
      </c>
      <c r="B11" s="938">
        <v>23281</v>
      </c>
      <c r="C11" s="938">
        <v>25749</v>
      </c>
      <c r="D11" s="938">
        <v>18509</v>
      </c>
      <c r="E11" s="938">
        <v>19062</v>
      </c>
      <c r="F11" s="2824"/>
      <c r="G11" s="2824"/>
      <c r="H11" s="2824"/>
      <c r="I11" s="2824"/>
      <c r="J11" s="2824"/>
      <c r="K11" s="2824"/>
      <c r="L11" s="2824"/>
      <c r="M11" s="2824"/>
      <c r="N11" s="2824"/>
      <c r="O11" s="2824"/>
      <c r="P11" s="2824"/>
      <c r="Q11" s="2824"/>
      <c r="R11" s="2824"/>
      <c r="S11" s="2824"/>
      <c r="T11" s="2824"/>
      <c r="U11" s="2824"/>
      <c r="V11" s="2824"/>
      <c r="W11" s="2824"/>
      <c r="X11" s="2824"/>
      <c r="Y11" s="2824"/>
      <c r="Z11" s="2824"/>
      <c r="AA11" s="2824"/>
      <c r="AB11" s="2824"/>
      <c r="AC11" s="2824"/>
      <c r="AD11" s="2824"/>
      <c r="AE11" s="2824"/>
      <c r="AF11" s="2824"/>
      <c r="AG11" s="2824"/>
      <c r="AH11" s="2824"/>
    </row>
    <row r="12" spans="1:34" s="934" customFormat="1" ht="20.100000000000001" customHeight="1">
      <c r="A12" s="937" t="s">
        <v>790</v>
      </c>
      <c r="B12" s="938">
        <v>2427</v>
      </c>
      <c r="C12" s="938">
        <v>5025</v>
      </c>
      <c r="D12" s="938">
        <v>4194</v>
      </c>
      <c r="E12" s="938">
        <v>5162</v>
      </c>
      <c r="F12" s="2824"/>
      <c r="G12" s="2824"/>
      <c r="H12" s="2824"/>
      <c r="I12" s="2824"/>
      <c r="J12" s="2824"/>
      <c r="K12" s="2824"/>
      <c r="L12" s="2824"/>
      <c r="M12" s="2824"/>
      <c r="N12" s="2824"/>
      <c r="O12" s="2824"/>
      <c r="P12" s="2824"/>
      <c r="Q12" s="2824"/>
      <c r="R12" s="2824"/>
      <c r="S12" s="2824"/>
      <c r="T12" s="2824"/>
      <c r="U12" s="2824"/>
      <c r="V12" s="2824"/>
      <c r="W12" s="2824"/>
      <c r="X12" s="2824"/>
      <c r="Y12" s="2824"/>
      <c r="Z12" s="2824"/>
      <c r="AA12" s="2824"/>
      <c r="AB12" s="2824"/>
      <c r="AC12" s="2824"/>
      <c r="AD12" s="2824"/>
      <c r="AE12" s="2824"/>
      <c r="AF12" s="2824"/>
      <c r="AG12" s="2824"/>
      <c r="AH12" s="2824"/>
    </row>
    <row r="13" spans="1:34" s="934" customFormat="1" ht="20.100000000000001" customHeight="1">
      <c r="A13" s="937" t="s">
        <v>1307</v>
      </c>
      <c r="B13" s="938">
        <v>282.39999999999998</v>
      </c>
      <c r="C13" s="938">
        <v>425</v>
      </c>
      <c r="D13" s="938">
        <v>177</v>
      </c>
      <c r="E13" s="938">
        <v>191</v>
      </c>
      <c r="F13" s="2824"/>
      <c r="G13" s="2824"/>
      <c r="H13" s="2824"/>
      <c r="I13" s="2824"/>
      <c r="J13" s="2824"/>
      <c r="K13" s="2824"/>
      <c r="L13" s="2824"/>
      <c r="M13" s="2824"/>
      <c r="N13" s="2824"/>
      <c r="O13" s="2824"/>
      <c r="P13" s="2824"/>
      <c r="Q13" s="2824"/>
      <c r="R13" s="2824"/>
      <c r="S13" s="2824"/>
      <c r="T13" s="2824"/>
      <c r="U13" s="2824"/>
      <c r="V13" s="2824"/>
      <c r="W13" s="2824"/>
      <c r="X13" s="2824"/>
      <c r="Y13" s="2824"/>
      <c r="Z13" s="2824"/>
      <c r="AA13" s="2824"/>
      <c r="AB13" s="2824"/>
      <c r="AC13" s="2824"/>
      <c r="AD13" s="2824"/>
      <c r="AE13" s="2824"/>
      <c r="AF13" s="2824"/>
      <c r="AG13" s="2824"/>
      <c r="AH13" s="2824"/>
    </row>
    <row r="14" spans="1:34" s="934" customFormat="1" ht="20.100000000000001" customHeight="1">
      <c r="A14" s="937" t="s">
        <v>1308</v>
      </c>
      <c r="B14" s="938">
        <v>4</v>
      </c>
      <c r="C14" s="938">
        <v>4</v>
      </c>
      <c r="D14" s="938">
        <v>7</v>
      </c>
      <c r="E14" s="938">
        <v>9</v>
      </c>
      <c r="F14" s="2824"/>
      <c r="G14" s="2824"/>
      <c r="H14" s="2824"/>
      <c r="I14" s="2824"/>
      <c r="J14" s="2824"/>
      <c r="K14" s="2824"/>
      <c r="L14" s="2824"/>
      <c r="M14" s="2824"/>
      <c r="N14" s="2824"/>
      <c r="O14" s="2824"/>
      <c r="P14" s="2824"/>
      <c r="Q14" s="2824"/>
      <c r="R14" s="2824"/>
      <c r="S14" s="2824"/>
      <c r="T14" s="2824"/>
      <c r="U14" s="2824"/>
      <c r="V14" s="2824"/>
      <c r="W14" s="2824"/>
      <c r="X14" s="2824"/>
      <c r="Y14" s="2824"/>
      <c r="Z14" s="2824"/>
      <c r="AA14" s="2824"/>
      <c r="AB14" s="2824"/>
      <c r="AC14" s="2824"/>
      <c r="AD14" s="2824"/>
      <c r="AE14" s="2824"/>
      <c r="AF14" s="2824"/>
      <c r="AG14" s="2824"/>
      <c r="AH14" s="2824"/>
    </row>
    <row r="15" spans="1:34" s="934" customFormat="1" ht="20.100000000000001" customHeight="1">
      <c r="A15" s="937" t="s">
        <v>1309</v>
      </c>
      <c r="B15" s="938">
        <v>9917</v>
      </c>
      <c r="C15" s="938">
        <v>10343</v>
      </c>
      <c r="D15" s="938">
        <v>16685</v>
      </c>
      <c r="E15" s="938">
        <v>15404</v>
      </c>
      <c r="F15" s="2824"/>
      <c r="G15" s="2824"/>
      <c r="H15" s="2824"/>
      <c r="I15" s="2824"/>
      <c r="J15" s="2824"/>
      <c r="K15" s="2824"/>
      <c r="L15" s="2824"/>
      <c r="M15" s="2824"/>
      <c r="N15" s="2824"/>
      <c r="O15" s="2824"/>
      <c r="P15" s="2824"/>
      <c r="Q15" s="2824"/>
      <c r="R15" s="2824"/>
      <c r="S15" s="2824"/>
      <c r="T15" s="2824"/>
      <c r="U15" s="2824"/>
      <c r="V15" s="2824"/>
      <c r="W15" s="2824"/>
      <c r="X15" s="2824"/>
      <c r="Y15" s="2824"/>
      <c r="Z15" s="2824"/>
      <c r="AA15" s="2824"/>
      <c r="AB15" s="2824"/>
      <c r="AC15" s="2824"/>
      <c r="AD15" s="2824"/>
      <c r="AE15" s="2824"/>
      <c r="AF15" s="2824"/>
      <c r="AG15" s="2824"/>
      <c r="AH15" s="2824"/>
    </row>
    <row r="16" spans="1:34" s="934" customFormat="1" ht="20.100000000000001" customHeight="1">
      <c r="A16" s="937" t="s">
        <v>1310</v>
      </c>
      <c r="B16" s="938">
        <v>158362</v>
      </c>
      <c r="C16" s="938">
        <v>146683</v>
      </c>
      <c r="D16" s="938">
        <v>130115</v>
      </c>
      <c r="E16" s="938">
        <v>147653</v>
      </c>
      <c r="F16" s="2824"/>
      <c r="G16" s="2824"/>
      <c r="H16" s="2824"/>
      <c r="I16" s="2824"/>
      <c r="J16" s="2824"/>
      <c r="K16" s="2824"/>
      <c r="L16" s="2824"/>
      <c r="M16" s="2824"/>
      <c r="N16" s="2824"/>
      <c r="O16" s="2824"/>
      <c r="P16" s="2824"/>
      <c r="Q16" s="2824"/>
      <c r="R16" s="2824"/>
      <c r="S16" s="2824"/>
      <c r="T16" s="2824"/>
      <c r="U16" s="2824"/>
      <c r="V16" s="2824"/>
      <c r="W16" s="2824"/>
      <c r="X16" s="2824"/>
      <c r="Y16" s="2824"/>
      <c r="Z16" s="2824"/>
      <c r="AA16" s="2824"/>
      <c r="AB16" s="2824"/>
      <c r="AC16" s="2824"/>
      <c r="AD16" s="2824"/>
      <c r="AE16" s="2824"/>
      <c r="AF16" s="2824"/>
      <c r="AG16" s="2824"/>
      <c r="AH16" s="2824"/>
    </row>
    <row r="17" spans="1:256" s="934" customFormat="1" ht="20.100000000000001" customHeight="1">
      <c r="A17" s="937" t="s">
        <v>1311</v>
      </c>
      <c r="B17" s="938">
        <v>31425</v>
      </c>
      <c r="C17" s="938">
        <v>39043</v>
      </c>
      <c r="D17" s="938">
        <v>31042</v>
      </c>
      <c r="E17" s="938">
        <v>35118</v>
      </c>
      <c r="F17" s="2824"/>
      <c r="G17" s="2824"/>
      <c r="H17" s="2824"/>
      <c r="I17" s="2824"/>
      <c r="J17" s="2824"/>
      <c r="K17" s="2824"/>
      <c r="L17" s="2824"/>
      <c r="M17" s="2824"/>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row>
    <row r="18" spans="1:256" s="934" customFormat="1" ht="20.100000000000001" customHeight="1">
      <c r="A18" s="937" t="s">
        <v>1312</v>
      </c>
      <c r="B18" s="938">
        <v>7</v>
      </c>
      <c r="C18" s="938">
        <v>31</v>
      </c>
      <c r="D18" s="938">
        <v>28</v>
      </c>
      <c r="E18" s="938">
        <v>29</v>
      </c>
      <c r="F18" s="2824"/>
      <c r="G18" s="2824"/>
      <c r="H18" s="2824"/>
      <c r="I18" s="2824"/>
      <c r="J18" s="2824"/>
      <c r="K18" s="2824"/>
      <c r="L18" s="2824"/>
      <c r="M18" s="2824"/>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row>
    <row r="19" spans="1:256" s="934" customFormat="1" ht="20.100000000000001" customHeight="1">
      <c r="A19" s="937" t="s">
        <v>1313</v>
      </c>
      <c r="B19" s="938">
        <v>26</v>
      </c>
      <c r="C19" s="938">
        <v>29</v>
      </c>
      <c r="D19" s="938">
        <v>28</v>
      </c>
      <c r="E19" s="938">
        <v>193</v>
      </c>
      <c r="F19" s="2824"/>
      <c r="G19" s="2824"/>
      <c r="H19" s="2824"/>
      <c r="I19" s="2824"/>
      <c r="J19" s="2824"/>
      <c r="K19" s="2824"/>
      <c r="L19" s="2824"/>
      <c r="M19" s="2824"/>
      <c r="N19" s="2824"/>
      <c r="O19" s="2824"/>
      <c r="P19" s="2824"/>
      <c r="Q19" s="2824"/>
      <c r="R19" s="2824"/>
      <c r="S19" s="2824"/>
      <c r="T19" s="2824"/>
      <c r="U19" s="2824"/>
      <c r="V19" s="2824"/>
      <c r="W19" s="2824"/>
      <c r="X19" s="2824"/>
      <c r="Y19" s="2824"/>
      <c r="Z19" s="2824"/>
      <c r="AA19" s="2824"/>
      <c r="AB19" s="2824"/>
      <c r="AC19" s="2824"/>
      <c r="AD19" s="2824"/>
      <c r="AE19" s="2824"/>
      <c r="AF19" s="2824"/>
      <c r="AG19" s="2824"/>
      <c r="AH19" s="2824"/>
    </row>
    <row r="20" spans="1:256" s="934" customFormat="1" ht="20.100000000000001" customHeight="1">
      <c r="A20" s="939" t="s">
        <v>1314</v>
      </c>
      <c r="B20" s="940">
        <v>32</v>
      </c>
      <c r="C20" s="940">
        <v>19</v>
      </c>
      <c r="D20" s="940">
        <v>38</v>
      </c>
      <c r="E20" s="940">
        <v>30</v>
      </c>
      <c r="F20" s="2824"/>
      <c r="G20" s="2824"/>
      <c r="H20" s="2824"/>
      <c r="I20" s="2824"/>
      <c r="J20" s="2824"/>
      <c r="K20" s="2824"/>
      <c r="L20" s="2824"/>
      <c r="M20" s="2824"/>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row>
    <row r="21" spans="1:256" s="934" customFormat="1" ht="20.100000000000001" customHeight="1">
      <c r="A21" s="735" t="s">
        <v>929</v>
      </c>
      <c r="B21" s="735"/>
      <c r="C21" s="735"/>
      <c r="D21" s="735"/>
      <c r="E21" s="735"/>
      <c r="F21" s="2825"/>
      <c r="G21" s="2751"/>
      <c r="H21" s="2751"/>
      <c r="I21" s="2751"/>
      <c r="J21" s="2751"/>
      <c r="K21" s="2751"/>
      <c r="L21" s="2751"/>
      <c r="M21" s="2751"/>
      <c r="N21" s="2751"/>
      <c r="O21" s="2751"/>
      <c r="P21" s="2751"/>
      <c r="Q21" s="2751"/>
      <c r="R21" s="2751"/>
      <c r="S21" s="2751"/>
      <c r="T21" s="2751"/>
      <c r="U21" s="2751"/>
      <c r="V21" s="2751"/>
      <c r="W21" s="2751"/>
      <c r="X21" s="2751"/>
      <c r="Y21" s="2751"/>
      <c r="Z21" s="2751"/>
      <c r="AA21" s="2751"/>
      <c r="AB21" s="2751"/>
      <c r="AC21" s="2751"/>
      <c r="AD21" s="2751"/>
      <c r="AE21" s="2751"/>
      <c r="AF21" s="2751"/>
      <c r="AG21" s="2751"/>
      <c r="AH21" s="2751"/>
      <c r="AI21" s="595"/>
      <c r="AJ21" s="595"/>
      <c r="AK21" s="595"/>
      <c r="AL21" s="595"/>
      <c r="AM21" s="595"/>
      <c r="AN21" s="595"/>
      <c r="AO21" s="595"/>
      <c r="AP21" s="595"/>
      <c r="AQ21" s="595"/>
      <c r="AR21" s="595"/>
      <c r="AS21" s="595"/>
      <c r="AT21" s="595"/>
      <c r="AU21" s="595"/>
      <c r="AV21" s="595"/>
      <c r="AW21" s="595"/>
      <c r="AX21" s="595"/>
      <c r="AY21" s="595"/>
      <c r="AZ21" s="595"/>
      <c r="BA21" s="595"/>
      <c r="BB21" s="595"/>
      <c r="BC21" s="595"/>
      <c r="BD21" s="595"/>
      <c r="BE21" s="595"/>
      <c r="BF21" s="595"/>
      <c r="BG21" s="595"/>
      <c r="BH21" s="595"/>
      <c r="BI21" s="595"/>
      <c r="BJ21" s="595"/>
      <c r="BK21" s="595"/>
      <c r="BL21" s="595"/>
      <c r="BM21" s="595"/>
      <c r="BN21" s="595"/>
      <c r="BO21" s="595"/>
      <c r="BP21" s="595"/>
      <c r="BQ21" s="595"/>
      <c r="BR21" s="595"/>
      <c r="BS21" s="595"/>
      <c r="BT21" s="595"/>
      <c r="BU21" s="595"/>
      <c r="BV21" s="595"/>
      <c r="BW21" s="595"/>
      <c r="BX21" s="595"/>
      <c r="BY21" s="595"/>
      <c r="BZ21" s="595"/>
      <c r="CA21" s="595"/>
      <c r="CB21" s="595"/>
      <c r="CC21" s="595"/>
      <c r="CD21" s="595"/>
      <c r="CE21" s="595"/>
      <c r="CF21" s="595"/>
      <c r="CG21" s="595"/>
      <c r="CH21" s="595"/>
      <c r="CI21" s="595"/>
      <c r="CJ21" s="595"/>
      <c r="CK21" s="595"/>
      <c r="CL21" s="595"/>
      <c r="CM21" s="595"/>
      <c r="CN21" s="595"/>
      <c r="CO21" s="595"/>
      <c r="CP21" s="595"/>
      <c r="CQ21" s="595"/>
      <c r="CR21" s="595"/>
      <c r="CS21" s="595"/>
      <c r="CT21" s="595"/>
      <c r="CU21" s="595"/>
      <c r="CV21" s="595"/>
      <c r="CW21" s="595"/>
      <c r="CX21" s="595"/>
      <c r="CY21" s="595"/>
      <c r="CZ21" s="595"/>
      <c r="DA21" s="595"/>
      <c r="DB21" s="595"/>
      <c r="DC21" s="595"/>
      <c r="DD21" s="595"/>
      <c r="DE21" s="595"/>
      <c r="DF21" s="595"/>
      <c r="DG21" s="595"/>
      <c r="DH21" s="595"/>
      <c r="DI21" s="595"/>
      <c r="DJ21" s="595"/>
      <c r="DK21" s="595"/>
      <c r="DL21" s="595"/>
      <c r="DM21" s="595"/>
      <c r="DN21" s="595"/>
      <c r="DO21" s="595"/>
      <c r="DP21" s="595"/>
      <c r="DQ21" s="595"/>
      <c r="DR21" s="595"/>
      <c r="DS21" s="595"/>
      <c r="DT21" s="595"/>
      <c r="DU21" s="595"/>
      <c r="DV21" s="595"/>
      <c r="DW21" s="595"/>
      <c r="DX21" s="595"/>
      <c r="DY21" s="595"/>
      <c r="DZ21" s="595"/>
      <c r="EA21" s="595"/>
      <c r="EB21" s="595"/>
      <c r="EC21" s="595"/>
      <c r="ED21" s="595"/>
      <c r="EE21" s="595"/>
      <c r="EF21" s="595"/>
      <c r="EG21" s="595"/>
      <c r="EH21" s="595"/>
      <c r="EI21" s="595"/>
      <c r="EJ21" s="595"/>
      <c r="EK21" s="595"/>
      <c r="EL21" s="595"/>
      <c r="EM21" s="595"/>
      <c r="EN21" s="595"/>
      <c r="EO21" s="595"/>
      <c r="EP21" s="595"/>
      <c r="EQ21" s="595"/>
      <c r="ER21" s="595"/>
      <c r="ES21" s="595"/>
      <c r="ET21" s="595"/>
      <c r="EU21" s="595"/>
      <c r="EV21" s="595"/>
      <c r="EW21" s="595"/>
      <c r="EX21" s="595"/>
      <c r="EY21" s="595"/>
      <c r="EZ21" s="595"/>
      <c r="FA21" s="595"/>
      <c r="FB21" s="595"/>
      <c r="FC21" s="595"/>
      <c r="FD21" s="595"/>
      <c r="FE21" s="595"/>
      <c r="FF21" s="595"/>
      <c r="FG21" s="595"/>
      <c r="FH21" s="595"/>
      <c r="FI21" s="595"/>
      <c r="FJ21" s="595"/>
      <c r="FK21" s="595"/>
      <c r="FL21" s="595"/>
      <c r="FM21" s="595"/>
      <c r="FN21" s="595"/>
      <c r="FO21" s="595"/>
      <c r="FP21" s="595"/>
      <c r="FQ21" s="595"/>
      <c r="FR21" s="595"/>
      <c r="FS21" s="595"/>
      <c r="FT21" s="595"/>
      <c r="FU21" s="595"/>
      <c r="FV21" s="595"/>
      <c r="FW21" s="595"/>
      <c r="FX21" s="595"/>
      <c r="FY21" s="595"/>
      <c r="FZ21" s="595"/>
      <c r="GA21" s="595"/>
      <c r="GB21" s="595"/>
      <c r="GC21" s="595"/>
      <c r="GD21" s="595"/>
      <c r="GE21" s="595"/>
      <c r="GF21" s="595"/>
      <c r="GG21" s="595"/>
      <c r="GH21" s="595"/>
      <c r="GI21" s="595"/>
      <c r="GJ21" s="595"/>
      <c r="GK21" s="595"/>
      <c r="GL21" s="595"/>
      <c r="GM21" s="595"/>
      <c r="GN21" s="595"/>
      <c r="GO21" s="595"/>
      <c r="GP21" s="595"/>
      <c r="GQ21" s="595"/>
      <c r="GR21" s="595"/>
      <c r="GS21" s="595"/>
      <c r="GT21" s="595"/>
      <c r="GU21" s="595"/>
      <c r="GV21" s="595"/>
      <c r="GW21" s="595"/>
      <c r="GX21" s="595"/>
      <c r="GY21" s="595"/>
      <c r="GZ21" s="595"/>
      <c r="HA21" s="595"/>
      <c r="HB21" s="595"/>
      <c r="HC21" s="595"/>
      <c r="HD21" s="595"/>
      <c r="HE21" s="595"/>
      <c r="HF21" s="595"/>
      <c r="HG21" s="595"/>
      <c r="HH21" s="595"/>
      <c r="HI21" s="595"/>
      <c r="HJ21" s="595"/>
      <c r="HK21" s="595"/>
      <c r="HL21" s="595"/>
      <c r="HM21" s="595"/>
      <c r="HN21" s="595"/>
      <c r="HO21" s="595"/>
      <c r="HP21" s="595"/>
      <c r="HQ21" s="595"/>
      <c r="HR21" s="595"/>
      <c r="HS21" s="595"/>
      <c r="HT21" s="595"/>
      <c r="HU21" s="595"/>
      <c r="HV21" s="595"/>
      <c r="HW21" s="595"/>
      <c r="HX21" s="595"/>
      <c r="HY21" s="595"/>
      <c r="HZ21" s="595"/>
      <c r="IA21" s="595"/>
      <c r="IB21" s="595"/>
      <c r="IC21" s="595"/>
      <c r="ID21" s="595"/>
      <c r="IE21" s="595"/>
      <c r="IF21" s="595"/>
      <c r="IG21" s="595"/>
      <c r="IH21" s="595"/>
      <c r="II21" s="595"/>
      <c r="IJ21" s="595"/>
      <c r="IK21" s="595"/>
      <c r="IL21" s="595"/>
      <c r="IM21" s="595"/>
      <c r="IN21" s="595"/>
      <c r="IO21" s="595"/>
      <c r="IP21" s="595"/>
      <c r="IQ21" s="595"/>
      <c r="IR21" s="595"/>
      <c r="IS21" s="595"/>
      <c r="IT21" s="595"/>
      <c r="IU21" s="595"/>
      <c r="IV21" s="595"/>
    </row>
    <row r="22" spans="1:256" s="595" customFormat="1" ht="15" customHeight="1">
      <c r="A22" s="941" t="s">
        <v>1315</v>
      </c>
      <c r="B22" s="942"/>
      <c r="C22" s="942"/>
      <c r="D22" s="942"/>
      <c r="E22" s="942"/>
      <c r="F22" s="2821"/>
      <c r="G22" s="2822"/>
      <c r="H22" s="2822"/>
      <c r="I22" s="2822"/>
      <c r="J22" s="2822"/>
      <c r="K22" s="2822"/>
      <c r="L22" s="2822"/>
      <c r="M22" s="2822"/>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931"/>
      <c r="AJ22" s="931"/>
      <c r="AK22" s="931"/>
      <c r="AL22" s="931"/>
      <c r="AM22" s="931"/>
      <c r="AN22" s="931"/>
      <c r="AO22" s="931"/>
      <c r="AP22" s="931"/>
      <c r="AQ22" s="931"/>
      <c r="AR22" s="931"/>
      <c r="AS22" s="931"/>
      <c r="AT22" s="931"/>
      <c r="AU22" s="931"/>
      <c r="AV22" s="931"/>
      <c r="AW22" s="931"/>
      <c r="AX22" s="931"/>
      <c r="AY22" s="931"/>
      <c r="AZ22" s="931"/>
      <c r="BA22" s="931"/>
      <c r="BB22" s="931"/>
      <c r="BC22" s="931"/>
      <c r="BD22" s="931"/>
      <c r="BE22" s="931"/>
      <c r="BF22" s="931"/>
      <c r="BG22" s="931"/>
      <c r="BH22" s="931"/>
      <c r="BI22" s="931"/>
      <c r="BJ22" s="931"/>
      <c r="BK22" s="931"/>
      <c r="BL22" s="931"/>
      <c r="BM22" s="931"/>
      <c r="BN22" s="931"/>
      <c r="BO22" s="931"/>
      <c r="BP22" s="931"/>
      <c r="BQ22" s="931"/>
      <c r="BR22" s="931"/>
      <c r="BS22" s="931"/>
      <c r="BT22" s="931"/>
      <c r="BU22" s="931"/>
      <c r="BV22" s="931"/>
      <c r="BW22" s="931"/>
      <c r="BX22" s="931"/>
      <c r="BY22" s="931"/>
      <c r="BZ22" s="931"/>
      <c r="CA22" s="931"/>
      <c r="CB22" s="931"/>
      <c r="CC22" s="931"/>
      <c r="CD22" s="931"/>
      <c r="CE22" s="931"/>
      <c r="CF22" s="931"/>
      <c r="CG22" s="931"/>
      <c r="CH22" s="931"/>
      <c r="CI22" s="931"/>
      <c r="CJ22" s="931"/>
      <c r="CK22" s="931"/>
      <c r="CL22" s="931"/>
      <c r="CM22" s="931"/>
      <c r="CN22" s="931"/>
      <c r="CO22" s="931"/>
      <c r="CP22" s="931"/>
      <c r="CQ22" s="931"/>
      <c r="CR22" s="931"/>
      <c r="CS22" s="931"/>
      <c r="CT22" s="931"/>
      <c r="CU22" s="931"/>
      <c r="CV22" s="931"/>
      <c r="CW22" s="931"/>
      <c r="CX22" s="931"/>
      <c r="CY22" s="931"/>
      <c r="CZ22" s="931"/>
      <c r="DA22" s="931"/>
      <c r="DB22" s="931"/>
      <c r="DC22" s="931"/>
      <c r="DD22" s="931"/>
      <c r="DE22" s="931"/>
      <c r="DF22" s="931"/>
      <c r="DG22" s="931"/>
      <c r="DH22" s="931"/>
      <c r="DI22" s="931"/>
      <c r="DJ22" s="931"/>
      <c r="DK22" s="931"/>
      <c r="DL22" s="931"/>
      <c r="DM22" s="931"/>
      <c r="DN22" s="931"/>
      <c r="DO22" s="931"/>
      <c r="DP22" s="931"/>
      <c r="DQ22" s="931"/>
      <c r="DR22" s="931"/>
      <c r="DS22" s="931"/>
      <c r="DT22" s="931"/>
      <c r="DU22" s="931"/>
      <c r="DV22" s="931"/>
      <c r="DW22" s="931"/>
      <c r="DX22" s="931"/>
      <c r="DY22" s="931"/>
      <c r="DZ22" s="931"/>
      <c r="EA22" s="931"/>
      <c r="EB22" s="931"/>
      <c r="EC22" s="931"/>
      <c r="ED22" s="931"/>
      <c r="EE22" s="931"/>
      <c r="EF22" s="931"/>
      <c r="EG22" s="931"/>
      <c r="EH22" s="931"/>
      <c r="EI22" s="931"/>
      <c r="EJ22" s="931"/>
      <c r="EK22" s="931"/>
      <c r="EL22" s="931"/>
      <c r="EM22" s="931"/>
      <c r="EN22" s="931"/>
      <c r="EO22" s="931"/>
      <c r="EP22" s="931"/>
      <c r="EQ22" s="931"/>
      <c r="ER22" s="931"/>
      <c r="ES22" s="931"/>
      <c r="ET22" s="931"/>
      <c r="EU22" s="931"/>
      <c r="EV22" s="931"/>
      <c r="EW22" s="931"/>
      <c r="EX22" s="931"/>
      <c r="EY22" s="931"/>
      <c r="EZ22" s="931"/>
      <c r="FA22" s="931"/>
      <c r="FB22" s="931"/>
      <c r="FC22" s="931"/>
      <c r="FD22" s="931"/>
      <c r="FE22" s="931"/>
      <c r="FF22" s="931"/>
      <c r="FG22" s="931"/>
      <c r="FH22" s="931"/>
      <c r="FI22" s="931"/>
      <c r="FJ22" s="931"/>
      <c r="FK22" s="931"/>
      <c r="FL22" s="931"/>
      <c r="FM22" s="931"/>
      <c r="FN22" s="931"/>
      <c r="FO22" s="931"/>
      <c r="FP22" s="931"/>
      <c r="FQ22" s="931"/>
      <c r="FR22" s="931"/>
      <c r="FS22" s="931"/>
      <c r="FT22" s="931"/>
      <c r="FU22" s="931"/>
      <c r="FV22" s="931"/>
      <c r="FW22" s="931"/>
      <c r="FX22" s="931"/>
      <c r="FY22" s="931"/>
      <c r="FZ22" s="931"/>
      <c r="GA22" s="931"/>
      <c r="GB22" s="931"/>
      <c r="GC22" s="931"/>
      <c r="GD22" s="931"/>
      <c r="GE22" s="931"/>
      <c r="GF22" s="931"/>
      <c r="GG22" s="931"/>
      <c r="GH22" s="931"/>
      <c r="GI22" s="931"/>
      <c r="GJ22" s="931"/>
      <c r="GK22" s="931"/>
      <c r="GL22" s="931"/>
      <c r="GM22" s="931"/>
      <c r="GN22" s="931"/>
      <c r="GO22" s="931"/>
      <c r="GP22" s="931"/>
      <c r="GQ22" s="931"/>
      <c r="GR22" s="931"/>
      <c r="GS22" s="931"/>
      <c r="GT22" s="931"/>
      <c r="GU22" s="931"/>
      <c r="GV22" s="931"/>
      <c r="GW22" s="931"/>
      <c r="GX22" s="931"/>
      <c r="GY22" s="931"/>
      <c r="GZ22" s="931"/>
      <c r="HA22" s="931"/>
      <c r="HB22" s="931"/>
      <c r="HC22" s="931"/>
      <c r="HD22" s="931"/>
      <c r="HE22" s="931"/>
      <c r="HF22" s="931"/>
      <c r="HG22" s="931"/>
      <c r="HH22" s="931"/>
      <c r="HI22" s="931"/>
      <c r="HJ22" s="931"/>
      <c r="HK22" s="931"/>
      <c r="HL22" s="931"/>
      <c r="HM22" s="931"/>
      <c r="HN22" s="931"/>
      <c r="HO22" s="931"/>
      <c r="HP22" s="931"/>
      <c r="HQ22" s="931"/>
      <c r="HR22" s="931"/>
      <c r="HS22" s="931"/>
      <c r="HT22" s="931"/>
      <c r="HU22" s="931"/>
      <c r="HV22" s="931"/>
      <c r="HW22" s="931"/>
      <c r="HX22" s="931"/>
      <c r="HY22" s="931"/>
      <c r="HZ22" s="931"/>
      <c r="IA22" s="931"/>
      <c r="IB22" s="931"/>
      <c r="IC22" s="931"/>
      <c r="ID22" s="931"/>
      <c r="IE22" s="931"/>
      <c r="IF22" s="931"/>
      <c r="IG22" s="931"/>
      <c r="IH22" s="931"/>
      <c r="II22" s="931"/>
      <c r="IJ22" s="931"/>
      <c r="IK22" s="931"/>
      <c r="IL22" s="931"/>
      <c r="IM22" s="931"/>
      <c r="IN22" s="931"/>
      <c r="IO22" s="931"/>
      <c r="IP22" s="931"/>
      <c r="IQ22" s="931"/>
      <c r="IR22" s="931"/>
      <c r="IS22" s="931"/>
      <c r="IT22" s="931"/>
      <c r="IU22" s="931"/>
      <c r="IV22" s="931"/>
    </row>
    <row r="23" spans="1:256" s="931" customFormat="1" ht="15" customHeight="1">
      <c r="A23" s="941" t="s">
        <v>1316</v>
      </c>
      <c r="B23" s="942"/>
      <c r="C23" s="942"/>
      <c r="D23" s="942"/>
      <c r="E23" s="942"/>
      <c r="F23" s="2821"/>
      <c r="G23" s="2822"/>
      <c r="H23" s="2822"/>
      <c r="I23" s="2822"/>
      <c r="J23" s="2822"/>
      <c r="K23" s="2822"/>
      <c r="L23" s="2822"/>
      <c r="M23" s="2822"/>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row>
    <row r="24" spans="1:256" s="931" customFormat="1" ht="15" customHeight="1">
      <c r="A24" s="943"/>
      <c r="B24" s="943"/>
      <c r="C24" s="943"/>
      <c r="D24" s="943"/>
      <c r="E24" s="943"/>
      <c r="F24" s="2821"/>
      <c r="G24" s="2822"/>
      <c r="H24" s="2822"/>
      <c r="I24" s="2822"/>
      <c r="J24" s="2822"/>
      <c r="K24" s="2822"/>
      <c r="L24" s="2822"/>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row>
    <row r="25" spans="1:256" s="931" customFormat="1" ht="15" customHeight="1">
      <c r="A25" s="927" t="s">
        <v>1317</v>
      </c>
      <c r="B25" s="927"/>
      <c r="C25" s="928"/>
      <c r="D25" s="928"/>
      <c r="E25" s="928"/>
      <c r="F25" s="2818"/>
      <c r="G25" s="2817"/>
      <c r="H25" s="2817"/>
      <c r="I25" s="2817"/>
      <c r="J25" s="2817"/>
      <c r="K25" s="2817"/>
      <c r="L25" s="2817"/>
      <c r="M25" s="2817"/>
      <c r="N25" s="2817"/>
      <c r="O25" s="2817"/>
      <c r="P25" s="2817"/>
      <c r="Q25" s="2817"/>
      <c r="R25" s="2817"/>
      <c r="S25" s="2817"/>
      <c r="T25" s="2817"/>
      <c r="U25" s="2817"/>
      <c r="V25" s="2817"/>
      <c r="W25" s="2817"/>
      <c r="X25" s="2817"/>
      <c r="Y25" s="2817"/>
      <c r="Z25" s="2817"/>
      <c r="AA25" s="2817"/>
      <c r="AB25" s="2817"/>
      <c r="AC25" s="2817"/>
      <c r="AD25" s="2817"/>
      <c r="AE25" s="2817"/>
      <c r="AF25" s="2817"/>
      <c r="AG25" s="2817"/>
      <c r="AH25" s="2817"/>
      <c r="AI25" s="923"/>
      <c r="AJ25" s="923"/>
      <c r="AK25" s="923"/>
      <c r="AL25" s="923"/>
      <c r="AM25" s="923"/>
      <c r="AN25" s="923"/>
      <c r="AO25" s="923"/>
      <c r="AP25" s="923"/>
      <c r="AQ25" s="923"/>
      <c r="AR25" s="923"/>
      <c r="AS25" s="923"/>
      <c r="AT25" s="923"/>
      <c r="AU25" s="923"/>
      <c r="AV25" s="923"/>
      <c r="AW25" s="923"/>
      <c r="AX25" s="923"/>
      <c r="AY25" s="923"/>
      <c r="AZ25" s="923"/>
      <c r="BA25" s="923"/>
      <c r="BB25" s="923"/>
      <c r="BC25" s="923"/>
      <c r="BD25" s="923"/>
      <c r="BE25" s="923"/>
      <c r="BF25" s="923"/>
      <c r="BG25" s="923"/>
      <c r="BH25" s="923"/>
      <c r="BI25" s="923"/>
      <c r="BJ25" s="923"/>
      <c r="BK25" s="923"/>
      <c r="BL25" s="923"/>
      <c r="BM25" s="923"/>
      <c r="BN25" s="923"/>
      <c r="BO25" s="923"/>
      <c r="BP25" s="923"/>
      <c r="BQ25" s="923"/>
      <c r="BR25" s="923"/>
      <c r="BS25" s="923"/>
      <c r="BT25" s="923"/>
      <c r="BU25" s="923"/>
      <c r="BV25" s="923"/>
      <c r="BW25" s="923"/>
      <c r="BX25" s="923"/>
      <c r="BY25" s="923"/>
      <c r="BZ25" s="923"/>
      <c r="CA25" s="923"/>
      <c r="CB25" s="923"/>
      <c r="CC25" s="923"/>
      <c r="CD25" s="923"/>
      <c r="CE25" s="923"/>
      <c r="CF25" s="923"/>
      <c r="CG25" s="923"/>
      <c r="CH25" s="923"/>
      <c r="CI25" s="923"/>
      <c r="CJ25" s="923"/>
      <c r="CK25" s="923"/>
      <c r="CL25" s="923"/>
      <c r="CM25" s="923"/>
      <c r="CN25" s="923"/>
      <c r="CO25" s="923"/>
      <c r="CP25" s="923"/>
      <c r="CQ25" s="923"/>
      <c r="CR25" s="923"/>
      <c r="CS25" s="923"/>
      <c r="CT25" s="923"/>
      <c r="CU25" s="923"/>
      <c r="CV25" s="923"/>
      <c r="CW25" s="923"/>
      <c r="CX25" s="923"/>
      <c r="CY25" s="923"/>
      <c r="CZ25" s="923"/>
      <c r="DA25" s="923"/>
      <c r="DB25" s="923"/>
      <c r="DC25" s="923"/>
      <c r="DD25" s="923"/>
      <c r="DE25" s="923"/>
      <c r="DF25" s="923"/>
      <c r="DG25" s="923"/>
      <c r="DH25" s="923"/>
      <c r="DI25" s="923"/>
      <c r="DJ25" s="923"/>
      <c r="DK25" s="923"/>
      <c r="DL25" s="923"/>
      <c r="DM25" s="923"/>
      <c r="DN25" s="923"/>
      <c r="DO25" s="923"/>
      <c r="DP25" s="923"/>
      <c r="DQ25" s="923"/>
      <c r="DR25" s="923"/>
      <c r="DS25" s="923"/>
      <c r="DT25" s="923"/>
      <c r="DU25" s="923"/>
      <c r="DV25" s="923"/>
      <c r="DW25" s="923"/>
      <c r="DX25" s="923"/>
      <c r="DY25" s="923"/>
      <c r="DZ25" s="923"/>
      <c r="EA25" s="923"/>
      <c r="EB25" s="923"/>
      <c r="EC25" s="923"/>
      <c r="ED25" s="923"/>
      <c r="EE25" s="923"/>
      <c r="EF25" s="923"/>
      <c r="EG25" s="923"/>
      <c r="EH25" s="923"/>
      <c r="EI25" s="923"/>
      <c r="EJ25" s="923"/>
      <c r="EK25" s="923"/>
      <c r="EL25" s="923"/>
      <c r="EM25" s="923"/>
      <c r="EN25" s="923"/>
      <c r="EO25" s="923"/>
      <c r="EP25" s="923"/>
      <c r="EQ25" s="923"/>
      <c r="ER25" s="923"/>
      <c r="ES25" s="923"/>
      <c r="ET25" s="923"/>
      <c r="EU25" s="923"/>
      <c r="EV25" s="923"/>
      <c r="EW25" s="923"/>
      <c r="EX25" s="923"/>
      <c r="EY25" s="923"/>
      <c r="EZ25" s="923"/>
      <c r="FA25" s="923"/>
      <c r="FB25" s="923"/>
      <c r="FC25" s="923"/>
      <c r="FD25" s="923"/>
      <c r="FE25" s="923"/>
      <c r="FF25" s="923"/>
      <c r="FG25" s="923"/>
      <c r="FH25" s="923"/>
      <c r="FI25" s="923"/>
      <c r="FJ25" s="923"/>
      <c r="FK25" s="923"/>
      <c r="FL25" s="923"/>
      <c r="FM25" s="923"/>
      <c r="FN25" s="923"/>
      <c r="FO25" s="923"/>
      <c r="FP25" s="923"/>
      <c r="FQ25" s="923"/>
      <c r="FR25" s="923"/>
      <c r="FS25" s="923"/>
      <c r="FT25" s="923"/>
      <c r="FU25" s="923"/>
      <c r="FV25" s="923"/>
      <c r="FW25" s="923"/>
      <c r="FX25" s="923"/>
      <c r="FY25" s="923"/>
      <c r="FZ25" s="923"/>
      <c r="GA25" s="923"/>
      <c r="GB25" s="923"/>
      <c r="GC25" s="923"/>
      <c r="GD25" s="923"/>
      <c r="GE25" s="923"/>
      <c r="GF25" s="923"/>
      <c r="GG25" s="923"/>
      <c r="GH25" s="923"/>
      <c r="GI25" s="923"/>
      <c r="GJ25" s="923"/>
      <c r="GK25" s="923"/>
      <c r="GL25" s="923"/>
      <c r="GM25" s="923"/>
      <c r="GN25" s="923"/>
      <c r="GO25" s="923"/>
      <c r="GP25" s="923"/>
      <c r="GQ25" s="923"/>
      <c r="GR25" s="923"/>
      <c r="GS25" s="923"/>
      <c r="GT25" s="923"/>
      <c r="GU25" s="923"/>
      <c r="GV25" s="923"/>
      <c r="GW25" s="923"/>
      <c r="GX25" s="923"/>
      <c r="GY25" s="923"/>
      <c r="GZ25" s="923"/>
      <c r="HA25" s="923"/>
      <c r="HB25" s="923"/>
      <c r="HC25" s="923"/>
      <c r="HD25" s="923"/>
      <c r="HE25" s="923"/>
      <c r="HF25" s="923"/>
      <c r="HG25" s="923"/>
      <c r="HH25" s="923"/>
      <c r="HI25" s="923"/>
      <c r="HJ25" s="923"/>
      <c r="HK25" s="923"/>
      <c r="HL25" s="923"/>
      <c r="HM25" s="923"/>
      <c r="HN25" s="923"/>
      <c r="HO25" s="923"/>
      <c r="HP25" s="923"/>
      <c r="HQ25" s="923"/>
      <c r="HR25" s="923"/>
      <c r="HS25" s="923"/>
      <c r="HT25" s="923"/>
      <c r="HU25" s="923"/>
      <c r="HV25" s="923"/>
      <c r="HW25" s="923"/>
      <c r="HX25" s="923"/>
      <c r="HY25" s="923"/>
      <c r="HZ25" s="923"/>
      <c r="IA25" s="923"/>
      <c r="IB25" s="923"/>
      <c r="IC25" s="923"/>
      <c r="ID25" s="923"/>
      <c r="IE25" s="923"/>
      <c r="IF25" s="923"/>
      <c r="IG25" s="923"/>
      <c r="IH25" s="923"/>
      <c r="II25" s="923"/>
      <c r="IJ25" s="923"/>
      <c r="IK25" s="923"/>
      <c r="IL25" s="923"/>
      <c r="IM25" s="923"/>
      <c r="IN25" s="923"/>
      <c r="IO25" s="923"/>
      <c r="IP25" s="923"/>
      <c r="IQ25" s="923"/>
      <c r="IR25" s="923"/>
      <c r="IS25" s="923"/>
      <c r="IT25" s="923"/>
      <c r="IU25" s="923"/>
      <c r="IV25" s="923"/>
    </row>
    <row r="26" spans="1:256" s="923" customFormat="1" ht="20.100000000000001" customHeight="1">
      <c r="A26" s="929" t="s">
        <v>23</v>
      </c>
      <c r="B26" s="930"/>
      <c r="C26" s="930"/>
      <c r="D26" s="930"/>
      <c r="E26" s="930"/>
      <c r="F26" s="2821"/>
      <c r="G26" s="2822"/>
      <c r="H26" s="2822"/>
      <c r="I26" s="2822"/>
      <c r="J26" s="2822"/>
      <c r="K26" s="2822"/>
      <c r="L26" s="2822"/>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931"/>
      <c r="AJ26" s="931"/>
      <c r="AK26" s="931"/>
      <c r="AL26" s="931"/>
      <c r="AM26" s="931"/>
      <c r="AN26" s="931"/>
      <c r="AO26" s="931"/>
      <c r="AP26" s="931"/>
      <c r="AQ26" s="931"/>
      <c r="AR26" s="931"/>
      <c r="AS26" s="931"/>
      <c r="AT26" s="931"/>
      <c r="AU26" s="931"/>
      <c r="AV26" s="931"/>
      <c r="AW26" s="931"/>
      <c r="AX26" s="931"/>
      <c r="AY26" s="931"/>
      <c r="AZ26" s="931"/>
      <c r="BA26" s="931"/>
      <c r="BB26" s="931"/>
      <c r="BC26" s="931"/>
      <c r="BD26" s="931"/>
      <c r="BE26" s="931"/>
      <c r="BF26" s="931"/>
      <c r="BG26" s="931"/>
      <c r="BH26" s="931"/>
      <c r="BI26" s="931"/>
      <c r="BJ26" s="931"/>
      <c r="BK26" s="931"/>
      <c r="BL26" s="931"/>
      <c r="BM26" s="931"/>
      <c r="BN26" s="931"/>
      <c r="BO26" s="931"/>
      <c r="BP26" s="931"/>
      <c r="BQ26" s="931"/>
      <c r="BR26" s="931"/>
      <c r="BS26" s="931"/>
      <c r="BT26" s="931"/>
      <c r="BU26" s="931"/>
      <c r="BV26" s="931"/>
      <c r="BW26" s="931"/>
      <c r="BX26" s="931"/>
      <c r="BY26" s="931"/>
      <c r="BZ26" s="931"/>
      <c r="CA26" s="931"/>
      <c r="CB26" s="931"/>
      <c r="CC26" s="931"/>
      <c r="CD26" s="931"/>
      <c r="CE26" s="931"/>
      <c r="CF26" s="931"/>
      <c r="CG26" s="931"/>
      <c r="CH26" s="931"/>
      <c r="CI26" s="931"/>
      <c r="CJ26" s="931"/>
      <c r="CK26" s="931"/>
      <c r="CL26" s="931"/>
      <c r="CM26" s="931"/>
      <c r="CN26" s="931"/>
      <c r="CO26" s="931"/>
      <c r="CP26" s="931"/>
      <c r="CQ26" s="931"/>
      <c r="CR26" s="931"/>
      <c r="CS26" s="931"/>
      <c r="CT26" s="931"/>
      <c r="CU26" s="931"/>
      <c r="CV26" s="931"/>
      <c r="CW26" s="931"/>
      <c r="CX26" s="931"/>
      <c r="CY26" s="931"/>
      <c r="CZ26" s="931"/>
      <c r="DA26" s="931"/>
      <c r="DB26" s="931"/>
      <c r="DC26" s="931"/>
      <c r="DD26" s="931"/>
      <c r="DE26" s="931"/>
      <c r="DF26" s="931"/>
      <c r="DG26" s="931"/>
      <c r="DH26" s="931"/>
      <c r="DI26" s="931"/>
      <c r="DJ26" s="931"/>
      <c r="DK26" s="931"/>
      <c r="DL26" s="931"/>
      <c r="DM26" s="931"/>
      <c r="DN26" s="931"/>
      <c r="DO26" s="931"/>
      <c r="DP26" s="931"/>
      <c r="DQ26" s="931"/>
      <c r="DR26" s="931"/>
      <c r="DS26" s="931"/>
      <c r="DT26" s="931"/>
      <c r="DU26" s="931"/>
      <c r="DV26" s="931"/>
      <c r="DW26" s="931"/>
      <c r="DX26" s="931"/>
      <c r="DY26" s="931"/>
      <c r="DZ26" s="931"/>
      <c r="EA26" s="931"/>
      <c r="EB26" s="931"/>
      <c r="EC26" s="931"/>
      <c r="ED26" s="931"/>
      <c r="EE26" s="931"/>
      <c r="EF26" s="931"/>
      <c r="EG26" s="931"/>
      <c r="EH26" s="931"/>
      <c r="EI26" s="931"/>
      <c r="EJ26" s="931"/>
      <c r="EK26" s="931"/>
      <c r="EL26" s="931"/>
      <c r="EM26" s="931"/>
      <c r="EN26" s="931"/>
      <c r="EO26" s="931"/>
      <c r="EP26" s="931"/>
      <c r="EQ26" s="931"/>
      <c r="ER26" s="931"/>
      <c r="ES26" s="931"/>
      <c r="ET26" s="931"/>
      <c r="EU26" s="931"/>
      <c r="EV26" s="931"/>
      <c r="EW26" s="931"/>
      <c r="EX26" s="931"/>
      <c r="EY26" s="931"/>
      <c r="EZ26" s="931"/>
      <c r="FA26" s="931"/>
      <c r="FB26" s="931"/>
      <c r="FC26" s="931"/>
      <c r="FD26" s="931"/>
      <c r="FE26" s="931"/>
      <c r="FF26" s="931"/>
      <c r="FG26" s="931"/>
      <c r="FH26" s="931"/>
      <c r="FI26" s="931"/>
      <c r="FJ26" s="931"/>
      <c r="FK26" s="931"/>
      <c r="FL26" s="931"/>
      <c r="FM26" s="931"/>
      <c r="FN26" s="931"/>
      <c r="FO26" s="931"/>
      <c r="FP26" s="931"/>
      <c r="FQ26" s="931"/>
      <c r="FR26" s="931"/>
      <c r="FS26" s="931"/>
      <c r="FT26" s="931"/>
      <c r="FU26" s="931"/>
      <c r="FV26" s="931"/>
      <c r="FW26" s="931"/>
      <c r="FX26" s="931"/>
      <c r="FY26" s="931"/>
      <c r="FZ26" s="931"/>
      <c r="GA26" s="931"/>
      <c r="GB26" s="931"/>
      <c r="GC26" s="931"/>
      <c r="GD26" s="931"/>
      <c r="GE26" s="931"/>
      <c r="GF26" s="931"/>
      <c r="GG26" s="931"/>
      <c r="GH26" s="931"/>
      <c r="GI26" s="931"/>
      <c r="GJ26" s="931"/>
      <c r="GK26" s="931"/>
      <c r="GL26" s="931"/>
      <c r="GM26" s="931"/>
      <c r="GN26" s="931"/>
      <c r="GO26" s="931"/>
      <c r="GP26" s="931"/>
      <c r="GQ26" s="931"/>
      <c r="GR26" s="931"/>
      <c r="GS26" s="931"/>
      <c r="GT26" s="931"/>
      <c r="GU26" s="931"/>
      <c r="GV26" s="931"/>
      <c r="GW26" s="931"/>
      <c r="GX26" s="931"/>
      <c r="GY26" s="931"/>
      <c r="GZ26" s="931"/>
      <c r="HA26" s="931"/>
      <c r="HB26" s="931"/>
      <c r="HC26" s="931"/>
      <c r="HD26" s="931"/>
      <c r="HE26" s="931"/>
      <c r="HF26" s="931"/>
      <c r="HG26" s="931"/>
      <c r="HH26" s="931"/>
      <c r="HI26" s="931"/>
      <c r="HJ26" s="931"/>
      <c r="HK26" s="931"/>
      <c r="HL26" s="931"/>
      <c r="HM26" s="931"/>
      <c r="HN26" s="931"/>
      <c r="HO26" s="931"/>
      <c r="HP26" s="931"/>
      <c r="HQ26" s="931"/>
      <c r="HR26" s="931"/>
      <c r="HS26" s="931"/>
      <c r="HT26" s="931"/>
      <c r="HU26" s="931"/>
      <c r="HV26" s="931"/>
      <c r="HW26" s="931"/>
      <c r="HX26" s="931"/>
      <c r="HY26" s="931"/>
      <c r="HZ26" s="931"/>
      <c r="IA26" s="931"/>
      <c r="IB26" s="931"/>
      <c r="IC26" s="931"/>
      <c r="ID26" s="931"/>
      <c r="IE26" s="931"/>
      <c r="IF26" s="931"/>
      <c r="IG26" s="931"/>
      <c r="IH26" s="931"/>
      <c r="II26" s="931"/>
      <c r="IJ26" s="931"/>
      <c r="IK26" s="931"/>
      <c r="IL26" s="931"/>
      <c r="IM26" s="931"/>
      <c r="IN26" s="931"/>
      <c r="IO26" s="931"/>
      <c r="IP26" s="931"/>
      <c r="IQ26" s="931"/>
      <c r="IR26" s="931"/>
      <c r="IS26" s="931"/>
      <c r="IT26" s="931"/>
      <c r="IU26" s="931"/>
      <c r="IV26" s="931"/>
    </row>
    <row r="27" spans="1:256" s="931" customFormat="1" ht="15" customHeight="1">
      <c r="A27" s="932" t="s">
        <v>783</v>
      </c>
      <c r="B27" s="933">
        <v>2008</v>
      </c>
      <c r="C27" s="933">
        <v>2009</v>
      </c>
      <c r="D27" s="933">
        <v>2010</v>
      </c>
      <c r="E27" s="933">
        <v>2011</v>
      </c>
      <c r="F27" s="2823"/>
      <c r="G27" s="2824"/>
      <c r="H27" s="2824"/>
      <c r="I27" s="2824"/>
      <c r="J27" s="2824"/>
      <c r="K27" s="2824"/>
      <c r="L27" s="2824"/>
      <c r="M27" s="2824"/>
      <c r="N27" s="2824"/>
      <c r="O27" s="2824"/>
      <c r="P27" s="2824"/>
      <c r="Q27" s="2824"/>
      <c r="R27" s="2824"/>
      <c r="S27" s="2824"/>
      <c r="T27" s="2824"/>
      <c r="U27" s="2824"/>
      <c r="V27" s="2824"/>
      <c r="W27" s="2824"/>
      <c r="X27" s="2824"/>
      <c r="Y27" s="2824"/>
      <c r="Z27" s="2824"/>
      <c r="AA27" s="2824"/>
      <c r="AB27" s="2824"/>
      <c r="AC27" s="2824"/>
      <c r="AD27" s="2824"/>
      <c r="AE27" s="2824"/>
      <c r="AF27" s="2824"/>
      <c r="AG27" s="2824"/>
      <c r="AH27" s="2824"/>
      <c r="AI27" s="934"/>
      <c r="AJ27" s="934"/>
      <c r="AK27" s="934"/>
      <c r="AL27" s="934"/>
      <c r="AM27" s="934"/>
      <c r="AN27" s="934"/>
      <c r="AO27" s="934"/>
      <c r="AP27" s="934"/>
      <c r="AQ27" s="934"/>
      <c r="AR27" s="934"/>
      <c r="AS27" s="934"/>
      <c r="AT27" s="934"/>
      <c r="AU27" s="934"/>
      <c r="AV27" s="934"/>
      <c r="AW27" s="934"/>
      <c r="AX27" s="934"/>
      <c r="AY27" s="934"/>
      <c r="AZ27" s="934"/>
      <c r="BA27" s="934"/>
      <c r="BB27" s="934"/>
      <c r="BC27" s="934"/>
      <c r="BD27" s="934"/>
      <c r="BE27" s="934"/>
      <c r="BF27" s="934"/>
      <c r="BG27" s="934"/>
      <c r="BH27" s="934"/>
      <c r="BI27" s="934"/>
      <c r="BJ27" s="934"/>
      <c r="BK27" s="934"/>
      <c r="BL27" s="934"/>
      <c r="BM27" s="934"/>
      <c r="BN27" s="934"/>
      <c r="BO27" s="934"/>
      <c r="BP27" s="934"/>
      <c r="BQ27" s="934"/>
      <c r="BR27" s="934"/>
      <c r="BS27" s="934"/>
      <c r="BT27" s="934"/>
      <c r="BU27" s="934"/>
      <c r="BV27" s="934"/>
      <c r="BW27" s="934"/>
      <c r="BX27" s="934"/>
      <c r="BY27" s="934"/>
      <c r="BZ27" s="934"/>
      <c r="CA27" s="934"/>
      <c r="CB27" s="934"/>
      <c r="CC27" s="934"/>
      <c r="CD27" s="934"/>
      <c r="CE27" s="934"/>
      <c r="CF27" s="934"/>
      <c r="CG27" s="934"/>
      <c r="CH27" s="934"/>
      <c r="CI27" s="934"/>
      <c r="CJ27" s="934"/>
      <c r="CK27" s="934"/>
      <c r="CL27" s="934"/>
      <c r="CM27" s="934"/>
      <c r="CN27" s="934"/>
      <c r="CO27" s="934"/>
      <c r="CP27" s="934"/>
      <c r="CQ27" s="934"/>
      <c r="CR27" s="934"/>
      <c r="CS27" s="934"/>
      <c r="CT27" s="934"/>
      <c r="CU27" s="934"/>
      <c r="CV27" s="934"/>
      <c r="CW27" s="934"/>
      <c r="CX27" s="934"/>
      <c r="CY27" s="934"/>
      <c r="CZ27" s="934"/>
      <c r="DA27" s="934"/>
      <c r="DB27" s="934"/>
      <c r="DC27" s="934"/>
      <c r="DD27" s="934"/>
      <c r="DE27" s="934"/>
      <c r="DF27" s="934"/>
      <c r="DG27" s="934"/>
      <c r="DH27" s="934"/>
      <c r="DI27" s="934"/>
      <c r="DJ27" s="934"/>
      <c r="DK27" s="934"/>
      <c r="DL27" s="934"/>
      <c r="DM27" s="934"/>
      <c r="DN27" s="934"/>
      <c r="DO27" s="934"/>
      <c r="DP27" s="934"/>
      <c r="DQ27" s="934"/>
      <c r="DR27" s="934"/>
      <c r="DS27" s="934"/>
      <c r="DT27" s="934"/>
      <c r="DU27" s="934"/>
      <c r="DV27" s="934"/>
      <c r="DW27" s="934"/>
      <c r="DX27" s="934"/>
      <c r="DY27" s="934"/>
      <c r="DZ27" s="934"/>
      <c r="EA27" s="934"/>
      <c r="EB27" s="934"/>
      <c r="EC27" s="934"/>
      <c r="ED27" s="934"/>
      <c r="EE27" s="934"/>
      <c r="EF27" s="934"/>
      <c r="EG27" s="934"/>
      <c r="EH27" s="934"/>
      <c r="EI27" s="934"/>
      <c r="EJ27" s="934"/>
      <c r="EK27" s="934"/>
      <c r="EL27" s="934"/>
      <c r="EM27" s="934"/>
      <c r="EN27" s="934"/>
      <c r="EO27" s="934"/>
      <c r="EP27" s="934"/>
      <c r="EQ27" s="934"/>
      <c r="ER27" s="934"/>
      <c r="ES27" s="934"/>
      <c r="ET27" s="934"/>
      <c r="EU27" s="934"/>
      <c r="EV27" s="934"/>
      <c r="EW27" s="934"/>
      <c r="EX27" s="934"/>
      <c r="EY27" s="934"/>
      <c r="EZ27" s="934"/>
      <c r="FA27" s="934"/>
      <c r="FB27" s="934"/>
      <c r="FC27" s="934"/>
      <c r="FD27" s="934"/>
      <c r="FE27" s="934"/>
      <c r="FF27" s="934"/>
      <c r="FG27" s="934"/>
      <c r="FH27" s="934"/>
      <c r="FI27" s="934"/>
      <c r="FJ27" s="934"/>
      <c r="FK27" s="934"/>
      <c r="FL27" s="934"/>
      <c r="FM27" s="934"/>
      <c r="FN27" s="934"/>
      <c r="FO27" s="934"/>
      <c r="FP27" s="934"/>
      <c r="FQ27" s="934"/>
      <c r="FR27" s="934"/>
      <c r="FS27" s="934"/>
      <c r="FT27" s="934"/>
      <c r="FU27" s="934"/>
      <c r="FV27" s="934"/>
      <c r="FW27" s="934"/>
      <c r="FX27" s="934"/>
      <c r="FY27" s="934"/>
      <c r="FZ27" s="934"/>
      <c r="GA27" s="934"/>
      <c r="GB27" s="934"/>
      <c r="GC27" s="934"/>
      <c r="GD27" s="934"/>
      <c r="GE27" s="934"/>
      <c r="GF27" s="934"/>
      <c r="GG27" s="934"/>
      <c r="GH27" s="934"/>
      <c r="GI27" s="934"/>
      <c r="GJ27" s="934"/>
      <c r="GK27" s="934"/>
      <c r="GL27" s="934"/>
      <c r="GM27" s="934"/>
      <c r="GN27" s="934"/>
      <c r="GO27" s="934"/>
      <c r="GP27" s="934"/>
      <c r="GQ27" s="934"/>
      <c r="GR27" s="934"/>
      <c r="GS27" s="934"/>
      <c r="GT27" s="934"/>
      <c r="GU27" s="934"/>
      <c r="GV27" s="934"/>
      <c r="GW27" s="934"/>
      <c r="GX27" s="934"/>
      <c r="GY27" s="934"/>
      <c r="GZ27" s="934"/>
      <c r="HA27" s="934"/>
      <c r="HB27" s="934"/>
      <c r="HC27" s="934"/>
      <c r="HD27" s="934"/>
      <c r="HE27" s="934"/>
      <c r="HF27" s="934"/>
      <c r="HG27" s="934"/>
      <c r="HH27" s="934"/>
      <c r="HI27" s="934"/>
      <c r="HJ27" s="934"/>
      <c r="HK27" s="934"/>
      <c r="HL27" s="934"/>
      <c r="HM27" s="934"/>
      <c r="HN27" s="934"/>
      <c r="HO27" s="934"/>
      <c r="HP27" s="934"/>
      <c r="HQ27" s="934"/>
      <c r="HR27" s="934"/>
      <c r="HS27" s="934"/>
      <c r="HT27" s="934"/>
      <c r="HU27" s="934"/>
      <c r="HV27" s="934"/>
      <c r="HW27" s="934"/>
      <c r="HX27" s="934"/>
      <c r="HY27" s="934"/>
      <c r="HZ27" s="934"/>
      <c r="IA27" s="934"/>
      <c r="IB27" s="934"/>
      <c r="IC27" s="934"/>
      <c r="ID27" s="934"/>
      <c r="IE27" s="934"/>
      <c r="IF27" s="934"/>
      <c r="IG27" s="934"/>
      <c r="IH27" s="934"/>
      <c r="II27" s="934"/>
      <c r="IJ27" s="934"/>
      <c r="IK27" s="934"/>
      <c r="IL27" s="934"/>
      <c r="IM27" s="934"/>
      <c r="IN27" s="934"/>
      <c r="IO27" s="934"/>
      <c r="IP27" s="934"/>
      <c r="IQ27" s="934"/>
      <c r="IR27" s="934"/>
      <c r="IS27" s="934"/>
      <c r="IT27" s="934"/>
      <c r="IU27" s="934"/>
      <c r="IV27" s="934"/>
    </row>
    <row r="28" spans="1:256" s="934" customFormat="1" ht="20.100000000000001" customHeight="1">
      <c r="A28" s="935" t="s">
        <v>0</v>
      </c>
      <c r="B28" s="627">
        <v>5.5101035644169505</v>
      </c>
      <c r="C28" s="627">
        <v>8.0646603501674345</v>
      </c>
      <c r="D28" s="627">
        <v>7.5702524590667997</v>
      </c>
      <c r="E28" s="627">
        <v>6.1690110621190426</v>
      </c>
      <c r="F28" s="2823"/>
      <c r="G28" s="2824"/>
      <c r="H28" s="2824"/>
      <c r="I28" s="2824"/>
      <c r="J28" s="2824"/>
      <c r="K28" s="2824"/>
      <c r="L28" s="2824"/>
      <c r="M28" s="2824"/>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row>
    <row r="29" spans="1:256" s="934" customFormat="1" ht="20.100000000000001" customHeight="1">
      <c r="A29" s="937" t="s">
        <v>1304</v>
      </c>
      <c r="B29" s="944">
        <v>0.46741220816672935</v>
      </c>
      <c r="C29" s="944">
        <v>0.64187007396574791</v>
      </c>
      <c r="D29" s="944">
        <v>0.41299957167389573</v>
      </c>
      <c r="E29" s="944">
        <v>0.22275147157214953</v>
      </c>
      <c r="F29" s="2823"/>
      <c r="G29" s="2824"/>
      <c r="H29" s="2824"/>
      <c r="I29" s="2824"/>
      <c r="J29" s="2824"/>
      <c r="K29" s="2824"/>
      <c r="L29" s="2824"/>
      <c r="M29" s="2824"/>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row>
    <row r="30" spans="1:256" s="934" customFormat="1" ht="20.100000000000001" customHeight="1">
      <c r="A30" s="937" t="s">
        <v>1305</v>
      </c>
      <c r="B30" s="944">
        <v>0.50102164182434916</v>
      </c>
      <c r="C30" s="944">
        <v>0.87650011264472916</v>
      </c>
      <c r="D30" s="944">
        <v>1.1343034017331854</v>
      </c>
      <c r="E30" s="944">
        <v>1.0842303865494871</v>
      </c>
      <c r="F30" s="2823"/>
      <c r="G30" s="2824"/>
      <c r="H30" s="2824"/>
      <c r="I30" s="2824"/>
      <c r="J30" s="2824"/>
      <c r="K30" s="2824"/>
      <c r="L30" s="2824"/>
      <c r="M30" s="2824"/>
      <c r="N30" s="2824"/>
      <c r="O30" s="2824"/>
      <c r="P30" s="2824"/>
      <c r="Q30" s="2824"/>
      <c r="R30" s="2824"/>
      <c r="S30" s="2824"/>
      <c r="T30" s="2824"/>
      <c r="U30" s="2824"/>
      <c r="V30" s="2824"/>
      <c r="W30" s="2824"/>
      <c r="X30" s="2824"/>
      <c r="Y30" s="2824"/>
      <c r="Z30" s="2824"/>
      <c r="AA30" s="2824"/>
      <c r="AB30" s="2824"/>
      <c r="AC30" s="2824"/>
      <c r="AD30" s="2824"/>
      <c r="AE30" s="2824"/>
      <c r="AF30" s="2824"/>
      <c r="AG30" s="2824"/>
      <c r="AH30" s="2824"/>
    </row>
    <row r="31" spans="1:256" s="934" customFormat="1" ht="20.100000000000001" customHeight="1">
      <c r="A31" s="937" t="s">
        <v>1306</v>
      </c>
      <c r="B31" s="944">
        <v>0.73486955786407515</v>
      </c>
      <c r="C31" s="944">
        <v>1.0995480952742702</v>
      </c>
      <c r="D31" s="944">
        <v>0.95944660237522494</v>
      </c>
      <c r="E31" s="944">
        <v>0.75860694692890585</v>
      </c>
      <c r="F31" s="2823"/>
      <c r="G31" s="2824"/>
      <c r="H31" s="2824"/>
      <c r="I31" s="2824"/>
      <c r="J31" s="2824"/>
      <c r="K31" s="2824"/>
      <c r="L31" s="2824"/>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row>
    <row r="32" spans="1:256" s="934" customFormat="1" ht="20.100000000000001" customHeight="1">
      <c r="A32" s="937" t="s">
        <v>790</v>
      </c>
      <c r="B32" s="944">
        <v>0.15414959656469504</v>
      </c>
      <c r="C32" s="944">
        <v>0.3523186727297441</v>
      </c>
      <c r="D32" s="944">
        <v>0.46878498487388848</v>
      </c>
      <c r="E32" s="944">
        <v>0.46747100979987694</v>
      </c>
      <c r="F32" s="2823"/>
      <c r="G32" s="2824"/>
      <c r="H32" s="2824"/>
      <c r="I32" s="2824"/>
      <c r="J32" s="2824"/>
      <c r="K32" s="2824"/>
      <c r="L32" s="2824"/>
      <c r="M32" s="2824"/>
      <c r="N32" s="2824"/>
      <c r="O32" s="2824"/>
      <c r="P32" s="2824"/>
      <c r="Q32" s="2824"/>
      <c r="R32" s="2824"/>
      <c r="S32" s="2824"/>
      <c r="T32" s="2824"/>
      <c r="U32" s="2824"/>
      <c r="V32" s="2824"/>
      <c r="W32" s="2824"/>
      <c r="X32" s="2824"/>
      <c r="Y32" s="2824"/>
      <c r="Z32" s="2824"/>
      <c r="AA32" s="2824"/>
      <c r="AB32" s="2824"/>
      <c r="AC32" s="2824"/>
      <c r="AD32" s="2824"/>
      <c r="AE32" s="2824"/>
      <c r="AF32" s="2824"/>
      <c r="AG32" s="2824"/>
      <c r="AH32" s="2824"/>
    </row>
    <row r="33" spans="1:256" s="934" customFormat="1" ht="20.100000000000001" customHeight="1">
      <c r="A33" s="937" t="s">
        <v>1307</v>
      </c>
      <c r="B33" s="944">
        <v>3.9990971693876727E-2</v>
      </c>
      <c r="C33" s="944">
        <v>7.3228483409363554E-2</v>
      </c>
      <c r="D33" s="944">
        <v>2.1876632627448128E-2</v>
      </c>
      <c r="E33" s="944">
        <v>1.7479967016266241E-2</v>
      </c>
      <c r="F33" s="2823"/>
      <c r="G33" s="2824"/>
      <c r="H33" s="2824"/>
      <c r="I33" s="2824"/>
      <c r="J33" s="2824"/>
      <c r="K33" s="2824"/>
      <c r="L33" s="2824"/>
      <c r="M33" s="2824"/>
      <c r="N33" s="2824"/>
      <c r="O33" s="2824"/>
      <c r="P33" s="2824"/>
      <c r="Q33" s="2824"/>
      <c r="R33" s="2824"/>
      <c r="S33" s="2824"/>
      <c r="T33" s="2824"/>
      <c r="U33" s="2824"/>
      <c r="V33" s="2824"/>
      <c r="W33" s="2824"/>
      <c r="X33" s="2824"/>
      <c r="Y33" s="2824"/>
      <c r="Z33" s="2824"/>
      <c r="AA33" s="2824"/>
      <c r="AB33" s="2824"/>
      <c r="AC33" s="2824"/>
      <c r="AD33" s="2824"/>
      <c r="AE33" s="2824"/>
      <c r="AF33" s="2824"/>
      <c r="AG33" s="2824"/>
      <c r="AH33" s="2824"/>
    </row>
    <row r="34" spans="1:256" s="934" customFormat="1" ht="20.100000000000001" customHeight="1">
      <c r="A34" s="937" t="s">
        <v>1308</v>
      </c>
      <c r="B34" s="944">
        <v>5.6724782544505996E-4</v>
      </c>
      <c r="C34" s="944">
        <v>7.4722942254452614E-4</v>
      </c>
      <c r="D34" s="944">
        <v>1.0938316313724064E-3</v>
      </c>
      <c r="E34" s="944">
        <v>1.0629709672053795E-3</v>
      </c>
      <c r="F34" s="2823"/>
      <c r="G34" s="2824"/>
      <c r="H34" s="2824"/>
      <c r="I34" s="2824"/>
      <c r="J34" s="2824"/>
      <c r="K34" s="2824"/>
      <c r="L34" s="2824"/>
      <c r="M34" s="2824"/>
      <c r="N34" s="2824"/>
      <c r="O34" s="2824"/>
      <c r="P34" s="2824"/>
      <c r="Q34" s="2824"/>
      <c r="R34" s="2824"/>
      <c r="S34" s="2824"/>
      <c r="T34" s="2824"/>
      <c r="U34" s="2824"/>
      <c r="V34" s="2824"/>
      <c r="W34" s="2824"/>
      <c r="X34" s="2824"/>
      <c r="Y34" s="2824"/>
      <c r="Z34" s="2824"/>
      <c r="AA34" s="2824"/>
      <c r="AB34" s="2824"/>
      <c r="AC34" s="2824"/>
      <c r="AD34" s="2824"/>
      <c r="AE34" s="2824"/>
      <c r="AF34" s="2824"/>
      <c r="AG34" s="2824"/>
      <c r="AH34" s="2824"/>
    </row>
    <row r="35" spans="1:256" s="934" customFormat="1" ht="20.100000000000001" customHeight="1">
      <c r="A35" s="937" t="s">
        <v>1309</v>
      </c>
      <c r="B35" s="944">
        <v>0.45635087557055071</v>
      </c>
      <c r="C35" s="944">
        <v>0.63869434891993371</v>
      </c>
      <c r="D35" s="944">
        <v>0.29252183056130637</v>
      </c>
      <c r="E35" s="944">
        <v>0.25924680811286754</v>
      </c>
      <c r="F35" s="2823"/>
      <c r="G35" s="2824"/>
      <c r="H35" s="2824"/>
      <c r="I35" s="2824"/>
      <c r="J35" s="2824"/>
      <c r="K35" s="2824"/>
      <c r="L35" s="2824"/>
      <c r="M35" s="2824"/>
      <c r="N35" s="2824"/>
      <c r="O35" s="2824"/>
      <c r="P35" s="2824"/>
      <c r="Q35" s="2824"/>
      <c r="R35" s="2824"/>
      <c r="S35" s="2824"/>
      <c r="T35" s="2824"/>
      <c r="U35" s="2824"/>
      <c r="V35" s="2824"/>
      <c r="W35" s="2824"/>
      <c r="X35" s="2824"/>
      <c r="Y35" s="2824"/>
      <c r="Z35" s="2824"/>
      <c r="AA35" s="2824"/>
      <c r="AB35" s="2824"/>
      <c r="AC35" s="2824"/>
      <c r="AD35" s="2824"/>
      <c r="AE35" s="2824"/>
      <c r="AF35" s="2824"/>
      <c r="AG35" s="2824"/>
      <c r="AH35" s="2824"/>
    </row>
    <row r="36" spans="1:256" s="934" customFormat="1" ht="20.100000000000001" customHeight="1">
      <c r="A36" s="937" t="s">
        <v>1310</v>
      </c>
      <c r="B36" s="944">
        <v>1.3568567984645834</v>
      </c>
      <c r="C36" s="944">
        <v>1.1996768378952367</v>
      </c>
      <c r="D36" s="944">
        <v>1.3025972113029114</v>
      </c>
      <c r="E36" s="944">
        <v>0.72447376809308861</v>
      </c>
      <c r="F36" s="2823"/>
      <c r="G36" s="2824"/>
      <c r="H36" s="2824"/>
      <c r="I36" s="2824"/>
      <c r="J36" s="2824"/>
      <c r="K36" s="2824"/>
      <c r="L36" s="2824"/>
      <c r="M36" s="2824"/>
      <c r="N36" s="2824"/>
      <c r="O36" s="2824"/>
      <c r="P36" s="2824"/>
      <c r="Q36" s="2824"/>
      <c r="R36" s="2824"/>
      <c r="S36" s="2824"/>
      <c r="T36" s="2824"/>
      <c r="U36" s="2824"/>
      <c r="V36" s="2824"/>
      <c r="W36" s="2824"/>
      <c r="X36" s="2824"/>
      <c r="Y36" s="2824"/>
      <c r="Z36" s="2824"/>
      <c r="AA36" s="2824"/>
      <c r="AB36" s="2824"/>
      <c r="AC36" s="2824"/>
      <c r="AD36" s="2824"/>
      <c r="AE36" s="2824"/>
      <c r="AF36" s="2824"/>
      <c r="AG36" s="2824"/>
      <c r="AH36" s="2824"/>
    </row>
    <row r="37" spans="1:256" s="934" customFormat="1" ht="20.100000000000001" customHeight="1">
      <c r="A37" s="939" t="s">
        <v>1311</v>
      </c>
      <c r="B37" s="649">
        <v>1.7896668892791641</v>
      </c>
      <c r="C37" s="649">
        <v>3.1691867883669711</v>
      </c>
      <c r="D37" s="649">
        <v>2.9633461510494734</v>
      </c>
      <c r="E37" s="649">
        <v>2.6051056248498949</v>
      </c>
      <c r="F37" s="2823"/>
      <c r="G37" s="2824"/>
      <c r="H37" s="2824"/>
      <c r="I37" s="2824"/>
      <c r="J37" s="2824"/>
      <c r="K37" s="2824"/>
      <c r="L37" s="2824"/>
      <c r="M37" s="2824"/>
      <c r="N37" s="2824"/>
      <c r="O37" s="2824"/>
      <c r="P37" s="2824"/>
      <c r="Q37" s="2824"/>
      <c r="R37" s="2824"/>
      <c r="S37" s="2824"/>
      <c r="T37" s="2824"/>
      <c r="U37" s="2824"/>
      <c r="V37" s="2824"/>
      <c r="W37" s="2824"/>
      <c r="X37" s="2824"/>
      <c r="Y37" s="2824"/>
      <c r="Z37" s="2824"/>
      <c r="AA37" s="2824"/>
      <c r="AB37" s="2824"/>
      <c r="AC37" s="2824"/>
      <c r="AD37" s="2824"/>
      <c r="AE37" s="2824"/>
      <c r="AF37" s="2824"/>
      <c r="AG37" s="2824"/>
      <c r="AH37" s="2824"/>
    </row>
    <row r="38" spans="1:256" s="934" customFormat="1" ht="20.100000000000001" customHeight="1">
      <c r="A38" s="735" t="s">
        <v>929</v>
      </c>
      <c r="B38" s="735"/>
      <c r="C38" s="735"/>
      <c r="D38" s="735"/>
      <c r="E38" s="735"/>
      <c r="F38" s="2821"/>
      <c r="G38" s="2822"/>
      <c r="H38" s="2822"/>
      <c r="I38" s="2822"/>
      <c r="J38" s="2822"/>
      <c r="K38" s="2822"/>
      <c r="L38" s="2822"/>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931"/>
      <c r="AJ38" s="931"/>
      <c r="AK38" s="931"/>
      <c r="AL38" s="931"/>
      <c r="AM38" s="931"/>
      <c r="AN38" s="931"/>
      <c r="AO38" s="931"/>
      <c r="AP38" s="931"/>
      <c r="AQ38" s="931"/>
      <c r="AR38" s="931"/>
      <c r="AS38" s="931"/>
      <c r="AT38" s="931"/>
      <c r="AU38" s="931"/>
      <c r="AV38" s="931"/>
      <c r="AW38" s="931"/>
      <c r="AX38" s="931"/>
      <c r="AY38" s="931"/>
      <c r="AZ38" s="931"/>
      <c r="BA38" s="931"/>
      <c r="BB38" s="931"/>
      <c r="BC38" s="931"/>
      <c r="BD38" s="931"/>
      <c r="BE38" s="931"/>
      <c r="BF38" s="931"/>
      <c r="BG38" s="931"/>
      <c r="BH38" s="931"/>
      <c r="BI38" s="931"/>
      <c r="BJ38" s="931"/>
      <c r="BK38" s="931"/>
      <c r="BL38" s="931"/>
      <c r="BM38" s="931"/>
      <c r="BN38" s="931"/>
      <c r="BO38" s="931"/>
      <c r="BP38" s="931"/>
      <c r="BQ38" s="931"/>
      <c r="BR38" s="931"/>
      <c r="BS38" s="931"/>
      <c r="BT38" s="931"/>
      <c r="BU38" s="931"/>
      <c r="BV38" s="931"/>
      <c r="BW38" s="931"/>
      <c r="BX38" s="931"/>
      <c r="BY38" s="931"/>
      <c r="BZ38" s="931"/>
      <c r="CA38" s="931"/>
      <c r="CB38" s="931"/>
      <c r="CC38" s="931"/>
      <c r="CD38" s="931"/>
      <c r="CE38" s="931"/>
      <c r="CF38" s="931"/>
      <c r="CG38" s="931"/>
      <c r="CH38" s="931"/>
      <c r="CI38" s="931"/>
      <c r="CJ38" s="931"/>
      <c r="CK38" s="931"/>
      <c r="CL38" s="931"/>
      <c r="CM38" s="931"/>
      <c r="CN38" s="931"/>
      <c r="CO38" s="931"/>
      <c r="CP38" s="931"/>
      <c r="CQ38" s="931"/>
      <c r="CR38" s="931"/>
      <c r="CS38" s="931"/>
      <c r="CT38" s="931"/>
      <c r="CU38" s="931"/>
      <c r="CV38" s="931"/>
      <c r="CW38" s="931"/>
      <c r="CX38" s="931"/>
      <c r="CY38" s="931"/>
      <c r="CZ38" s="931"/>
      <c r="DA38" s="931"/>
      <c r="DB38" s="931"/>
      <c r="DC38" s="931"/>
      <c r="DD38" s="931"/>
      <c r="DE38" s="931"/>
      <c r="DF38" s="931"/>
      <c r="DG38" s="931"/>
      <c r="DH38" s="931"/>
      <c r="DI38" s="931"/>
      <c r="DJ38" s="931"/>
      <c r="DK38" s="931"/>
      <c r="DL38" s="931"/>
      <c r="DM38" s="931"/>
      <c r="DN38" s="931"/>
      <c r="DO38" s="931"/>
      <c r="DP38" s="931"/>
      <c r="DQ38" s="931"/>
      <c r="DR38" s="931"/>
      <c r="DS38" s="931"/>
      <c r="DT38" s="931"/>
      <c r="DU38" s="931"/>
      <c r="DV38" s="931"/>
      <c r="DW38" s="931"/>
      <c r="DX38" s="931"/>
      <c r="DY38" s="931"/>
      <c r="DZ38" s="931"/>
      <c r="EA38" s="931"/>
      <c r="EB38" s="931"/>
      <c r="EC38" s="931"/>
      <c r="ED38" s="931"/>
      <c r="EE38" s="931"/>
      <c r="EF38" s="931"/>
      <c r="EG38" s="931"/>
      <c r="EH38" s="931"/>
      <c r="EI38" s="931"/>
      <c r="EJ38" s="931"/>
      <c r="EK38" s="931"/>
      <c r="EL38" s="931"/>
      <c r="EM38" s="931"/>
      <c r="EN38" s="931"/>
      <c r="EO38" s="931"/>
      <c r="EP38" s="931"/>
      <c r="EQ38" s="931"/>
      <c r="ER38" s="931"/>
      <c r="ES38" s="931"/>
      <c r="ET38" s="931"/>
      <c r="EU38" s="931"/>
      <c r="EV38" s="931"/>
      <c r="EW38" s="931"/>
      <c r="EX38" s="931"/>
      <c r="EY38" s="931"/>
      <c r="EZ38" s="931"/>
      <c r="FA38" s="931"/>
      <c r="FB38" s="931"/>
      <c r="FC38" s="931"/>
      <c r="FD38" s="931"/>
      <c r="FE38" s="931"/>
      <c r="FF38" s="931"/>
      <c r="FG38" s="931"/>
      <c r="FH38" s="931"/>
      <c r="FI38" s="931"/>
      <c r="FJ38" s="931"/>
      <c r="FK38" s="931"/>
      <c r="FL38" s="931"/>
      <c r="FM38" s="931"/>
      <c r="FN38" s="931"/>
      <c r="FO38" s="931"/>
      <c r="FP38" s="931"/>
      <c r="FQ38" s="931"/>
      <c r="FR38" s="931"/>
      <c r="FS38" s="931"/>
      <c r="FT38" s="931"/>
      <c r="FU38" s="931"/>
      <c r="FV38" s="931"/>
      <c r="FW38" s="931"/>
      <c r="FX38" s="931"/>
      <c r="FY38" s="931"/>
      <c r="FZ38" s="931"/>
      <c r="GA38" s="931"/>
      <c r="GB38" s="931"/>
      <c r="GC38" s="931"/>
      <c r="GD38" s="931"/>
      <c r="GE38" s="931"/>
      <c r="GF38" s="931"/>
      <c r="GG38" s="931"/>
      <c r="GH38" s="931"/>
      <c r="GI38" s="931"/>
      <c r="GJ38" s="931"/>
      <c r="GK38" s="931"/>
      <c r="GL38" s="931"/>
      <c r="GM38" s="931"/>
      <c r="GN38" s="931"/>
      <c r="GO38" s="931"/>
      <c r="GP38" s="931"/>
      <c r="GQ38" s="931"/>
      <c r="GR38" s="931"/>
      <c r="GS38" s="931"/>
      <c r="GT38" s="931"/>
      <c r="GU38" s="931"/>
      <c r="GV38" s="931"/>
      <c r="GW38" s="931"/>
      <c r="GX38" s="931"/>
      <c r="GY38" s="931"/>
      <c r="GZ38" s="931"/>
      <c r="HA38" s="931"/>
      <c r="HB38" s="931"/>
      <c r="HC38" s="931"/>
      <c r="HD38" s="931"/>
      <c r="HE38" s="931"/>
      <c r="HF38" s="931"/>
      <c r="HG38" s="931"/>
      <c r="HH38" s="931"/>
      <c r="HI38" s="931"/>
      <c r="HJ38" s="931"/>
      <c r="HK38" s="931"/>
      <c r="HL38" s="931"/>
      <c r="HM38" s="931"/>
      <c r="HN38" s="931"/>
      <c r="HO38" s="931"/>
      <c r="HP38" s="931"/>
      <c r="HQ38" s="931"/>
      <c r="HR38" s="931"/>
      <c r="HS38" s="931"/>
      <c r="HT38" s="931"/>
      <c r="HU38" s="931"/>
      <c r="HV38" s="931"/>
      <c r="HW38" s="931"/>
      <c r="HX38" s="931"/>
      <c r="HY38" s="931"/>
      <c r="HZ38" s="931"/>
      <c r="IA38" s="931"/>
      <c r="IB38" s="931"/>
      <c r="IC38" s="931"/>
      <c r="ID38" s="931"/>
      <c r="IE38" s="931"/>
      <c r="IF38" s="931"/>
      <c r="IG38" s="931"/>
      <c r="IH38" s="931"/>
      <c r="II38" s="931"/>
      <c r="IJ38" s="931"/>
      <c r="IK38" s="931"/>
      <c r="IL38" s="931"/>
      <c r="IM38" s="931"/>
      <c r="IN38" s="931"/>
      <c r="IO38" s="931"/>
      <c r="IP38" s="931"/>
      <c r="IQ38" s="931"/>
      <c r="IR38" s="931"/>
      <c r="IS38" s="931"/>
      <c r="IT38" s="931"/>
      <c r="IU38" s="931"/>
      <c r="IV38" s="931"/>
    </row>
    <row r="39" spans="1:256" s="590" customFormat="1" ht="15" customHeight="1">
      <c r="A39" s="941" t="s">
        <v>1315</v>
      </c>
      <c r="B39" s="942"/>
      <c r="C39" s="942"/>
      <c r="D39" s="942"/>
      <c r="E39" s="942"/>
      <c r="F39" s="2821"/>
      <c r="G39" s="2822"/>
      <c r="H39" s="2822"/>
      <c r="I39" s="2822"/>
      <c r="J39" s="2822"/>
      <c r="K39" s="2822"/>
      <c r="L39" s="2822"/>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931"/>
      <c r="AJ39" s="931"/>
      <c r="AK39" s="931"/>
      <c r="AL39" s="931"/>
      <c r="AM39" s="931"/>
      <c r="AN39" s="931"/>
      <c r="AO39" s="931"/>
      <c r="AP39" s="931"/>
      <c r="AQ39" s="931"/>
      <c r="AR39" s="931"/>
      <c r="AS39" s="931"/>
      <c r="AT39" s="931"/>
      <c r="AU39" s="931"/>
      <c r="AV39" s="931"/>
      <c r="AW39" s="931"/>
      <c r="AX39" s="931"/>
      <c r="AY39" s="931"/>
      <c r="AZ39" s="931"/>
      <c r="BA39" s="931"/>
      <c r="BB39" s="931"/>
      <c r="BC39" s="931"/>
      <c r="BD39" s="931"/>
      <c r="BE39" s="931"/>
      <c r="BF39" s="931"/>
      <c r="BG39" s="931"/>
      <c r="BH39" s="931"/>
      <c r="BI39" s="931"/>
      <c r="BJ39" s="931"/>
      <c r="BK39" s="931"/>
      <c r="BL39" s="931"/>
      <c r="BM39" s="931"/>
      <c r="BN39" s="931"/>
      <c r="BO39" s="931"/>
      <c r="BP39" s="931"/>
      <c r="BQ39" s="931"/>
      <c r="BR39" s="931"/>
      <c r="BS39" s="931"/>
      <c r="BT39" s="931"/>
      <c r="BU39" s="931"/>
      <c r="BV39" s="931"/>
      <c r="BW39" s="931"/>
      <c r="BX39" s="931"/>
      <c r="BY39" s="931"/>
      <c r="BZ39" s="931"/>
      <c r="CA39" s="931"/>
      <c r="CB39" s="931"/>
      <c r="CC39" s="931"/>
      <c r="CD39" s="931"/>
      <c r="CE39" s="931"/>
      <c r="CF39" s="931"/>
      <c r="CG39" s="931"/>
      <c r="CH39" s="931"/>
      <c r="CI39" s="931"/>
      <c r="CJ39" s="931"/>
      <c r="CK39" s="931"/>
      <c r="CL39" s="931"/>
      <c r="CM39" s="931"/>
      <c r="CN39" s="931"/>
      <c r="CO39" s="931"/>
      <c r="CP39" s="931"/>
      <c r="CQ39" s="931"/>
      <c r="CR39" s="931"/>
      <c r="CS39" s="931"/>
      <c r="CT39" s="931"/>
      <c r="CU39" s="931"/>
      <c r="CV39" s="931"/>
      <c r="CW39" s="931"/>
      <c r="CX39" s="931"/>
      <c r="CY39" s="931"/>
      <c r="CZ39" s="931"/>
      <c r="DA39" s="931"/>
      <c r="DB39" s="931"/>
      <c r="DC39" s="931"/>
      <c r="DD39" s="931"/>
      <c r="DE39" s="931"/>
      <c r="DF39" s="931"/>
      <c r="DG39" s="931"/>
      <c r="DH39" s="931"/>
      <c r="DI39" s="931"/>
      <c r="DJ39" s="931"/>
      <c r="DK39" s="931"/>
      <c r="DL39" s="931"/>
      <c r="DM39" s="931"/>
      <c r="DN39" s="931"/>
      <c r="DO39" s="931"/>
      <c r="DP39" s="931"/>
      <c r="DQ39" s="931"/>
      <c r="DR39" s="931"/>
      <c r="DS39" s="931"/>
      <c r="DT39" s="931"/>
      <c r="DU39" s="931"/>
      <c r="DV39" s="931"/>
      <c r="DW39" s="931"/>
      <c r="DX39" s="931"/>
      <c r="DY39" s="931"/>
      <c r="DZ39" s="931"/>
      <c r="EA39" s="931"/>
      <c r="EB39" s="931"/>
      <c r="EC39" s="931"/>
      <c r="ED39" s="931"/>
      <c r="EE39" s="931"/>
      <c r="EF39" s="931"/>
      <c r="EG39" s="931"/>
      <c r="EH39" s="931"/>
      <c r="EI39" s="931"/>
      <c r="EJ39" s="931"/>
      <c r="EK39" s="931"/>
      <c r="EL39" s="931"/>
      <c r="EM39" s="931"/>
      <c r="EN39" s="931"/>
      <c r="EO39" s="931"/>
      <c r="EP39" s="931"/>
      <c r="EQ39" s="931"/>
      <c r="ER39" s="931"/>
      <c r="ES39" s="931"/>
      <c r="ET39" s="931"/>
      <c r="EU39" s="931"/>
      <c r="EV39" s="931"/>
      <c r="EW39" s="931"/>
      <c r="EX39" s="931"/>
      <c r="EY39" s="931"/>
      <c r="EZ39" s="931"/>
      <c r="FA39" s="931"/>
      <c r="FB39" s="931"/>
      <c r="FC39" s="931"/>
      <c r="FD39" s="931"/>
      <c r="FE39" s="931"/>
      <c r="FF39" s="931"/>
      <c r="FG39" s="931"/>
      <c r="FH39" s="931"/>
      <c r="FI39" s="931"/>
      <c r="FJ39" s="931"/>
      <c r="FK39" s="931"/>
      <c r="FL39" s="931"/>
      <c r="FM39" s="931"/>
      <c r="FN39" s="931"/>
      <c r="FO39" s="931"/>
      <c r="FP39" s="931"/>
      <c r="FQ39" s="931"/>
      <c r="FR39" s="931"/>
      <c r="FS39" s="931"/>
      <c r="FT39" s="931"/>
      <c r="FU39" s="931"/>
      <c r="FV39" s="931"/>
      <c r="FW39" s="931"/>
      <c r="FX39" s="931"/>
      <c r="FY39" s="931"/>
      <c r="FZ39" s="931"/>
      <c r="GA39" s="931"/>
      <c r="GB39" s="931"/>
      <c r="GC39" s="931"/>
      <c r="GD39" s="931"/>
      <c r="GE39" s="931"/>
      <c r="GF39" s="931"/>
      <c r="GG39" s="931"/>
      <c r="GH39" s="931"/>
      <c r="GI39" s="931"/>
      <c r="GJ39" s="931"/>
      <c r="GK39" s="931"/>
      <c r="GL39" s="931"/>
      <c r="GM39" s="931"/>
      <c r="GN39" s="931"/>
      <c r="GO39" s="931"/>
      <c r="GP39" s="931"/>
      <c r="GQ39" s="931"/>
      <c r="GR39" s="931"/>
      <c r="GS39" s="931"/>
      <c r="GT39" s="931"/>
      <c r="GU39" s="931"/>
      <c r="GV39" s="931"/>
      <c r="GW39" s="931"/>
      <c r="GX39" s="931"/>
      <c r="GY39" s="931"/>
      <c r="GZ39" s="931"/>
      <c r="HA39" s="931"/>
      <c r="HB39" s="931"/>
      <c r="HC39" s="931"/>
      <c r="HD39" s="931"/>
      <c r="HE39" s="931"/>
      <c r="HF39" s="931"/>
      <c r="HG39" s="931"/>
      <c r="HH39" s="931"/>
      <c r="HI39" s="931"/>
      <c r="HJ39" s="931"/>
      <c r="HK39" s="931"/>
      <c r="HL39" s="931"/>
      <c r="HM39" s="931"/>
      <c r="HN39" s="931"/>
      <c r="HO39" s="931"/>
      <c r="HP39" s="931"/>
      <c r="HQ39" s="931"/>
      <c r="HR39" s="931"/>
      <c r="HS39" s="931"/>
      <c r="HT39" s="931"/>
      <c r="HU39" s="931"/>
      <c r="HV39" s="931"/>
      <c r="HW39" s="931"/>
      <c r="HX39" s="931"/>
      <c r="HY39" s="931"/>
      <c r="HZ39" s="931"/>
      <c r="IA39" s="931"/>
      <c r="IB39" s="931"/>
      <c r="IC39" s="931"/>
      <c r="ID39" s="931"/>
      <c r="IE39" s="931"/>
      <c r="IF39" s="931"/>
      <c r="IG39" s="931"/>
      <c r="IH39" s="931"/>
      <c r="II39" s="931"/>
      <c r="IJ39" s="931"/>
      <c r="IK39" s="931"/>
      <c r="IL39" s="931"/>
      <c r="IM39" s="931"/>
      <c r="IN39" s="931"/>
      <c r="IO39" s="931"/>
      <c r="IP39" s="931"/>
      <c r="IQ39" s="931"/>
      <c r="IR39" s="931"/>
      <c r="IS39" s="931"/>
      <c r="IT39" s="931"/>
      <c r="IU39" s="931"/>
      <c r="IV39" s="931"/>
    </row>
    <row r="40" spans="1:256" s="931" customFormat="1" ht="15" customHeight="1">
      <c r="A40" s="941" t="s">
        <v>1316</v>
      </c>
      <c r="B40" s="942"/>
      <c r="C40" s="942"/>
      <c r="D40" s="942"/>
      <c r="E40" s="942"/>
      <c r="F40" s="2821"/>
      <c r="G40" s="2822"/>
      <c r="H40" s="2822"/>
      <c r="I40" s="2822"/>
      <c r="J40" s="2822"/>
      <c r="K40" s="2822"/>
      <c r="L40" s="2822"/>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row>
    <row r="41" spans="1:256" s="931" customFormat="1" ht="15" customHeight="1">
      <c r="A41" s="943"/>
      <c r="B41" s="943"/>
      <c r="C41" s="943"/>
      <c r="D41" s="943"/>
      <c r="E41" s="943"/>
      <c r="F41" s="2818"/>
      <c r="G41" s="2817"/>
      <c r="H41" s="2817"/>
      <c r="I41" s="2817"/>
      <c r="J41" s="2817"/>
      <c r="K41" s="2817"/>
      <c r="L41" s="2817"/>
      <c r="M41" s="2817"/>
      <c r="N41" s="2817"/>
      <c r="O41" s="2817"/>
      <c r="P41" s="2817"/>
      <c r="Q41" s="2817"/>
      <c r="R41" s="2817"/>
      <c r="S41" s="2817"/>
      <c r="T41" s="2817"/>
      <c r="U41" s="2817"/>
      <c r="V41" s="2817"/>
      <c r="W41" s="2817"/>
      <c r="X41" s="2817"/>
      <c r="Y41" s="2817"/>
      <c r="Z41" s="2817"/>
      <c r="AA41" s="2817"/>
      <c r="AB41" s="2817"/>
      <c r="AC41" s="2817"/>
      <c r="AD41" s="2817"/>
      <c r="AE41" s="2817"/>
      <c r="AF41" s="2817"/>
      <c r="AG41" s="2817"/>
      <c r="AH41" s="2817"/>
      <c r="AI41" s="923"/>
      <c r="AJ41" s="923"/>
      <c r="AK41" s="923"/>
      <c r="AL41" s="923"/>
      <c r="AM41" s="923"/>
      <c r="AN41" s="923"/>
      <c r="AO41" s="923"/>
      <c r="AP41" s="923"/>
      <c r="AQ41" s="923"/>
      <c r="AR41" s="923"/>
      <c r="AS41" s="923"/>
      <c r="AT41" s="923"/>
      <c r="AU41" s="923"/>
      <c r="AV41" s="923"/>
      <c r="AW41" s="923"/>
      <c r="AX41" s="923"/>
      <c r="AY41" s="923"/>
      <c r="AZ41" s="923"/>
      <c r="BA41" s="923"/>
      <c r="BB41" s="923"/>
      <c r="BC41" s="923"/>
      <c r="BD41" s="923"/>
      <c r="BE41" s="923"/>
      <c r="BF41" s="923"/>
      <c r="BG41" s="923"/>
      <c r="BH41" s="923"/>
      <c r="BI41" s="923"/>
      <c r="BJ41" s="923"/>
      <c r="BK41" s="923"/>
      <c r="BL41" s="923"/>
      <c r="BM41" s="923"/>
      <c r="BN41" s="923"/>
      <c r="BO41" s="923"/>
      <c r="BP41" s="923"/>
      <c r="BQ41" s="923"/>
      <c r="BR41" s="923"/>
      <c r="BS41" s="923"/>
      <c r="BT41" s="923"/>
      <c r="BU41" s="923"/>
      <c r="BV41" s="923"/>
      <c r="BW41" s="923"/>
      <c r="BX41" s="923"/>
      <c r="BY41" s="923"/>
      <c r="BZ41" s="923"/>
      <c r="CA41" s="923"/>
      <c r="CB41" s="923"/>
      <c r="CC41" s="923"/>
      <c r="CD41" s="923"/>
      <c r="CE41" s="923"/>
      <c r="CF41" s="923"/>
      <c r="CG41" s="923"/>
      <c r="CH41" s="923"/>
      <c r="CI41" s="923"/>
      <c r="CJ41" s="923"/>
      <c r="CK41" s="923"/>
      <c r="CL41" s="923"/>
      <c r="CM41" s="923"/>
      <c r="CN41" s="923"/>
      <c r="CO41" s="923"/>
      <c r="CP41" s="923"/>
      <c r="CQ41" s="923"/>
      <c r="CR41" s="923"/>
      <c r="CS41" s="923"/>
      <c r="CT41" s="923"/>
      <c r="CU41" s="923"/>
      <c r="CV41" s="923"/>
      <c r="CW41" s="923"/>
      <c r="CX41" s="923"/>
      <c r="CY41" s="923"/>
      <c r="CZ41" s="923"/>
      <c r="DA41" s="923"/>
      <c r="DB41" s="923"/>
      <c r="DC41" s="923"/>
      <c r="DD41" s="923"/>
      <c r="DE41" s="923"/>
      <c r="DF41" s="923"/>
      <c r="DG41" s="923"/>
      <c r="DH41" s="923"/>
      <c r="DI41" s="923"/>
      <c r="DJ41" s="923"/>
      <c r="DK41" s="923"/>
      <c r="DL41" s="923"/>
      <c r="DM41" s="923"/>
      <c r="DN41" s="923"/>
      <c r="DO41" s="923"/>
      <c r="DP41" s="923"/>
      <c r="DQ41" s="923"/>
      <c r="DR41" s="923"/>
      <c r="DS41" s="923"/>
      <c r="DT41" s="923"/>
      <c r="DU41" s="923"/>
      <c r="DV41" s="923"/>
      <c r="DW41" s="923"/>
      <c r="DX41" s="923"/>
      <c r="DY41" s="923"/>
      <c r="DZ41" s="923"/>
      <c r="EA41" s="923"/>
      <c r="EB41" s="923"/>
      <c r="EC41" s="923"/>
      <c r="ED41" s="923"/>
      <c r="EE41" s="923"/>
      <c r="EF41" s="923"/>
      <c r="EG41" s="923"/>
      <c r="EH41" s="923"/>
      <c r="EI41" s="923"/>
      <c r="EJ41" s="923"/>
      <c r="EK41" s="923"/>
      <c r="EL41" s="923"/>
      <c r="EM41" s="923"/>
      <c r="EN41" s="923"/>
      <c r="EO41" s="923"/>
      <c r="EP41" s="923"/>
      <c r="EQ41" s="923"/>
      <c r="ER41" s="923"/>
      <c r="ES41" s="923"/>
      <c r="ET41" s="923"/>
      <c r="EU41" s="923"/>
      <c r="EV41" s="923"/>
      <c r="EW41" s="923"/>
      <c r="EX41" s="923"/>
      <c r="EY41" s="923"/>
      <c r="EZ41" s="923"/>
      <c r="FA41" s="923"/>
      <c r="FB41" s="923"/>
      <c r="FC41" s="923"/>
      <c r="FD41" s="923"/>
      <c r="FE41" s="923"/>
      <c r="FF41" s="923"/>
      <c r="FG41" s="923"/>
      <c r="FH41" s="923"/>
      <c r="FI41" s="923"/>
      <c r="FJ41" s="923"/>
      <c r="FK41" s="923"/>
      <c r="FL41" s="923"/>
      <c r="FM41" s="923"/>
      <c r="FN41" s="923"/>
      <c r="FO41" s="923"/>
      <c r="FP41" s="923"/>
      <c r="FQ41" s="923"/>
      <c r="FR41" s="923"/>
      <c r="FS41" s="923"/>
      <c r="FT41" s="923"/>
      <c r="FU41" s="923"/>
      <c r="FV41" s="923"/>
      <c r="FW41" s="923"/>
      <c r="FX41" s="923"/>
      <c r="FY41" s="923"/>
      <c r="FZ41" s="923"/>
      <c r="GA41" s="923"/>
      <c r="GB41" s="923"/>
      <c r="GC41" s="923"/>
      <c r="GD41" s="923"/>
      <c r="GE41" s="923"/>
      <c r="GF41" s="923"/>
      <c r="GG41" s="923"/>
      <c r="GH41" s="923"/>
      <c r="GI41" s="923"/>
      <c r="GJ41" s="923"/>
      <c r="GK41" s="923"/>
      <c r="GL41" s="923"/>
      <c r="GM41" s="923"/>
      <c r="GN41" s="923"/>
      <c r="GO41" s="923"/>
      <c r="GP41" s="923"/>
      <c r="GQ41" s="923"/>
      <c r="GR41" s="923"/>
      <c r="GS41" s="923"/>
      <c r="GT41" s="923"/>
      <c r="GU41" s="923"/>
      <c r="GV41" s="923"/>
      <c r="GW41" s="923"/>
      <c r="GX41" s="923"/>
      <c r="GY41" s="923"/>
      <c r="GZ41" s="923"/>
      <c r="HA41" s="923"/>
      <c r="HB41" s="923"/>
      <c r="HC41" s="923"/>
      <c r="HD41" s="923"/>
      <c r="HE41" s="923"/>
      <c r="HF41" s="923"/>
      <c r="HG41" s="923"/>
      <c r="HH41" s="923"/>
      <c r="HI41" s="923"/>
      <c r="HJ41" s="923"/>
      <c r="HK41" s="923"/>
      <c r="HL41" s="923"/>
      <c r="HM41" s="923"/>
      <c r="HN41" s="923"/>
      <c r="HO41" s="923"/>
      <c r="HP41" s="923"/>
      <c r="HQ41" s="923"/>
      <c r="HR41" s="923"/>
      <c r="HS41" s="923"/>
      <c r="HT41" s="923"/>
      <c r="HU41" s="923"/>
      <c r="HV41" s="923"/>
      <c r="HW41" s="923"/>
      <c r="HX41" s="923"/>
      <c r="HY41" s="923"/>
      <c r="HZ41" s="923"/>
      <c r="IA41" s="923"/>
      <c r="IB41" s="923"/>
      <c r="IC41" s="923"/>
      <c r="ID41" s="923"/>
      <c r="IE41" s="923"/>
      <c r="IF41" s="923"/>
      <c r="IG41" s="923"/>
      <c r="IH41" s="923"/>
      <c r="II41" s="923"/>
      <c r="IJ41" s="923"/>
      <c r="IK41" s="923"/>
      <c r="IL41" s="923"/>
      <c r="IM41" s="923"/>
      <c r="IN41" s="923"/>
      <c r="IO41" s="923"/>
      <c r="IP41" s="923"/>
      <c r="IQ41" s="923"/>
      <c r="IR41" s="923"/>
      <c r="IS41" s="923"/>
      <c r="IT41" s="923"/>
      <c r="IU41" s="923"/>
      <c r="IV41" s="923"/>
    </row>
    <row r="42" spans="1:256" s="923" customFormat="1" ht="15" customHeight="1">
      <c r="A42" s="860" t="s">
        <v>1318</v>
      </c>
      <c r="B42" s="945"/>
      <c r="C42" s="945"/>
      <c r="D42" s="945"/>
      <c r="E42" s="945"/>
      <c r="F42" s="2821"/>
      <c r="G42" s="2822"/>
      <c r="H42" s="2822"/>
      <c r="I42" s="2822"/>
      <c r="J42" s="2822"/>
      <c r="K42" s="2822"/>
      <c r="L42" s="2822"/>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931"/>
      <c r="AJ42" s="931"/>
      <c r="AK42" s="931"/>
      <c r="AL42" s="931"/>
      <c r="AM42" s="931"/>
      <c r="AN42" s="931"/>
      <c r="AO42" s="931"/>
      <c r="AP42" s="931"/>
      <c r="AQ42" s="931"/>
      <c r="AR42" s="931"/>
      <c r="AS42" s="931"/>
      <c r="AT42" s="931"/>
      <c r="AU42" s="931"/>
      <c r="AV42" s="931"/>
      <c r="AW42" s="931"/>
      <c r="AX42" s="931"/>
      <c r="AY42" s="931"/>
      <c r="AZ42" s="931"/>
      <c r="BA42" s="931"/>
      <c r="BB42" s="931"/>
      <c r="BC42" s="931"/>
      <c r="BD42" s="931"/>
      <c r="BE42" s="931"/>
      <c r="BF42" s="931"/>
      <c r="BG42" s="931"/>
      <c r="BH42" s="931"/>
      <c r="BI42" s="931"/>
      <c r="BJ42" s="931"/>
      <c r="BK42" s="931"/>
      <c r="BL42" s="931"/>
      <c r="BM42" s="931"/>
      <c r="BN42" s="931"/>
      <c r="BO42" s="931"/>
      <c r="BP42" s="931"/>
      <c r="BQ42" s="931"/>
      <c r="BR42" s="931"/>
      <c r="BS42" s="931"/>
      <c r="BT42" s="931"/>
      <c r="BU42" s="931"/>
      <c r="BV42" s="931"/>
      <c r="BW42" s="931"/>
      <c r="BX42" s="931"/>
      <c r="BY42" s="931"/>
      <c r="BZ42" s="931"/>
      <c r="CA42" s="931"/>
      <c r="CB42" s="931"/>
      <c r="CC42" s="931"/>
      <c r="CD42" s="931"/>
      <c r="CE42" s="931"/>
      <c r="CF42" s="931"/>
      <c r="CG42" s="931"/>
      <c r="CH42" s="931"/>
      <c r="CI42" s="931"/>
      <c r="CJ42" s="931"/>
      <c r="CK42" s="931"/>
      <c r="CL42" s="931"/>
      <c r="CM42" s="931"/>
      <c r="CN42" s="931"/>
      <c r="CO42" s="931"/>
      <c r="CP42" s="931"/>
      <c r="CQ42" s="931"/>
      <c r="CR42" s="931"/>
      <c r="CS42" s="931"/>
      <c r="CT42" s="931"/>
      <c r="CU42" s="931"/>
      <c r="CV42" s="931"/>
      <c r="CW42" s="931"/>
      <c r="CX42" s="931"/>
      <c r="CY42" s="931"/>
      <c r="CZ42" s="931"/>
      <c r="DA42" s="931"/>
      <c r="DB42" s="931"/>
      <c r="DC42" s="931"/>
      <c r="DD42" s="931"/>
      <c r="DE42" s="931"/>
      <c r="DF42" s="931"/>
      <c r="DG42" s="931"/>
      <c r="DH42" s="931"/>
      <c r="DI42" s="931"/>
      <c r="DJ42" s="931"/>
      <c r="DK42" s="931"/>
      <c r="DL42" s="931"/>
      <c r="DM42" s="931"/>
      <c r="DN42" s="931"/>
      <c r="DO42" s="931"/>
      <c r="DP42" s="931"/>
      <c r="DQ42" s="931"/>
      <c r="DR42" s="931"/>
      <c r="DS42" s="931"/>
      <c r="DT42" s="931"/>
      <c r="DU42" s="931"/>
      <c r="DV42" s="931"/>
      <c r="DW42" s="931"/>
      <c r="DX42" s="931"/>
      <c r="DY42" s="931"/>
      <c r="DZ42" s="931"/>
      <c r="EA42" s="931"/>
      <c r="EB42" s="931"/>
      <c r="EC42" s="931"/>
      <c r="ED42" s="931"/>
      <c r="EE42" s="931"/>
      <c r="EF42" s="931"/>
      <c r="EG42" s="931"/>
      <c r="EH42" s="931"/>
      <c r="EI42" s="931"/>
      <c r="EJ42" s="931"/>
      <c r="EK42" s="931"/>
      <c r="EL42" s="931"/>
      <c r="EM42" s="931"/>
      <c r="EN42" s="931"/>
      <c r="EO42" s="931"/>
      <c r="EP42" s="931"/>
      <c r="EQ42" s="931"/>
      <c r="ER42" s="931"/>
      <c r="ES42" s="931"/>
      <c r="ET42" s="931"/>
      <c r="EU42" s="931"/>
      <c r="EV42" s="931"/>
      <c r="EW42" s="931"/>
      <c r="EX42" s="931"/>
      <c r="EY42" s="931"/>
      <c r="EZ42" s="931"/>
      <c r="FA42" s="931"/>
      <c r="FB42" s="931"/>
      <c r="FC42" s="931"/>
      <c r="FD42" s="931"/>
      <c r="FE42" s="931"/>
      <c r="FF42" s="931"/>
      <c r="FG42" s="931"/>
      <c r="FH42" s="931"/>
      <c r="FI42" s="931"/>
      <c r="FJ42" s="931"/>
      <c r="FK42" s="931"/>
      <c r="FL42" s="931"/>
      <c r="FM42" s="931"/>
      <c r="FN42" s="931"/>
      <c r="FO42" s="931"/>
      <c r="FP42" s="931"/>
      <c r="FQ42" s="931"/>
      <c r="FR42" s="931"/>
      <c r="FS42" s="931"/>
      <c r="FT42" s="931"/>
      <c r="FU42" s="931"/>
      <c r="FV42" s="931"/>
      <c r="FW42" s="931"/>
      <c r="FX42" s="931"/>
      <c r="FY42" s="931"/>
      <c r="FZ42" s="931"/>
      <c r="GA42" s="931"/>
      <c r="GB42" s="931"/>
      <c r="GC42" s="931"/>
      <c r="GD42" s="931"/>
      <c r="GE42" s="931"/>
      <c r="GF42" s="931"/>
      <c r="GG42" s="931"/>
      <c r="GH42" s="931"/>
      <c r="GI42" s="931"/>
      <c r="GJ42" s="931"/>
      <c r="GK42" s="931"/>
      <c r="GL42" s="931"/>
      <c r="GM42" s="931"/>
      <c r="GN42" s="931"/>
      <c r="GO42" s="931"/>
      <c r="GP42" s="931"/>
      <c r="GQ42" s="931"/>
      <c r="GR42" s="931"/>
      <c r="GS42" s="931"/>
      <c r="GT42" s="931"/>
      <c r="GU42" s="931"/>
      <c r="GV42" s="931"/>
      <c r="GW42" s="931"/>
      <c r="GX42" s="931"/>
      <c r="GY42" s="931"/>
      <c r="GZ42" s="931"/>
      <c r="HA42" s="931"/>
      <c r="HB42" s="931"/>
      <c r="HC42" s="931"/>
      <c r="HD42" s="931"/>
      <c r="HE42" s="931"/>
      <c r="HF42" s="931"/>
      <c r="HG42" s="931"/>
      <c r="HH42" s="931"/>
      <c r="HI42" s="931"/>
      <c r="HJ42" s="931"/>
      <c r="HK42" s="931"/>
      <c r="HL42" s="931"/>
      <c r="HM42" s="931"/>
      <c r="HN42" s="931"/>
      <c r="HO42" s="931"/>
      <c r="HP42" s="931"/>
      <c r="HQ42" s="931"/>
      <c r="HR42" s="931"/>
      <c r="HS42" s="931"/>
      <c r="HT42" s="931"/>
      <c r="HU42" s="931"/>
      <c r="HV42" s="931"/>
      <c r="HW42" s="931"/>
      <c r="HX42" s="931"/>
      <c r="HY42" s="931"/>
      <c r="HZ42" s="931"/>
      <c r="IA42" s="931"/>
      <c r="IB42" s="931"/>
      <c r="IC42" s="931"/>
      <c r="ID42" s="931"/>
      <c r="IE42" s="931"/>
      <c r="IF42" s="931"/>
      <c r="IG42" s="931"/>
      <c r="IH42" s="931"/>
      <c r="II42" s="931"/>
      <c r="IJ42" s="931"/>
      <c r="IK42" s="931"/>
      <c r="IL42" s="931"/>
      <c r="IM42" s="931"/>
      <c r="IN42" s="931"/>
      <c r="IO42" s="931"/>
      <c r="IP42" s="931"/>
      <c r="IQ42" s="931"/>
      <c r="IR42" s="931"/>
      <c r="IS42" s="931"/>
      <c r="IT42" s="931"/>
      <c r="IU42" s="931"/>
      <c r="IV42" s="931"/>
    </row>
    <row r="43" spans="1:256" s="923" customFormat="1" ht="20.100000000000001" customHeight="1">
      <c r="A43" s="946"/>
      <c r="B43" s="921"/>
      <c r="C43" s="921"/>
      <c r="D43" s="921"/>
      <c r="E43" s="921"/>
      <c r="F43" s="2823"/>
      <c r="G43" s="2824"/>
      <c r="H43" s="2824"/>
      <c r="I43" s="2824"/>
      <c r="J43" s="2824"/>
      <c r="K43" s="2824"/>
      <c r="L43" s="2824"/>
      <c r="M43" s="2824"/>
      <c r="N43" s="2824"/>
      <c r="O43" s="2824"/>
      <c r="P43" s="2824"/>
      <c r="Q43" s="2824"/>
      <c r="R43" s="2824"/>
      <c r="S43" s="2824"/>
      <c r="T43" s="2824"/>
      <c r="U43" s="2824"/>
      <c r="V43" s="2824"/>
      <c r="W43" s="2824"/>
      <c r="X43" s="2824"/>
      <c r="Y43" s="2824"/>
      <c r="Z43" s="2824"/>
      <c r="AA43" s="2824"/>
      <c r="AB43" s="2824"/>
      <c r="AC43" s="2824"/>
      <c r="AD43" s="2824"/>
      <c r="AE43" s="2824"/>
      <c r="AF43" s="2824"/>
      <c r="AG43" s="2824"/>
      <c r="AH43" s="2824"/>
      <c r="AI43" s="934"/>
      <c r="AJ43" s="934"/>
      <c r="AK43" s="934"/>
      <c r="AL43" s="934"/>
      <c r="AM43" s="934"/>
      <c r="AN43" s="934"/>
      <c r="AO43" s="934"/>
      <c r="AP43" s="934"/>
      <c r="AQ43" s="934"/>
      <c r="AR43" s="934"/>
      <c r="AS43" s="934"/>
      <c r="AT43" s="934"/>
      <c r="AU43" s="934"/>
      <c r="AV43" s="934"/>
      <c r="AW43" s="934"/>
      <c r="AX43" s="934"/>
      <c r="AY43" s="934"/>
      <c r="AZ43" s="934"/>
      <c r="BA43" s="934"/>
      <c r="BB43" s="934"/>
      <c r="BC43" s="934"/>
      <c r="BD43" s="934"/>
      <c r="BE43" s="934"/>
      <c r="BF43" s="934"/>
      <c r="BG43" s="934"/>
      <c r="BH43" s="934"/>
      <c r="BI43" s="934"/>
      <c r="BJ43" s="934"/>
      <c r="BK43" s="934"/>
      <c r="BL43" s="934"/>
      <c r="BM43" s="934"/>
      <c r="BN43" s="934"/>
      <c r="BO43" s="934"/>
      <c r="BP43" s="934"/>
      <c r="BQ43" s="934"/>
      <c r="BR43" s="934"/>
      <c r="BS43" s="934"/>
      <c r="BT43" s="934"/>
      <c r="BU43" s="934"/>
      <c r="BV43" s="934"/>
      <c r="BW43" s="934"/>
      <c r="BX43" s="934"/>
      <c r="BY43" s="934"/>
      <c r="BZ43" s="934"/>
      <c r="CA43" s="934"/>
      <c r="CB43" s="934"/>
      <c r="CC43" s="934"/>
      <c r="CD43" s="934"/>
      <c r="CE43" s="934"/>
      <c r="CF43" s="934"/>
      <c r="CG43" s="934"/>
      <c r="CH43" s="934"/>
      <c r="CI43" s="934"/>
      <c r="CJ43" s="934"/>
      <c r="CK43" s="934"/>
      <c r="CL43" s="934"/>
      <c r="CM43" s="934"/>
      <c r="CN43" s="934"/>
      <c r="CO43" s="934"/>
      <c r="CP43" s="934"/>
      <c r="CQ43" s="934"/>
      <c r="CR43" s="934"/>
      <c r="CS43" s="934"/>
      <c r="CT43" s="934"/>
      <c r="CU43" s="934"/>
      <c r="CV43" s="934"/>
      <c r="CW43" s="934"/>
      <c r="CX43" s="934"/>
      <c r="CY43" s="934"/>
      <c r="CZ43" s="934"/>
      <c r="DA43" s="934"/>
      <c r="DB43" s="934"/>
      <c r="DC43" s="934"/>
      <c r="DD43" s="934"/>
      <c r="DE43" s="934"/>
      <c r="DF43" s="934"/>
      <c r="DG43" s="934"/>
      <c r="DH43" s="934"/>
      <c r="DI43" s="934"/>
      <c r="DJ43" s="934"/>
      <c r="DK43" s="934"/>
      <c r="DL43" s="934"/>
      <c r="DM43" s="934"/>
      <c r="DN43" s="934"/>
      <c r="DO43" s="934"/>
      <c r="DP43" s="934"/>
      <c r="DQ43" s="934"/>
      <c r="DR43" s="934"/>
      <c r="DS43" s="934"/>
      <c r="DT43" s="934"/>
      <c r="DU43" s="934"/>
      <c r="DV43" s="934"/>
      <c r="DW43" s="934"/>
      <c r="DX43" s="934"/>
      <c r="DY43" s="934"/>
      <c r="DZ43" s="934"/>
      <c r="EA43" s="934"/>
      <c r="EB43" s="934"/>
      <c r="EC43" s="934"/>
      <c r="ED43" s="934"/>
      <c r="EE43" s="934"/>
      <c r="EF43" s="934"/>
      <c r="EG43" s="934"/>
      <c r="EH43" s="934"/>
      <c r="EI43" s="934"/>
      <c r="EJ43" s="934"/>
      <c r="EK43" s="934"/>
      <c r="EL43" s="934"/>
      <c r="EM43" s="934"/>
      <c r="EN43" s="934"/>
      <c r="EO43" s="934"/>
      <c r="EP43" s="934"/>
      <c r="EQ43" s="934"/>
      <c r="ER43" s="934"/>
      <c r="ES43" s="934"/>
      <c r="ET43" s="934"/>
      <c r="EU43" s="934"/>
      <c r="EV43" s="934"/>
      <c r="EW43" s="934"/>
      <c r="EX43" s="934"/>
      <c r="EY43" s="934"/>
      <c r="EZ43" s="934"/>
      <c r="FA43" s="934"/>
      <c r="FB43" s="934"/>
      <c r="FC43" s="934"/>
      <c r="FD43" s="934"/>
      <c r="FE43" s="934"/>
      <c r="FF43" s="934"/>
      <c r="FG43" s="934"/>
      <c r="FH43" s="934"/>
      <c r="FI43" s="934"/>
      <c r="FJ43" s="934"/>
      <c r="FK43" s="934"/>
      <c r="FL43" s="934"/>
      <c r="FM43" s="934"/>
      <c r="FN43" s="934"/>
      <c r="FO43" s="934"/>
      <c r="FP43" s="934"/>
      <c r="FQ43" s="934"/>
      <c r="FR43" s="934"/>
      <c r="FS43" s="934"/>
      <c r="FT43" s="934"/>
      <c r="FU43" s="934"/>
      <c r="FV43" s="934"/>
      <c r="FW43" s="934"/>
      <c r="FX43" s="934"/>
      <c r="FY43" s="934"/>
      <c r="FZ43" s="934"/>
      <c r="GA43" s="934"/>
      <c r="GB43" s="934"/>
      <c r="GC43" s="934"/>
      <c r="GD43" s="934"/>
      <c r="GE43" s="934"/>
      <c r="GF43" s="934"/>
      <c r="GG43" s="934"/>
      <c r="GH43" s="934"/>
      <c r="GI43" s="934"/>
      <c r="GJ43" s="934"/>
      <c r="GK43" s="934"/>
      <c r="GL43" s="934"/>
      <c r="GM43" s="934"/>
      <c r="GN43" s="934"/>
      <c r="GO43" s="934"/>
      <c r="GP43" s="934"/>
      <c r="GQ43" s="934"/>
      <c r="GR43" s="934"/>
      <c r="GS43" s="934"/>
      <c r="GT43" s="934"/>
      <c r="GU43" s="934"/>
      <c r="GV43" s="934"/>
      <c r="GW43" s="934"/>
      <c r="GX43" s="934"/>
      <c r="GY43" s="934"/>
      <c r="GZ43" s="934"/>
      <c r="HA43" s="934"/>
      <c r="HB43" s="934"/>
      <c r="HC43" s="934"/>
      <c r="HD43" s="934"/>
      <c r="HE43" s="934"/>
      <c r="HF43" s="934"/>
      <c r="HG43" s="934"/>
      <c r="HH43" s="934"/>
      <c r="HI43" s="934"/>
      <c r="HJ43" s="934"/>
      <c r="HK43" s="934"/>
      <c r="HL43" s="934"/>
      <c r="HM43" s="934"/>
      <c r="HN43" s="934"/>
      <c r="HO43" s="934"/>
      <c r="HP43" s="934"/>
      <c r="HQ43" s="934"/>
      <c r="HR43" s="934"/>
      <c r="HS43" s="934"/>
      <c r="HT43" s="934"/>
      <c r="HU43" s="934"/>
      <c r="HV43" s="934"/>
      <c r="HW43" s="934"/>
      <c r="HX43" s="934"/>
      <c r="HY43" s="934"/>
      <c r="HZ43" s="934"/>
      <c r="IA43" s="934"/>
      <c r="IB43" s="934"/>
      <c r="IC43" s="934"/>
      <c r="ID43" s="934"/>
      <c r="IE43" s="934"/>
      <c r="IF43" s="934"/>
      <c r="IG43" s="934"/>
      <c r="IH43" s="934"/>
      <c r="II43" s="934"/>
      <c r="IJ43" s="934"/>
      <c r="IK43" s="934"/>
      <c r="IL43" s="934"/>
      <c r="IM43" s="934"/>
      <c r="IN43" s="934"/>
      <c r="IO43" s="934"/>
      <c r="IP43" s="934"/>
      <c r="IQ43" s="934"/>
      <c r="IR43" s="934"/>
      <c r="IS43" s="934"/>
      <c r="IT43" s="934"/>
      <c r="IU43" s="934"/>
      <c r="IV43" s="934"/>
    </row>
    <row r="44" spans="1:256" s="931" customFormat="1" ht="15" customHeight="1">
      <c r="A44" s="921"/>
      <c r="B44" s="921"/>
      <c r="C44" s="921"/>
      <c r="D44" s="921"/>
      <c r="E44" s="921"/>
      <c r="F44" s="2823"/>
      <c r="G44" s="2824"/>
      <c r="H44" s="2824"/>
      <c r="I44" s="2824"/>
      <c r="J44" s="2824"/>
      <c r="K44" s="2824"/>
      <c r="L44" s="2824"/>
      <c r="M44" s="2824"/>
      <c r="N44" s="2824"/>
      <c r="O44" s="2824"/>
      <c r="P44" s="2824"/>
      <c r="Q44" s="2824"/>
      <c r="R44" s="2824"/>
      <c r="S44" s="2824"/>
      <c r="T44" s="2824"/>
      <c r="U44" s="2824"/>
      <c r="V44" s="2824"/>
      <c r="W44" s="2824"/>
      <c r="X44" s="2824"/>
      <c r="Y44" s="2824"/>
      <c r="Z44" s="2824"/>
      <c r="AA44" s="2824"/>
      <c r="AB44" s="2824"/>
      <c r="AC44" s="2824"/>
      <c r="AD44" s="2824"/>
      <c r="AE44" s="2824"/>
      <c r="AF44" s="2824"/>
      <c r="AG44" s="2824"/>
      <c r="AH44" s="2824"/>
      <c r="AI44" s="934"/>
      <c r="AJ44" s="934"/>
      <c r="AK44" s="934"/>
      <c r="AL44" s="934"/>
      <c r="AM44" s="934"/>
      <c r="AN44" s="934"/>
      <c r="AO44" s="934"/>
      <c r="AP44" s="934"/>
      <c r="AQ44" s="934"/>
      <c r="AR44" s="934"/>
      <c r="AS44" s="934"/>
      <c r="AT44" s="934"/>
      <c r="AU44" s="934"/>
      <c r="AV44" s="934"/>
      <c r="AW44" s="934"/>
      <c r="AX44" s="934"/>
      <c r="AY44" s="934"/>
      <c r="AZ44" s="934"/>
      <c r="BA44" s="934"/>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34"/>
      <c r="CP44" s="934"/>
      <c r="CQ44" s="934"/>
      <c r="CR44" s="934"/>
      <c r="CS44" s="934"/>
      <c r="CT44" s="934"/>
      <c r="CU44" s="934"/>
      <c r="CV44" s="934"/>
      <c r="CW44" s="934"/>
      <c r="CX44" s="934"/>
      <c r="CY44" s="934"/>
      <c r="CZ44" s="934"/>
      <c r="DA44" s="934"/>
      <c r="DB44" s="934"/>
      <c r="DC44" s="934"/>
      <c r="DD44" s="934"/>
      <c r="DE44" s="934"/>
      <c r="DF44" s="934"/>
      <c r="DG44" s="934"/>
      <c r="DH44" s="934"/>
      <c r="DI44" s="934"/>
      <c r="DJ44" s="934"/>
      <c r="DK44" s="934"/>
      <c r="DL44" s="934"/>
      <c r="DM44" s="934"/>
      <c r="DN44" s="934"/>
      <c r="DO44" s="934"/>
      <c r="DP44" s="934"/>
      <c r="DQ44" s="934"/>
      <c r="DR44" s="934"/>
      <c r="DS44" s="934"/>
      <c r="DT44" s="934"/>
      <c r="DU44" s="934"/>
      <c r="DV44" s="934"/>
      <c r="DW44" s="934"/>
      <c r="DX44" s="934"/>
      <c r="DY44" s="934"/>
      <c r="DZ44" s="934"/>
      <c r="EA44" s="934"/>
      <c r="EB44" s="934"/>
      <c r="EC44" s="934"/>
      <c r="ED44" s="934"/>
      <c r="EE44" s="934"/>
      <c r="EF44" s="934"/>
      <c r="EG44" s="934"/>
      <c r="EH44" s="934"/>
      <c r="EI44" s="934"/>
      <c r="EJ44" s="934"/>
      <c r="EK44" s="934"/>
      <c r="EL44" s="934"/>
      <c r="EM44" s="934"/>
      <c r="EN44" s="934"/>
      <c r="EO44" s="934"/>
      <c r="EP44" s="934"/>
      <c r="EQ44" s="934"/>
      <c r="ER44" s="934"/>
      <c r="ES44" s="934"/>
      <c r="ET44" s="934"/>
      <c r="EU44" s="934"/>
      <c r="EV44" s="934"/>
      <c r="EW44" s="934"/>
      <c r="EX44" s="934"/>
      <c r="EY44" s="934"/>
      <c r="EZ44" s="934"/>
      <c r="FA44" s="934"/>
      <c r="FB44" s="934"/>
      <c r="FC44" s="934"/>
      <c r="FD44" s="934"/>
      <c r="FE44" s="934"/>
      <c r="FF44" s="934"/>
      <c r="FG44" s="934"/>
      <c r="FH44" s="934"/>
      <c r="FI44" s="934"/>
      <c r="FJ44" s="934"/>
      <c r="FK44" s="934"/>
      <c r="FL44" s="934"/>
      <c r="FM44" s="934"/>
      <c r="FN44" s="934"/>
      <c r="FO44" s="934"/>
      <c r="FP44" s="934"/>
      <c r="FQ44" s="934"/>
      <c r="FR44" s="934"/>
      <c r="FS44" s="934"/>
      <c r="FT44" s="934"/>
      <c r="FU44" s="934"/>
      <c r="FV44" s="934"/>
      <c r="FW44" s="934"/>
      <c r="FX44" s="934"/>
      <c r="FY44" s="934"/>
      <c r="FZ44" s="934"/>
      <c r="GA44" s="934"/>
      <c r="GB44" s="934"/>
      <c r="GC44" s="934"/>
      <c r="GD44" s="934"/>
      <c r="GE44" s="934"/>
      <c r="GF44" s="934"/>
      <c r="GG44" s="934"/>
      <c r="GH44" s="934"/>
      <c r="GI44" s="934"/>
      <c r="GJ44" s="934"/>
      <c r="GK44" s="934"/>
      <c r="GL44" s="934"/>
      <c r="GM44" s="934"/>
      <c r="GN44" s="934"/>
      <c r="GO44" s="934"/>
      <c r="GP44" s="934"/>
      <c r="GQ44" s="934"/>
      <c r="GR44" s="934"/>
      <c r="GS44" s="934"/>
      <c r="GT44" s="934"/>
      <c r="GU44" s="934"/>
      <c r="GV44" s="934"/>
      <c r="GW44" s="934"/>
      <c r="GX44" s="934"/>
      <c r="GY44" s="934"/>
      <c r="GZ44" s="934"/>
      <c r="HA44" s="934"/>
      <c r="HB44" s="934"/>
      <c r="HC44" s="934"/>
      <c r="HD44" s="934"/>
      <c r="HE44" s="934"/>
      <c r="HF44" s="934"/>
      <c r="HG44" s="934"/>
      <c r="HH44" s="934"/>
      <c r="HI44" s="934"/>
      <c r="HJ44" s="934"/>
      <c r="HK44" s="934"/>
      <c r="HL44" s="934"/>
      <c r="HM44" s="934"/>
      <c r="HN44" s="934"/>
      <c r="HO44" s="934"/>
      <c r="HP44" s="934"/>
      <c r="HQ44" s="934"/>
      <c r="HR44" s="934"/>
      <c r="HS44" s="934"/>
      <c r="HT44" s="934"/>
      <c r="HU44" s="934"/>
      <c r="HV44" s="934"/>
      <c r="HW44" s="934"/>
      <c r="HX44" s="934"/>
      <c r="HY44" s="934"/>
      <c r="HZ44" s="934"/>
      <c r="IA44" s="934"/>
      <c r="IB44" s="934"/>
      <c r="IC44" s="934"/>
      <c r="ID44" s="934"/>
      <c r="IE44" s="934"/>
      <c r="IF44" s="934"/>
      <c r="IG44" s="934"/>
      <c r="IH44" s="934"/>
      <c r="II44" s="934"/>
      <c r="IJ44" s="934"/>
      <c r="IK44" s="934"/>
      <c r="IL44" s="934"/>
      <c r="IM44" s="934"/>
      <c r="IN44" s="934"/>
      <c r="IO44" s="934"/>
      <c r="IP44" s="934"/>
      <c r="IQ44" s="934"/>
      <c r="IR44" s="934"/>
      <c r="IS44" s="934"/>
      <c r="IT44" s="934"/>
      <c r="IU44" s="934"/>
      <c r="IV44" s="934"/>
    </row>
    <row r="45" spans="1:256" s="934" customFormat="1" ht="20.100000000000001" customHeight="1">
      <c r="A45" s="921"/>
      <c r="B45" s="921"/>
      <c r="C45" s="921"/>
      <c r="D45" s="921"/>
      <c r="E45" s="921"/>
      <c r="F45" s="2823"/>
      <c r="G45" s="2824"/>
      <c r="H45" s="2824"/>
      <c r="I45" s="2824"/>
      <c r="J45" s="2824"/>
      <c r="K45" s="2824"/>
      <c r="L45" s="2824"/>
      <c r="M45" s="2824"/>
      <c r="N45" s="2824"/>
      <c r="O45" s="2824"/>
      <c r="P45" s="2824"/>
      <c r="Q45" s="2824"/>
      <c r="R45" s="2824"/>
      <c r="S45" s="2824"/>
      <c r="T45" s="2824"/>
      <c r="U45" s="2824"/>
      <c r="V45" s="2824"/>
      <c r="W45" s="2824"/>
      <c r="X45" s="2824"/>
      <c r="Y45" s="2824"/>
      <c r="Z45" s="2824"/>
      <c r="AA45" s="2824"/>
      <c r="AB45" s="2824"/>
      <c r="AC45" s="2824"/>
      <c r="AD45" s="2824"/>
      <c r="AE45" s="2824"/>
      <c r="AF45" s="2824"/>
      <c r="AG45" s="2824"/>
      <c r="AH45" s="2824"/>
    </row>
    <row r="46" spans="1:256" s="934" customFormat="1" ht="20.100000000000001" customHeight="1">
      <c r="A46" s="921"/>
      <c r="B46" s="921"/>
      <c r="C46" s="921"/>
      <c r="D46" s="921"/>
      <c r="E46" s="921"/>
      <c r="F46" s="2824"/>
      <c r="G46" s="2824"/>
      <c r="H46" s="2824"/>
      <c r="I46" s="2824"/>
      <c r="J46" s="2824"/>
      <c r="K46" s="2824"/>
      <c r="L46" s="2824"/>
      <c r="M46" s="2824"/>
      <c r="N46" s="2824"/>
      <c r="O46" s="2824"/>
      <c r="P46" s="2824"/>
      <c r="Q46" s="2824"/>
      <c r="R46" s="2824"/>
      <c r="S46" s="2824"/>
      <c r="T46" s="2824"/>
      <c r="U46" s="2824"/>
      <c r="V46" s="2824"/>
      <c r="W46" s="2824"/>
      <c r="X46" s="2824"/>
      <c r="Y46" s="2824"/>
      <c r="Z46" s="2824"/>
      <c r="AA46" s="2824"/>
      <c r="AB46" s="2824"/>
      <c r="AC46" s="2824"/>
      <c r="AD46" s="2824"/>
      <c r="AE46" s="2824"/>
      <c r="AF46" s="2824"/>
      <c r="AG46" s="2824"/>
      <c r="AH46" s="2824"/>
    </row>
    <row r="47" spans="1:256" s="934" customFormat="1" ht="20.100000000000001" customHeight="1">
      <c r="A47" s="921"/>
      <c r="B47" s="921"/>
      <c r="C47" s="921"/>
      <c r="D47" s="921"/>
      <c r="E47" s="921"/>
      <c r="F47" s="2824"/>
      <c r="G47" s="2824"/>
      <c r="H47" s="2824"/>
      <c r="I47" s="2824"/>
      <c r="J47" s="2824"/>
      <c r="K47" s="2824"/>
      <c r="L47" s="2824"/>
      <c r="M47" s="2824"/>
      <c r="N47" s="2824"/>
      <c r="O47" s="2824"/>
      <c r="P47" s="2824"/>
      <c r="Q47" s="2824"/>
      <c r="R47" s="2824"/>
      <c r="S47" s="2824"/>
      <c r="T47" s="2824"/>
      <c r="U47" s="2824"/>
      <c r="V47" s="2824"/>
      <c r="W47" s="2824"/>
      <c r="X47" s="2824"/>
      <c r="Y47" s="2824"/>
      <c r="Z47" s="2824"/>
      <c r="AA47" s="2824"/>
      <c r="AB47" s="2824"/>
      <c r="AC47" s="2824"/>
      <c r="AD47" s="2824"/>
      <c r="AE47" s="2824"/>
      <c r="AF47" s="2824"/>
      <c r="AG47" s="2824"/>
      <c r="AH47" s="2824"/>
    </row>
    <row r="48" spans="1:256" s="934" customFormat="1" ht="20.100000000000001" customHeight="1">
      <c r="A48" s="921"/>
      <c r="B48" s="921"/>
      <c r="C48" s="921"/>
      <c r="D48" s="921"/>
      <c r="E48" s="921"/>
      <c r="F48" s="2824"/>
      <c r="G48" s="2824"/>
      <c r="H48" s="2824"/>
      <c r="I48" s="2824"/>
      <c r="J48" s="2824"/>
      <c r="K48" s="2824"/>
      <c r="L48" s="2824"/>
      <c r="M48" s="2824"/>
      <c r="N48" s="2824"/>
      <c r="O48" s="2824"/>
      <c r="P48" s="2824"/>
      <c r="Q48" s="2824"/>
      <c r="R48" s="2824"/>
      <c r="S48" s="2824"/>
      <c r="T48" s="2824"/>
      <c r="U48" s="2824"/>
      <c r="V48" s="2824"/>
      <c r="W48" s="2824"/>
      <c r="X48" s="2824"/>
      <c r="Y48" s="2824"/>
      <c r="Z48" s="2824"/>
      <c r="AA48" s="2824"/>
      <c r="AB48" s="2824"/>
      <c r="AC48" s="2824"/>
      <c r="AD48" s="2824"/>
      <c r="AE48" s="2824"/>
      <c r="AF48" s="2824"/>
      <c r="AG48" s="2824"/>
      <c r="AH48" s="2824"/>
    </row>
    <row r="49" spans="1:256" s="934" customFormat="1" ht="20.100000000000001" customHeight="1">
      <c r="A49" s="921"/>
      <c r="B49" s="921"/>
      <c r="C49" s="921"/>
      <c r="D49" s="921"/>
      <c r="E49" s="921"/>
      <c r="F49" s="2824"/>
      <c r="G49" s="2824"/>
      <c r="H49" s="2824"/>
      <c r="I49" s="2824"/>
      <c r="J49" s="2824"/>
      <c r="K49" s="2824"/>
      <c r="L49" s="2824"/>
      <c r="M49" s="2824"/>
      <c r="N49" s="2824"/>
      <c r="O49" s="2824"/>
      <c r="P49" s="2824"/>
      <c r="Q49" s="2824"/>
      <c r="R49" s="2824"/>
      <c r="S49" s="2824"/>
      <c r="T49" s="2824"/>
      <c r="U49" s="2824"/>
      <c r="V49" s="2824"/>
      <c r="W49" s="2824"/>
      <c r="X49" s="2824"/>
      <c r="Y49" s="2824"/>
      <c r="Z49" s="2824"/>
      <c r="AA49" s="2824"/>
      <c r="AB49" s="2824"/>
      <c r="AC49" s="2824"/>
      <c r="AD49" s="2824"/>
      <c r="AE49" s="2824"/>
      <c r="AF49" s="2824"/>
      <c r="AG49" s="2824"/>
      <c r="AH49" s="2824"/>
    </row>
    <row r="50" spans="1:256" s="934" customFormat="1" ht="20.100000000000001" customHeight="1">
      <c r="A50" s="921"/>
      <c r="B50" s="921"/>
      <c r="C50" s="921"/>
      <c r="D50" s="921"/>
      <c r="E50" s="921"/>
      <c r="F50" s="2824"/>
      <c r="G50" s="2824"/>
      <c r="H50" s="2824"/>
      <c r="I50" s="2824"/>
      <c r="J50" s="2824"/>
      <c r="K50" s="2824"/>
      <c r="L50" s="2824"/>
      <c r="M50" s="2824"/>
      <c r="N50" s="2824"/>
      <c r="O50" s="2824"/>
      <c r="P50" s="2824"/>
      <c r="Q50" s="2824"/>
      <c r="R50" s="2824"/>
      <c r="S50" s="2824"/>
      <c r="T50" s="2824"/>
      <c r="U50" s="2824"/>
      <c r="V50" s="2824"/>
      <c r="W50" s="2824"/>
      <c r="X50" s="2824"/>
      <c r="Y50" s="2824"/>
      <c r="Z50" s="2824"/>
      <c r="AA50" s="2824"/>
      <c r="AB50" s="2824"/>
      <c r="AC50" s="2824"/>
      <c r="AD50" s="2824"/>
      <c r="AE50" s="2824"/>
      <c r="AF50" s="2824"/>
      <c r="AG50" s="2824"/>
      <c r="AH50" s="2824"/>
    </row>
    <row r="51" spans="1:256" s="934" customFormat="1" ht="20.100000000000001" customHeight="1">
      <c r="A51" s="921"/>
      <c r="B51" s="921"/>
      <c r="C51" s="921"/>
      <c r="D51" s="921"/>
      <c r="E51" s="921"/>
      <c r="F51" s="2824"/>
      <c r="G51" s="2824"/>
      <c r="H51" s="2824"/>
      <c r="I51" s="2824"/>
      <c r="J51" s="2824"/>
      <c r="K51" s="2824"/>
      <c r="L51" s="2824"/>
      <c r="M51" s="2824"/>
      <c r="N51" s="2824"/>
      <c r="O51" s="2824"/>
      <c r="P51" s="2824"/>
      <c r="Q51" s="2824"/>
      <c r="R51" s="2824"/>
      <c r="S51" s="2824"/>
      <c r="T51" s="2824"/>
      <c r="U51" s="2824"/>
      <c r="V51" s="2824"/>
      <c r="W51" s="2824"/>
      <c r="X51" s="2824"/>
      <c r="Y51" s="2824"/>
      <c r="Z51" s="2824"/>
      <c r="AA51" s="2824"/>
      <c r="AB51" s="2824"/>
      <c r="AC51" s="2824"/>
      <c r="AD51" s="2824"/>
      <c r="AE51" s="2824"/>
      <c r="AF51" s="2824"/>
      <c r="AG51" s="2824"/>
      <c r="AH51" s="2824"/>
    </row>
    <row r="52" spans="1:256" s="934" customFormat="1" ht="20.100000000000001" customHeight="1">
      <c r="A52" s="921"/>
      <c r="B52" s="921"/>
      <c r="C52" s="921"/>
      <c r="D52" s="921"/>
      <c r="E52" s="921"/>
      <c r="F52" s="2824"/>
      <c r="G52" s="2824"/>
      <c r="H52" s="2824"/>
      <c r="I52" s="2824"/>
      <c r="J52" s="2824"/>
      <c r="K52" s="2824"/>
      <c r="L52" s="2824"/>
      <c r="M52" s="2824"/>
      <c r="N52" s="2824"/>
      <c r="O52" s="2824"/>
      <c r="P52" s="2824"/>
      <c r="Q52" s="2824"/>
      <c r="R52" s="2824"/>
      <c r="S52" s="2824"/>
      <c r="T52" s="2824"/>
      <c r="U52" s="2824"/>
      <c r="V52" s="2824"/>
      <c r="W52" s="2824"/>
      <c r="X52" s="2824"/>
      <c r="Y52" s="2824"/>
      <c r="Z52" s="2824"/>
      <c r="AA52" s="2824"/>
      <c r="AB52" s="2824"/>
      <c r="AC52" s="2824"/>
      <c r="AD52" s="2824"/>
      <c r="AE52" s="2824"/>
      <c r="AF52" s="2824"/>
      <c r="AG52" s="2824"/>
      <c r="AH52" s="2824"/>
    </row>
    <row r="53" spans="1:256" s="934" customFormat="1" ht="20.100000000000001" customHeight="1">
      <c r="A53" s="921"/>
      <c r="B53" s="921"/>
      <c r="C53" s="921"/>
      <c r="D53" s="921"/>
      <c r="E53" s="921"/>
      <c r="F53" s="2824"/>
      <c r="G53" s="2824"/>
      <c r="H53" s="2824"/>
      <c r="I53" s="2824"/>
      <c r="J53" s="2824"/>
      <c r="K53" s="2824"/>
      <c r="L53" s="2824"/>
      <c r="M53" s="2824"/>
      <c r="N53" s="2824"/>
      <c r="O53" s="2824"/>
      <c r="P53" s="2824"/>
      <c r="Q53" s="2824"/>
      <c r="R53" s="2824"/>
      <c r="S53" s="2824"/>
      <c r="T53" s="2824"/>
      <c r="U53" s="2824"/>
      <c r="V53" s="2824"/>
      <c r="W53" s="2824"/>
      <c r="X53" s="2824"/>
      <c r="Y53" s="2824"/>
      <c r="Z53" s="2824"/>
      <c r="AA53" s="2824"/>
      <c r="AB53" s="2824"/>
      <c r="AC53" s="2824"/>
      <c r="AD53" s="2824"/>
      <c r="AE53" s="2824"/>
      <c r="AF53" s="2824"/>
      <c r="AG53" s="2824"/>
      <c r="AH53" s="2824"/>
    </row>
    <row r="54" spans="1:256" s="934" customFormat="1" ht="20.100000000000001" customHeight="1">
      <c r="A54" s="921"/>
      <c r="B54" s="921"/>
      <c r="C54" s="921"/>
      <c r="D54" s="921"/>
      <c r="E54" s="921"/>
      <c r="F54" s="2824"/>
      <c r="G54" s="2824"/>
      <c r="H54" s="2824"/>
      <c r="I54" s="2824"/>
      <c r="J54" s="2824"/>
      <c r="K54" s="2824"/>
      <c r="L54" s="2824"/>
      <c r="M54" s="2824"/>
      <c r="N54" s="2824"/>
      <c r="O54" s="2824"/>
      <c r="P54" s="2824"/>
      <c r="Q54" s="2824"/>
      <c r="R54" s="2824"/>
      <c r="S54" s="2824"/>
      <c r="T54" s="2824"/>
      <c r="U54" s="2824"/>
      <c r="V54" s="2824"/>
      <c r="W54" s="2824"/>
      <c r="X54" s="2824"/>
      <c r="Y54" s="2824"/>
      <c r="Z54" s="2824"/>
      <c r="AA54" s="2824"/>
      <c r="AB54" s="2824"/>
      <c r="AC54" s="2824"/>
      <c r="AD54" s="2824"/>
      <c r="AE54" s="2824"/>
      <c r="AF54" s="2824"/>
      <c r="AG54" s="2824"/>
      <c r="AH54" s="2824"/>
    </row>
    <row r="55" spans="1:256" s="934" customFormat="1" ht="20.100000000000001" customHeight="1">
      <c r="A55" s="921"/>
      <c r="B55" s="921"/>
      <c r="C55" s="921"/>
      <c r="D55" s="921"/>
      <c r="E55" s="921"/>
      <c r="F55" s="2824"/>
      <c r="G55" s="2824"/>
      <c r="H55" s="2824"/>
      <c r="I55" s="2824"/>
      <c r="J55" s="2824"/>
      <c r="K55" s="2824"/>
      <c r="L55" s="2824"/>
      <c r="M55" s="2824"/>
      <c r="N55" s="2824"/>
      <c r="O55" s="2824"/>
      <c r="P55" s="2824"/>
      <c r="Q55" s="2824"/>
      <c r="R55" s="2824"/>
      <c r="S55" s="2824"/>
      <c r="T55" s="2824"/>
      <c r="U55" s="2824"/>
      <c r="V55" s="2824"/>
      <c r="W55" s="2824"/>
      <c r="X55" s="2824"/>
      <c r="Y55" s="2824"/>
      <c r="Z55" s="2824"/>
      <c r="AA55" s="2824"/>
      <c r="AB55" s="2824"/>
      <c r="AC55" s="2824"/>
      <c r="AD55" s="2824"/>
      <c r="AE55" s="2824"/>
      <c r="AF55" s="2824"/>
      <c r="AG55" s="2824"/>
      <c r="AH55" s="2824"/>
    </row>
    <row r="56" spans="1:256" s="595" customFormat="1" ht="15" customHeight="1">
      <c r="A56" s="921"/>
      <c r="B56" s="921"/>
      <c r="C56" s="947"/>
      <c r="D56" s="921"/>
      <c r="E56" s="921"/>
      <c r="F56" s="2824"/>
      <c r="G56" s="2824"/>
      <c r="H56" s="2824"/>
      <c r="I56" s="2824"/>
      <c r="J56" s="2824"/>
      <c r="K56" s="2824"/>
      <c r="L56" s="2824"/>
      <c r="M56" s="2824"/>
      <c r="N56" s="2824"/>
      <c r="O56" s="2824"/>
      <c r="P56" s="2824"/>
      <c r="Q56" s="2824"/>
      <c r="R56" s="2824"/>
      <c r="S56" s="2824"/>
      <c r="T56" s="2824"/>
      <c r="U56" s="2824"/>
      <c r="V56" s="2824"/>
      <c r="W56" s="2824"/>
      <c r="X56" s="2824"/>
      <c r="Y56" s="2824"/>
      <c r="Z56" s="2824"/>
      <c r="AA56" s="2824"/>
      <c r="AB56" s="2824"/>
      <c r="AC56" s="2824"/>
      <c r="AD56" s="2824"/>
      <c r="AE56" s="2824"/>
      <c r="AF56" s="2824"/>
      <c r="AG56" s="2824"/>
      <c r="AH56" s="2824"/>
      <c r="AI56" s="934"/>
      <c r="AJ56" s="934"/>
      <c r="AK56" s="934"/>
      <c r="AL56" s="934"/>
      <c r="AM56" s="934"/>
      <c r="AN56" s="934"/>
      <c r="AO56" s="934"/>
      <c r="AP56" s="934"/>
      <c r="AQ56" s="934"/>
      <c r="AR56" s="934"/>
      <c r="AS56" s="934"/>
      <c r="AT56" s="934"/>
      <c r="AU56" s="934"/>
      <c r="AV56" s="934"/>
      <c r="AW56" s="934"/>
      <c r="AX56" s="934"/>
      <c r="AY56" s="934"/>
      <c r="AZ56" s="934"/>
      <c r="BA56" s="934"/>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34"/>
      <c r="CP56" s="934"/>
      <c r="CQ56" s="934"/>
      <c r="CR56" s="934"/>
      <c r="CS56" s="934"/>
      <c r="CT56" s="934"/>
      <c r="CU56" s="934"/>
      <c r="CV56" s="934"/>
      <c r="CW56" s="934"/>
      <c r="CX56" s="934"/>
      <c r="CY56" s="934"/>
      <c r="CZ56" s="934"/>
      <c r="DA56" s="934"/>
      <c r="DB56" s="934"/>
      <c r="DC56" s="934"/>
      <c r="DD56" s="934"/>
      <c r="DE56" s="934"/>
      <c r="DF56" s="934"/>
      <c r="DG56" s="934"/>
      <c r="DH56" s="934"/>
      <c r="DI56" s="934"/>
      <c r="DJ56" s="934"/>
      <c r="DK56" s="934"/>
      <c r="DL56" s="934"/>
      <c r="DM56" s="934"/>
      <c r="DN56" s="934"/>
      <c r="DO56" s="934"/>
      <c r="DP56" s="934"/>
      <c r="DQ56" s="934"/>
      <c r="DR56" s="934"/>
      <c r="DS56" s="934"/>
      <c r="DT56" s="934"/>
      <c r="DU56" s="934"/>
      <c r="DV56" s="934"/>
      <c r="DW56" s="934"/>
      <c r="DX56" s="934"/>
      <c r="DY56" s="934"/>
      <c r="DZ56" s="934"/>
      <c r="EA56" s="934"/>
      <c r="EB56" s="934"/>
      <c r="EC56" s="934"/>
      <c r="ED56" s="934"/>
      <c r="EE56" s="934"/>
      <c r="EF56" s="934"/>
      <c r="EG56" s="934"/>
      <c r="EH56" s="934"/>
      <c r="EI56" s="934"/>
      <c r="EJ56" s="934"/>
      <c r="EK56" s="934"/>
      <c r="EL56" s="934"/>
      <c r="EM56" s="934"/>
      <c r="EN56" s="934"/>
      <c r="EO56" s="934"/>
      <c r="EP56" s="934"/>
      <c r="EQ56" s="934"/>
      <c r="ER56" s="934"/>
      <c r="ES56" s="934"/>
      <c r="ET56" s="934"/>
      <c r="EU56" s="934"/>
      <c r="EV56" s="934"/>
      <c r="EW56" s="934"/>
      <c r="EX56" s="934"/>
      <c r="EY56" s="934"/>
      <c r="EZ56" s="934"/>
      <c r="FA56" s="934"/>
      <c r="FB56" s="934"/>
      <c r="FC56" s="934"/>
      <c r="FD56" s="934"/>
      <c r="FE56" s="934"/>
      <c r="FF56" s="934"/>
      <c r="FG56" s="934"/>
      <c r="FH56" s="934"/>
      <c r="FI56" s="934"/>
      <c r="FJ56" s="934"/>
      <c r="FK56" s="934"/>
      <c r="FL56" s="934"/>
      <c r="FM56" s="934"/>
      <c r="FN56" s="934"/>
      <c r="FO56" s="934"/>
      <c r="FP56" s="934"/>
      <c r="FQ56" s="934"/>
      <c r="FR56" s="934"/>
      <c r="FS56" s="934"/>
      <c r="FT56" s="934"/>
      <c r="FU56" s="934"/>
      <c r="FV56" s="934"/>
      <c r="FW56" s="934"/>
      <c r="FX56" s="934"/>
      <c r="FY56" s="934"/>
      <c r="FZ56" s="934"/>
      <c r="GA56" s="934"/>
      <c r="GB56" s="934"/>
      <c r="GC56" s="934"/>
      <c r="GD56" s="934"/>
      <c r="GE56" s="934"/>
      <c r="GF56" s="934"/>
      <c r="GG56" s="934"/>
      <c r="GH56" s="934"/>
      <c r="GI56" s="934"/>
      <c r="GJ56" s="934"/>
      <c r="GK56" s="934"/>
      <c r="GL56" s="934"/>
      <c r="GM56" s="934"/>
      <c r="GN56" s="934"/>
      <c r="GO56" s="934"/>
      <c r="GP56" s="934"/>
      <c r="GQ56" s="934"/>
      <c r="GR56" s="934"/>
      <c r="GS56" s="934"/>
      <c r="GT56" s="934"/>
      <c r="GU56" s="934"/>
      <c r="GV56" s="934"/>
      <c r="GW56" s="934"/>
      <c r="GX56" s="934"/>
      <c r="GY56" s="934"/>
      <c r="GZ56" s="934"/>
      <c r="HA56" s="934"/>
      <c r="HB56" s="934"/>
      <c r="HC56" s="934"/>
      <c r="HD56" s="934"/>
      <c r="HE56" s="934"/>
      <c r="HF56" s="934"/>
      <c r="HG56" s="934"/>
      <c r="HH56" s="934"/>
      <c r="HI56" s="934"/>
      <c r="HJ56" s="934"/>
      <c r="HK56" s="934"/>
      <c r="HL56" s="934"/>
      <c r="HM56" s="934"/>
      <c r="HN56" s="934"/>
      <c r="HO56" s="934"/>
      <c r="HP56" s="934"/>
      <c r="HQ56" s="934"/>
      <c r="HR56" s="934"/>
      <c r="HS56" s="934"/>
      <c r="HT56" s="934"/>
      <c r="HU56" s="934"/>
      <c r="HV56" s="934"/>
      <c r="HW56" s="934"/>
      <c r="HX56" s="934"/>
      <c r="HY56" s="934"/>
      <c r="HZ56" s="934"/>
      <c r="IA56" s="934"/>
      <c r="IB56" s="934"/>
      <c r="IC56" s="934"/>
      <c r="ID56" s="934"/>
      <c r="IE56" s="934"/>
      <c r="IF56" s="934"/>
      <c r="IG56" s="934"/>
      <c r="IH56" s="934"/>
      <c r="II56" s="934"/>
      <c r="IJ56" s="934"/>
      <c r="IK56" s="934"/>
      <c r="IL56" s="934"/>
      <c r="IM56" s="934"/>
      <c r="IN56" s="934"/>
      <c r="IO56" s="934"/>
      <c r="IP56" s="934"/>
      <c r="IQ56" s="934"/>
      <c r="IR56" s="934"/>
      <c r="IS56" s="934"/>
      <c r="IT56" s="934"/>
      <c r="IU56" s="934"/>
      <c r="IV56" s="934"/>
    </row>
    <row r="57" spans="1:256" s="931" customFormat="1" ht="15" customHeight="1">
      <c r="A57" s="921"/>
      <c r="B57" s="921"/>
      <c r="C57" s="921"/>
      <c r="D57" s="921"/>
      <c r="E57" s="921"/>
      <c r="F57" s="2826"/>
      <c r="G57" s="2826"/>
      <c r="H57" s="2826"/>
      <c r="I57" s="2826"/>
      <c r="J57" s="2826"/>
      <c r="K57" s="2826"/>
      <c r="L57" s="2826"/>
      <c r="M57" s="2826"/>
      <c r="N57" s="2826"/>
      <c r="O57" s="2826"/>
      <c r="P57" s="2826"/>
      <c r="Q57" s="2826"/>
      <c r="R57" s="2826"/>
      <c r="S57" s="2826"/>
      <c r="T57" s="2826"/>
      <c r="U57" s="2826"/>
      <c r="V57" s="2826"/>
      <c r="W57" s="2826"/>
      <c r="X57" s="2826"/>
      <c r="Y57" s="2826"/>
      <c r="Z57" s="2826"/>
      <c r="AA57" s="2826"/>
      <c r="AB57" s="2826"/>
      <c r="AC57" s="2826"/>
      <c r="AD57" s="2826"/>
      <c r="AE57" s="2826"/>
      <c r="AF57" s="2826"/>
      <c r="AG57" s="2826"/>
      <c r="AH57" s="2826"/>
      <c r="AI57" s="590"/>
      <c r="AJ57" s="590"/>
      <c r="AK57" s="590"/>
      <c r="AL57" s="590"/>
      <c r="AM57" s="590"/>
      <c r="AN57" s="590"/>
      <c r="AO57" s="590"/>
      <c r="AP57" s="590"/>
      <c r="AQ57" s="590"/>
      <c r="AR57" s="590"/>
      <c r="AS57" s="590"/>
      <c r="AT57" s="590"/>
      <c r="AU57" s="590"/>
      <c r="AV57" s="590"/>
      <c r="AW57" s="590"/>
      <c r="AX57" s="590"/>
      <c r="AY57" s="590"/>
      <c r="AZ57" s="590"/>
      <c r="BA57" s="590"/>
      <c r="BB57" s="590"/>
      <c r="BC57" s="590"/>
      <c r="BD57" s="590"/>
      <c r="BE57" s="590"/>
      <c r="BF57" s="590"/>
      <c r="BG57" s="590"/>
      <c r="BH57" s="590"/>
      <c r="BI57" s="590"/>
      <c r="BJ57" s="590"/>
      <c r="BK57" s="590"/>
      <c r="BL57" s="590"/>
      <c r="BM57" s="590"/>
      <c r="BN57" s="590"/>
      <c r="BO57" s="590"/>
      <c r="BP57" s="590"/>
      <c r="BQ57" s="590"/>
      <c r="BR57" s="590"/>
      <c r="BS57" s="590"/>
      <c r="BT57" s="590"/>
      <c r="BU57" s="590"/>
      <c r="BV57" s="590"/>
      <c r="BW57" s="590"/>
      <c r="BX57" s="590"/>
      <c r="BY57" s="590"/>
      <c r="BZ57" s="590"/>
      <c r="CA57" s="590"/>
      <c r="CB57" s="590"/>
      <c r="CC57" s="590"/>
      <c r="CD57" s="590"/>
      <c r="CE57" s="590"/>
      <c r="CF57" s="590"/>
      <c r="CG57" s="590"/>
      <c r="CH57" s="590"/>
      <c r="CI57" s="590"/>
      <c r="CJ57" s="590"/>
      <c r="CK57" s="590"/>
      <c r="CL57" s="590"/>
      <c r="CM57" s="590"/>
      <c r="CN57" s="590"/>
      <c r="CO57" s="590"/>
      <c r="CP57" s="590"/>
      <c r="CQ57" s="590"/>
      <c r="CR57" s="590"/>
      <c r="CS57" s="590"/>
      <c r="CT57" s="590"/>
      <c r="CU57" s="590"/>
      <c r="CV57" s="590"/>
      <c r="CW57" s="590"/>
      <c r="CX57" s="590"/>
      <c r="CY57" s="590"/>
      <c r="CZ57" s="590"/>
      <c r="DA57" s="590"/>
      <c r="DB57" s="590"/>
      <c r="DC57" s="590"/>
      <c r="DD57" s="590"/>
      <c r="DE57" s="590"/>
      <c r="DF57" s="590"/>
      <c r="DG57" s="590"/>
      <c r="DH57" s="590"/>
      <c r="DI57" s="590"/>
      <c r="DJ57" s="590"/>
      <c r="DK57" s="590"/>
      <c r="DL57" s="590"/>
      <c r="DM57" s="590"/>
      <c r="DN57" s="590"/>
      <c r="DO57" s="590"/>
      <c r="DP57" s="590"/>
      <c r="DQ57" s="590"/>
      <c r="DR57" s="590"/>
      <c r="DS57" s="590"/>
      <c r="DT57" s="590"/>
      <c r="DU57" s="590"/>
      <c r="DV57" s="590"/>
      <c r="DW57" s="590"/>
      <c r="DX57" s="590"/>
      <c r="DY57" s="590"/>
      <c r="DZ57" s="590"/>
      <c r="EA57" s="590"/>
      <c r="EB57" s="590"/>
      <c r="EC57" s="590"/>
      <c r="ED57" s="590"/>
      <c r="EE57" s="590"/>
      <c r="EF57" s="590"/>
      <c r="EG57" s="590"/>
      <c r="EH57" s="590"/>
      <c r="EI57" s="590"/>
      <c r="EJ57" s="590"/>
      <c r="EK57" s="590"/>
      <c r="EL57" s="590"/>
      <c r="EM57" s="590"/>
      <c r="EN57" s="590"/>
      <c r="EO57" s="590"/>
      <c r="EP57" s="590"/>
      <c r="EQ57" s="590"/>
      <c r="ER57" s="590"/>
      <c r="ES57" s="590"/>
      <c r="ET57" s="590"/>
      <c r="EU57" s="590"/>
      <c r="EV57" s="590"/>
      <c r="EW57" s="590"/>
      <c r="EX57" s="590"/>
      <c r="EY57" s="590"/>
      <c r="EZ57" s="590"/>
      <c r="FA57" s="590"/>
      <c r="FB57" s="590"/>
      <c r="FC57" s="590"/>
      <c r="FD57" s="590"/>
      <c r="FE57" s="590"/>
      <c r="FF57" s="590"/>
      <c r="FG57" s="590"/>
      <c r="FH57" s="590"/>
      <c r="FI57" s="590"/>
      <c r="FJ57" s="590"/>
      <c r="FK57" s="590"/>
      <c r="FL57" s="590"/>
      <c r="FM57" s="590"/>
      <c r="FN57" s="590"/>
      <c r="FO57" s="590"/>
      <c r="FP57" s="590"/>
      <c r="FQ57" s="590"/>
      <c r="FR57" s="590"/>
      <c r="FS57" s="590"/>
      <c r="FT57" s="590"/>
      <c r="FU57" s="590"/>
      <c r="FV57" s="590"/>
      <c r="FW57" s="590"/>
      <c r="FX57" s="590"/>
      <c r="FY57" s="590"/>
      <c r="FZ57" s="590"/>
      <c r="GA57" s="590"/>
      <c r="GB57" s="590"/>
      <c r="GC57" s="590"/>
      <c r="GD57" s="590"/>
      <c r="GE57" s="590"/>
      <c r="GF57" s="590"/>
      <c r="GG57" s="590"/>
      <c r="GH57" s="590"/>
      <c r="GI57" s="590"/>
      <c r="GJ57" s="590"/>
      <c r="GK57" s="590"/>
      <c r="GL57" s="590"/>
      <c r="GM57" s="590"/>
      <c r="GN57" s="590"/>
      <c r="GO57" s="590"/>
      <c r="GP57" s="590"/>
      <c r="GQ57" s="590"/>
      <c r="GR57" s="590"/>
      <c r="GS57" s="590"/>
      <c r="GT57" s="590"/>
      <c r="GU57" s="590"/>
      <c r="GV57" s="590"/>
      <c r="GW57" s="590"/>
      <c r="GX57" s="590"/>
      <c r="GY57" s="590"/>
      <c r="GZ57" s="590"/>
      <c r="HA57" s="590"/>
      <c r="HB57" s="590"/>
      <c r="HC57" s="590"/>
      <c r="HD57" s="590"/>
      <c r="HE57" s="590"/>
      <c r="HF57" s="590"/>
      <c r="HG57" s="590"/>
      <c r="HH57" s="590"/>
      <c r="HI57" s="590"/>
      <c r="HJ57" s="590"/>
      <c r="HK57" s="590"/>
      <c r="HL57" s="590"/>
      <c r="HM57" s="590"/>
      <c r="HN57" s="590"/>
      <c r="HO57" s="590"/>
      <c r="HP57" s="590"/>
      <c r="HQ57" s="590"/>
      <c r="HR57" s="590"/>
      <c r="HS57" s="590"/>
      <c r="HT57" s="590"/>
      <c r="HU57" s="590"/>
      <c r="HV57" s="590"/>
      <c r="HW57" s="590"/>
      <c r="HX57" s="590"/>
      <c r="HY57" s="590"/>
      <c r="HZ57" s="590"/>
      <c r="IA57" s="590"/>
      <c r="IB57" s="590"/>
      <c r="IC57" s="590"/>
      <c r="ID57" s="590"/>
      <c r="IE57" s="590"/>
      <c r="IF57" s="590"/>
      <c r="IG57" s="590"/>
      <c r="IH57" s="590"/>
      <c r="II57" s="590"/>
      <c r="IJ57" s="590"/>
      <c r="IK57" s="590"/>
      <c r="IL57" s="590"/>
      <c r="IM57" s="590"/>
      <c r="IN57" s="590"/>
      <c r="IO57" s="590"/>
      <c r="IP57" s="590"/>
      <c r="IQ57" s="590"/>
      <c r="IR57" s="590"/>
      <c r="IS57" s="590"/>
      <c r="IT57" s="590"/>
      <c r="IU57" s="590"/>
      <c r="IV57" s="590"/>
    </row>
    <row r="58" spans="1:256" s="931" customFormat="1" ht="15" customHeight="1">
      <c r="A58" s="921"/>
      <c r="B58" s="921"/>
      <c r="C58" s="921"/>
      <c r="D58" s="921"/>
      <c r="E58" s="921"/>
      <c r="F58" s="2821"/>
      <c r="G58" s="2822"/>
      <c r="H58" s="2822"/>
      <c r="I58" s="2822"/>
      <c r="J58" s="2822"/>
      <c r="K58" s="2822"/>
      <c r="L58" s="2822"/>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row>
    <row r="59" spans="1:256" s="931" customFormat="1" ht="15" customHeight="1">
      <c r="A59" s="921"/>
      <c r="B59" s="921"/>
      <c r="C59" s="921"/>
      <c r="D59" s="921"/>
      <c r="E59" s="921"/>
      <c r="F59" s="2821"/>
      <c r="G59" s="2822"/>
      <c r="H59" s="2822"/>
      <c r="I59" s="2822"/>
      <c r="J59" s="2822"/>
      <c r="K59" s="2822"/>
      <c r="L59" s="2822"/>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row>
    <row r="60" spans="1:256" s="923" customFormat="1" ht="20.100000000000001" customHeight="1">
      <c r="A60" s="927" t="s">
        <v>1319</v>
      </c>
      <c r="B60" s="927"/>
      <c r="C60" s="928"/>
      <c r="D60" s="928"/>
      <c r="E60" s="928"/>
      <c r="F60" s="2817"/>
      <c r="G60" s="2817"/>
      <c r="H60" s="2817"/>
      <c r="I60" s="2817"/>
      <c r="J60" s="2817"/>
      <c r="K60" s="2817"/>
      <c r="L60" s="2817"/>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row>
    <row r="61" spans="1:256" s="923" customFormat="1">
      <c r="A61" s="929" t="s">
        <v>911</v>
      </c>
      <c r="B61" s="930"/>
      <c r="C61" s="930"/>
      <c r="D61" s="930"/>
      <c r="E61" s="930"/>
      <c r="F61" s="2818"/>
      <c r="G61" s="2817"/>
      <c r="H61" s="2817"/>
      <c r="I61" s="2817"/>
      <c r="J61" s="2817"/>
      <c r="K61" s="2817"/>
      <c r="L61" s="2817"/>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row>
    <row r="62" spans="1:256" s="923" customFormat="1">
      <c r="A62" s="932" t="s">
        <v>783</v>
      </c>
      <c r="B62" s="933">
        <v>2008</v>
      </c>
      <c r="C62" s="933">
        <v>2009</v>
      </c>
      <c r="D62" s="933">
        <v>2010</v>
      </c>
      <c r="E62" s="933">
        <v>2011</v>
      </c>
      <c r="F62" s="2821"/>
      <c r="G62" s="2822"/>
      <c r="H62" s="2822"/>
      <c r="I62" s="2822"/>
      <c r="J62" s="2822"/>
      <c r="K62" s="2822"/>
      <c r="L62" s="2822"/>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931"/>
      <c r="AJ62" s="931"/>
      <c r="AK62" s="931"/>
      <c r="AL62" s="931"/>
      <c r="AM62" s="931"/>
      <c r="AN62" s="931"/>
      <c r="AO62" s="931"/>
      <c r="AP62" s="931"/>
      <c r="AQ62" s="931"/>
      <c r="AR62" s="931"/>
      <c r="AS62" s="931"/>
      <c r="AT62" s="931"/>
      <c r="AU62" s="931"/>
      <c r="AV62" s="931"/>
      <c r="AW62" s="931"/>
      <c r="AX62" s="931"/>
      <c r="AY62" s="931"/>
      <c r="AZ62" s="931"/>
      <c r="BA62" s="931"/>
      <c r="BB62" s="931"/>
      <c r="BC62" s="931"/>
      <c r="BD62" s="931"/>
      <c r="BE62" s="931"/>
      <c r="BF62" s="931"/>
      <c r="BG62" s="931"/>
      <c r="BH62" s="931"/>
      <c r="BI62" s="931"/>
      <c r="BJ62" s="931"/>
      <c r="BK62" s="931"/>
      <c r="BL62" s="931"/>
      <c r="BM62" s="931"/>
      <c r="BN62" s="931"/>
      <c r="BO62" s="931"/>
      <c r="BP62" s="931"/>
      <c r="BQ62" s="931"/>
      <c r="BR62" s="931"/>
      <c r="BS62" s="931"/>
      <c r="BT62" s="931"/>
      <c r="BU62" s="931"/>
      <c r="BV62" s="931"/>
      <c r="BW62" s="931"/>
      <c r="BX62" s="931"/>
      <c r="BY62" s="931"/>
      <c r="BZ62" s="931"/>
      <c r="CA62" s="931"/>
      <c r="CB62" s="931"/>
      <c r="CC62" s="931"/>
      <c r="CD62" s="931"/>
      <c r="CE62" s="931"/>
      <c r="CF62" s="931"/>
      <c r="CG62" s="931"/>
      <c r="CH62" s="931"/>
      <c r="CI62" s="931"/>
      <c r="CJ62" s="931"/>
      <c r="CK62" s="931"/>
      <c r="CL62" s="931"/>
      <c r="CM62" s="931"/>
      <c r="CN62" s="931"/>
      <c r="CO62" s="931"/>
      <c r="CP62" s="931"/>
      <c r="CQ62" s="931"/>
      <c r="CR62" s="931"/>
      <c r="CS62" s="931"/>
      <c r="CT62" s="931"/>
      <c r="CU62" s="931"/>
      <c r="CV62" s="931"/>
      <c r="CW62" s="931"/>
      <c r="CX62" s="931"/>
      <c r="CY62" s="931"/>
      <c r="CZ62" s="931"/>
      <c r="DA62" s="931"/>
      <c r="DB62" s="931"/>
      <c r="DC62" s="931"/>
      <c r="DD62" s="931"/>
      <c r="DE62" s="931"/>
      <c r="DF62" s="931"/>
      <c r="DG62" s="931"/>
      <c r="DH62" s="931"/>
      <c r="DI62" s="931"/>
      <c r="DJ62" s="931"/>
      <c r="DK62" s="931"/>
      <c r="DL62" s="931"/>
      <c r="DM62" s="931"/>
      <c r="DN62" s="931"/>
      <c r="DO62" s="931"/>
      <c r="DP62" s="931"/>
      <c r="DQ62" s="931"/>
      <c r="DR62" s="931"/>
      <c r="DS62" s="931"/>
      <c r="DT62" s="931"/>
      <c r="DU62" s="931"/>
      <c r="DV62" s="931"/>
      <c r="DW62" s="931"/>
      <c r="DX62" s="931"/>
      <c r="DY62" s="931"/>
      <c r="DZ62" s="931"/>
      <c r="EA62" s="931"/>
      <c r="EB62" s="931"/>
      <c r="EC62" s="931"/>
      <c r="ED62" s="931"/>
      <c r="EE62" s="931"/>
      <c r="EF62" s="931"/>
      <c r="EG62" s="931"/>
      <c r="EH62" s="931"/>
      <c r="EI62" s="931"/>
      <c r="EJ62" s="931"/>
      <c r="EK62" s="931"/>
      <c r="EL62" s="931"/>
      <c r="EM62" s="931"/>
      <c r="EN62" s="931"/>
      <c r="EO62" s="931"/>
      <c r="EP62" s="931"/>
      <c r="EQ62" s="931"/>
      <c r="ER62" s="931"/>
      <c r="ES62" s="931"/>
      <c r="ET62" s="931"/>
      <c r="EU62" s="931"/>
      <c r="EV62" s="931"/>
      <c r="EW62" s="931"/>
      <c r="EX62" s="931"/>
      <c r="EY62" s="931"/>
      <c r="EZ62" s="931"/>
      <c r="FA62" s="931"/>
      <c r="FB62" s="931"/>
      <c r="FC62" s="931"/>
      <c r="FD62" s="931"/>
      <c r="FE62" s="931"/>
      <c r="FF62" s="931"/>
      <c r="FG62" s="931"/>
      <c r="FH62" s="931"/>
      <c r="FI62" s="931"/>
      <c r="FJ62" s="931"/>
      <c r="FK62" s="931"/>
      <c r="FL62" s="931"/>
      <c r="FM62" s="931"/>
      <c r="FN62" s="931"/>
      <c r="FO62" s="931"/>
      <c r="FP62" s="931"/>
      <c r="FQ62" s="931"/>
      <c r="FR62" s="931"/>
      <c r="FS62" s="931"/>
      <c r="FT62" s="931"/>
      <c r="FU62" s="931"/>
      <c r="FV62" s="931"/>
      <c r="FW62" s="931"/>
      <c r="FX62" s="931"/>
      <c r="FY62" s="931"/>
      <c r="FZ62" s="931"/>
      <c r="GA62" s="931"/>
      <c r="GB62" s="931"/>
      <c r="GC62" s="931"/>
      <c r="GD62" s="931"/>
      <c r="GE62" s="931"/>
      <c r="GF62" s="931"/>
      <c r="GG62" s="931"/>
      <c r="GH62" s="931"/>
      <c r="GI62" s="931"/>
      <c r="GJ62" s="931"/>
      <c r="GK62" s="931"/>
      <c r="GL62" s="931"/>
      <c r="GM62" s="931"/>
      <c r="GN62" s="931"/>
      <c r="GO62" s="931"/>
      <c r="GP62" s="931"/>
      <c r="GQ62" s="931"/>
      <c r="GR62" s="931"/>
      <c r="GS62" s="931"/>
      <c r="GT62" s="931"/>
      <c r="GU62" s="931"/>
      <c r="GV62" s="931"/>
      <c r="GW62" s="931"/>
      <c r="GX62" s="931"/>
      <c r="GY62" s="931"/>
      <c r="GZ62" s="931"/>
      <c r="HA62" s="931"/>
      <c r="HB62" s="931"/>
      <c r="HC62" s="931"/>
      <c r="HD62" s="931"/>
      <c r="HE62" s="931"/>
      <c r="HF62" s="931"/>
      <c r="HG62" s="931"/>
      <c r="HH62" s="931"/>
      <c r="HI62" s="931"/>
      <c r="HJ62" s="931"/>
      <c r="HK62" s="931"/>
      <c r="HL62" s="931"/>
      <c r="HM62" s="931"/>
      <c r="HN62" s="931"/>
      <c r="HO62" s="931"/>
      <c r="HP62" s="931"/>
      <c r="HQ62" s="931"/>
      <c r="HR62" s="931"/>
      <c r="HS62" s="931"/>
      <c r="HT62" s="931"/>
      <c r="HU62" s="931"/>
      <c r="HV62" s="931"/>
      <c r="HW62" s="931"/>
      <c r="HX62" s="931"/>
      <c r="HY62" s="931"/>
      <c r="HZ62" s="931"/>
      <c r="IA62" s="931"/>
      <c r="IB62" s="931"/>
      <c r="IC62" s="931"/>
      <c r="ID62" s="931"/>
      <c r="IE62" s="931"/>
      <c r="IF62" s="931"/>
      <c r="IG62" s="931"/>
      <c r="IH62" s="931"/>
      <c r="II62" s="931"/>
      <c r="IJ62" s="931"/>
      <c r="IK62" s="931"/>
      <c r="IL62" s="931"/>
      <c r="IM62" s="931"/>
      <c r="IN62" s="931"/>
      <c r="IO62" s="931"/>
      <c r="IP62" s="931"/>
      <c r="IQ62" s="931"/>
      <c r="IR62" s="931"/>
      <c r="IS62" s="931"/>
      <c r="IT62" s="931"/>
      <c r="IU62" s="931"/>
      <c r="IV62" s="931"/>
    </row>
    <row r="63" spans="1:256" s="923" customFormat="1">
      <c r="A63" s="935" t="s">
        <v>0</v>
      </c>
      <c r="B63" s="948">
        <v>38855</v>
      </c>
      <c r="C63" s="948">
        <v>43171</v>
      </c>
      <c r="D63" s="948">
        <v>48446</v>
      </c>
      <c r="E63" s="948">
        <v>52232</v>
      </c>
      <c r="F63" s="2823"/>
      <c r="G63" s="2824"/>
      <c r="H63" s="2824"/>
      <c r="I63" s="2824"/>
      <c r="J63" s="2824"/>
      <c r="K63" s="2824"/>
      <c r="L63" s="2824"/>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934"/>
      <c r="AJ63" s="934"/>
      <c r="AK63" s="934"/>
      <c r="AL63" s="934"/>
      <c r="AM63" s="934"/>
      <c r="AN63" s="934"/>
      <c r="AO63" s="934"/>
      <c r="AP63" s="934"/>
      <c r="AQ63" s="934"/>
      <c r="AR63" s="934"/>
      <c r="AS63" s="934"/>
      <c r="AT63" s="934"/>
      <c r="AU63" s="934"/>
      <c r="AV63" s="934"/>
      <c r="AW63" s="934"/>
      <c r="AX63" s="934"/>
      <c r="AY63" s="934"/>
      <c r="AZ63" s="934"/>
      <c r="BA63" s="934"/>
      <c r="BB63" s="934"/>
      <c r="BC63" s="934"/>
      <c r="BD63" s="934"/>
      <c r="BE63" s="934"/>
      <c r="BF63" s="934"/>
      <c r="BG63" s="934"/>
      <c r="BH63" s="934"/>
      <c r="BI63" s="934"/>
      <c r="BJ63" s="934"/>
      <c r="BK63" s="934"/>
      <c r="BL63" s="934"/>
      <c r="BM63" s="934"/>
      <c r="BN63" s="934"/>
      <c r="BO63" s="934"/>
      <c r="BP63" s="934"/>
      <c r="BQ63" s="934"/>
      <c r="BR63" s="934"/>
      <c r="BS63" s="934"/>
      <c r="BT63" s="934"/>
      <c r="BU63" s="934"/>
      <c r="BV63" s="934"/>
      <c r="BW63" s="934"/>
      <c r="BX63" s="934"/>
      <c r="BY63" s="934"/>
      <c r="BZ63" s="934"/>
      <c r="CA63" s="934"/>
      <c r="CB63" s="934"/>
      <c r="CC63" s="934"/>
      <c r="CD63" s="934"/>
      <c r="CE63" s="934"/>
      <c r="CF63" s="934"/>
      <c r="CG63" s="934"/>
      <c r="CH63" s="934"/>
      <c r="CI63" s="934"/>
      <c r="CJ63" s="934"/>
      <c r="CK63" s="934"/>
      <c r="CL63" s="934"/>
      <c r="CM63" s="934"/>
      <c r="CN63" s="934"/>
      <c r="CO63" s="934"/>
      <c r="CP63" s="934"/>
      <c r="CQ63" s="934"/>
      <c r="CR63" s="934"/>
      <c r="CS63" s="934"/>
      <c r="CT63" s="934"/>
      <c r="CU63" s="934"/>
      <c r="CV63" s="934"/>
      <c r="CW63" s="934"/>
      <c r="CX63" s="934"/>
      <c r="CY63" s="934"/>
      <c r="CZ63" s="934"/>
      <c r="DA63" s="934"/>
      <c r="DB63" s="934"/>
      <c r="DC63" s="934"/>
      <c r="DD63" s="934"/>
      <c r="DE63" s="934"/>
      <c r="DF63" s="934"/>
      <c r="DG63" s="934"/>
      <c r="DH63" s="934"/>
      <c r="DI63" s="934"/>
      <c r="DJ63" s="934"/>
      <c r="DK63" s="934"/>
      <c r="DL63" s="934"/>
      <c r="DM63" s="934"/>
      <c r="DN63" s="934"/>
      <c r="DO63" s="934"/>
      <c r="DP63" s="934"/>
      <c r="DQ63" s="934"/>
      <c r="DR63" s="934"/>
      <c r="DS63" s="934"/>
      <c r="DT63" s="934"/>
      <c r="DU63" s="934"/>
      <c r="DV63" s="934"/>
      <c r="DW63" s="934"/>
      <c r="DX63" s="934"/>
      <c r="DY63" s="934"/>
      <c r="DZ63" s="934"/>
      <c r="EA63" s="934"/>
      <c r="EB63" s="934"/>
      <c r="EC63" s="934"/>
      <c r="ED63" s="934"/>
      <c r="EE63" s="934"/>
      <c r="EF63" s="934"/>
      <c r="EG63" s="934"/>
      <c r="EH63" s="934"/>
      <c r="EI63" s="934"/>
      <c r="EJ63" s="934"/>
      <c r="EK63" s="934"/>
      <c r="EL63" s="934"/>
      <c r="EM63" s="934"/>
      <c r="EN63" s="934"/>
      <c r="EO63" s="934"/>
      <c r="EP63" s="934"/>
      <c r="EQ63" s="934"/>
      <c r="ER63" s="934"/>
      <c r="ES63" s="934"/>
      <c r="ET63" s="934"/>
      <c r="EU63" s="934"/>
      <c r="EV63" s="934"/>
      <c r="EW63" s="934"/>
      <c r="EX63" s="934"/>
      <c r="EY63" s="934"/>
      <c r="EZ63" s="934"/>
      <c r="FA63" s="934"/>
      <c r="FB63" s="934"/>
      <c r="FC63" s="934"/>
      <c r="FD63" s="934"/>
      <c r="FE63" s="934"/>
      <c r="FF63" s="934"/>
      <c r="FG63" s="934"/>
      <c r="FH63" s="934"/>
      <c r="FI63" s="934"/>
      <c r="FJ63" s="934"/>
      <c r="FK63" s="934"/>
      <c r="FL63" s="934"/>
      <c r="FM63" s="934"/>
      <c r="FN63" s="934"/>
      <c r="FO63" s="934"/>
      <c r="FP63" s="934"/>
      <c r="FQ63" s="934"/>
      <c r="FR63" s="934"/>
      <c r="FS63" s="934"/>
      <c r="FT63" s="934"/>
      <c r="FU63" s="934"/>
      <c r="FV63" s="934"/>
      <c r="FW63" s="934"/>
      <c r="FX63" s="934"/>
      <c r="FY63" s="934"/>
      <c r="FZ63" s="934"/>
      <c r="GA63" s="934"/>
      <c r="GB63" s="934"/>
      <c r="GC63" s="934"/>
      <c r="GD63" s="934"/>
      <c r="GE63" s="934"/>
      <c r="GF63" s="934"/>
      <c r="GG63" s="934"/>
      <c r="GH63" s="934"/>
      <c r="GI63" s="934"/>
      <c r="GJ63" s="934"/>
      <c r="GK63" s="934"/>
      <c r="GL63" s="934"/>
      <c r="GM63" s="934"/>
      <c r="GN63" s="934"/>
      <c r="GO63" s="934"/>
      <c r="GP63" s="934"/>
      <c r="GQ63" s="934"/>
      <c r="GR63" s="934"/>
      <c r="GS63" s="934"/>
      <c r="GT63" s="934"/>
      <c r="GU63" s="934"/>
      <c r="GV63" s="934"/>
      <c r="GW63" s="934"/>
      <c r="GX63" s="934"/>
      <c r="GY63" s="934"/>
      <c r="GZ63" s="934"/>
      <c r="HA63" s="934"/>
      <c r="HB63" s="934"/>
      <c r="HC63" s="934"/>
      <c r="HD63" s="934"/>
      <c r="HE63" s="934"/>
      <c r="HF63" s="934"/>
      <c r="HG63" s="934"/>
      <c r="HH63" s="934"/>
      <c r="HI63" s="934"/>
      <c r="HJ63" s="934"/>
      <c r="HK63" s="934"/>
      <c r="HL63" s="934"/>
      <c r="HM63" s="934"/>
      <c r="HN63" s="934"/>
      <c r="HO63" s="934"/>
      <c r="HP63" s="934"/>
      <c r="HQ63" s="934"/>
      <c r="HR63" s="934"/>
      <c r="HS63" s="934"/>
      <c r="HT63" s="934"/>
      <c r="HU63" s="934"/>
      <c r="HV63" s="934"/>
      <c r="HW63" s="934"/>
      <c r="HX63" s="934"/>
      <c r="HY63" s="934"/>
      <c r="HZ63" s="934"/>
      <c r="IA63" s="934"/>
      <c r="IB63" s="934"/>
      <c r="IC63" s="934"/>
      <c r="ID63" s="934"/>
      <c r="IE63" s="934"/>
      <c r="IF63" s="934"/>
      <c r="IG63" s="934"/>
      <c r="IH63" s="934"/>
      <c r="II63" s="934"/>
      <c r="IJ63" s="934"/>
      <c r="IK63" s="934"/>
      <c r="IL63" s="934"/>
      <c r="IM63" s="934"/>
      <c r="IN63" s="934"/>
      <c r="IO63" s="934"/>
      <c r="IP63" s="934"/>
      <c r="IQ63" s="934"/>
      <c r="IR63" s="934"/>
      <c r="IS63" s="934"/>
      <c r="IT63" s="934"/>
      <c r="IU63" s="934"/>
      <c r="IV63" s="934"/>
    </row>
    <row r="64" spans="1:256" s="923" customFormat="1">
      <c r="A64" s="937" t="s">
        <v>1304</v>
      </c>
      <c r="B64" s="949">
        <v>3296</v>
      </c>
      <c r="C64" s="949">
        <v>3436</v>
      </c>
      <c r="D64" s="949">
        <v>2643</v>
      </c>
      <c r="E64" s="949">
        <v>1886</v>
      </c>
      <c r="F64" s="2823"/>
      <c r="G64" s="2824"/>
      <c r="H64" s="2824"/>
      <c r="I64" s="2824"/>
      <c r="J64" s="2824"/>
      <c r="K64" s="2824"/>
      <c r="L64" s="2824"/>
      <c r="M64" s="2824"/>
      <c r="N64" s="2824"/>
      <c r="O64" s="2824"/>
      <c r="P64" s="2824"/>
      <c r="Q64" s="2824"/>
      <c r="R64" s="2824"/>
      <c r="S64" s="2824"/>
      <c r="T64" s="2824"/>
      <c r="U64" s="2824"/>
      <c r="V64" s="2824"/>
      <c r="W64" s="2824"/>
      <c r="X64" s="2824"/>
      <c r="Y64" s="2824"/>
      <c r="Z64" s="2824"/>
      <c r="AA64" s="2824"/>
      <c r="AB64" s="2824"/>
      <c r="AC64" s="2824"/>
      <c r="AD64" s="2824"/>
      <c r="AE64" s="2824"/>
      <c r="AF64" s="2824"/>
      <c r="AG64" s="2824"/>
      <c r="AH64" s="2824"/>
      <c r="AI64" s="934"/>
      <c r="AJ64" s="934"/>
      <c r="AK64" s="934"/>
      <c r="AL64" s="934"/>
      <c r="AM64" s="934"/>
      <c r="AN64" s="934"/>
      <c r="AO64" s="934"/>
      <c r="AP64" s="934"/>
      <c r="AQ64" s="934"/>
      <c r="AR64" s="934"/>
      <c r="AS64" s="934"/>
      <c r="AT64" s="934"/>
      <c r="AU64" s="934"/>
      <c r="AV64" s="934"/>
      <c r="AW64" s="934"/>
      <c r="AX64" s="934"/>
      <c r="AY64" s="934"/>
      <c r="AZ64" s="934"/>
      <c r="BA64" s="934"/>
      <c r="BB64" s="934"/>
      <c r="BC64" s="934"/>
      <c r="BD64" s="934"/>
      <c r="BE64" s="934"/>
      <c r="BF64" s="934"/>
      <c r="BG64" s="934"/>
      <c r="BH64" s="934"/>
      <c r="BI64" s="934"/>
      <c r="BJ64" s="934"/>
      <c r="BK64" s="934"/>
      <c r="BL64" s="934"/>
      <c r="BM64" s="934"/>
      <c r="BN64" s="934"/>
      <c r="BO64" s="934"/>
      <c r="BP64" s="934"/>
      <c r="BQ64" s="934"/>
      <c r="BR64" s="934"/>
      <c r="BS64" s="934"/>
      <c r="BT64" s="934"/>
      <c r="BU64" s="934"/>
      <c r="BV64" s="934"/>
      <c r="BW64" s="934"/>
      <c r="BX64" s="934"/>
      <c r="BY64" s="934"/>
      <c r="BZ64" s="934"/>
      <c r="CA64" s="934"/>
      <c r="CB64" s="934"/>
      <c r="CC64" s="934"/>
      <c r="CD64" s="934"/>
      <c r="CE64" s="934"/>
      <c r="CF64" s="934"/>
      <c r="CG64" s="934"/>
      <c r="CH64" s="934"/>
      <c r="CI64" s="934"/>
      <c r="CJ64" s="934"/>
      <c r="CK64" s="934"/>
      <c r="CL64" s="934"/>
      <c r="CM64" s="934"/>
      <c r="CN64" s="934"/>
      <c r="CO64" s="934"/>
      <c r="CP64" s="934"/>
      <c r="CQ64" s="934"/>
      <c r="CR64" s="934"/>
      <c r="CS64" s="934"/>
      <c r="CT64" s="934"/>
      <c r="CU64" s="934"/>
      <c r="CV64" s="934"/>
      <c r="CW64" s="934"/>
      <c r="CX64" s="934"/>
      <c r="CY64" s="934"/>
      <c r="CZ64" s="934"/>
      <c r="DA64" s="934"/>
      <c r="DB64" s="934"/>
      <c r="DC64" s="934"/>
      <c r="DD64" s="934"/>
      <c r="DE64" s="934"/>
      <c r="DF64" s="934"/>
      <c r="DG64" s="934"/>
      <c r="DH64" s="934"/>
      <c r="DI64" s="934"/>
      <c r="DJ64" s="934"/>
      <c r="DK64" s="934"/>
      <c r="DL64" s="934"/>
      <c r="DM64" s="934"/>
      <c r="DN64" s="934"/>
      <c r="DO64" s="934"/>
      <c r="DP64" s="934"/>
      <c r="DQ64" s="934"/>
      <c r="DR64" s="934"/>
      <c r="DS64" s="934"/>
      <c r="DT64" s="934"/>
      <c r="DU64" s="934"/>
      <c r="DV64" s="934"/>
      <c r="DW64" s="934"/>
      <c r="DX64" s="934"/>
      <c r="DY64" s="934"/>
      <c r="DZ64" s="934"/>
      <c r="EA64" s="934"/>
      <c r="EB64" s="934"/>
      <c r="EC64" s="934"/>
      <c r="ED64" s="934"/>
      <c r="EE64" s="934"/>
      <c r="EF64" s="934"/>
      <c r="EG64" s="934"/>
      <c r="EH64" s="934"/>
      <c r="EI64" s="934"/>
      <c r="EJ64" s="934"/>
      <c r="EK64" s="934"/>
      <c r="EL64" s="934"/>
      <c r="EM64" s="934"/>
      <c r="EN64" s="934"/>
      <c r="EO64" s="934"/>
      <c r="EP64" s="934"/>
      <c r="EQ64" s="934"/>
      <c r="ER64" s="934"/>
      <c r="ES64" s="934"/>
      <c r="ET64" s="934"/>
      <c r="EU64" s="934"/>
      <c r="EV64" s="934"/>
      <c r="EW64" s="934"/>
      <c r="EX64" s="934"/>
      <c r="EY64" s="934"/>
      <c r="EZ64" s="934"/>
      <c r="FA64" s="934"/>
      <c r="FB64" s="934"/>
      <c r="FC64" s="934"/>
      <c r="FD64" s="934"/>
      <c r="FE64" s="934"/>
      <c r="FF64" s="934"/>
      <c r="FG64" s="934"/>
      <c r="FH64" s="934"/>
      <c r="FI64" s="934"/>
      <c r="FJ64" s="934"/>
      <c r="FK64" s="934"/>
      <c r="FL64" s="934"/>
      <c r="FM64" s="934"/>
      <c r="FN64" s="934"/>
      <c r="FO64" s="934"/>
      <c r="FP64" s="934"/>
      <c r="FQ64" s="934"/>
      <c r="FR64" s="934"/>
      <c r="FS64" s="934"/>
      <c r="FT64" s="934"/>
      <c r="FU64" s="934"/>
      <c r="FV64" s="934"/>
      <c r="FW64" s="934"/>
      <c r="FX64" s="934"/>
      <c r="FY64" s="934"/>
      <c r="FZ64" s="934"/>
      <c r="GA64" s="934"/>
      <c r="GB64" s="934"/>
      <c r="GC64" s="934"/>
      <c r="GD64" s="934"/>
      <c r="GE64" s="934"/>
      <c r="GF64" s="934"/>
      <c r="GG64" s="934"/>
      <c r="GH64" s="934"/>
      <c r="GI64" s="934"/>
      <c r="GJ64" s="934"/>
      <c r="GK64" s="934"/>
      <c r="GL64" s="934"/>
      <c r="GM64" s="934"/>
      <c r="GN64" s="934"/>
      <c r="GO64" s="934"/>
      <c r="GP64" s="934"/>
      <c r="GQ64" s="934"/>
      <c r="GR64" s="934"/>
      <c r="GS64" s="934"/>
      <c r="GT64" s="934"/>
      <c r="GU64" s="934"/>
      <c r="GV64" s="934"/>
      <c r="GW64" s="934"/>
      <c r="GX64" s="934"/>
      <c r="GY64" s="934"/>
      <c r="GZ64" s="934"/>
      <c r="HA64" s="934"/>
      <c r="HB64" s="934"/>
      <c r="HC64" s="934"/>
      <c r="HD64" s="934"/>
      <c r="HE64" s="934"/>
      <c r="HF64" s="934"/>
      <c r="HG64" s="934"/>
      <c r="HH64" s="934"/>
      <c r="HI64" s="934"/>
      <c r="HJ64" s="934"/>
      <c r="HK64" s="934"/>
      <c r="HL64" s="934"/>
      <c r="HM64" s="934"/>
      <c r="HN64" s="934"/>
      <c r="HO64" s="934"/>
      <c r="HP64" s="934"/>
      <c r="HQ64" s="934"/>
      <c r="HR64" s="934"/>
      <c r="HS64" s="934"/>
      <c r="HT64" s="934"/>
      <c r="HU64" s="934"/>
      <c r="HV64" s="934"/>
      <c r="HW64" s="934"/>
      <c r="HX64" s="934"/>
      <c r="HY64" s="934"/>
      <c r="HZ64" s="934"/>
      <c r="IA64" s="934"/>
      <c r="IB64" s="934"/>
      <c r="IC64" s="934"/>
      <c r="ID64" s="934"/>
      <c r="IE64" s="934"/>
      <c r="IF64" s="934"/>
      <c r="IG64" s="934"/>
      <c r="IH64" s="934"/>
      <c r="II64" s="934"/>
      <c r="IJ64" s="934"/>
      <c r="IK64" s="934"/>
      <c r="IL64" s="934"/>
      <c r="IM64" s="934"/>
      <c r="IN64" s="934"/>
      <c r="IO64" s="934"/>
      <c r="IP64" s="934"/>
      <c r="IQ64" s="934"/>
      <c r="IR64" s="934"/>
      <c r="IS64" s="934"/>
      <c r="IT64" s="934"/>
      <c r="IU64" s="934"/>
      <c r="IV64" s="934"/>
    </row>
    <row r="65" spans="1:256" s="923" customFormat="1" ht="16.5" customHeight="1">
      <c r="A65" s="937" t="s">
        <v>1305</v>
      </c>
      <c r="B65" s="949">
        <v>3533</v>
      </c>
      <c r="C65" s="949">
        <v>4692</v>
      </c>
      <c r="D65" s="949">
        <v>7259</v>
      </c>
      <c r="E65" s="949">
        <v>9180</v>
      </c>
      <c r="F65" s="2823" t="s">
        <v>1320</v>
      </c>
      <c r="G65" s="2824"/>
      <c r="H65" s="2824"/>
      <c r="I65" s="2824"/>
      <c r="J65" s="2824"/>
      <c r="K65" s="2824"/>
      <c r="L65" s="2824"/>
      <c r="M65" s="2824"/>
      <c r="N65" s="2824"/>
      <c r="O65" s="2824"/>
      <c r="P65" s="2824"/>
      <c r="Q65" s="2824"/>
      <c r="R65" s="2824"/>
      <c r="S65" s="2824"/>
      <c r="T65" s="2824"/>
      <c r="U65" s="2824"/>
      <c r="V65" s="2824"/>
      <c r="W65" s="2824"/>
      <c r="X65" s="2824"/>
      <c r="Y65" s="2824"/>
      <c r="Z65" s="2824"/>
      <c r="AA65" s="2824"/>
      <c r="AB65" s="2824"/>
      <c r="AC65" s="2824"/>
      <c r="AD65" s="2824"/>
      <c r="AE65" s="2824"/>
      <c r="AF65" s="2824"/>
      <c r="AG65" s="2824"/>
      <c r="AH65" s="2824"/>
      <c r="AI65" s="934"/>
      <c r="AJ65" s="934"/>
      <c r="AK65" s="934"/>
      <c r="AL65" s="934"/>
      <c r="AM65" s="934"/>
      <c r="AN65" s="934"/>
      <c r="AO65" s="934"/>
      <c r="AP65" s="934"/>
      <c r="AQ65" s="934"/>
      <c r="AR65" s="934"/>
      <c r="AS65" s="934"/>
      <c r="AT65" s="934"/>
      <c r="AU65" s="934"/>
      <c r="AV65" s="934"/>
      <c r="AW65" s="934"/>
      <c r="AX65" s="934"/>
      <c r="AY65" s="934"/>
      <c r="AZ65" s="934"/>
      <c r="BA65" s="934"/>
      <c r="BB65" s="934"/>
      <c r="BC65" s="934"/>
      <c r="BD65" s="934"/>
      <c r="BE65" s="934"/>
      <c r="BF65" s="934"/>
      <c r="BG65" s="934"/>
      <c r="BH65" s="934"/>
      <c r="BI65" s="934"/>
      <c r="BJ65" s="934"/>
      <c r="BK65" s="934"/>
      <c r="BL65" s="934"/>
      <c r="BM65" s="934"/>
      <c r="BN65" s="934"/>
      <c r="BO65" s="934"/>
      <c r="BP65" s="934"/>
      <c r="BQ65" s="934"/>
      <c r="BR65" s="934"/>
      <c r="BS65" s="934"/>
      <c r="BT65" s="934"/>
      <c r="BU65" s="934"/>
      <c r="BV65" s="934"/>
      <c r="BW65" s="934"/>
      <c r="BX65" s="934"/>
      <c r="BY65" s="934"/>
      <c r="BZ65" s="934"/>
      <c r="CA65" s="934"/>
      <c r="CB65" s="934"/>
      <c r="CC65" s="934"/>
      <c r="CD65" s="934"/>
      <c r="CE65" s="934"/>
      <c r="CF65" s="934"/>
      <c r="CG65" s="934"/>
      <c r="CH65" s="934"/>
      <c r="CI65" s="934"/>
      <c r="CJ65" s="934"/>
      <c r="CK65" s="934"/>
      <c r="CL65" s="934"/>
      <c r="CM65" s="934"/>
      <c r="CN65" s="934"/>
      <c r="CO65" s="934"/>
      <c r="CP65" s="934"/>
      <c r="CQ65" s="934"/>
      <c r="CR65" s="934"/>
      <c r="CS65" s="934"/>
      <c r="CT65" s="934"/>
      <c r="CU65" s="934"/>
      <c r="CV65" s="934"/>
      <c r="CW65" s="934"/>
      <c r="CX65" s="934"/>
      <c r="CY65" s="934"/>
      <c r="CZ65" s="934"/>
      <c r="DA65" s="934"/>
      <c r="DB65" s="934"/>
      <c r="DC65" s="934"/>
      <c r="DD65" s="934"/>
      <c r="DE65" s="934"/>
      <c r="DF65" s="934"/>
      <c r="DG65" s="934"/>
      <c r="DH65" s="934"/>
      <c r="DI65" s="934"/>
      <c r="DJ65" s="934"/>
      <c r="DK65" s="934"/>
      <c r="DL65" s="934"/>
      <c r="DM65" s="934"/>
      <c r="DN65" s="934"/>
      <c r="DO65" s="934"/>
      <c r="DP65" s="934"/>
      <c r="DQ65" s="934"/>
      <c r="DR65" s="934"/>
      <c r="DS65" s="934"/>
      <c r="DT65" s="934"/>
      <c r="DU65" s="934"/>
      <c r="DV65" s="934"/>
      <c r="DW65" s="934"/>
      <c r="DX65" s="934"/>
      <c r="DY65" s="934"/>
      <c r="DZ65" s="934"/>
      <c r="EA65" s="934"/>
      <c r="EB65" s="934"/>
      <c r="EC65" s="934"/>
      <c r="ED65" s="934"/>
      <c r="EE65" s="934"/>
      <c r="EF65" s="934"/>
      <c r="EG65" s="934"/>
      <c r="EH65" s="934"/>
      <c r="EI65" s="934"/>
      <c r="EJ65" s="934"/>
      <c r="EK65" s="934"/>
      <c r="EL65" s="934"/>
      <c r="EM65" s="934"/>
      <c r="EN65" s="934"/>
      <c r="EO65" s="934"/>
      <c r="EP65" s="934"/>
      <c r="EQ65" s="934"/>
      <c r="ER65" s="934"/>
      <c r="ES65" s="934"/>
      <c r="ET65" s="934"/>
      <c r="EU65" s="934"/>
      <c r="EV65" s="934"/>
      <c r="EW65" s="934"/>
      <c r="EX65" s="934"/>
      <c r="EY65" s="934"/>
      <c r="EZ65" s="934"/>
      <c r="FA65" s="934"/>
      <c r="FB65" s="934"/>
      <c r="FC65" s="934"/>
      <c r="FD65" s="934"/>
      <c r="FE65" s="934"/>
      <c r="FF65" s="934"/>
      <c r="FG65" s="934"/>
      <c r="FH65" s="934"/>
      <c r="FI65" s="934"/>
      <c r="FJ65" s="934"/>
      <c r="FK65" s="934"/>
      <c r="FL65" s="934"/>
      <c r="FM65" s="934"/>
      <c r="FN65" s="934"/>
      <c r="FO65" s="934"/>
      <c r="FP65" s="934"/>
      <c r="FQ65" s="934"/>
      <c r="FR65" s="934"/>
      <c r="FS65" s="934"/>
      <c r="FT65" s="934"/>
      <c r="FU65" s="934"/>
      <c r="FV65" s="934"/>
      <c r="FW65" s="934"/>
      <c r="FX65" s="934"/>
      <c r="FY65" s="934"/>
      <c r="FZ65" s="934"/>
      <c r="GA65" s="934"/>
      <c r="GB65" s="934"/>
      <c r="GC65" s="934"/>
      <c r="GD65" s="934"/>
      <c r="GE65" s="934"/>
      <c r="GF65" s="934"/>
      <c r="GG65" s="934"/>
      <c r="GH65" s="934"/>
      <c r="GI65" s="934"/>
      <c r="GJ65" s="934"/>
      <c r="GK65" s="934"/>
      <c r="GL65" s="934"/>
      <c r="GM65" s="934"/>
      <c r="GN65" s="934"/>
      <c r="GO65" s="934"/>
      <c r="GP65" s="934"/>
      <c r="GQ65" s="934"/>
      <c r="GR65" s="934"/>
      <c r="GS65" s="934"/>
      <c r="GT65" s="934"/>
      <c r="GU65" s="934"/>
      <c r="GV65" s="934"/>
      <c r="GW65" s="934"/>
      <c r="GX65" s="934"/>
      <c r="GY65" s="934"/>
      <c r="GZ65" s="934"/>
      <c r="HA65" s="934"/>
      <c r="HB65" s="934"/>
      <c r="HC65" s="934"/>
      <c r="HD65" s="934"/>
      <c r="HE65" s="934"/>
      <c r="HF65" s="934"/>
      <c r="HG65" s="934"/>
      <c r="HH65" s="934"/>
      <c r="HI65" s="934"/>
      <c r="HJ65" s="934"/>
      <c r="HK65" s="934"/>
      <c r="HL65" s="934"/>
      <c r="HM65" s="934"/>
      <c r="HN65" s="934"/>
      <c r="HO65" s="934"/>
      <c r="HP65" s="934"/>
      <c r="HQ65" s="934"/>
      <c r="HR65" s="934"/>
      <c r="HS65" s="934"/>
      <c r="HT65" s="934"/>
      <c r="HU65" s="934"/>
      <c r="HV65" s="934"/>
      <c r="HW65" s="934"/>
      <c r="HX65" s="934"/>
      <c r="HY65" s="934"/>
      <c r="HZ65" s="934"/>
      <c r="IA65" s="934"/>
      <c r="IB65" s="934"/>
      <c r="IC65" s="934"/>
      <c r="ID65" s="934"/>
      <c r="IE65" s="934"/>
      <c r="IF65" s="934"/>
      <c r="IG65" s="934"/>
      <c r="IH65" s="934"/>
      <c r="II65" s="934"/>
      <c r="IJ65" s="934"/>
      <c r="IK65" s="934"/>
      <c r="IL65" s="934"/>
      <c r="IM65" s="934"/>
      <c r="IN65" s="934"/>
      <c r="IO65" s="934"/>
      <c r="IP65" s="934"/>
      <c r="IQ65" s="934"/>
      <c r="IR65" s="934"/>
      <c r="IS65" s="934"/>
      <c r="IT65" s="934"/>
      <c r="IU65" s="934"/>
      <c r="IV65" s="934"/>
    </row>
    <row r="66" spans="1:256" s="923" customFormat="1" ht="16.5" customHeight="1">
      <c r="A66" s="937" t="s">
        <v>1306</v>
      </c>
      <c r="B66" s="949">
        <v>5182</v>
      </c>
      <c r="C66" s="949">
        <v>5886</v>
      </c>
      <c r="D66" s="949">
        <v>6140</v>
      </c>
      <c r="E66" s="949">
        <v>6423</v>
      </c>
      <c r="F66" s="2823" t="s">
        <v>1321</v>
      </c>
      <c r="G66" s="2823"/>
      <c r="H66" s="2823"/>
      <c r="I66" s="2827"/>
      <c r="J66" s="2827"/>
      <c r="K66" s="2824"/>
      <c r="L66" s="2824"/>
      <c r="M66" s="2824"/>
      <c r="N66" s="2824"/>
      <c r="O66" s="2824"/>
      <c r="P66" s="2824"/>
      <c r="Q66" s="2824"/>
      <c r="R66" s="2824"/>
      <c r="S66" s="2824"/>
      <c r="T66" s="2824"/>
      <c r="U66" s="2824"/>
      <c r="V66" s="2824"/>
      <c r="W66" s="2824"/>
      <c r="X66" s="2824"/>
      <c r="Y66" s="2824"/>
      <c r="Z66" s="2824"/>
      <c r="AA66" s="2824"/>
      <c r="AB66" s="2824"/>
      <c r="AC66" s="2824"/>
      <c r="AD66" s="2824"/>
      <c r="AE66" s="2824"/>
      <c r="AF66" s="2824"/>
      <c r="AG66" s="2824"/>
      <c r="AH66" s="2824"/>
      <c r="AI66" s="934"/>
      <c r="AJ66" s="934"/>
      <c r="AK66" s="934"/>
      <c r="AL66" s="934"/>
      <c r="AM66" s="934"/>
      <c r="AN66" s="934"/>
      <c r="AO66" s="934"/>
      <c r="AP66" s="934"/>
      <c r="AQ66" s="934"/>
      <c r="AR66" s="934"/>
      <c r="AS66" s="934"/>
      <c r="AT66" s="934"/>
      <c r="AU66" s="934"/>
      <c r="AV66" s="934"/>
      <c r="AW66" s="934"/>
      <c r="AX66" s="934"/>
      <c r="AY66" s="934"/>
      <c r="AZ66" s="934"/>
      <c r="BA66" s="934"/>
      <c r="BB66" s="934"/>
      <c r="BC66" s="934"/>
      <c r="BD66" s="934"/>
      <c r="BE66" s="934"/>
      <c r="BF66" s="934"/>
      <c r="BG66" s="934"/>
      <c r="BH66" s="934"/>
      <c r="BI66" s="934"/>
      <c r="BJ66" s="934"/>
      <c r="BK66" s="934"/>
      <c r="BL66" s="934"/>
      <c r="BM66" s="934"/>
      <c r="BN66" s="934"/>
      <c r="BO66" s="934"/>
      <c r="BP66" s="934"/>
      <c r="BQ66" s="934"/>
      <c r="BR66" s="934"/>
      <c r="BS66" s="934"/>
      <c r="BT66" s="934"/>
      <c r="BU66" s="934"/>
      <c r="BV66" s="934"/>
      <c r="BW66" s="934"/>
      <c r="BX66" s="934"/>
      <c r="BY66" s="934"/>
      <c r="BZ66" s="934"/>
      <c r="CA66" s="934"/>
      <c r="CB66" s="934"/>
      <c r="CC66" s="934"/>
      <c r="CD66" s="934"/>
      <c r="CE66" s="934"/>
      <c r="CF66" s="934"/>
      <c r="CG66" s="934"/>
      <c r="CH66" s="934"/>
      <c r="CI66" s="934"/>
      <c r="CJ66" s="934"/>
      <c r="CK66" s="934"/>
      <c r="CL66" s="934"/>
      <c r="CM66" s="934"/>
      <c r="CN66" s="934"/>
      <c r="CO66" s="934"/>
      <c r="CP66" s="934"/>
      <c r="CQ66" s="934"/>
      <c r="CR66" s="934"/>
      <c r="CS66" s="934"/>
      <c r="CT66" s="934"/>
      <c r="CU66" s="934"/>
      <c r="CV66" s="934"/>
      <c r="CW66" s="934"/>
      <c r="CX66" s="934"/>
      <c r="CY66" s="934"/>
      <c r="CZ66" s="934"/>
      <c r="DA66" s="934"/>
      <c r="DB66" s="934"/>
      <c r="DC66" s="934"/>
      <c r="DD66" s="934"/>
      <c r="DE66" s="934"/>
      <c r="DF66" s="934"/>
      <c r="DG66" s="934"/>
      <c r="DH66" s="934"/>
      <c r="DI66" s="934"/>
      <c r="DJ66" s="934"/>
      <c r="DK66" s="934"/>
      <c r="DL66" s="934"/>
      <c r="DM66" s="934"/>
      <c r="DN66" s="934"/>
      <c r="DO66" s="934"/>
      <c r="DP66" s="934"/>
      <c r="DQ66" s="934"/>
      <c r="DR66" s="934"/>
      <c r="DS66" s="934"/>
      <c r="DT66" s="934"/>
      <c r="DU66" s="934"/>
      <c r="DV66" s="934"/>
      <c r="DW66" s="934"/>
      <c r="DX66" s="934"/>
      <c r="DY66" s="934"/>
      <c r="DZ66" s="934"/>
      <c r="EA66" s="934"/>
      <c r="EB66" s="934"/>
      <c r="EC66" s="934"/>
      <c r="ED66" s="934"/>
      <c r="EE66" s="934"/>
      <c r="EF66" s="934"/>
      <c r="EG66" s="934"/>
      <c r="EH66" s="934"/>
      <c r="EI66" s="934"/>
      <c r="EJ66" s="934"/>
      <c r="EK66" s="934"/>
      <c r="EL66" s="934"/>
      <c r="EM66" s="934"/>
      <c r="EN66" s="934"/>
      <c r="EO66" s="934"/>
      <c r="EP66" s="934"/>
      <c r="EQ66" s="934"/>
      <c r="ER66" s="934"/>
      <c r="ES66" s="934"/>
      <c r="ET66" s="934"/>
      <c r="EU66" s="934"/>
      <c r="EV66" s="934"/>
      <c r="EW66" s="934"/>
      <c r="EX66" s="934"/>
      <c r="EY66" s="934"/>
      <c r="EZ66" s="934"/>
      <c r="FA66" s="934"/>
      <c r="FB66" s="934"/>
      <c r="FC66" s="934"/>
      <c r="FD66" s="934"/>
      <c r="FE66" s="934"/>
      <c r="FF66" s="934"/>
      <c r="FG66" s="934"/>
      <c r="FH66" s="934"/>
      <c r="FI66" s="934"/>
      <c r="FJ66" s="934"/>
      <c r="FK66" s="934"/>
      <c r="FL66" s="934"/>
      <c r="FM66" s="934"/>
      <c r="FN66" s="934"/>
      <c r="FO66" s="934"/>
      <c r="FP66" s="934"/>
      <c r="FQ66" s="934"/>
      <c r="FR66" s="934"/>
      <c r="FS66" s="934"/>
      <c r="FT66" s="934"/>
      <c r="FU66" s="934"/>
      <c r="FV66" s="934"/>
      <c r="FW66" s="934"/>
      <c r="FX66" s="934"/>
      <c r="FY66" s="934"/>
      <c r="FZ66" s="934"/>
      <c r="GA66" s="934"/>
      <c r="GB66" s="934"/>
      <c r="GC66" s="934"/>
      <c r="GD66" s="934"/>
      <c r="GE66" s="934"/>
      <c r="GF66" s="934"/>
      <c r="GG66" s="934"/>
      <c r="GH66" s="934"/>
      <c r="GI66" s="934"/>
      <c r="GJ66" s="934"/>
      <c r="GK66" s="934"/>
      <c r="GL66" s="934"/>
      <c r="GM66" s="934"/>
      <c r="GN66" s="934"/>
      <c r="GO66" s="934"/>
      <c r="GP66" s="934"/>
      <c r="GQ66" s="934"/>
      <c r="GR66" s="934"/>
      <c r="GS66" s="934"/>
      <c r="GT66" s="934"/>
      <c r="GU66" s="934"/>
      <c r="GV66" s="934"/>
      <c r="GW66" s="934"/>
      <c r="GX66" s="934"/>
      <c r="GY66" s="934"/>
      <c r="GZ66" s="934"/>
      <c r="HA66" s="934"/>
      <c r="HB66" s="934"/>
      <c r="HC66" s="934"/>
      <c r="HD66" s="934"/>
      <c r="HE66" s="934"/>
      <c r="HF66" s="934"/>
      <c r="HG66" s="934"/>
      <c r="HH66" s="934"/>
      <c r="HI66" s="934"/>
      <c r="HJ66" s="934"/>
      <c r="HK66" s="934"/>
      <c r="HL66" s="934"/>
      <c r="HM66" s="934"/>
      <c r="HN66" s="934"/>
      <c r="HO66" s="934"/>
      <c r="HP66" s="934"/>
      <c r="HQ66" s="934"/>
      <c r="HR66" s="934"/>
      <c r="HS66" s="934"/>
      <c r="HT66" s="934"/>
      <c r="HU66" s="934"/>
      <c r="HV66" s="934"/>
      <c r="HW66" s="934"/>
      <c r="HX66" s="934"/>
      <c r="HY66" s="934"/>
      <c r="HZ66" s="934"/>
      <c r="IA66" s="934"/>
      <c r="IB66" s="934"/>
      <c r="IC66" s="934"/>
      <c r="ID66" s="934"/>
      <c r="IE66" s="934"/>
      <c r="IF66" s="934"/>
      <c r="IG66" s="934"/>
      <c r="IH66" s="934"/>
      <c r="II66" s="934"/>
      <c r="IJ66" s="934"/>
      <c r="IK66" s="934"/>
      <c r="IL66" s="934"/>
      <c r="IM66" s="934"/>
      <c r="IN66" s="934"/>
      <c r="IO66" s="934"/>
      <c r="IP66" s="934"/>
      <c r="IQ66" s="934"/>
      <c r="IR66" s="934"/>
      <c r="IS66" s="934"/>
      <c r="IT66" s="934"/>
      <c r="IU66" s="934"/>
      <c r="IV66" s="934"/>
    </row>
    <row r="67" spans="1:256" s="923" customFormat="1" ht="16.5" customHeight="1">
      <c r="A67" s="937" t="s">
        <v>790</v>
      </c>
      <c r="B67" s="949">
        <v>1087</v>
      </c>
      <c r="C67" s="949">
        <v>1886</v>
      </c>
      <c r="D67" s="949">
        <v>3000</v>
      </c>
      <c r="E67" s="949">
        <v>3958</v>
      </c>
      <c r="F67" s="2823" t="s">
        <v>1322</v>
      </c>
      <c r="G67" s="2823"/>
      <c r="H67" s="2823"/>
      <c r="I67" s="2827"/>
      <c r="J67" s="2827"/>
      <c r="K67" s="2824"/>
      <c r="L67" s="2824"/>
      <c r="M67" s="2824"/>
      <c r="N67" s="2824"/>
      <c r="O67" s="2824"/>
      <c r="P67" s="2824"/>
      <c r="Q67" s="2824"/>
      <c r="R67" s="2824"/>
      <c r="S67" s="2824"/>
      <c r="T67" s="2824"/>
      <c r="U67" s="2824"/>
      <c r="V67" s="2824"/>
      <c r="W67" s="2824"/>
      <c r="X67" s="2824"/>
      <c r="Y67" s="2824"/>
      <c r="Z67" s="2824"/>
      <c r="AA67" s="2824"/>
      <c r="AB67" s="2824"/>
      <c r="AC67" s="2824"/>
      <c r="AD67" s="2824"/>
      <c r="AE67" s="2824"/>
      <c r="AF67" s="2824"/>
      <c r="AG67" s="2824"/>
      <c r="AH67" s="2824"/>
      <c r="AI67" s="934"/>
      <c r="AJ67" s="934"/>
      <c r="AK67" s="934"/>
      <c r="AL67" s="934"/>
      <c r="AM67" s="934"/>
      <c r="AN67" s="934"/>
      <c r="AO67" s="934"/>
      <c r="AP67" s="934"/>
      <c r="AQ67" s="934"/>
      <c r="AR67" s="934"/>
      <c r="AS67" s="934"/>
      <c r="AT67" s="934"/>
      <c r="AU67" s="934"/>
      <c r="AV67" s="934"/>
      <c r="AW67" s="934"/>
      <c r="AX67" s="934"/>
      <c r="AY67" s="934"/>
      <c r="AZ67" s="934"/>
      <c r="BA67" s="934"/>
      <c r="BB67" s="934"/>
      <c r="BC67" s="934"/>
      <c r="BD67" s="934"/>
      <c r="BE67" s="934"/>
      <c r="BF67" s="934"/>
      <c r="BG67" s="934"/>
      <c r="BH67" s="934"/>
      <c r="BI67" s="934"/>
      <c r="BJ67" s="934"/>
      <c r="BK67" s="934"/>
      <c r="BL67" s="934"/>
      <c r="BM67" s="934"/>
      <c r="BN67" s="934"/>
      <c r="BO67" s="934"/>
      <c r="BP67" s="934"/>
      <c r="BQ67" s="934"/>
      <c r="BR67" s="934"/>
      <c r="BS67" s="934"/>
      <c r="BT67" s="934"/>
      <c r="BU67" s="934"/>
      <c r="BV67" s="934"/>
      <c r="BW67" s="934"/>
      <c r="BX67" s="934"/>
      <c r="BY67" s="934"/>
      <c r="BZ67" s="934"/>
      <c r="CA67" s="934"/>
      <c r="CB67" s="934"/>
      <c r="CC67" s="934"/>
      <c r="CD67" s="934"/>
      <c r="CE67" s="934"/>
      <c r="CF67" s="934"/>
      <c r="CG67" s="934"/>
      <c r="CH67" s="934"/>
      <c r="CI67" s="934"/>
      <c r="CJ67" s="934"/>
      <c r="CK67" s="934"/>
      <c r="CL67" s="934"/>
      <c r="CM67" s="934"/>
      <c r="CN67" s="934"/>
      <c r="CO67" s="934"/>
      <c r="CP67" s="934"/>
      <c r="CQ67" s="934"/>
      <c r="CR67" s="934"/>
      <c r="CS67" s="934"/>
      <c r="CT67" s="934"/>
      <c r="CU67" s="934"/>
      <c r="CV67" s="934"/>
      <c r="CW67" s="934"/>
      <c r="CX67" s="934"/>
      <c r="CY67" s="934"/>
      <c r="CZ67" s="934"/>
      <c r="DA67" s="934"/>
      <c r="DB67" s="934"/>
      <c r="DC67" s="934"/>
      <c r="DD67" s="934"/>
      <c r="DE67" s="934"/>
      <c r="DF67" s="934"/>
      <c r="DG67" s="934"/>
      <c r="DH67" s="934"/>
      <c r="DI67" s="934"/>
      <c r="DJ67" s="934"/>
      <c r="DK67" s="934"/>
      <c r="DL67" s="934"/>
      <c r="DM67" s="934"/>
      <c r="DN67" s="934"/>
      <c r="DO67" s="934"/>
      <c r="DP67" s="934"/>
      <c r="DQ67" s="934"/>
      <c r="DR67" s="934"/>
      <c r="DS67" s="934"/>
      <c r="DT67" s="934"/>
      <c r="DU67" s="934"/>
      <c r="DV67" s="934"/>
      <c r="DW67" s="934"/>
      <c r="DX67" s="934"/>
      <c r="DY67" s="934"/>
      <c r="DZ67" s="934"/>
      <c r="EA67" s="934"/>
      <c r="EB67" s="934"/>
      <c r="EC67" s="934"/>
      <c r="ED67" s="934"/>
      <c r="EE67" s="934"/>
      <c r="EF67" s="934"/>
      <c r="EG67" s="934"/>
      <c r="EH67" s="934"/>
      <c r="EI67" s="934"/>
      <c r="EJ67" s="934"/>
      <c r="EK67" s="934"/>
      <c r="EL67" s="934"/>
      <c r="EM67" s="934"/>
      <c r="EN67" s="934"/>
      <c r="EO67" s="934"/>
      <c r="EP67" s="934"/>
      <c r="EQ67" s="934"/>
      <c r="ER67" s="934"/>
      <c r="ES67" s="934"/>
      <c r="ET67" s="934"/>
      <c r="EU67" s="934"/>
      <c r="EV67" s="934"/>
      <c r="EW67" s="934"/>
      <c r="EX67" s="934"/>
      <c r="EY67" s="934"/>
      <c r="EZ67" s="934"/>
      <c r="FA67" s="934"/>
      <c r="FB67" s="934"/>
      <c r="FC67" s="934"/>
      <c r="FD67" s="934"/>
      <c r="FE67" s="934"/>
      <c r="FF67" s="934"/>
      <c r="FG67" s="934"/>
      <c r="FH67" s="934"/>
      <c r="FI67" s="934"/>
      <c r="FJ67" s="934"/>
      <c r="FK67" s="934"/>
      <c r="FL67" s="934"/>
      <c r="FM67" s="934"/>
      <c r="FN67" s="934"/>
      <c r="FO67" s="934"/>
      <c r="FP67" s="934"/>
      <c r="FQ67" s="934"/>
      <c r="FR67" s="934"/>
      <c r="FS67" s="934"/>
      <c r="FT67" s="934"/>
      <c r="FU67" s="934"/>
      <c r="FV67" s="934"/>
      <c r="FW67" s="934"/>
      <c r="FX67" s="934"/>
      <c r="FY67" s="934"/>
      <c r="FZ67" s="934"/>
      <c r="GA67" s="934"/>
      <c r="GB67" s="934"/>
      <c r="GC67" s="934"/>
      <c r="GD67" s="934"/>
      <c r="GE67" s="934"/>
      <c r="GF67" s="934"/>
      <c r="GG67" s="934"/>
      <c r="GH67" s="934"/>
      <c r="GI67" s="934"/>
      <c r="GJ67" s="934"/>
      <c r="GK67" s="934"/>
      <c r="GL67" s="934"/>
      <c r="GM67" s="934"/>
      <c r="GN67" s="934"/>
      <c r="GO67" s="934"/>
      <c r="GP67" s="934"/>
      <c r="GQ67" s="934"/>
      <c r="GR67" s="934"/>
      <c r="GS67" s="934"/>
      <c r="GT67" s="934"/>
      <c r="GU67" s="934"/>
      <c r="GV67" s="934"/>
      <c r="GW67" s="934"/>
      <c r="GX67" s="934"/>
      <c r="GY67" s="934"/>
      <c r="GZ67" s="934"/>
      <c r="HA67" s="934"/>
      <c r="HB67" s="934"/>
      <c r="HC67" s="934"/>
      <c r="HD67" s="934"/>
      <c r="HE67" s="934"/>
      <c r="HF67" s="934"/>
      <c r="HG67" s="934"/>
      <c r="HH67" s="934"/>
      <c r="HI67" s="934"/>
      <c r="HJ67" s="934"/>
      <c r="HK67" s="934"/>
      <c r="HL67" s="934"/>
      <c r="HM67" s="934"/>
      <c r="HN67" s="934"/>
      <c r="HO67" s="934"/>
      <c r="HP67" s="934"/>
      <c r="HQ67" s="934"/>
      <c r="HR67" s="934"/>
      <c r="HS67" s="934"/>
      <c r="HT67" s="934"/>
      <c r="HU67" s="934"/>
      <c r="HV67" s="934"/>
      <c r="HW67" s="934"/>
      <c r="HX67" s="934"/>
      <c r="HY67" s="934"/>
      <c r="HZ67" s="934"/>
      <c r="IA67" s="934"/>
      <c r="IB67" s="934"/>
      <c r="IC67" s="934"/>
      <c r="ID67" s="934"/>
      <c r="IE67" s="934"/>
      <c r="IF67" s="934"/>
      <c r="IG67" s="934"/>
      <c r="IH67" s="934"/>
      <c r="II67" s="934"/>
      <c r="IJ67" s="934"/>
      <c r="IK67" s="934"/>
      <c r="IL67" s="934"/>
      <c r="IM67" s="934"/>
      <c r="IN67" s="934"/>
      <c r="IO67" s="934"/>
      <c r="IP67" s="934"/>
      <c r="IQ67" s="934"/>
      <c r="IR67" s="934"/>
      <c r="IS67" s="934"/>
      <c r="IT67" s="934"/>
      <c r="IU67" s="934"/>
      <c r="IV67" s="934"/>
    </row>
    <row r="68" spans="1:256" s="923" customFormat="1" ht="16.5" customHeight="1">
      <c r="A68" s="937" t="s">
        <v>1307</v>
      </c>
      <c r="B68" s="949">
        <v>282</v>
      </c>
      <c r="C68" s="949">
        <v>392</v>
      </c>
      <c r="D68" s="949">
        <v>140</v>
      </c>
      <c r="E68" s="949">
        <v>148</v>
      </c>
      <c r="F68" s="2823" t="s">
        <v>1323</v>
      </c>
      <c r="G68" s="2823"/>
      <c r="H68" s="2823"/>
      <c r="I68" s="2827"/>
      <c r="J68" s="2827"/>
      <c r="K68" s="2824"/>
      <c r="L68" s="2824"/>
      <c r="M68" s="2824"/>
      <c r="N68" s="2824"/>
      <c r="O68" s="2824"/>
      <c r="P68" s="2824"/>
      <c r="Q68" s="2824"/>
      <c r="R68" s="2824"/>
      <c r="S68" s="2824"/>
      <c r="T68" s="2824"/>
      <c r="U68" s="2824"/>
      <c r="V68" s="2824"/>
      <c r="W68" s="2824"/>
      <c r="X68" s="2824"/>
      <c r="Y68" s="2824"/>
      <c r="Z68" s="2824"/>
      <c r="AA68" s="2824"/>
      <c r="AB68" s="2824"/>
      <c r="AC68" s="2824"/>
      <c r="AD68" s="2824"/>
      <c r="AE68" s="2824"/>
      <c r="AF68" s="2824"/>
      <c r="AG68" s="2824"/>
      <c r="AH68" s="2824"/>
      <c r="AI68" s="934"/>
      <c r="AJ68" s="934"/>
      <c r="AK68" s="934"/>
      <c r="AL68" s="934"/>
      <c r="AM68" s="934"/>
      <c r="AN68" s="934"/>
      <c r="AO68" s="934"/>
      <c r="AP68" s="934"/>
      <c r="AQ68" s="934"/>
      <c r="AR68" s="934"/>
      <c r="AS68" s="934"/>
      <c r="AT68" s="934"/>
      <c r="AU68" s="934"/>
      <c r="AV68" s="934"/>
      <c r="AW68" s="934"/>
      <c r="AX68" s="934"/>
      <c r="AY68" s="934"/>
      <c r="AZ68" s="934"/>
      <c r="BA68" s="934"/>
      <c r="BB68" s="934"/>
      <c r="BC68" s="934"/>
      <c r="BD68" s="934"/>
      <c r="BE68" s="934"/>
      <c r="BF68" s="934"/>
      <c r="BG68" s="934"/>
      <c r="BH68" s="934"/>
      <c r="BI68" s="934"/>
      <c r="BJ68" s="934"/>
      <c r="BK68" s="934"/>
      <c r="BL68" s="934"/>
      <c r="BM68" s="934"/>
      <c r="BN68" s="934"/>
      <c r="BO68" s="934"/>
      <c r="BP68" s="934"/>
      <c r="BQ68" s="934"/>
      <c r="BR68" s="934"/>
      <c r="BS68" s="934"/>
      <c r="BT68" s="934"/>
      <c r="BU68" s="934"/>
      <c r="BV68" s="934"/>
      <c r="BW68" s="934"/>
      <c r="BX68" s="934"/>
      <c r="BY68" s="934"/>
      <c r="BZ68" s="934"/>
      <c r="CA68" s="934"/>
      <c r="CB68" s="934"/>
      <c r="CC68" s="934"/>
      <c r="CD68" s="934"/>
      <c r="CE68" s="934"/>
      <c r="CF68" s="934"/>
      <c r="CG68" s="934"/>
      <c r="CH68" s="934"/>
      <c r="CI68" s="934"/>
      <c r="CJ68" s="934"/>
      <c r="CK68" s="934"/>
      <c r="CL68" s="934"/>
      <c r="CM68" s="934"/>
      <c r="CN68" s="934"/>
      <c r="CO68" s="934"/>
      <c r="CP68" s="934"/>
      <c r="CQ68" s="934"/>
      <c r="CR68" s="934"/>
      <c r="CS68" s="934"/>
      <c r="CT68" s="934"/>
      <c r="CU68" s="934"/>
      <c r="CV68" s="934"/>
      <c r="CW68" s="934"/>
      <c r="CX68" s="934"/>
      <c r="CY68" s="934"/>
      <c r="CZ68" s="934"/>
      <c r="DA68" s="934"/>
      <c r="DB68" s="934"/>
      <c r="DC68" s="934"/>
      <c r="DD68" s="934"/>
      <c r="DE68" s="934"/>
      <c r="DF68" s="934"/>
      <c r="DG68" s="934"/>
      <c r="DH68" s="934"/>
      <c r="DI68" s="934"/>
      <c r="DJ68" s="934"/>
      <c r="DK68" s="934"/>
      <c r="DL68" s="934"/>
      <c r="DM68" s="934"/>
      <c r="DN68" s="934"/>
      <c r="DO68" s="934"/>
      <c r="DP68" s="934"/>
      <c r="DQ68" s="934"/>
      <c r="DR68" s="934"/>
      <c r="DS68" s="934"/>
      <c r="DT68" s="934"/>
      <c r="DU68" s="934"/>
      <c r="DV68" s="934"/>
      <c r="DW68" s="934"/>
      <c r="DX68" s="934"/>
      <c r="DY68" s="934"/>
      <c r="DZ68" s="934"/>
      <c r="EA68" s="934"/>
      <c r="EB68" s="934"/>
      <c r="EC68" s="934"/>
      <c r="ED68" s="934"/>
      <c r="EE68" s="934"/>
      <c r="EF68" s="934"/>
      <c r="EG68" s="934"/>
      <c r="EH68" s="934"/>
      <c r="EI68" s="934"/>
      <c r="EJ68" s="934"/>
      <c r="EK68" s="934"/>
      <c r="EL68" s="934"/>
      <c r="EM68" s="934"/>
      <c r="EN68" s="934"/>
      <c r="EO68" s="934"/>
      <c r="EP68" s="934"/>
      <c r="EQ68" s="934"/>
      <c r="ER68" s="934"/>
      <c r="ES68" s="934"/>
      <c r="ET68" s="934"/>
      <c r="EU68" s="934"/>
      <c r="EV68" s="934"/>
      <c r="EW68" s="934"/>
      <c r="EX68" s="934"/>
      <c r="EY68" s="934"/>
      <c r="EZ68" s="934"/>
      <c r="FA68" s="934"/>
      <c r="FB68" s="934"/>
      <c r="FC68" s="934"/>
      <c r="FD68" s="934"/>
      <c r="FE68" s="934"/>
      <c r="FF68" s="934"/>
      <c r="FG68" s="934"/>
      <c r="FH68" s="934"/>
      <c r="FI68" s="934"/>
      <c r="FJ68" s="934"/>
      <c r="FK68" s="934"/>
      <c r="FL68" s="934"/>
      <c r="FM68" s="934"/>
      <c r="FN68" s="934"/>
      <c r="FO68" s="934"/>
      <c r="FP68" s="934"/>
      <c r="FQ68" s="934"/>
      <c r="FR68" s="934"/>
      <c r="FS68" s="934"/>
      <c r="FT68" s="934"/>
      <c r="FU68" s="934"/>
      <c r="FV68" s="934"/>
      <c r="FW68" s="934"/>
      <c r="FX68" s="934"/>
      <c r="FY68" s="934"/>
      <c r="FZ68" s="934"/>
      <c r="GA68" s="934"/>
      <c r="GB68" s="934"/>
      <c r="GC68" s="934"/>
      <c r="GD68" s="934"/>
      <c r="GE68" s="934"/>
      <c r="GF68" s="934"/>
      <c r="GG68" s="934"/>
      <c r="GH68" s="934"/>
      <c r="GI68" s="934"/>
      <c r="GJ68" s="934"/>
      <c r="GK68" s="934"/>
      <c r="GL68" s="934"/>
      <c r="GM68" s="934"/>
      <c r="GN68" s="934"/>
      <c r="GO68" s="934"/>
      <c r="GP68" s="934"/>
      <c r="GQ68" s="934"/>
      <c r="GR68" s="934"/>
      <c r="GS68" s="934"/>
      <c r="GT68" s="934"/>
      <c r="GU68" s="934"/>
      <c r="GV68" s="934"/>
      <c r="GW68" s="934"/>
      <c r="GX68" s="934"/>
      <c r="GY68" s="934"/>
      <c r="GZ68" s="934"/>
      <c r="HA68" s="934"/>
      <c r="HB68" s="934"/>
      <c r="HC68" s="934"/>
      <c r="HD68" s="934"/>
      <c r="HE68" s="934"/>
      <c r="HF68" s="934"/>
      <c r="HG68" s="934"/>
      <c r="HH68" s="934"/>
      <c r="HI68" s="934"/>
      <c r="HJ68" s="934"/>
      <c r="HK68" s="934"/>
      <c r="HL68" s="934"/>
      <c r="HM68" s="934"/>
      <c r="HN68" s="934"/>
      <c r="HO68" s="934"/>
      <c r="HP68" s="934"/>
      <c r="HQ68" s="934"/>
      <c r="HR68" s="934"/>
      <c r="HS68" s="934"/>
      <c r="HT68" s="934"/>
      <c r="HU68" s="934"/>
      <c r="HV68" s="934"/>
      <c r="HW68" s="934"/>
      <c r="HX68" s="934"/>
      <c r="HY68" s="934"/>
      <c r="HZ68" s="934"/>
      <c r="IA68" s="934"/>
      <c r="IB68" s="934"/>
      <c r="IC68" s="934"/>
      <c r="ID68" s="934"/>
      <c r="IE68" s="934"/>
      <c r="IF68" s="934"/>
      <c r="IG68" s="934"/>
      <c r="IH68" s="934"/>
      <c r="II68" s="934"/>
      <c r="IJ68" s="934"/>
      <c r="IK68" s="934"/>
      <c r="IL68" s="934"/>
      <c r="IM68" s="934"/>
      <c r="IN68" s="934"/>
      <c r="IO68" s="934"/>
      <c r="IP68" s="934"/>
      <c r="IQ68" s="934"/>
      <c r="IR68" s="934"/>
      <c r="IS68" s="934"/>
      <c r="IT68" s="934"/>
      <c r="IU68" s="934"/>
      <c r="IV68" s="934"/>
    </row>
    <row r="69" spans="1:256" s="923" customFormat="1" ht="16.5" customHeight="1">
      <c r="A69" s="937" t="s">
        <v>1308</v>
      </c>
      <c r="B69" s="949">
        <v>4</v>
      </c>
      <c r="C69" s="949">
        <v>4</v>
      </c>
      <c r="D69" s="949">
        <v>7</v>
      </c>
      <c r="E69" s="949">
        <v>9</v>
      </c>
      <c r="F69" s="2823" t="s">
        <v>1324</v>
      </c>
      <c r="G69" s="2823"/>
      <c r="H69" s="2823"/>
      <c r="I69" s="2827"/>
      <c r="J69" s="2827"/>
      <c r="K69" s="2824"/>
      <c r="L69" s="2824"/>
      <c r="M69" s="2824"/>
      <c r="N69" s="2824"/>
      <c r="O69" s="2824"/>
      <c r="P69" s="2824"/>
      <c r="Q69" s="2824"/>
      <c r="R69" s="2824"/>
      <c r="S69" s="2824"/>
      <c r="T69" s="2824"/>
      <c r="U69" s="2824"/>
      <c r="V69" s="2824"/>
      <c r="W69" s="2824"/>
      <c r="X69" s="2824"/>
      <c r="Y69" s="2824"/>
      <c r="Z69" s="2824"/>
      <c r="AA69" s="2824"/>
      <c r="AB69" s="2824"/>
      <c r="AC69" s="2824"/>
      <c r="AD69" s="2824"/>
      <c r="AE69" s="2824"/>
      <c r="AF69" s="2824"/>
      <c r="AG69" s="2824"/>
      <c r="AH69" s="2824"/>
      <c r="AI69" s="934"/>
      <c r="AJ69" s="934"/>
      <c r="AK69" s="934"/>
      <c r="AL69" s="934"/>
      <c r="AM69" s="934"/>
      <c r="AN69" s="934"/>
      <c r="AO69" s="934"/>
      <c r="AP69" s="934"/>
      <c r="AQ69" s="934"/>
      <c r="AR69" s="934"/>
      <c r="AS69" s="934"/>
      <c r="AT69" s="934"/>
      <c r="AU69" s="934"/>
      <c r="AV69" s="934"/>
      <c r="AW69" s="934"/>
      <c r="AX69" s="934"/>
      <c r="AY69" s="934"/>
      <c r="AZ69" s="934"/>
      <c r="BA69" s="934"/>
      <c r="BB69" s="934"/>
      <c r="BC69" s="934"/>
      <c r="BD69" s="934"/>
      <c r="BE69" s="934"/>
      <c r="BF69" s="934"/>
      <c r="BG69" s="934"/>
      <c r="BH69" s="934"/>
      <c r="BI69" s="934"/>
      <c r="BJ69" s="934"/>
      <c r="BK69" s="934"/>
      <c r="BL69" s="934"/>
      <c r="BM69" s="934"/>
      <c r="BN69" s="934"/>
      <c r="BO69" s="934"/>
      <c r="BP69" s="934"/>
      <c r="BQ69" s="934"/>
      <c r="BR69" s="934"/>
      <c r="BS69" s="934"/>
      <c r="BT69" s="934"/>
      <c r="BU69" s="934"/>
      <c r="BV69" s="934"/>
      <c r="BW69" s="934"/>
      <c r="BX69" s="934"/>
      <c r="BY69" s="934"/>
      <c r="BZ69" s="934"/>
      <c r="CA69" s="934"/>
      <c r="CB69" s="934"/>
      <c r="CC69" s="934"/>
      <c r="CD69" s="934"/>
      <c r="CE69" s="934"/>
      <c r="CF69" s="934"/>
      <c r="CG69" s="934"/>
      <c r="CH69" s="934"/>
      <c r="CI69" s="934"/>
      <c r="CJ69" s="934"/>
      <c r="CK69" s="934"/>
      <c r="CL69" s="934"/>
      <c r="CM69" s="934"/>
      <c r="CN69" s="934"/>
      <c r="CO69" s="934"/>
      <c r="CP69" s="934"/>
      <c r="CQ69" s="934"/>
      <c r="CR69" s="934"/>
      <c r="CS69" s="934"/>
      <c r="CT69" s="934"/>
      <c r="CU69" s="934"/>
      <c r="CV69" s="934"/>
      <c r="CW69" s="934"/>
      <c r="CX69" s="934"/>
      <c r="CY69" s="934"/>
      <c r="CZ69" s="934"/>
      <c r="DA69" s="934"/>
      <c r="DB69" s="934"/>
      <c r="DC69" s="934"/>
      <c r="DD69" s="934"/>
      <c r="DE69" s="934"/>
      <c r="DF69" s="934"/>
      <c r="DG69" s="934"/>
      <c r="DH69" s="934"/>
      <c r="DI69" s="934"/>
      <c r="DJ69" s="934"/>
      <c r="DK69" s="934"/>
      <c r="DL69" s="934"/>
      <c r="DM69" s="934"/>
      <c r="DN69" s="934"/>
      <c r="DO69" s="934"/>
      <c r="DP69" s="934"/>
      <c r="DQ69" s="934"/>
      <c r="DR69" s="934"/>
      <c r="DS69" s="934"/>
      <c r="DT69" s="934"/>
      <c r="DU69" s="934"/>
      <c r="DV69" s="934"/>
      <c r="DW69" s="934"/>
      <c r="DX69" s="934"/>
      <c r="DY69" s="934"/>
      <c r="DZ69" s="934"/>
      <c r="EA69" s="934"/>
      <c r="EB69" s="934"/>
      <c r="EC69" s="934"/>
      <c r="ED69" s="934"/>
      <c r="EE69" s="934"/>
      <c r="EF69" s="934"/>
      <c r="EG69" s="934"/>
      <c r="EH69" s="934"/>
      <c r="EI69" s="934"/>
      <c r="EJ69" s="934"/>
      <c r="EK69" s="934"/>
      <c r="EL69" s="934"/>
      <c r="EM69" s="934"/>
      <c r="EN69" s="934"/>
      <c r="EO69" s="934"/>
      <c r="EP69" s="934"/>
      <c r="EQ69" s="934"/>
      <c r="ER69" s="934"/>
      <c r="ES69" s="934"/>
      <c r="ET69" s="934"/>
      <c r="EU69" s="934"/>
      <c r="EV69" s="934"/>
      <c r="EW69" s="934"/>
      <c r="EX69" s="934"/>
      <c r="EY69" s="934"/>
      <c r="EZ69" s="934"/>
      <c r="FA69" s="934"/>
      <c r="FB69" s="934"/>
      <c r="FC69" s="934"/>
      <c r="FD69" s="934"/>
      <c r="FE69" s="934"/>
      <c r="FF69" s="934"/>
      <c r="FG69" s="934"/>
      <c r="FH69" s="934"/>
      <c r="FI69" s="934"/>
      <c r="FJ69" s="934"/>
      <c r="FK69" s="934"/>
      <c r="FL69" s="934"/>
      <c r="FM69" s="934"/>
      <c r="FN69" s="934"/>
      <c r="FO69" s="934"/>
      <c r="FP69" s="934"/>
      <c r="FQ69" s="934"/>
      <c r="FR69" s="934"/>
      <c r="FS69" s="934"/>
      <c r="FT69" s="934"/>
      <c r="FU69" s="934"/>
      <c r="FV69" s="934"/>
      <c r="FW69" s="934"/>
      <c r="FX69" s="934"/>
      <c r="FY69" s="934"/>
      <c r="FZ69" s="934"/>
      <c r="GA69" s="934"/>
      <c r="GB69" s="934"/>
      <c r="GC69" s="934"/>
      <c r="GD69" s="934"/>
      <c r="GE69" s="934"/>
      <c r="GF69" s="934"/>
      <c r="GG69" s="934"/>
      <c r="GH69" s="934"/>
      <c r="GI69" s="934"/>
      <c r="GJ69" s="934"/>
      <c r="GK69" s="934"/>
      <c r="GL69" s="934"/>
      <c r="GM69" s="934"/>
      <c r="GN69" s="934"/>
      <c r="GO69" s="934"/>
      <c r="GP69" s="934"/>
      <c r="GQ69" s="934"/>
      <c r="GR69" s="934"/>
      <c r="GS69" s="934"/>
      <c r="GT69" s="934"/>
      <c r="GU69" s="934"/>
      <c r="GV69" s="934"/>
      <c r="GW69" s="934"/>
      <c r="GX69" s="934"/>
      <c r="GY69" s="934"/>
      <c r="GZ69" s="934"/>
      <c r="HA69" s="934"/>
      <c r="HB69" s="934"/>
      <c r="HC69" s="934"/>
      <c r="HD69" s="934"/>
      <c r="HE69" s="934"/>
      <c r="HF69" s="934"/>
      <c r="HG69" s="934"/>
      <c r="HH69" s="934"/>
      <c r="HI69" s="934"/>
      <c r="HJ69" s="934"/>
      <c r="HK69" s="934"/>
      <c r="HL69" s="934"/>
      <c r="HM69" s="934"/>
      <c r="HN69" s="934"/>
      <c r="HO69" s="934"/>
      <c r="HP69" s="934"/>
      <c r="HQ69" s="934"/>
      <c r="HR69" s="934"/>
      <c r="HS69" s="934"/>
      <c r="HT69" s="934"/>
      <c r="HU69" s="934"/>
      <c r="HV69" s="934"/>
      <c r="HW69" s="934"/>
      <c r="HX69" s="934"/>
      <c r="HY69" s="934"/>
      <c r="HZ69" s="934"/>
      <c r="IA69" s="934"/>
      <c r="IB69" s="934"/>
      <c r="IC69" s="934"/>
      <c r="ID69" s="934"/>
      <c r="IE69" s="934"/>
      <c r="IF69" s="934"/>
      <c r="IG69" s="934"/>
      <c r="IH69" s="934"/>
      <c r="II69" s="934"/>
      <c r="IJ69" s="934"/>
      <c r="IK69" s="934"/>
      <c r="IL69" s="934"/>
      <c r="IM69" s="934"/>
      <c r="IN69" s="934"/>
      <c r="IO69" s="934"/>
      <c r="IP69" s="934"/>
      <c r="IQ69" s="934"/>
      <c r="IR69" s="934"/>
      <c r="IS69" s="934"/>
      <c r="IT69" s="934"/>
      <c r="IU69" s="934"/>
      <c r="IV69" s="934"/>
    </row>
    <row r="70" spans="1:256" s="923" customFormat="1" ht="16.5" customHeight="1">
      <c r="A70" s="937" t="s">
        <v>1309</v>
      </c>
      <c r="B70" s="949">
        <v>3218</v>
      </c>
      <c r="C70" s="949">
        <v>3419</v>
      </c>
      <c r="D70" s="949">
        <v>1872</v>
      </c>
      <c r="E70" s="949">
        <v>2195</v>
      </c>
      <c r="F70" s="2823" t="s">
        <v>1325</v>
      </c>
      <c r="G70" s="2823"/>
      <c r="H70" s="2823"/>
      <c r="I70" s="2827"/>
      <c r="J70" s="2827"/>
      <c r="K70" s="2824"/>
      <c r="L70" s="2824"/>
      <c r="M70" s="2824"/>
      <c r="N70" s="2824"/>
      <c r="O70" s="2824"/>
      <c r="P70" s="2824"/>
      <c r="Q70" s="2824"/>
      <c r="R70" s="2824"/>
      <c r="S70" s="2824"/>
      <c r="T70" s="2824"/>
      <c r="U70" s="2824"/>
      <c r="V70" s="2824"/>
      <c r="W70" s="2824"/>
      <c r="X70" s="2824"/>
      <c r="Y70" s="2824"/>
      <c r="Z70" s="2824"/>
      <c r="AA70" s="2824"/>
      <c r="AB70" s="2824"/>
      <c r="AC70" s="2824"/>
      <c r="AD70" s="2824"/>
      <c r="AE70" s="2824"/>
      <c r="AF70" s="2824"/>
      <c r="AG70" s="2824"/>
      <c r="AH70" s="2824"/>
      <c r="AI70" s="934"/>
      <c r="AJ70" s="934"/>
      <c r="AK70" s="934"/>
      <c r="AL70" s="934"/>
      <c r="AM70" s="934"/>
      <c r="AN70" s="934"/>
      <c r="AO70" s="934"/>
      <c r="AP70" s="934"/>
      <c r="AQ70" s="934"/>
      <c r="AR70" s="934"/>
      <c r="AS70" s="934"/>
      <c r="AT70" s="934"/>
      <c r="AU70" s="934"/>
      <c r="AV70" s="934"/>
      <c r="AW70" s="934"/>
      <c r="AX70" s="934"/>
      <c r="AY70" s="934"/>
      <c r="AZ70" s="934"/>
      <c r="BA70" s="934"/>
      <c r="BB70" s="934"/>
      <c r="BC70" s="934"/>
      <c r="BD70" s="934"/>
      <c r="BE70" s="934"/>
      <c r="BF70" s="934"/>
      <c r="BG70" s="934"/>
      <c r="BH70" s="934"/>
      <c r="BI70" s="934"/>
      <c r="BJ70" s="934"/>
      <c r="BK70" s="934"/>
      <c r="BL70" s="934"/>
      <c r="BM70" s="934"/>
      <c r="BN70" s="934"/>
      <c r="BO70" s="934"/>
      <c r="BP70" s="934"/>
      <c r="BQ70" s="934"/>
      <c r="BR70" s="934"/>
      <c r="BS70" s="934"/>
      <c r="BT70" s="934"/>
      <c r="BU70" s="934"/>
      <c r="BV70" s="934"/>
      <c r="BW70" s="934"/>
      <c r="BX70" s="934"/>
      <c r="BY70" s="934"/>
      <c r="BZ70" s="934"/>
      <c r="CA70" s="934"/>
      <c r="CB70" s="934"/>
      <c r="CC70" s="934"/>
      <c r="CD70" s="934"/>
      <c r="CE70" s="934"/>
      <c r="CF70" s="934"/>
      <c r="CG70" s="934"/>
      <c r="CH70" s="934"/>
      <c r="CI70" s="934"/>
      <c r="CJ70" s="934"/>
      <c r="CK70" s="934"/>
      <c r="CL70" s="934"/>
      <c r="CM70" s="934"/>
      <c r="CN70" s="934"/>
      <c r="CO70" s="934"/>
      <c r="CP70" s="934"/>
      <c r="CQ70" s="934"/>
      <c r="CR70" s="934"/>
      <c r="CS70" s="934"/>
      <c r="CT70" s="934"/>
      <c r="CU70" s="934"/>
      <c r="CV70" s="934"/>
      <c r="CW70" s="934"/>
      <c r="CX70" s="934"/>
      <c r="CY70" s="934"/>
      <c r="CZ70" s="934"/>
      <c r="DA70" s="934"/>
      <c r="DB70" s="934"/>
      <c r="DC70" s="934"/>
      <c r="DD70" s="934"/>
      <c r="DE70" s="934"/>
      <c r="DF70" s="934"/>
      <c r="DG70" s="934"/>
      <c r="DH70" s="934"/>
      <c r="DI70" s="934"/>
      <c r="DJ70" s="934"/>
      <c r="DK70" s="934"/>
      <c r="DL70" s="934"/>
      <c r="DM70" s="934"/>
      <c r="DN70" s="934"/>
      <c r="DO70" s="934"/>
      <c r="DP70" s="934"/>
      <c r="DQ70" s="934"/>
      <c r="DR70" s="934"/>
      <c r="DS70" s="934"/>
      <c r="DT70" s="934"/>
      <c r="DU70" s="934"/>
      <c r="DV70" s="934"/>
      <c r="DW70" s="934"/>
      <c r="DX70" s="934"/>
      <c r="DY70" s="934"/>
      <c r="DZ70" s="934"/>
      <c r="EA70" s="934"/>
      <c r="EB70" s="934"/>
      <c r="EC70" s="934"/>
      <c r="ED70" s="934"/>
      <c r="EE70" s="934"/>
      <c r="EF70" s="934"/>
      <c r="EG70" s="934"/>
      <c r="EH70" s="934"/>
      <c r="EI70" s="934"/>
      <c r="EJ70" s="934"/>
      <c r="EK70" s="934"/>
      <c r="EL70" s="934"/>
      <c r="EM70" s="934"/>
      <c r="EN70" s="934"/>
      <c r="EO70" s="934"/>
      <c r="EP70" s="934"/>
      <c r="EQ70" s="934"/>
      <c r="ER70" s="934"/>
      <c r="ES70" s="934"/>
      <c r="ET70" s="934"/>
      <c r="EU70" s="934"/>
      <c r="EV70" s="934"/>
      <c r="EW70" s="934"/>
      <c r="EX70" s="934"/>
      <c r="EY70" s="934"/>
      <c r="EZ70" s="934"/>
      <c r="FA70" s="934"/>
      <c r="FB70" s="934"/>
      <c r="FC70" s="934"/>
      <c r="FD70" s="934"/>
      <c r="FE70" s="934"/>
      <c r="FF70" s="934"/>
      <c r="FG70" s="934"/>
      <c r="FH70" s="934"/>
      <c r="FI70" s="934"/>
      <c r="FJ70" s="934"/>
      <c r="FK70" s="934"/>
      <c r="FL70" s="934"/>
      <c r="FM70" s="934"/>
      <c r="FN70" s="934"/>
      <c r="FO70" s="934"/>
      <c r="FP70" s="934"/>
      <c r="FQ70" s="934"/>
      <c r="FR70" s="934"/>
      <c r="FS70" s="934"/>
      <c r="FT70" s="934"/>
      <c r="FU70" s="934"/>
      <c r="FV70" s="934"/>
      <c r="FW70" s="934"/>
      <c r="FX70" s="934"/>
      <c r="FY70" s="934"/>
      <c r="FZ70" s="934"/>
      <c r="GA70" s="934"/>
      <c r="GB70" s="934"/>
      <c r="GC70" s="934"/>
      <c r="GD70" s="934"/>
      <c r="GE70" s="934"/>
      <c r="GF70" s="934"/>
      <c r="GG70" s="934"/>
      <c r="GH70" s="934"/>
      <c r="GI70" s="934"/>
      <c r="GJ70" s="934"/>
      <c r="GK70" s="934"/>
      <c r="GL70" s="934"/>
      <c r="GM70" s="934"/>
      <c r="GN70" s="934"/>
      <c r="GO70" s="934"/>
      <c r="GP70" s="934"/>
      <c r="GQ70" s="934"/>
      <c r="GR70" s="934"/>
      <c r="GS70" s="934"/>
      <c r="GT70" s="934"/>
      <c r="GU70" s="934"/>
      <c r="GV70" s="934"/>
      <c r="GW70" s="934"/>
      <c r="GX70" s="934"/>
      <c r="GY70" s="934"/>
      <c r="GZ70" s="934"/>
      <c r="HA70" s="934"/>
      <c r="HB70" s="934"/>
      <c r="HC70" s="934"/>
      <c r="HD70" s="934"/>
      <c r="HE70" s="934"/>
      <c r="HF70" s="934"/>
      <c r="HG70" s="934"/>
      <c r="HH70" s="934"/>
      <c r="HI70" s="934"/>
      <c r="HJ70" s="934"/>
      <c r="HK70" s="934"/>
      <c r="HL70" s="934"/>
      <c r="HM70" s="934"/>
      <c r="HN70" s="934"/>
      <c r="HO70" s="934"/>
      <c r="HP70" s="934"/>
      <c r="HQ70" s="934"/>
      <c r="HR70" s="934"/>
      <c r="HS70" s="934"/>
      <c r="HT70" s="934"/>
      <c r="HU70" s="934"/>
      <c r="HV70" s="934"/>
      <c r="HW70" s="934"/>
      <c r="HX70" s="934"/>
      <c r="HY70" s="934"/>
      <c r="HZ70" s="934"/>
      <c r="IA70" s="934"/>
      <c r="IB70" s="934"/>
      <c r="IC70" s="934"/>
      <c r="ID70" s="934"/>
      <c r="IE70" s="934"/>
      <c r="IF70" s="934"/>
      <c r="IG70" s="934"/>
      <c r="IH70" s="934"/>
      <c r="II70" s="934"/>
      <c r="IJ70" s="934"/>
      <c r="IK70" s="934"/>
      <c r="IL70" s="934"/>
      <c r="IM70" s="934"/>
      <c r="IN70" s="934"/>
      <c r="IO70" s="934"/>
      <c r="IP70" s="934"/>
      <c r="IQ70" s="934"/>
      <c r="IR70" s="934"/>
      <c r="IS70" s="934"/>
      <c r="IT70" s="934"/>
      <c r="IU70" s="934"/>
      <c r="IV70" s="934"/>
    </row>
    <row r="71" spans="1:256" s="923" customFormat="1" ht="16.5" customHeight="1">
      <c r="A71" s="937" t="s">
        <v>1310</v>
      </c>
      <c r="B71" s="949">
        <v>9568</v>
      </c>
      <c r="C71" s="949">
        <v>6422</v>
      </c>
      <c r="D71" s="949">
        <v>8336</v>
      </c>
      <c r="E71" s="949">
        <v>6134</v>
      </c>
      <c r="F71" s="2823" t="s">
        <v>1326</v>
      </c>
      <c r="G71" s="2823"/>
      <c r="H71" s="2823"/>
      <c r="I71" s="2827"/>
      <c r="J71" s="2827"/>
      <c r="K71" s="2824"/>
      <c r="L71" s="2824"/>
      <c r="M71" s="2824"/>
      <c r="N71" s="2824"/>
      <c r="O71" s="2824"/>
      <c r="P71" s="2824"/>
      <c r="Q71" s="2824"/>
      <c r="R71" s="2824"/>
      <c r="S71" s="2824"/>
      <c r="T71" s="2824"/>
      <c r="U71" s="2824"/>
      <c r="V71" s="2824"/>
      <c r="W71" s="2824"/>
      <c r="X71" s="2824"/>
      <c r="Y71" s="2824"/>
      <c r="Z71" s="2824"/>
      <c r="AA71" s="2824"/>
      <c r="AB71" s="2824"/>
      <c r="AC71" s="2824"/>
      <c r="AD71" s="2824"/>
      <c r="AE71" s="2824"/>
      <c r="AF71" s="2824"/>
      <c r="AG71" s="2824"/>
      <c r="AH71" s="2824"/>
      <c r="AI71" s="934"/>
      <c r="AJ71" s="934"/>
      <c r="AK71" s="934"/>
      <c r="AL71" s="934"/>
      <c r="AM71" s="934"/>
      <c r="AN71" s="934"/>
      <c r="AO71" s="934"/>
      <c r="AP71" s="934"/>
      <c r="AQ71" s="934"/>
      <c r="AR71" s="934"/>
      <c r="AS71" s="934"/>
      <c r="AT71" s="934"/>
      <c r="AU71" s="934"/>
      <c r="AV71" s="934"/>
      <c r="AW71" s="934"/>
      <c r="AX71" s="934"/>
      <c r="AY71" s="934"/>
      <c r="AZ71" s="934"/>
      <c r="BA71" s="934"/>
      <c r="BB71" s="934"/>
      <c r="BC71" s="934"/>
      <c r="BD71" s="934"/>
      <c r="BE71" s="934"/>
      <c r="BF71" s="934"/>
      <c r="BG71" s="934"/>
      <c r="BH71" s="934"/>
      <c r="BI71" s="934"/>
      <c r="BJ71" s="934"/>
      <c r="BK71" s="934"/>
      <c r="BL71" s="934"/>
      <c r="BM71" s="934"/>
      <c r="BN71" s="934"/>
      <c r="BO71" s="934"/>
      <c r="BP71" s="934"/>
      <c r="BQ71" s="934"/>
      <c r="BR71" s="934"/>
      <c r="BS71" s="934"/>
      <c r="BT71" s="934"/>
      <c r="BU71" s="934"/>
      <c r="BV71" s="934"/>
      <c r="BW71" s="934"/>
      <c r="BX71" s="934"/>
      <c r="BY71" s="934"/>
      <c r="BZ71" s="934"/>
      <c r="CA71" s="934"/>
      <c r="CB71" s="934"/>
      <c r="CC71" s="934"/>
      <c r="CD71" s="934"/>
      <c r="CE71" s="934"/>
      <c r="CF71" s="934"/>
      <c r="CG71" s="934"/>
      <c r="CH71" s="934"/>
      <c r="CI71" s="934"/>
      <c r="CJ71" s="934"/>
      <c r="CK71" s="934"/>
      <c r="CL71" s="934"/>
      <c r="CM71" s="934"/>
      <c r="CN71" s="934"/>
      <c r="CO71" s="934"/>
      <c r="CP71" s="934"/>
      <c r="CQ71" s="934"/>
      <c r="CR71" s="934"/>
      <c r="CS71" s="934"/>
      <c r="CT71" s="934"/>
      <c r="CU71" s="934"/>
      <c r="CV71" s="934"/>
      <c r="CW71" s="934"/>
      <c r="CX71" s="934"/>
      <c r="CY71" s="934"/>
      <c r="CZ71" s="934"/>
      <c r="DA71" s="934"/>
      <c r="DB71" s="934"/>
      <c r="DC71" s="934"/>
      <c r="DD71" s="934"/>
      <c r="DE71" s="934"/>
      <c r="DF71" s="934"/>
      <c r="DG71" s="934"/>
      <c r="DH71" s="934"/>
      <c r="DI71" s="934"/>
      <c r="DJ71" s="934"/>
      <c r="DK71" s="934"/>
      <c r="DL71" s="934"/>
      <c r="DM71" s="934"/>
      <c r="DN71" s="934"/>
      <c r="DO71" s="934"/>
      <c r="DP71" s="934"/>
      <c r="DQ71" s="934"/>
      <c r="DR71" s="934"/>
      <c r="DS71" s="934"/>
      <c r="DT71" s="934"/>
      <c r="DU71" s="934"/>
      <c r="DV71" s="934"/>
      <c r="DW71" s="934"/>
      <c r="DX71" s="934"/>
      <c r="DY71" s="934"/>
      <c r="DZ71" s="934"/>
      <c r="EA71" s="934"/>
      <c r="EB71" s="934"/>
      <c r="EC71" s="934"/>
      <c r="ED71" s="934"/>
      <c r="EE71" s="934"/>
      <c r="EF71" s="934"/>
      <c r="EG71" s="934"/>
      <c r="EH71" s="934"/>
      <c r="EI71" s="934"/>
      <c r="EJ71" s="934"/>
      <c r="EK71" s="934"/>
      <c r="EL71" s="934"/>
      <c r="EM71" s="934"/>
      <c r="EN71" s="934"/>
      <c r="EO71" s="934"/>
      <c r="EP71" s="934"/>
      <c r="EQ71" s="934"/>
      <c r="ER71" s="934"/>
      <c r="ES71" s="934"/>
      <c r="ET71" s="934"/>
      <c r="EU71" s="934"/>
      <c r="EV71" s="934"/>
      <c r="EW71" s="934"/>
      <c r="EX71" s="934"/>
      <c r="EY71" s="934"/>
      <c r="EZ71" s="934"/>
      <c r="FA71" s="934"/>
      <c r="FB71" s="934"/>
      <c r="FC71" s="934"/>
      <c r="FD71" s="934"/>
      <c r="FE71" s="934"/>
      <c r="FF71" s="934"/>
      <c r="FG71" s="934"/>
      <c r="FH71" s="934"/>
      <c r="FI71" s="934"/>
      <c r="FJ71" s="934"/>
      <c r="FK71" s="934"/>
      <c r="FL71" s="934"/>
      <c r="FM71" s="934"/>
      <c r="FN71" s="934"/>
      <c r="FO71" s="934"/>
      <c r="FP71" s="934"/>
      <c r="FQ71" s="934"/>
      <c r="FR71" s="934"/>
      <c r="FS71" s="934"/>
      <c r="FT71" s="934"/>
      <c r="FU71" s="934"/>
      <c r="FV71" s="934"/>
      <c r="FW71" s="934"/>
      <c r="FX71" s="934"/>
      <c r="FY71" s="934"/>
      <c r="FZ71" s="934"/>
      <c r="GA71" s="934"/>
      <c r="GB71" s="934"/>
      <c r="GC71" s="934"/>
      <c r="GD71" s="934"/>
      <c r="GE71" s="934"/>
      <c r="GF71" s="934"/>
      <c r="GG71" s="934"/>
      <c r="GH71" s="934"/>
      <c r="GI71" s="934"/>
      <c r="GJ71" s="934"/>
      <c r="GK71" s="934"/>
      <c r="GL71" s="934"/>
      <c r="GM71" s="934"/>
      <c r="GN71" s="934"/>
      <c r="GO71" s="934"/>
      <c r="GP71" s="934"/>
      <c r="GQ71" s="934"/>
      <c r="GR71" s="934"/>
      <c r="GS71" s="934"/>
      <c r="GT71" s="934"/>
      <c r="GU71" s="934"/>
      <c r="GV71" s="934"/>
      <c r="GW71" s="934"/>
      <c r="GX71" s="934"/>
      <c r="GY71" s="934"/>
      <c r="GZ71" s="934"/>
      <c r="HA71" s="934"/>
      <c r="HB71" s="934"/>
      <c r="HC71" s="934"/>
      <c r="HD71" s="934"/>
      <c r="HE71" s="934"/>
      <c r="HF71" s="934"/>
      <c r="HG71" s="934"/>
      <c r="HH71" s="934"/>
      <c r="HI71" s="934"/>
      <c r="HJ71" s="934"/>
      <c r="HK71" s="934"/>
      <c r="HL71" s="934"/>
      <c r="HM71" s="934"/>
      <c r="HN71" s="934"/>
      <c r="HO71" s="934"/>
      <c r="HP71" s="934"/>
      <c r="HQ71" s="934"/>
      <c r="HR71" s="934"/>
      <c r="HS71" s="934"/>
      <c r="HT71" s="934"/>
      <c r="HU71" s="934"/>
      <c r="HV71" s="934"/>
      <c r="HW71" s="934"/>
      <c r="HX71" s="934"/>
      <c r="HY71" s="934"/>
      <c r="HZ71" s="934"/>
      <c r="IA71" s="934"/>
      <c r="IB71" s="934"/>
      <c r="IC71" s="934"/>
      <c r="ID71" s="934"/>
      <c r="IE71" s="934"/>
      <c r="IF71" s="934"/>
      <c r="IG71" s="934"/>
      <c r="IH71" s="934"/>
      <c r="II71" s="934"/>
      <c r="IJ71" s="934"/>
      <c r="IK71" s="934"/>
      <c r="IL71" s="934"/>
      <c r="IM71" s="934"/>
      <c r="IN71" s="934"/>
      <c r="IO71" s="934"/>
      <c r="IP71" s="934"/>
      <c r="IQ71" s="934"/>
      <c r="IR71" s="934"/>
      <c r="IS71" s="934"/>
      <c r="IT71" s="934"/>
      <c r="IU71" s="934"/>
      <c r="IV71" s="934"/>
    </row>
    <row r="72" spans="1:256" s="923" customFormat="1" ht="16.5" customHeight="1">
      <c r="A72" s="937" t="s">
        <v>1311</v>
      </c>
      <c r="B72" s="949">
        <v>12620</v>
      </c>
      <c r="C72" s="949">
        <v>16965</v>
      </c>
      <c r="D72" s="949">
        <v>18964</v>
      </c>
      <c r="E72" s="949">
        <v>22057</v>
      </c>
      <c r="F72" s="2823" t="s">
        <v>1327</v>
      </c>
      <c r="G72" s="2823"/>
      <c r="H72" s="2823"/>
      <c r="I72" s="2827"/>
      <c r="J72" s="2827"/>
      <c r="K72" s="2824"/>
      <c r="L72" s="2824"/>
      <c r="M72" s="2824"/>
      <c r="N72" s="2824"/>
      <c r="O72" s="2824"/>
      <c r="P72" s="2824"/>
      <c r="Q72" s="2824"/>
      <c r="R72" s="2824"/>
      <c r="S72" s="2824"/>
      <c r="T72" s="2824"/>
      <c r="U72" s="2824"/>
      <c r="V72" s="2824"/>
      <c r="W72" s="2824"/>
      <c r="X72" s="2824"/>
      <c r="Y72" s="2824"/>
      <c r="Z72" s="2824"/>
      <c r="AA72" s="2824"/>
      <c r="AB72" s="2824"/>
      <c r="AC72" s="2824"/>
      <c r="AD72" s="2824"/>
      <c r="AE72" s="2824"/>
      <c r="AF72" s="2824"/>
      <c r="AG72" s="2824"/>
      <c r="AH72" s="2824"/>
      <c r="AI72" s="934"/>
      <c r="AJ72" s="934"/>
      <c r="AK72" s="934"/>
      <c r="AL72" s="934"/>
      <c r="AM72" s="934"/>
      <c r="AN72" s="934"/>
      <c r="AO72" s="934"/>
      <c r="AP72" s="934"/>
      <c r="AQ72" s="934"/>
      <c r="AR72" s="934"/>
      <c r="AS72" s="934"/>
      <c r="AT72" s="934"/>
      <c r="AU72" s="934"/>
      <c r="AV72" s="934"/>
      <c r="AW72" s="934"/>
      <c r="AX72" s="934"/>
      <c r="AY72" s="934"/>
      <c r="AZ72" s="934"/>
      <c r="BA72" s="934"/>
      <c r="BB72" s="934"/>
      <c r="BC72" s="934"/>
      <c r="BD72" s="934"/>
      <c r="BE72" s="934"/>
      <c r="BF72" s="934"/>
      <c r="BG72" s="934"/>
      <c r="BH72" s="934"/>
      <c r="BI72" s="934"/>
      <c r="BJ72" s="934"/>
      <c r="BK72" s="934"/>
      <c r="BL72" s="934"/>
      <c r="BM72" s="934"/>
      <c r="BN72" s="934"/>
      <c r="BO72" s="934"/>
      <c r="BP72" s="934"/>
      <c r="BQ72" s="934"/>
      <c r="BR72" s="934"/>
      <c r="BS72" s="934"/>
      <c r="BT72" s="934"/>
      <c r="BU72" s="934"/>
      <c r="BV72" s="934"/>
      <c r="BW72" s="934"/>
      <c r="BX72" s="934"/>
      <c r="BY72" s="934"/>
      <c r="BZ72" s="934"/>
      <c r="CA72" s="934"/>
      <c r="CB72" s="934"/>
      <c r="CC72" s="934"/>
      <c r="CD72" s="934"/>
      <c r="CE72" s="934"/>
      <c r="CF72" s="934"/>
      <c r="CG72" s="934"/>
      <c r="CH72" s="934"/>
      <c r="CI72" s="934"/>
      <c r="CJ72" s="934"/>
      <c r="CK72" s="934"/>
      <c r="CL72" s="934"/>
      <c r="CM72" s="934"/>
      <c r="CN72" s="934"/>
      <c r="CO72" s="934"/>
      <c r="CP72" s="934"/>
      <c r="CQ72" s="934"/>
      <c r="CR72" s="934"/>
      <c r="CS72" s="934"/>
      <c r="CT72" s="934"/>
      <c r="CU72" s="934"/>
      <c r="CV72" s="934"/>
      <c r="CW72" s="934"/>
      <c r="CX72" s="934"/>
      <c r="CY72" s="934"/>
      <c r="CZ72" s="934"/>
      <c r="DA72" s="934"/>
      <c r="DB72" s="934"/>
      <c r="DC72" s="934"/>
      <c r="DD72" s="934"/>
      <c r="DE72" s="934"/>
      <c r="DF72" s="934"/>
      <c r="DG72" s="934"/>
      <c r="DH72" s="934"/>
      <c r="DI72" s="934"/>
      <c r="DJ72" s="934"/>
      <c r="DK72" s="934"/>
      <c r="DL72" s="934"/>
      <c r="DM72" s="934"/>
      <c r="DN72" s="934"/>
      <c r="DO72" s="934"/>
      <c r="DP72" s="934"/>
      <c r="DQ72" s="934"/>
      <c r="DR72" s="934"/>
      <c r="DS72" s="934"/>
      <c r="DT72" s="934"/>
      <c r="DU72" s="934"/>
      <c r="DV72" s="934"/>
      <c r="DW72" s="934"/>
      <c r="DX72" s="934"/>
      <c r="DY72" s="934"/>
      <c r="DZ72" s="934"/>
      <c r="EA72" s="934"/>
      <c r="EB72" s="934"/>
      <c r="EC72" s="934"/>
      <c r="ED72" s="934"/>
      <c r="EE72" s="934"/>
      <c r="EF72" s="934"/>
      <c r="EG72" s="934"/>
      <c r="EH72" s="934"/>
      <c r="EI72" s="934"/>
      <c r="EJ72" s="934"/>
      <c r="EK72" s="934"/>
      <c r="EL72" s="934"/>
      <c r="EM72" s="934"/>
      <c r="EN72" s="934"/>
      <c r="EO72" s="934"/>
      <c r="EP72" s="934"/>
      <c r="EQ72" s="934"/>
      <c r="ER72" s="934"/>
      <c r="ES72" s="934"/>
      <c r="ET72" s="934"/>
      <c r="EU72" s="934"/>
      <c r="EV72" s="934"/>
      <c r="EW72" s="934"/>
      <c r="EX72" s="934"/>
      <c r="EY72" s="934"/>
      <c r="EZ72" s="934"/>
      <c r="FA72" s="934"/>
      <c r="FB72" s="934"/>
      <c r="FC72" s="934"/>
      <c r="FD72" s="934"/>
      <c r="FE72" s="934"/>
      <c r="FF72" s="934"/>
      <c r="FG72" s="934"/>
      <c r="FH72" s="934"/>
      <c r="FI72" s="934"/>
      <c r="FJ72" s="934"/>
      <c r="FK72" s="934"/>
      <c r="FL72" s="934"/>
      <c r="FM72" s="934"/>
      <c r="FN72" s="934"/>
      <c r="FO72" s="934"/>
      <c r="FP72" s="934"/>
      <c r="FQ72" s="934"/>
      <c r="FR72" s="934"/>
      <c r="FS72" s="934"/>
      <c r="FT72" s="934"/>
      <c r="FU72" s="934"/>
      <c r="FV72" s="934"/>
      <c r="FW72" s="934"/>
      <c r="FX72" s="934"/>
      <c r="FY72" s="934"/>
      <c r="FZ72" s="934"/>
      <c r="GA72" s="934"/>
      <c r="GB72" s="934"/>
      <c r="GC72" s="934"/>
      <c r="GD72" s="934"/>
      <c r="GE72" s="934"/>
      <c r="GF72" s="934"/>
      <c r="GG72" s="934"/>
      <c r="GH72" s="934"/>
      <c r="GI72" s="934"/>
      <c r="GJ72" s="934"/>
      <c r="GK72" s="934"/>
      <c r="GL72" s="934"/>
      <c r="GM72" s="934"/>
      <c r="GN72" s="934"/>
      <c r="GO72" s="934"/>
      <c r="GP72" s="934"/>
      <c r="GQ72" s="934"/>
      <c r="GR72" s="934"/>
      <c r="GS72" s="934"/>
      <c r="GT72" s="934"/>
      <c r="GU72" s="934"/>
      <c r="GV72" s="934"/>
      <c r="GW72" s="934"/>
      <c r="GX72" s="934"/>
      <c r="GY72" s="934"/>
      <c r="GZ72" s="934"/>
      <c r="HA72" s="934"/>
      <c r="HB72" s="934"/>
      <c r="HC72" s="934"/>
      <c r="HD72" s="934"/>
      <c r="HE72" s="934"/>
      <c r="HF72" s="934"/>
      <c r="HG72" s="934"/>
      <c r="HH72" s="934"/>
      <c r="HI72" s="934"/>
      <c r="HJ72" s="934"/>
      <c r="HK72" s="934"/>
      <c r="HL72" s="934"/>
      <c r="HM72" s="934"/>
      <c r="HN72" s="934"/>
      <c r="HO72" s="934"/>
      <c r="HP72" s="934"/>
      <c r="HQ72" s="934"/>
      <c r="HR72" s="934"/>
      <c r="HS72" s="934"/>
      <c r="HT72" s="934"/>
      <c r="HU72" s="934"/>
      <c r="HV72" s="934"/>
      <c r="HW72" s="934"/>
      <c r="HX72" s="934"/>
      <c r="HY72" s="934"/>
      <c r="HZ72" s="934"/>
      <c r="IA72" s="934"/>
      <c r="IB72" s="934"/>
      <c r="IC72" s="934"/>
      <c r="ID72" s="934"/>
      <c r="IE72" s="934"/>
      <c r="IF72" s="934"/>
      <c r="IG72" s="934"/>
      <c r="IH72" s="934"/>
      <c r="II72" s="934"/>
      <c r="IJ72" s="934"/>
      <c r="IK72" s="934"/>
      <c r="IL72" s="934"/>
      <c r="IM72" s="934"/>
      <c r="IN72" s="934"/>
      <c r="IO72" s="934"/>
      <c r="IP72" s="934"/>
      <c r="IQ72" s="934"/>
      <c r="IR72" s="934"/>
      <c r="IS72" s="934"/>
      <c r="IT72" s="934"/>
      <c r="IU72" s="934"/>
      <c r="IV72" s="934"/>
    </row>
    <row r="73" spans="1:256" s="923" customFormat="1">
      <c r="A73" s="937" t="s">
        <v>1312</v>
      </c>
      <c r="B73" s="949">
        <v>7</v>
      </c>
      <c r="C73" s="949">
        <v>22</v>
      </c>
      <c r="D73" s="949">
        <v>19</v>
      </c>
      <c r="E73" s="949">
        <v>19</v>
      </c>
      <c r="F73" s="2828"/>
      <c r="G73" s="2828"/>
      <c r="H73" s="2751"/>
      <c r="I73" s="2751"/>
      <c r="J73" s="2751"/>
      <c r="K73" s="2751"/>
      <c r="L73" s="2751"/>
      <c r="M73" s="2751"/>
      <c r="N73" s="2751"/>
      <c r="O73" s="2751"/>
      <c r="P73" s="2751"/>
      <c r="Q73" s="2751"/>
      <c r="R73" s="2751"/>
      <c r="S73" s="2751"/>
      <c r="T73" s="2751"/>
      <c r="U73" s="2751"/>
      <c r="V73" s="2751"/>
      <c r="W73" s="2751"/>
      <c r="X73" s="2751"/>
      <c r="Y73" s="2751"/>
      <c r="Z73" s="2751"/>
      <c r="AA73" s="2751"/>
      <c r="AB73" s="2751"/>
      <c r="AC73" s="2751"/>
      <c r="AD73" s="2751"/>
      <c r="AE73" s="2751"/>
      <c r="AF73" s="2751"/>
      <c r="AG73" s="2751"/>
      <c r="AH73" s="2751"/>
      <c r="AI73" s="595"/>
      <c r="AJ73" s="595"/>
      <c r="AK73" s="595"/>
      <c r="AL73" s="595"/>
      <c r="AM73" s="595"/>
      <c r="AN73" s="595"/>
      <c r="AO73" s="595"/>
      <c r="AP73" s="595"/>
      <c r="AQ73" s="595"/>
      <c r="AR73" s="595"/>
      <c r="AS73" s="595"/>
      <c r="AT73" s="595"/>
      <c r="AU73" s="595"/>
      <c r="AV73" s="595"/>
      <c r="AW73" s="595"/>
      <c r="AX73" s="595"/>
      <c r="AY73" s="595"/>
      <c r="AZ73" s="595"/>
      <c r="BA73" s="595"/>
      <c r="BB73" s="595"/>
      <c r="BC73" s="595"/>
      <c r="BD73" s="595"/>
      <c r="BE73" s="595"/>
      <c r="BF73" s="595"/>
      <c r="BG73" s="595"/>
      <c r="BH73" s="595"/>
      <c r="BI73" s="595"/>
      <c r="BJ73" s="595"/>
      <c r="BK73" s="595"/>
      <c r="BL73" s="595"/>
      <c r="BM73" s="595"/>
      <c r="BN73" s="595"/>
      <c r="BO73" s="595"/>
      <c r="BP73" s="595"/>
      <c r="BQ73" s="595"/>
      <c r="BR73" s="595"/>
      <c r="BS73" s="595"/>
      <c r="BT73" s="595"/>
      <c r="BU73" s="595"/>
      <c r="BV73" s="595"/>
      <c r="BW73" s="595"/>
      <c r="BX73" s="595"/>
      <c r="BY73" s="595"/>
      <c r="BZ73" s="595"/>
      <c r="CA73" s="595"/>
      <c r="CB73" s="595"/>
      <c r="CC73" s="595"/>
      <c r="CD73" s="595"/>
      <c r="CE73" s="595"/>
      <c r="CF73" s="595"/>
      <c r="CG73" s="595"/>
      <c r="CH73" s="595"/>
      <c r="CI73" s="595"/>
      <c r="CJ73" s="595"/>
      <c r="CK73" s="595"/>
      <c r="CL73" s="595"/>
      <c r="CM73" s="595"/>
      <c r="CN73" s="595"/>
      <c r="CO73" s="595"/>
      <c r="CP73" s="595"/>
      <c r="CQ73" s="595"/>
      <c r="CR73" s="595"/>
      <c r="CS73" s="595"/>
      <c r="CT73" s="595"/>
      <c r="CU73" s="595"/>
      <c r="CV73" s="595"/>
      <c r="CW73" s="595"/>
      <c r="CX73" s="595"/>
      <c r="CY73" s="595"/>
      <c r="CZ73" s="595"/>
      <c r="DA73" s="595"/>
      <c r="DB73" s="595"/>
      <c r="DC73" s="595"/>
      <c r="DD73" s="595"/>
      <c r="DE73" s="595"/>
      <c r="DF73" s="595"/>
      <c r="DG73" s="595"/>
      <c r="DH73" s="595"/>
      <c r="DI73" s="595"/>
      <c r="DJ73" s="595"/>
      <c r="DK73" s="595"/>
      <c r="DL73" s="595"/>
      <c r="DM73" s="595"/>
      <c r="DN73" s="595"/>
      <c r="DO73" s="595"/>
      <c r="DP73" s="595"/>
      <c r="DQ73" s="595"/>
      <c r="DR73" s="595"/>
      <c r="DS73" s="595"/>
      <c r="DT73" s="595"/>
      <c r="DU73" s="595"/>
      <c r="DV73" s="595"/>
      <c r="DW73" s="595"/>
      <c r="DX73" s="595"/>
      <c r="DY73" s="595"/>
      <c r="DZ73" s="595"/>
      <c r="EA73" s="595"/>
      <c r="EB73" s="595"/>
      <c r="EC73" s="595"/>
      <c r="ED73" s="595"/>
      <c r="EE73" s="595"/>
      <c r="EF73" s="595"/>
      <c r="EG73" s="595"/>
      <c r="EH73" s="595"/>
      <c r="EI73" s="595"/>
      <c r="EJ73" s="595"/>
      <c r="EK73" s="595"/>
      <c r="EL73" s="595"/>
      <c r="EM73" s="595"/>
      <c r="EN73" s="595"/>
      <c r="EO73" s="595"/>
      <c r="EP73" s="595"/>
      <c r="EQ73" s="595"/>
      <c r="ER73" s="595"/>
      <c r="ES73" s="595"/>
      <c r="ET73" s="595"/>
      <c r="EU73" s="595"/>
      <c r="EV73" s="595"/>
      <c r="EW73" s="595"/>
      <c r="EX73" s="595"/>
      <c r="EY73" s="595"/>
      <c r="EZ73" s="595"/>
      <c r="FA73" s="595"/>
      <c r="FB73" s="595"/>
      <c r="FC73" s="595"/>
      <c r="FD73" s="595"/>
      <c r="FE73" s="595"/>
      <c r="FF73" s="595"/>
      <c r="FG73" s="595"/>
      <c r="FH73" s="595"/>
      <c r="FI73" s="595"/>
      <c r="FJ73" s="595"/>
      <c r="FK73" s="595"/>
      <c r="FL73" s="595"/>
      <c r="FM73" s="595"/>
      <c r="FN73" s="595"/>
      <c r="FO73" s="595"/>
      <c r="FP73" s="595"/>
      <c r="FQ73" s="595"/>
      <c r="FR73" s="595"/>
      <c r="FS73" s="595"/>
      <c r="FT73" s="595"/>
      <c r="FU73" s="595"/>
      <c r="FV73" s="595"/>
      <c r="FW73" s="595"/>
      <c r="FX73" s="595"/>
      <c r="FY73" s="595"/>
      <c r="FZ73" s="595"/>
      <c r="GA73" s="595"/>
      <c r="GB73" s="595"/>
      <c r="GC73" s="595"/>
      <c r="GD73" s="595"/>
      <c r="GE73" s="595"/>
      <c r="GF73" s="595"/>
      <c r="GG73" s="595"/>
      <c r="GH73" s="595"/>
      <c r="GI73" s="595"/>
      <c r="GJ73" s="595"/>
      <c r="GK73" s="595"/>
      <c r="GL73" s="595"/>
      <c r="GM73" s="595"/>
      <c r="GN73" s="595"/>
      <c r="GO73" s="595"/>
      <c r="GP73" s="595"/>
      <c r="GQ73" s="595"/>
      <c r="GR73" s="595"/>
      <c r="GS73" s="595"/>
      <c r="GT73" s="595"/>
      <c r="GU73" s="595"/>
      <c r="GV73" s="595"/>
      <c r="GW73" s="595"/>
      <c r="GX73" s="595"/>
      <c r="GY73" s="595"/>
      <c r="GZ73" s="595"/>
      <c r="HA73" s="595"/>
      <c r="HB73" s="595"/>
      <c r="HC73" s="595"/>
      <c r="HD73" s="595"/>
      <c r="HE73" s="595"/>
      <c r="HF73" s="595"/>
      <c r="HG73" s="595"/>
      <c r="HH73" s="595"/>
      <c r="HI73" s="595"/>
      <c r="HJ73" s="595"/>
      <c r="HK73" s="595"/>
      <c r="HL73" s="595"/>
      <c r="HM73" s="595"/>
      <c r="HN73" s="595"/>
      <c r="HO73" s="595"/>
      <c r="HP73" s="595"/>
      <c r="HQ73" s="595"/>
      <c r="HR73" s="595"/>
      <c r="HS73" s="595"/>
      <c r="HT73" s="595"/>
      <c r="HU73" s="595"/>
      <c r="HV73" s="595"/>
      <c r="HW73" s="595"/>
      <c r="HX73" s="595"/>
      <c r="HY73" s="595"/>
      <c r="HZ73" s="595"/>
      <c r="IA73" s="595"/>
      <c r="IB73" s="595"/>
      <c r="IC73" s="595"/>
      <c r="ID73" s="595"/>
      <c r="IE73" s="595"/>
      <c r="IF73" s="595"/>
      <c r="IG73" s="595"/>
      <c r="IH73" s="595"/>
      <c r="II73" s="595"/>
      <c r="IJ73" s="595"/>
      <c r="IK73" s="595"/>
      <c r="IL73" s="595"/>
      <c r="IM73" s="595"/>
      <c r="IN73" s="595"/>
      <c r="IO73" s="595"/>
      <c r="IP73" s="595"/>
      <c r="IQ73" s="595"/>
      <c r="IR73" s="595"/>
      <c r="IS73" s="595"/>
      <c r="IT73" s="595"/>
      <c r="IU73" s="595"/>
      <c r="IV73" s="595"/>
    </row>
    <row r="74" spans="1:256" s="923" customFormat="1">
      <c r="A74" s="937" t="s">
        <v>1313</v>
      </c>
      <c r="B74" s="949">
        <v>26</v>
      </c>
      <c r="C74" s="949">
        <v>29</v>
      </c>
      <c r="D74" s="949">
        <v>28</v>
      </c>
      <c r="E74" s="949">
        <v>193</v>
      </c>
      <c r="F74" s="2829"/>
      <c r="G74" s="2829"/>
      <c r="H74" s="2822"/>
      <c r="I74" s="2822"/>
      <c r="J74" s="2822"/>
      <c r="K74" s="2822"/>
      <c r="L74" s="2822"/>
      <c r="M74" s="2822"/>
      <c r="N74" s="2822"/>
      <c r="O74" s="2822"/>
      <c r="P74" s="2822"/>
      <c r="Q74" s="2822"/>
      <c r="R74" s="2822"/>
      <c r="S74" s="2822"/>
      <c r="T74" s="2822"/>
      <c r="U74" s="2822"/>
      <c r="V74" s="2822"/>
      <c r="W74" s="2822"/>
      <c r="X74" s="2822"/>
      <c r="Y74" s="2822"/>
      <c r="Z74" s="2822"/>
      <c r="AA74" s="2822"/>
      <c r="AB74" s="2822"/>
      <c r="AC74" s="2822"/>
      <c r="AD74" s="2822"/>
      <c r="AE74" s="2822"/>
      <c r="AF74" s="2822"/>
      <c r="AG74" s="2822"/>
      <c r="AH74" s="2822"/>
      <c r="AI74" s="931"/>
      <c r="AJ74" s="931"/>
      <c r="AK74" s="931"/>
      <c r="AL74" s="931"/>
      <c r="AM74" s="931"/>
      <c r="AN74" s="931"/>
      <c r="AO74" s="931"/>
      <c r="AP74" s="931"/>
      <c r="AQ74" s="931"/>
      <c r="AR74" s="931"/>
      <c r="AS74" s="931"/>
      <c r="AT74" s="931"/>
      <c r="AU74" s="931"/>
      <c r="AV74" s="931"/>
      <c r="AW74" s="931"/>
      <c r="AX74" s="931"/>
      <c r="AY74" s="931"/>
      <c r="AZ74" s="931"/>
      <c r="BA74" s="931"/>
      <c r="BB74" s="931"/>
      <c r="BC74" s="931"/>
      <c r="BD74" s="931"/>
      <c r="BE74" s="931"/>
      <c r="BF74" s="931"/>
      <c r="BG74" s="931"/>
      <c r="BH74" s="931"/>
      <c r="BI74" s="931"/>
      <c r="BJ74" s="931"/>
      <c r="BK74" s="931"/>
      <c r="BL74" s="931"/>
      <c r="BM74" s="931"/>
      <c r="BN74" s="931"/>
      <c r="BO74" s="931"/>
      <c r="BP74" s="931"/>
      <c r="BQ74" s="931"/>
      <c r="BR74" s="931"/>
      <c r="BS74" s="931"/>
      <c r="BT74" s="931"/>
      <c r="BU74" s="931"/>
      <c r="BV74" s="931"/>
      <c r="BW74" s="931"/>
      <c r="BX74" s="931"/>
      <c r="BY74" s="931"/>
      <c r="BZ74" s="931"/>
      <c r="CA74" s="931"/>
      <c r="CB74" s="931"/>
      <c r="CC74" s="931"/>
      <c r="CD74" s="931"/>
      <c r="CE74" s="931"/>
      <c r="CF74" s="931"/>
      <c r="CG74" s="931"/>
      <c r="CH74" s="931"/>
      <c r="CI74" s="931"/>
      <c r="CJ74" s="931"/>
      <c r="CK74" s="931"/>
      <c r="CL74" s="931"/>
      <c r="CM74" s="931"/>
      <c r="CN74" s="931"/>
      <c r="CO74" s="931"/>
      <c r="CP74" s="931"/>
      <c r="CQ74" s="931"/>
      <c r="CR74" s="931"/>
      <c r="CS74" s="931"/>
      <c r="CT74" s="931"/>
      <c r="CU74" s="931"/>
      <c r="CV74" s="931"/>
      <c r="CW74" s="931"/>
      <c r="CX74" s="931"/>
      <c r="CY74" s="931"/>
      <c r="CZ74" s="931"/>
      <c r="DA74" s="931"/>
      <c r="DB74" s="931"/>
      <c r="DC74" s="931"/>
      <c r="DD74" s="931"/>
      <c r="DE74" s="931"/>
      <c r="DF74" s="931"/>
      <c r="DG74" s="931"/>
      <c r="DH74" s="931"/>
      <c r="DI74" s="931"/>
      <c r="DJ74" s="931"/>
      <c r="DK74" s="931"/>
      <c r="DL74" s="931"/>
      <c r="DM74" s="931"/>
      <c r="DN74" s="931"/>
      <c r="DO74" s="931"/>
      <c r="DP74" s="931"/>
      <c r="DQ74" s="931"/>
      <c r="DR74" s="931"/>
      <c r="DS74" s="931"/>
      <c r="DT74" s="931"/>
      <c r="DU74" s="931"/>
      <c r="DV74" s="931"/>
      <c r="DW74" s="931"/>
      <c r="DX74" s="931"/>
      <c r="DY74" s="931"/>
      <c r="DZ74" s="931"/>
      <c r="EA74" s="931"/>
      <c r="EB74" s="931"/>
      <c r="EC74" s="931"/>
      <c r="ED74" s="931"/>
      <c r="EE74" s="931"/>
      <c r="EF74" s="931"/>
      <c r="EG74" s="931"/>
      <c r="EH74" s="931"/>
      <c r="EI74" s="931"/>
      <c r="EJ74" s="931"/>
      <c r="EK74" s="931"/>
      <c r="EL74" s="931"/>
      <c r="EM74" s="931"/>
      <c r="EN74" s="931"/>
      <c r="EO74" s="931"/>
      <c r="EP74" s="931"/>
      <c r="EQ74" s="931"/>
      <c r="ER74" s="931"/>
      <c r="ES74" s="931"/>
      <c r="ET74" s="931"/>
      <c r="EU74" s="931"/>
      <c r="EV74" s="931"/>
      <c r="EW74" s="931"/>
      <c r="EX74" s="931"/>
      <c r="EY74" s="931"/>
      <c r="EZ74" s="931"/>
      <c r="FA74" s="931"/>
      <c r="FB74" s="931"/>
      <c r="FC74" s="931"/>
      <c r="FD74" s="931"/>
      <c r="FE74" s="931"/>
      <c r="FF74" s="931"/>
      <c r="FG74" s="931"/>
      <c r="FH74" s="931"/>
      <c r="FI74" s="931"/>
      <c r="FJ74" s="931"/>
      <c r="FK74" s="931"/>
      <c r="FL74" s="931"/>
      <c r="FM74" s="931"/>
      <c r="FN74" s="931"/>
      <c r="FO74" s="931"/>
      <c r="FP74" s="931"/>
      <c r="FQ74" s="931"/>
      <c r="FR74" s="931"/>
      <c r="FS74" s="931"/>
      <c r="FT74" s="931"/>
      <c r="FU74" s="931"/>
      <c r="FV74" s="931"/>
      <c r="FW74" s="931"/>
      <c r="FX74" s="931"/>
      <c r="FY74" s="931"/>
      <c r="FZ74" s="931"/>
      <c r="GA74" s="931"/>
      <c r="GB74" s="931"/>
      <c r="GC74" s="931"/>
      <c r="GD74" s="931"/>
      <c r="GE74" s="931"/>
      <c r="GF74" s="931"/>
      <c r="GG74" s="931"/>
      <c r="GH74" s="931"/>
      <c r="GI74" s="931"/>
      <c r="GJ74" s="931"/>
      <c r="GK74" s="931"/>
      <c r="GL74" s="931"/>
      <c r="GM74" s="931"/>
      <c r="GN74" s="931"/>
      <c r="GO74" s="931"/>
      <c r="GP74" s="931"/>
      <c r="GQ74" s="931"/>
      <c r="GR74" s="931"/>
      <c r="GS74" s="931"/>
      <c r="GT74" s="931"/>
      <c r="GU74" s="931"/>
      <c r="GV74" s="931"/>
      <c r="GW74" s="931"/>
      <c r="GX74" s="931"/>
      <c r="GY74" s="931"/>
      <c r="GZ74" s="931"/>
      <c r="HA74" s="931"/>
      <c r="HB74" s="931"/>
      <c r="HC74" s="931"/>
      <c r="HD74" s="931"/>
      <c r="HE74" s="931"/>
      <c r="HF74" s="931"/>
      <c r="HG74" s="931"/>
      <c r="HH74" s="931"/>
      <c r="HI74" s="931"/>
      <c r="HJ74" s="931"/>
      <c r="HK74" s="931"/>
      <c r="HL74" s="931"/>
      <c r="HM74" s="931"/>
      <c r="HN74" s="931"/>
      <c r="HO74" s="931"/>
      <c r="HP74" s="931"/>
      <c r="HQ74" s="931"/>
      <c r="HR74" s="931"/>
      <c r="HS74" s="931"/>
      <c r="HT74" s="931"/>
      <c r="HU74" s="931"/>
      <c r="HV74" s="931"/>
      <c r="HW74" s="931"/>
      <c r="HX74" s="931"/>
      <c r="HY74" s="931"/>
      <c r="HZ74" s="931"/>
      <c r="IA74" s="931"/>
      <c r="IB74" s="931"/>
      <c r="IC74" s="931"/>
      <c r="ID74" s="931"/>
      <c r="IE74" s="931"/>
      <c r="IF74" s="931"/>
      <c r="IG74" s="931"/>
      <c r="IH74" s="931"/>
      <c r="II74" s="931"/>
      <c r="IJ74" s="931"/>
      <c r="IK74" s="931"/>
      <c r="IL74" s="931"/>
      <c r="IM74" s="931"/>
      <c r="IN74" s="931"/>
      <c r="IO74" s="931"/>
      <c r="IP74" s="931"/>
      <c r="IQ74" s="931"/>
      <c r="IR74" s="931"/>
      <c r="IS74" s="931"/>
      <c r="IT74" s="931"/>
      <c r="IU74" s="931"/>
      <c r="IV74" s="931"/>
    </row>
    <row r="75" spans="1:256" s="923" customFormat="1" ht="20.100000000000001" customHeight="1">
      <c r="A75" s="939" t="s">
        <v>1314</v>
      </c>
      <c r="B75" s="950">
        <v>32</v>
      </c>
      <c r="C75" s="950">
        <v>19</v>
      </c>
      <c r="D75" s="950">
        <v>38</v>
      </c>
      <c r="E75" s="950">
        <v>30</v>
      </c>
      <c r="F75" s="2821"/>
      <c r="G75" s="2822"/>
      <c r="H75" s="2822"/>
      <c r="I75" s="2822"/>
      <c r="J75" s="2822"/>
      <c r="K75" s="2822"/>
      <c r="L75" s="2822"/>
      <c r="M75" s="2822"/>
      <c r="N75" s="2822"/>
      <c r="O75" s="2822"/>
      <c r="P75" s="2822"/>
      <c r="Q75" s="2822"/>
      <c r="R75" s="2822"/>
      <c r="S75" s="2822"/>
      <c r="T75" s="2822"/>
      <c r="U75" s="2822"/>
      <c r="V75" s="2822"/>
      <c r="W75" s="2822"/>
      <c r="X75" s="2822"/>
      <c r="Y75" s="2822"/>
      <c r="Z75" s="2822"/>
      <c r="AA75" s="2822"/>
      <c r="AB75" s="2822"/>
      <c r="AC75" s="2822"/>
      <c r="AD75" s="2822"/>
      <c r="AE75" s="2822"/>
      <c r="AF75" s="2822"/>
      <c r="AG75" s="2822"/>
      <c r="AH75" s="2822"/>
      <c r="AI75" s="931"/>
      <c r="AJ75" s="931"/>
      <c r="AK75" s="931"/>
      <c r="AL75" s="931"/>
      <c r="AM75" s="931"/>
      <c r="AN75" s="931"/>
      <c r="AO75" s="931"/>
      <c r="AP75" s="931"/>
      <c r="AQ75" s="931"/>
      <c r="AR75" s="931"/>
      <c r="AS75" s="931"/>
      <c r="AT75" s="931"/>
      <c r="AU75" s="931"/>
      <c r="AV75" s="931"/>
      <c r="AW75" s="931"/>
      <c r="AX75" s="931"/>
      <c r="AY75" s="931"/>
      <c r="AZ75" s="931"/>
      <c r="BA75" s="931"/>
      <c r="BB75" s="931"/>
      <c r="BC75" s="931"/>
      <c r="BD75" s="931"/>
      <c r="BE75" s="931"/>
      <c r="BF75" s="931"/>
      <c r="BG75" s="931"/>
      <c r="BH75" s="931"/>
      <c r="BI75" s="931"/>
      <c r="BJ75" s="931"/>
      <c r="BK75" s="931"/>
      <c r="BL75" s="931"/>
      <c r="BM75" s="931"/>
      <c r="BN75" s="931"/>
      <c r="BO75" s="931"/>
      <c r="BP75" s="931"/>
      <c r="BQ75" s="931"/>
      <c r="BR75" s="931"/>
      <c r="BS75" s="931"/>
      <c r="BT75" s="931"/>
      <c r="BU75" s="931"/>
      <c r="BV75" s="931"/>
      <c r="BW75" s="931"/>
      <c r="BX75" s="931"/>
      <c r="BY75" s="931"/>
      <c r="BZ75" s="931"/>
      <c r="CA75" s="931"/>
      <c r="CB75" s="931"/>
      <c r="CC75" s="931"/>
      <c r="CD75" s="931"/>
      <c r="CE75" s="931"/>
      <c r="CF75" s="931"/>
      <c r="CG75" s="931"/>
      <c r="CH75" s="931"/>
      <c r="CI75" s="931"/>
      <c r="CJ75" s="931"/>
      <c r="CK75" s="931"/>
      <c r="CL75" s="931"/>
      <c r="CM75" s="931"/>
      <c r="CN75" s="931"/>
      <c r="CO75" s="931"/>
      <c r="CP75" s="931"/>
      <c r="CQ75" s="931"/>
      <c r="CR75" s="931"/>
      <c r="CS75" s="931"/>
      <c r="CT75" s="931"/>
      <c r="CU75" s="931"/>
      <c r="CV75" s="931"/>
      <c r="CW75" s="931"/>
      <c r="CX75" s="931"/>
      <c r="CY75" s="931"/>
      <c r="CZ75" s="931"/>
      <c r="DA75" s="931"/>
      <c r="DB75" s="931"/>
      <c r="DC75" s="931"/>
      <c r="DD75" s="931"/>
      <c r="DE75" s="931"/>
      <c r="DF75" s="931"/>
      <c r="DG75" s="931"/>
      <c r="DH75" s="931"/>
      <c r="DI75" s="931"/>
      <c r="DJ75" s="931"/>
      <c r="DK75" s="931"/>
      <c r="DL75" s="931"/>
      <c r="DM75" s="931"/>
      <c r="DN75" s="931"/>
      <c r="DO75" s="931"/>
      <c r="DP75" s="931"/>
      <c r="DQ75" s="931"/>
      <c r="DR75" s="931"/>
      <c r="DS75" s="931"/>
      <c r="DT75" s="931"/>
      <c r="DU75" s="931"/>
      <c r="DV75" s="931"/>
      <c r="DW75" s="931"/>
      <c r="DX75" s="931"/>
      <c r="DY75" s="931"/>
      <c r="DZ75" s="931"/>
      <c r="EA75" s="931"/>
      <c r="EB75" s="931"/>
      <c r="EC75" s="931"/>
      <c r="ED75" s="931"/>
      <c r="EE75" s="931"/>
      <c r="EF75" s="931"/>
      <c r="EG75" s="931"/>
      <c r="EH75" s="931"/>
      <c r="EI75" s="931"/>
      <c r="EJ75" s="931"/>
      <c r="EK75" s="931"/>
      <c r="EL75" s="931"/>
      <c r="EM75" s="931"/>
      <c r="EN75" s="931"/>
      <c r="EO75" s="931"/>
      <c r="EP75" s="931"/>
      <c r="EQ75" s="931"/>
      <c r="ER75" s="931"/>
      <c r="ES75" s="931"/>
      <c r="ET75" s="931"/>
      <c r="EU75" s="931"/>
      <c r="EV75" s="931"/>
      <c r="EW75" s="931"/>
      <c r="EX75" s="931"/>
      <c r="EY75" s="931"/>
      <c r="EZ75" s="931"/>
      <c r="FA75" s="931"/>
      <c r="FB75" s="931"/>
      <c r="FC75" s="931"/>
      <c r="FD75" s="931"/>
      <c r="FE75" s="931"/>
      <c r="FF75" s="931"/>
      <c r="FG75" s="931"/>
      <c r="FH75" s="931"/>
      <c r="FI75" s="931"/>
      <c r="FJ75" s="931"/>
      <c r="FK75" s="931"/>
      <c r="FL75" s="931"/>
      <c r="FM75" s="931"/>
      <c r="FN75" s="931"/>
      <c r="FO75" s="931"/>
      <c r="FP75" s="931"/>
      <c r="FQ75" s="931"/>
      <c r="FR75" s="931"/>
      <c r="FS75" s="931"/>
      <c r="FT75" s="931"/>
      <c r="FU75" s="931"/>
      <c r="FV75" s="931"/>
      <c r="FW75" s="931"/>
      <c r="FX75" s="931"/>
      <c r="FY75" s="931"/>
      <c r="FZ75" s="931"/>
      <c r="GA75" s="931"/>
      <c r="GB75" s="931"/>
      <c r="GC75" s="931"/>
      <c r="GD75" s="931"/>
      <c r="GE75" s="931"/>
      <c r="GF75" s="931"/>
      <c r="GG75" s="931"/>
      <c r="GH75" s="931"/>
      <c r="GI75" s="931"/>
      <c r="GJ75" s="931"/>
      <c r="GK75" s="931"/>
      <c r="GL75" s="931"/>
      <c r="GM75" s="931"/>
      <c r="GN75" s="931"/>
      <c r="GO75" s="931"/>
      <c r="GP75" s="931"/>
      <c r="GQ75" s="931"/>
      <c r="GR75" s="931"/>
      <c r="GS75" s="931"/>
      <c r="GT75" s="931"/>
      <c r="GU75" s="931"/>
      <c r="GV75" s="931"/>
      <c r="GW75" s="931"/>
      <c r="GX75" s="931"/>
      <c r="GY75" s="931"/>
      <c r="GZ75" s="931"/>
      <c r="HA75" s="931"/>
      <c r="HB75" s="931"/>
      <c r="HC75" s="931"/>
      <c r="HD75" s="931"/>
      <c r="HE75" s="931"/>
      <c r="HF75" s="931"/>
      <c r="HG75" s="931"/>
      <c r="HH75" s="931"/>
      <c r="HI75" s="931"/>
      <c r="HJ75" s="931"/>
      <c r="HK75" s="931"/>
      <c r="HL75" s="931"/>
      <c r="HM75" s="931"/>
      <c r="HN75" s="931"/>
      <c r="HO75" s="931"/>
      <c r="HP75" s="931"/>
      <c r="HQ75" s="931"/>
      <c r="HR75" s="931"/>
      <c r="HS75" s="931"/>
      <c r="HT75" s="931"/>
      <c r="HU75" s="931"/>
      <c r="HV75" s="931"/>
      <c r="HW75" s="931"/>
      <c r="HX75" s="931"/>
      <c r="HY75" s="931"/>
      <c r="HZ75" s="931"/>
      <c r="IA75" s="931"/>
      <c r="IB75" s="931"/>
      <c r="IC75" s="931"/>
      <c r="ID75" s="931"/>
      <c r="IE75" s="931"/>
      <c r="IF75" s="931"/>
      <c r="IG75" s="931"/>
      <c r="IH75" s="931"/>
      <c r="II75" s="931"/>
      <c r="IJ75" s="931"/>
      <c r="IK75" s="931"/>
      <c r="IL75" s="931"/>
      <c r="IM75" s="931"/>
      <c r="IN75" s="931"/>
      <c r="IO75" s="931"/>
      <c r="IP75" s="931"/>
      <c r="IQ75" s="931"/>
      <c r="IR75" s="931"/>
      <c r="IS75" s="931"/>
      <c r="IT75" s="931"/>
      <c r="IU75" s="931"/>
      <c r="IV75" s="931"/>
    </row>
    <row r="76" spans="1:256" s="931" customFormat="1" ht="15" customHeight="1">
      <c r="A76" s="735" t="s">
        <v>929</v>
      </c>
      <c r="B76" s="735"/>
      <c r="C76" s="735"/>
      <c r="D76" s="735"/>
      <c r="E76" s="735"/>
      <c r="F76" s="2821"/>
      <c r="G76" s="2822"/>
      <c r="H76" s="2822"/>
      <c r="I76" s="2822"/>
      <c r="J76" s="2822"/>
      <c r="K76" s="2822"/>
      <c r="L76" s="2822"/>
      <c r="M76" s="2822"/>
      <c r="N76" s="2822"/>
      <c r="O76" s="2822"/>
      <c r="P76" s="2822"/>
      <c r="Q76" s="2822"/>
      <c r="R76" s="2822"/>
      <c r="S76" s="2822"/>
      <c r="T76" s="2822"/>
      <c r="U76" s="2822"/>
      <c r="V76" s="2822"/>
      <c r="W76" s="2822"/>
      <c r="X76" s="2822"/>
      <c r="Y76" s="2822"/>
      <c r="Z76" s="2822"/>
      <c r="AA76" s="2822"/>
      <c r="AB76" s="2822"/>
      <c r="AC76" s="2822"/>
      <c r="AD76" s="2822"/>
      <c r="AE76" s="2822"/>
      <c r="AF76" s="2822"/>
      <c r="AG76" s="2822"/>
      <c r="AH76" s="2822"/>
    </row>
    <row r="77" spans="1:256" s="923" customFormat="1" ht="20.100000000000001" customHeight="1">
      <c r="A77" s="941" t="s">
        <v>1315</v>
      </c>
      <c r="B77" s="942"/>
      <c r="C77" s="942"/>
      <c r="D77" s="942"/>
      <c r="E77" s="942"/>
      <c r="F77" s="2818"/>
      <c r="G77" s="2817"/>
      <c r="H77" s="2817"/>
      <c r="I77" s="2817"/>
      <c r="J77" s="2817"/>
      <c r="K77" s="2817"/>
      <c r="L77" s="2817"/>
      <c r="M77" s="2817"/>
      <c r="N77" s="2817"/>
      <c r="O77" s="2817"/>
      <c r="P77" s="2817"/>
      <c r="Q77" s="2817"/>
      <c r="R77" s="2817"/>
      <c r="S77" s="2817"/>
      <c r="T77" s="2817"/>
      <c r="U77" s="2817"/>
      <c r="V77" s="2817"/>
      <c r="W77" s="2817"/>
      <c r="X77" s="2817"/>
      <c r="Y77" s="2817"/>
      <c r="Z77" s="2817"/>
      <c r="AA77" s="2817"/>
      <c r="AB77" s="2817"/>
      <c r="AC77" s="2817"/>
      <c r="AD77" s="2817"/>
      <c r="AE77" s="2817"/>
      <c r="AF77" s="2817"/>
      <c r="AG77" s="2817"/>
      <c r="AH77" s="2817"/>
    </row>
    <row r="78" spans="1:256" s="923" customFormat="1" ht="20.100000000000001" customHeight="1">
      <c r="A78" s="941" t="s">
        <v>1316</v>
      </c>
      <c r="B78" s="942"/>
      <c r="C78" s="942"/>
      <c r="D78" s="942"/>
      <c r="E78" s="942"/>
      <c r="F78" s="2818"/>
      <c r="G78" s="2817"/>
      <c r="H78" s="2817"/>
      <c r="I78" s="2817"/>
      <c r="J78" s="2817"/>
      <c r="K78" s="2817"/>
      <c r="L78" s="2817"/>
      <c r="M78" s="2817"/>
      <c r="N78" s="2817"/>
      <c r="O78" s="2817"/>
      <c r="P78" s="2817"/>
      <c r="Q78" s="2817"/>
      <c r="R78" s="2817"/>
      <c r="S78" s="2817"/>
      <c r="T78" s="2817"/>
      <c r="U78" s="2817"/>
      <c r="V78" s="2817"/>
      <c r="W78" s="2817"/>
      <c r="X78" s="2817"/>
      <c r="Y78" s="2817"/>
      <c r="Z78" s="2817"/>
      <c r="AA78" s="2817"/>
      <c r="AB78" s="2817"/>
      <c r="AC78" s="2817"/>
      <c r="AD78" s="2817"/>
      <c r="AE78" s="2817"/>
      <c r="AF78" s="2817"/>
      <c r="AG78" s="2817"/>
      <c r="AH78" s="2817"/>
    </row>
    <row r="79" spans="1:256" s="923" customFormat="1" ht="20.100000000000001" customHeight="1">
      <c r="A79" s="943"/>
      <c r="B79" s="943"/>
      <c r="C79" s="943"/>
      <c r="D79" s="943"/>
      <c r="E79" s="943"/>
      <c r="F79" s="2818"/>
      <c r="G79" s="2817"/>
      <c r="H79" s="2817"/>
      <c r="I79" s="2817"/>
      <c r="J79" s="2817"/>
      <c r="K79" s="2817"/>
      <c r="L79" s="2817"/>
      <c r="M79" s="2817"/>
      <c r="N79" s="2817"/>
      <c r="O79" s="2817"/>
      <c r="P79" s="2817"/>
      <c r="Q79" s="2817"/>
      <c r="R79" s="2817"/>
      <c r="S79" s="2817"/>
      <c r="T79" s="2817"/>
      <c r="U79" s="2817"/>
      <c r="V79" s="2817"/>
      <c r="W79" s="2817"/>
      <c r="X79" s="2817"/>
      <c r="Y79" s="2817"/>
      <c r="Z79" s="2817"/>
      <c r="AA79" s="2817"/>
      <c r="AB79" s="2817"/>
      <c r="AC79" s="2817"/>
      <c r="AD79" s="2817"/>
      <c r="AE79" s="2817"/>
      <c r="AF79" s="2817"/>
      <c r="AG79" s="2817"/>
      <c r="AH79" s="2817"/>
    </row>
    <row r="80" spans="1:256" s="923" customFormat="1" ht="20.100000000000001" customHeight="1">
      <c r="A80" s="927" t="s">
        <v>1328</v>
      </c>
      <c r="B80" s="927"/>
      <c r="C80" s="928"/>
      <c r="D80" s="928"/>
      <c r="E80" s="928"/>
      <c r="F80" s="2818" t="s">
        <v>1320</v>
      </c>
      <c r="G80" s="2818">
        <v>4.2885587379384287</v>
      </c>
      <c r="H80" s="2817"/>
      <c r="I80" s="2817"/>
      <c r="J80" s="2817"/>
      <c r="K80" s="2817"/>
      <c r="L80" s="2817"/>
      <c r="M80" s="2817"/>
      <c r="N80" s="2817"/>
      <c r="O80" s="2817"/>
      <c r="P80" s="2817"/>
      <c r="Q80" s="2817"/>
      <c r="R80" s="2817"/>
      <c r="S80" s="2817"/>
      <c r="T80" s="2817"/>
      <c r="U80" s="2817"/>
      <c r="V80" s="2817"/>
      <c r="W80" s="2817"/>
      <c r="X80" s="2817"/>
      <c r="Y80" s="2817"/>
      <c r="Z80" s="2817"/>
      <c r="AA80" s="2817"/>
      <c r="AB80" s="2817"/>
      <c r="AC80" s="2817"/>
      <c r="AD80" s="2817"/>
      <c r="AE80" s="2817"/>
      <c r="AF80" s="2817"/>
      <c r="AG80" s="2817"/>
      <c r="AH80" s="2817"/>
    </row>
    <row r="81" spans="1:256" s="923" customFormat="1">
      <c r="A81" s="929" t="s">
        <v>23</v>
      </c>
      <c r="B81" s="930"/>
      <c r="C81" s="930"/>
      <c r="D81" s="930"/>
      <c r="E81" s="930"/>
      <c r="F81" s="2818" t="s">
        <v>1321</v>
      </c>
      <c r="G81" s="2818">
        <v>9.2318884974728128</v>
      </c>
      <c r="H81" s="2817"/>
      <c r="I81" s="2817"/>
      <c r="J81" s="2817"/>
      <c r="K81" s="2817"/>
      <c r="L81" s="2817"/>
      <c r="M81" s="2817"/>
      <c r="N81" s="2817"/>
      <c r="O81" s="2817"/>
      <c r="P81" s="2817"/>
      <c r="Q81" s="2817"/>
      <c r="R81" s="2817"/>
      <c r="S81" s="2817"/>
      <c r="T81" s="2817"/>
      <c r="U81" s="2817"/>
      <c r="V81" s="2817"/>
      <c r="W81" s="2817"/>
      <c r="X81" s="2817"/>
      <c r="Y81" s="2817"/>
      <c r="Z81" s="2817"/>
      <c r="AA81" s="2817"/>
      <c r="AB81" s="2817"/>
      <c r="AC81" s="2817"/>
      <c r="AD81" s="2817"/>
      <c r="AE81" s="2817"/>
      <c r="AF81" s="2817"/>
      <c r="AG81" s="2817"/>
      <c r="AH81" s="2817"/>
    </row>
    <row r="82" spans="1:256" s="923" customFormat="1" ht="20.100000000000001" customHeight="1">
      <c r="A82" s="932" t="s">
        <v>783</v>
      </c>
      <c r="B82" s="951">
        <v>2008</v>
      </c>
      <c r="C82" s="951">
        <v>2009</v>
      </c>
      <c r="D82" s="951">
        <v>2010</v>
      </c>
      <c r="E82" s="951">
        <v>2011</v>
      </c>
      <c r="F82" s="2818" t="s">
        <v>1322</v>
      </c>
      <c r="G82" s="2818">
        <v>7.9568080869964763</v>
      </c>
      <c r="H82" s="2817"/>
      <c r="I82" s="2817"/>
      <c r="J82" s="2817"/>
      <c r="K82" s="2817"/>
      <c r="L82" s="2817"/>
      <c r="M82" s="2817"/>
      <c r="N82" s="2817"/>
      <c r="O82" s="2817"/>
      <c r="P82" s="2817"/>
      <c r="Q82" s="2817"/>
      <c r="R82" s="2817"/>
      <c r="S82" s="2817"/>
      <c r="T82" s="2817"/>
      <c r="U82" s="2817"/>
      <c r="V82" s="2817"/>
      <c r="W82" s="2817"/>
      <c r="X82" s="2817"/>
      <c r="Y82" s="2817"/>
      <c r="Z82" s="2817"/>
      <c r="AA82" s="2817"/>
      <c r="AB82" s="2817"/>
      <c r="AC82" s="2817"/>
      <c r="AD82" s="2817"/>
      <c r="AE82" s="2817"/>
      <c r="AF82" s="2817"/>
      <c r="AG82" s="2817"/>
      <c r="AH82" s="2817"/>
    </row>
    <row r="83" spans="1:256" s="923" customFormat="1" ht="20.100000000000001" customHeight="1">
      <c r="A83" s="935" t="s">
        <v>0</v>
      </c>
      <c r="B83" s="626">
        <v>100</v>
      </c>
      <c r="C83" s="626">
        <v>100.00161456367758</v>
      </c>
      <c r="D83" s="626">
        <v>100</v>
      </c>
      <c r="E83" s="626">
        <v>100</v>
      </c>
      <c r="F83" s="2818" t="s">
        <v>1323</v>
      </c>
      <c r="G83" s="2818">
        <v>1.9145351508653697E-3</v>
      </c>
      <c r="H83" s="2817"/>
      <c r="I83" s="2817"/>
      <c r="J83" s="2817"/>
      <c r="K83" s="2817"/>
      <c r="L83" s="2817"/>
      <c r="M83" s="2817"/>
      <c r="N83" s="2817"/>
      <c r="O83" s="2817"/>
      <c r="P83" s="2817"/>
      <c r="Q83" s="2817"/>
      <c r="R83" s="2817"/>
      <c r="S83" s="2817"/>
      <c r="T83" s="2817"/>
      <c r="U83" s="2817"/>
      <c r="V83" s="2817"/>
      <c r="W83" s="2817"/>
      <c r="X83" s="2817"/>
      <c r="Y83" s="2817"/>
      <c r="Z83" s="2817"/>
      <c r="AA83" s="2817"/>
      <c r="AB83" s="2817"/>
      <c r="AC83" s="2817"/>
      <c r="AD83" s="2817"/>
      <c r="AE83" s="2817"/>
      <c r="AF83" s="2817"/>
      <c r="AG83" s="2817"/>
      <c r="AH83" s="2817"/>
    </row>
    <row r="84" spans="1:256" s="923" customFormat="1" ht="20.100000000000001" customHeight="1">
      <c r="A84" s="937" t="s">
        <v>1304</v>
      </c>
      <c r="B84" s="952">
        <v>8.4828207437910184</v>
      </c>
      <c r="C84" s="952">
        <v>7.9589907264151796</v>
      </c>
      <c r="D84" s="952">
        <v>5.4555587664616274</v>
      </c>
      <c r="E84" s="952">
        <v>3.6108132945320879</v>
      </c>
      <c r="F84" s="2818" t="s">
        <v>1324</v>
      </c>
      <c r="G84" s="2818">
        <v>26.160208301424415</v>
      </c>
      <c r="H84" s="2817"/>
      <c r="I84" s="2817"/>
      <c r="J84" s="2817"/>
      <c r="K84" s="2817"/>
      <c r="L84" s="2817"/>
      <c r="M84" s="2817"/>
      <c r="N84" s="2817"/>
      <c r="O84" s="2817"/>
      <c r="P84" s="2817"/>
      <c r="Q84" s="2817"/>
      <c r="R84" s="2817"/>
      <c r="S84" s="2817"/>
      <c r="T84" s="2817"/>
      <c r="U84" s="2817"/>
      <c r="V84" s="2817"/>
      <c r="W84" s="2817"/>
      <c r="X84" s="2817"/>
      <c r="Y84" s="2817"/>
      <c r="Z84" s="2817"/>
      <c r="AA84" s="2817"/>
      <c r="AB84" s="2817"/>
      <c r="AC84" s="2817"/>
      <c r="AD84" s="2817"/>
      <c r="AE84" s="2817"/>
      <c r="AF84" s="2817"/>
      <c r="AG84" s="2817"/>
      <c r="AH84" s="2817"/>
    </row>
    <row r="85" spans="1:256" s="923" customFormat="1" ht="20.100000000000001" customHeight="1">
      <c r="A85" s="937" t="s">
        <v>1305</v>
      </c>
      <c r="B85" s="952">
        <v>9.0927808518852142</v>
      </c>
      <c r="C85" s="952">
        <v>10.868330759121077</v>
      </c>
      <c r="D85" s="952">
        <v>14.98369318416381</v>
      </c>
      <c r="E85" s="952">
        <v>17.575432684944094</v>
      </c>
      <c r="F85" s="2818" t="s">
        <v>1325</v>
      </c>
      <c r="G85" s="2818">
        <v>2.3950834737325777</v>
      </c>
      <c r="H85" s="2817"/>
      <c r="I85" s="2817"/>
      <c r="J85" s="2817"/>
      <c r="K85" s="2817"/>
      <c r="L85" s="2817"/>
      <c r="M85" s="2817"/>
      <c r="N85" s="2817"/>
      <c r="O85" s="2817"/>
      <c r="P85" s="2817"/>
      <c r="Q85" s="2817"/>
      <c r="R85" s="2817"/>
      <c r="S85" s="2817"/>
      <c r="T85" s="2817"/>
      <c r="U85" s="2817"/>
      <c r="V85" s="2817"/>
      <c r="W85" s="2817"/>
      <c r="X85" s="2817"/>
      <c r="Y85" s="2817"/>
      <c r="Z85" s="2817"/>
      <c r="AA85" s="2817"/>
      <c r="AB85" s="2817"/>
      <c r="AC85" s="2817"/>
      <c r="AD85" s="2817"/>
      <c r="AE85" s="2817"/>
      <c r="AF85" s="2817"/>
      <c r="AG85" s="2817"/>
      <c r="AH85" s="2817"/>
    </row>
    <row r="86" spans="1:256" s="923" customFormat="1" ht="20.100000000000001" customHeight="1">
      <c r="A86" s="937" t="s">
        <v>1306</v>
      </c>
      <c r="B86" s="952">
        <v>13.336764895122894</v>
      </c>
      <c r="C86" s="952">
        <v>13.63405687301506</v>
      </c>
      <c r="D86" s="952">
        <v>12.673904966354291</v>
      </c>
      <c r="E86" s="952">
        <v>12.297059274008271</v>
      </c>
      <c r="F86" s="2818" t="s">
        <v>1326</v>
      </c>
      <c r="G86" s="2818">
        <v>0.80793383366518612</v>
      </c>
      <c r="H86" s="2817"/>
      <c r="I86" s="2817"/>
      <c r="J86" s="2817"/>
      <c r="K86" s="2817"/>
      <c r="L86" s="2817"/>
      <c r="M86" s="2817"/>
      <c r="N86" s="2817"/>
      <c r="O86" s="2817"/>
      <c r="P86" s="2817"/>
      <c r="Q86" s="2817"/>
      <c r="R86" s="2817"/>
      <c r="S86" s="2817"/>
      <c r="T86" s="2817"/>
      <c r="U86" s="2817"/>
      <c r="V86" s="2817"/>
      <c r="W86" s="2817"/>
      <c r="X86" s="2817"/>
      <c r="Y86" s="2817"/>
      <c r="Z86" s="2817"/>
      <c r="AA86" s="2817"/>
      <c r="AB86" s="2817"/>
      <c r="AC86" s="2817"/>
      <c r="AD86" s="2817"/>
      <c r="AE86" s="2817"/>
      <c r="AF86" s="2817"/>
      <c r="AG86" s="2817"/>
      <c r="AH86" s="2817"/>
    </row>
    <row r="87" spans="1:256" s="923" customFormat="1" ht="20.100000000000001" customHeight="1">
      <c r="A87" s="937" t="s">
        <v>790</v>
      </c>
      <c r="B87" s="952">
        <v>2.7975807489383606</v>
      </c>
      <c r="C87" s="952">
        <v>4.3686427561172962</v>
      </c>
      <c r="D87" s="952">
        <v>6.1924617099450936</v>
      </c>
      <c r="E87" s="952">
        <v>7.5777301271251343</v>
      </c>
      <c r="F87" s="2818" t="s">
        <v>1327</v>
      </c>
      <c r="G87" s="2818">
        <v>49.155689998468368</v>
      </c>
      <c r="H87" s="2817"/>
      <c r="I87" s="2817"/>
      <c r="J87" s="2817"/>
      <c r="K87" s="2817"/>
      <c r="L87" s="2817"/>
      <c r="M87" s="2817"/>
      <c r="N87" s="2817"/>
      <c r="O87" s="2817"/>
      <c r="P87" s="2817"/>
      <c r="Q87" s="2817"/>
      <c r="R87" s="2817"/>
      <c r="S87" s="2817"/>
      <c r="T87" s="2817"/>
      <c r="U87" s="2817"/>
      <c r="V87" s="2817"/>
      <c r="W87" s="2817"/>
      <c r="X87" s="2817"/>
      <c r="Y87" s="2817"/>
      <c r="Z87" s="2817"/>
      <c r="AA87" s="2817"/>
      <c r="AB87" s="2817"/>
      <c r="AC87" s="2817"/>
      <c r="AD87" s="2817"/>
      <c r="AE87" s="2817"/>
      <c r="AF87" s="2817"/>
      <c r="AG87" s="2817"/>
      <c r="AH87" s="2817"/>
    </row>
    <row r="88" spans="1:256" s="923" customFormat="1" ht="20.100000000000001" customHeight="1">
      <c r="A88" s="937" t="s">
        <v>1307</v>
      </c>
      <c r="B88" s="952">
        <v>0.72577531849182864</v>
      </c>
      <c r="C88" s="952">
        <v>0.90801058345598096</v>
      </c>
      <c r="D88" s="952">
        <v>0.28898154646410434</v>
      </c>
      <c r="E88" s="952">
        <v>0.28335120232807476</v>
      </c>
      <c r="F88" s="2818"/>
      <c r="G88" s="2817"/>
      <c r="H88" s="2817"/>
      <c r="I88" s="2817"/>
      <c r="J88" s="2817"/>
      <c r="K88" s="2817"/>
      <c r="L88" s="2817"/>
      <c r="M88" s="2817"/>
      <c r="N88" s="2817"/>
      <c r="O88" s="2817"/>
      <c r="P88" s="2817"/>
      <c r="Q88" s="2817"/>
      <c r="R88" s="2817"/>
      <c r="S88" s="2817"/>
      <c r="T88" s="2817"/>
      <c r="U88" s="2817"/>
      <c r="V88" s="2817"/>
      <c r="W88" s="2817"/>
      <c r="X88" s="2817"/>
      <c r="Y88" s="2817"/>
      <c r="Z88" s="2817"/>
      <c r="AA88" s="2817"/>
      <c r="AB88" s="2817"/>
      <c r="AC88" s="2817"/>
      <c r="AD88" s="2817"/>
      <c r="AE88" s="2817"/>
      <c r="AF88" s="2817"/>
      <c r="AG88" s="2817"/>
      <c r="AH88" s="2817"/>
    </row>
    <row r="89" spans="1:256" s="595" customFormat="1" ht="15" customHeight="1">
      <c r="A89" s="937" t="s">
        <v>1309</v>
      </c>
      <c r="B89" s="952">
        <v>8.2820743791017897</v>
      </c>
      <c r="C89" s="952">
        <v>7.9196127164183645</v>
      </c>
      <c r="D89" s="952">
        <v>3.8640961070057385</v>
      </c>
      <c r="E89" s="952">
        <v>4.2024046561494863</v>
      </c>
      <c r="F89" s="2818"/>
      <c r="G89" s="2817"/>
      <c r="H89" s="2817"/>
      <c r="I89" s="2817"/>
      <c r="J89" s="2817"/>
      <c r="K89" s="2817"/>
      <c r="L89" s="2817"/>
      <c r="M89" s="2817"/>
      <c r="N89" s="2817"/>
      <c r="O89" s="2817"/>
      <c r="P89" s="2817"/>
      <c r="Q89" s="2817"/>
      <c r="R89" s="2817"/>
      <c r="S89" s="2817"/>
      <c r="T89" s="2817"/>
      <c r="U89" s="2817"/>
      <c r="V89" s="2817"/>
      <c r="W89" s="2817"/>
      <c r="X89" s="2817"/>
      <c r="Y89" s="2817"/>
      <c r="Z89" s="2817"/>
      <c r="AA89" s="2817"/>
      <c r="AB89" s="2817"/>
      <c r="AC89" s="2817"/>
      <c r="AD89" s="2817"/>
      <c r="AE89" s="2817"/>
      <c r="AF89" s="2817"/>
      <c r="AG89" s="2817"/>
      <c r="AH89" s="2817"/>
      <c r="AI89" s="923"/>
      <c r="AJ89" s="923"/>
      <c r="AK89" s="923"/>
      <c r="AL89" s="923"/>
      <c r="AM89" s="923"/>
      <c r="AN89" s="923"/>
      <c r="AO89" s="923"/>
      <c r="AP89" s="923"/>
      <c r="AQ89" s="923"/>
      <c r="AR89" s="923"/>
      <c r="AS89" s="923"/>
      <c r="AT89" s="923"/>
      <c r="AU89" s="923"/>
      <c r="AV89" s="923"/>
      <c r="AW89" s="923"/>
      <c r="AX89" s="923"/>
      <c r="AY89" s="923"/>
      <c r="AZ89" s="923"/>
      <c r="BA89" s="923"/>
      <c r="BB89" s="923"/>
      <c r="BC89" s="923"/>
      <c r="BD89" s="923"/>
      <c r="BE89" s="923"/>
      <c r="BF89" s="923"/>
      <c r="BG89" s="923"/>
      <c r="BH89" s="923"/>
      <c r="BI89" s="923"/>
      <c r="BJ89" s="923"/>
      <c r="BK89" s="923"/>
      <c r="BL89" s="923"/>
      <c r="BM89" s="923"/>
      <c r="BN89" s="923"/>
      <c r="BO89" s="923"/>
      <c r="BP89" s="923"/>
      <c r="BQ89" s="923"/>
      <c r="BR89" s="923"/>
      <c r="BS89" s="923"/>
      <c r="BT89" s="923"/>
      <c r="BU89" s="923"/>
      <c r="BV89" s="923"/>
      <c r="BW89" s="923"/>
      <c r="BX89" s="923"/>
      <c r="BY89" s="923"/>
      <c r="BZ89" s="923"/>
      <c r="CA89" s="923"/>
      <c r="CB89" s="923"/>
      <c r="CC89" s="923"/>
      <c r="CD89" s="923"/>
      <c r="CE89" s="923"/>
      <c r="CF89" s="923"/>
      <c r="CG89" s="923"/>
      <c r="CH89" s="923"/>
      <c r="CI89" s="923"/>
      <c r="CJ89" s="923"/>
      <c r="CK89" s="923"/>
      <c r="CL89" s="923"/>
      <c r="CM89" s="923"/>
      <c r="CN89" s="923"/>
      <c r="CO89" s="923"/>
      <c r="CP89" s="923"/>
      <c r="CQ89" s="923"/>
      <c r="CR89" s="923"/>
      <c r="CS89" s="923"/>
      <c r="CT89" s="923"/>
      <c r="CU89" s="923"/>
      <c r="CV89" s="923"/>
      <c r="CW89" s="923"/>
      <c r="CX89" s="923"/>
      <c r="CY89" s="923"/>
      <c r="CZ89" s="923"/>
      <c r="DA89" s="923"/>
      <c r="DB89" s="923"/>
      <c r="DC89" s="923"/>
      <c r="DD89" s="923"/>
      <c r="DE89" s="923"/>
      <c r="DF89" s="923"/>
      <c r="DG89" s="923"/>
      <c r="DH89" s="923"/>
      <c r="DI89" s="923"/>
      <c r="DJ89" s="923"/>
      <c r="DK89" s="923"/>
      <c r="DL89" s="923"/>
      <c r="DM89" s="923"/>
      <c r="DN89" s="923"/>
      <c r="DO89" s="923"/>
      <c r="DP89" s="923"/>
      <c r="DQ89" s="923"/>
      <c r="DR89" s="923"/>
      <c r="DS89" s="923"/>
      <c r="DT89" s="923"/>
      <c r="DU89" s="923"/>
      <c r="DV89" s="923"/>
      <c r="DW89" s="923"/>
      <c r="DX89" s="923"/>
      <c r="DY89" s="923"/>
      <c r="DZ89" s="923"/>
      <c r="EA89" s="923"/>
      <c r="EB89" s="923"/>
      <c r="EC89" s="923"/>
      <c r="ED89" s="923"/>
      <c r="EE89" s="923"/>
      <c r="EF89" s="923"/>
      <c r="EG89" s="923"/>
      <c r="EH89" s="923"/>
      <c r="EI89" s="923"/>
      <c r="EJ89" s="923"/>
      <c r="EK89" s="923"/>
      <c r="EL89" s="923"/>
      <c r="EM89" s="923"/>
      <c r="EN89" s="923"/>
      <c r="EO89" s="923"/>
      <c r="EP89" s="923"/>
      <c r="EQ89" s="923"/>
      <c r="ER89" s="923"/>
      <c r="ES89" s="923"/>
      <c r="ET89" s="923"/>
      <c r="EU89" s="923"/>
      <c r="EV89" s="923"/>
      <c r="EW89" s="923"/>
      <c r="EX89" s="923"/>
      <c r="EY89" s="923"/>
      <c r="EZ89" s="923"/>
      <c r="FA89" s="923"/>
      <c r="FB89" s="923"/>
      <c r="FC89" s="923"/>
      <c r="FD89" s="923"/>
      <c r="FE89" s="923"/>
      <c r="FF89" s="923"/>
      <c r="FG89" s="923"/>
      <c r="FH89" s="923"/>
      <c r="FI89" s="923"/>
      <c r="FJ89" s="923"/>
      <c r="FK89" s="923"/>
      <c r="FL89" s="923"/>
      <c r="FM89" s="923"/>
      <c r="FN89" s="923"/>
      <c r="FO89" s="923"/>
      <c r="FP89" s="923"/>
      <c r="FQ89" s="923"/>
      <c r="FR89" s="923"/>
      <c r="FS89" s="923"/>
      <c r="FT89" s="923"/>
      <c r="FU89" s="923"/>
      <c r="FV89" s="923"/>
      <c r="FW89" s="923"/>
      <c r="FX89" s="923"/>
      <c r="FY89" s="923"/>
      <c r="FZ89" s="923"/>
      <c r="GA89" s="923"/>
      <c r="GB89" s="923"/>
      <c r="GC89" s="923"/>
      <c r="GD89" s="923"/>
      <c r="GE89" s="923"/>
      <c r="GF89" s="923"/>
      <c r="GG89" s="923"/>
      <c r="GH89" s="923"/>
      <c r="GI89" s="923"/>
      <c r="GJ89" s="923"/>
      <c r="GK89" s="923"/>
      <c r="GL89" s="923"/>
      <c r="GM89" s="923"/>
      <c r="GN89" s="923"/>
      <c r="GO89" s="923"/>
      <c r="GP89" s="923"/>
      <c r="GQ89" s="923"/>
      <c r="GR89" s="923"/>
      <c r="GS89" s="923"/>
      <c r="GT89" s="923"/>
      <c r="GU89" s="923"/>
      <c r="GV89" s="923"/>
      <c r="GW89" s="923"/>
      <c r="GX89" s="923"/>
      <c r="GY89" s="923"/>
      <c r="GZ89" s="923"/>
      <c r="HA89" s="923"/>
      <c r="HB89" s="923"/>
      <c r="HC89" s="923"/>
      <c r="HD89" s="923"/>
      <c r="HE89" s="923"/>
      <c r="HF89" s="923"/>
      <c r="HG89" s="923"/>
      <c r="HH89" s="923"/>
      <c r="HI89" s="923"/>
      <c r="HJ89" s="923"/>
      <c r="HK89" s="923"/>
      <c r="HL89" s="923"/>
      <c r="HM89" s="923"/>
      <c r="HN89" s="923"/>
      <c r="HO89" s="923"/>
      <c r="HP89" s="923"/>
      <c r="HQ89" s="923"/>
      <c r="HR89" s="923"/>
      <c r="HS89" s="923"/>
      <c r="HT89" s="923"/>
      <c r="HU89" s="923"/>
      <c r="HV89" s="923"/>
      <c r="HW89" s="923"/>
      <c r="HX89" s="923"/>
      <c r="HY89" s="923"/>
      <c r="HZ89" s="923"/>
      <c r="IA89" s="923"/>
      <c r="IB89" s="923"/>
      <c r="IC89" s="923"/>
      <c r="ID89" s="923"/>
      <c r="IE89" s="923"/>
      <c r="IF89" s="923"/>
      <c r="IG89" s="923"/>
      <c r="IH89" s="923"/>
      <c r="II89" s="923"/>
      <c r="IJ89" s="923"/>
      <c r="IK89" s="923"/>
      <c r="IL89" s="923"/>
      <c r="IM89" s="923"/>
      <c r="IN89" s="923"/>
      <c r="IO89" s="923"/>
      <c r="IP89" s="923"/>
      <c r="IQ89" s="923"/>
      <c r="IR89" s="923"/>
      <c r="IS89" s="923"/>
      <c r="IT89" s="923"/>
      <c r="IU89" s="923"/>
      <c r="IV89" s="923"/>
    </row>
    <row r="90" spans="1:256" s="931" customFormat="1" ht="15" customHeight="1">
      <c r="A90" s="937" t="s">
        <v>1310</v>
      </c>
      <c r="B90" s="952">
        <v>24.62488740187878</v>
      </c>
      <c r="C90" s="952">
        <v>14.87562236467936</v>
      </c>
      <c r="D90" s="952">
        <v>17.206786938034099</v>
      </c>
      <c r="E90" s="952">
        <v>11.743758615408179</v>
      </c>
      <c r="F90" s="2818"/>
      <c r="G90" s="2817"/>
      <c r="H90" s="2817"/>
      <c r="I90" s="2817"/>
      <c r="J90" s="2817"/>
      <c r="K90" s="2817"/>
      <c r="L90" s="2817"/>
      <c r="M90" s="2817"/>
      <c r="N90" s="2817"/>
      <c r="O90" s="2817"/>
      <c r="P90" s="2817"/>
      <c r="Q90" s="2817"/>
      <c r="R90" s="2817"/>
      <c r="S90" s="2817"/>
      <c r="T90" s="2817"/>
      <c r="U90" s="2817"/>
      <c r="V90" s="2817"/>
      <c r="W90" s="2817"/>
      <c r="X90" s="2817"/>
      <c r="Y90" s="2817"/>
      <c r="Z90" s="2817"/>
      <c r="AA90" s="2817"/>
      <c r="AB90" s="2817"/>
      <c r="AC90" s="2817"/>
      <c r="AD90" s="2817"/>
      <c r="AE90" s="2817"/>
      <c r="AF90" s="2817"/>
      <c r="AG90" s="2817"/>
      <c r="AH90" s="2817"/>
      <c r="AI90" s="923"/>
      <c r="AJ90" s="923"/>
      <c r="AK90" s="923"/>
      <c r="AL90" s="923"/>
      <c r="AM90" s="923"/>
      <c r="AN90" s="923"/>
      <c r="AO90" s="923"/>
      <c r="AP90" s="923"/>
      <c r="AQ90" s="923"/>
      <c r="AR90" s="923"/>
      <c r="AS90" s="923"/>
      <c r="AT90" s="923"/>
      <c r="AU90" s="923"/>
      <c r="AV90" s="923"/>
      <c r="AW90" s="923"/>
      <c r="AX90" s="923"/>
      <c r="AY90" s="923"/>
      <c r="AZ90" s="923"/>
      <c r="BA90" s="923"/>
      <c r="BB90" s="923"/>
      <c r="BC90" s="923"/>
      <c r="BD90" s="923"/>
      <c r="BE90" s="923"/>
      <c r="BF90" s="923"/>
      <c r="BG90" s="923"/>
      <c r="BH90" s="923"/>
      <c r="BI90" s="923"/>
      <c r="BJ90" s="923"/>
      <c r="BK90" s="923"/>
      <c r="BL90" s="923"/>
      <c r="BM90" s="923"/>
      <c r="BN90" s="923"/>
      <c r="BO90" s="923"/>
      <c r="BP90" s="923"/>
      <c r="BQ90" s="923"/>
      <c r="BR90" s="923"/>
      <c r="BS90" s="923"/>
      <c r="BT90" s="923"/>
      <c r="BU90" s="923"/>
      <c r="BV90" s="923"/>
      <c r="BW90" s="923"/>
      <c r="BX90" s="923"/>
      <c r="BY90" s="923"/>
      <c r="BZ90" s="923"/>
      <c r="CA90" s="923"/>
      <c r="CB90" s="923"/>
      <c r="CC90" s="923"/>
      <c r="CD90" s="923"/>
      <c r="CE90" s="923"/>
      <c r="CF90" s="923"/>
      <c r="CG90" s="923"/>
      <c r="CH90" s="923"/>
      <c r="CI90" s="923"/>
      <c r="CJ90" s="923"/>
      <c r="CK90" s="923"/>
      <c r="CL90" s="923"/>
      <c r="CM90" s="923"/>
      <c r="CN90" s="923"/>
      <c r="CO90" s="923"/>
      <c r="CP90" s="923"/>
      <c r="CQ90" s="923"/>
      <c r="CR90" s="923"/>
      <c r="CS90" s="923"/>
      <c r="CT90" s="923"/>
      <c r="CU90" s="923"/>
      <c r="CV90" s="923"/>
      <c r="CW90" s="923"/>
      <c r="CX90" s="923"/>
      <c r="CY90" s="923"/>
      <c r="CZ90" s="923"/>
      <c r="DA90" s="923"/>
      <c r="DB90" s="923"/>
      <c r="DC90" s="923"/>
      <c r="DD90" s="923"/>
      <c r="DE90" s="923"/>
      <c r="DF90" s="923"/>
      <c r="DG90" s="923"/>
      <c r="DH90" s="923"/>
      <c r="DI90" s="923"/>
      <c r="DJ90" s="923"/>
      <c r="DK90" s="923"/>
      <c r="DL90" s="923"/>
      <c r="DM90" s="923"/>
      <c r="DN90" s="923"/>
      <c r="DO90" s="923"/>
      <c r="DP90" s="923"/>
      <c r="DQ90" s="923"/>
      <c r="DR90" s="923"/>
      <c r="DS90" s="923"/>
      <c r="DT90" s="923"/>
      <c r="DU90" s="923"/>
      <c r="DV90" s="923"/>
      <c r="DW90" s="923"/>
      <c r="DX90" s="923"/>
      <c r="DY90" s="923"/>
      <c r="DZ90" s="923"/>
      <c r="EA90" s="923"/>
      <c r="EB90" s="923"/>
      <c r="EC90" s="923"/>
      <c r="ED90" s="923"/>
      <c r="EE90" s="923"/>
      <c r="EF90" s="923"/>
      <c r="EG90" s="923"/>
      <c r="EH90" s="923"/>
      <c r="EI90" s="923"/>
      <c r="EJ90" s="923"/>
      <c r="EK90" s="923"/>
      <c r="EL90" s="923"/>
      <c r="EM90" s="923"/>
      <c r="EN90" s="923"/>
      <c r="EO90" s="923"/>
      <c r="EP90" s="923"/>
      <c r="EQ90" s="923"/>
      <c r="ER90" s="923"/>
      <c r="ES90" s="923"/>
      <c r="ET90" s="923"/>
      <c r="EU90" s="923"/>
      <c r="EV90" s="923"/>
      <c r="EW90" s="923"/>
      <c r="EX90" s="923"/>
      <c r="EY90" s="923"/>
      <c r="EZ90" s="923"/>
      <c r="FA90" s="923"/>
      <c r="FB90" s="923"/>
      <c r="FC90" s="923"/>
      <c r="FD90" s="923"/>
      <c r="FE90" s="923"/>
      <c r="FF90" s="923"/>
      <c r="FG90" s="923"/>
      <c r="FH90" s="923"/>
      <c r="FI90" s="923"/>
      <c r="FJ90" s="923"/>
      <c r="FK90" s="923"/>
      <c r="FL90" s="923"/>
      <c r="FM90" s="923"/>
      <c r="FN90" s="923"/>
      <c r="FO90" s="923"/>
      <c r="FP90" s="923"/>
      <c r="FQ90" s="923"/>
      <c r="FR90" s="923"/>
      <c r="FS90" s="923"/>
      <c r="FT90" s="923"/>
      <c r="FU90" s="923"/>
      <c r="FV90" s="923"/>
      <c r="FW90" s="923"/>
      <c r="FX90" s="923"/>
      <c r="FY90" s="923"/>
      <c r="FZ90" s="923"/>
      <c r="GA90" s="923"/>
      <c r="GB90" s="923"/>
      <c r="GC90" s="923"/>
      <c r="GD90" s="923"/>
      <c r="GE90" s="923"/>
      <c r="GF90" s="923"/>
      <c r="GG90" s="923"/>
      <c r="GH90" s="923"/>
      <c r="GI90" s="923"/>
      <c r="GJ90" s="923"/>
      <c r="GK90" s="923"/>
      <c r="GL90" s="923"/>
      <c r="GM90" s="923"/>
      <c r="GN90" s="923"/>
      <c r="GO90" s="923"/>
      <c r="GP90" s="923"/>
      <c r="GQ90" s="923"/>
      <c r="GR90" s="923"/>
      <c r="GS90" s="923"/>
      <c r="GT90" s="923"/>
      <c r="GU90" s="923"/>
      <c r="GV90" s="923"/>
      <c r="GW90" s="923"/>
      <c r="GX90" s="923"/>
      <c r="GY90" s="923"/>
      <c r="GZ90" s="923"/>
      <c r="HA90" s="923"/>
      <c r="HB90" s="923"/>
      <c r="HC90" s="923"/>
      <c r="HD90" s="923"/>
      <c r="HE90" s="923"/>
      <c r="HF90" s="923"/>
      <c r="HG90" s="923"/>
      <c r="HH90" s="923"/>
      <c r="HI90" s="923"/>
      <c r="HJ90" s="923"/>
      <c r="HK90" s="923"/>
      <c r="HL90" s="923"/>
      <c r="HM90" s="923"/>
      <c r="HN90" s="923"/>
      <c r="HO90" s="923"/>
      <c r="HP90" s="923"/>
      <c r="HQ90" s="923"/>
      <c r="HR90" s="923"/>
      <c r="HS90" s="923"/>
      <c r="HT90" s="923"/>
      <c r="HU90" s="923"/>
      <c r="HV90" s="923"/>
      <c r="HW90" s="923"/>
      <c r="HX90" s="923"/>
      <c r="HY90" s="923"/>
      <c r="HZ90" s="923"/>
      <c r="IA90" s="923"/>
      <c r="IB90" s="923"/>
      <c r="IC90" s="923"/>
      <c r="ID90" s="923"/>
      <c r="IE90" s="923"/>
      <c r="IF90" s="923"/>
      <c r="IG90" s="923"/>
      <c r="IH90" s="923"/>
      <c r="II90" s="923"/>
      <c r="IJ90" s="923"/>
      <c r="IK90" s="923"/>
      <c r="IL90" s="923"/>
      <c r="IM90" s="923"/>
      <c r="IN90" s="923"/>
      <c r="IO90" s="923"/>
      <c r="IP90" s="923"/>
      <c r="IQ90" s="923"/>
      <c r="IR90" s="923"/>
      <c r="IS90" s="923"/>
      <c r="IT90" s="923"/>
      <c r="IU90" s="923"/>
      <c r="IV90" s="923"/>
    </row>
    <row r="91" spans="1:256" s="953" customFormat="1" ht="15" customHeight="1">
      <c r="A91" s="937" t="s">
        <v>1311</v>
      </c>
      <c r="B91" s="952">
        <v>32.479732338180419</v>
      </c>
      <c r="C91" s="952">
        <v>39.296937623292642</v>
      </c>
      <c r="D91" s="952">
        <v>39.14461462246625</v>
      </c>
      <c r="E91" s="952">
        <v>42.228901822637468</v>
      </c>
      <c r="F91" s="2818"/>
      <c r="G91" s="2817"/>
      <c r="H91" s="2817"/>
      <c r="I91" s="2817"/>
      <c r="J91" s="2817"/>
      <c r="K91" s="2817"/>
      <c r="L91" s="2817"/>
      <c r="M91" s="2817"/>
      <c r="N91" s="2817"/>
      <c r="O91" s="2817"/>
      <c r="P91" s="2817"/>
      <c r="Q91" s="2817"/>
      <c r="R91" s="2817"/>
      <c r="S91" s="2817"/>
      <c r="T91" s="2817"/>
      <c r="U91" s="2817"/>
      <c r="V91" s="2817"/>
      <c r="W91" s="2817"/>
      <c r="X91" s="2817"/>
      <c r="Y91" s="2817"/>
      <c r="Z91" s="2817"/>
      <c r="AA91" s="2817"/>
      <c r="AB91" s="2817"/>
      <c r="AC91" s="2817"/>
      <c r="AD91" s="2817"/>
      <c r="AE91" s="2817"/>
      <c r="AF91" s="2817"/>
      <c r="AG91" s="2817"/>
      <c r="AH91" s="2817"/>
      <c r="AI91" s="923"/>
      <c r="AJ91" s="923"/>
      <c r="AK91" s="923"/>
      <c r="AL91" s="923"/>
      <c r="AM91" s="923"/>
      <c r="AN91" s="923"/>
      <c r="AO91" s="923"/>
      <c r="AP91" s="923"/>
      <c r="AQ91" s="923"/>
      <c r="AR91" s="923"/>
      <c r="AS91" s="923"/>
      <c r="AT91" s="923"/>
      <c r="AU91" s="923"/>
      <c r="AV91" s="923"/>
      <c r="AW91" s="923"/>
      <c r="AX91" s="923"/>
      <c r="AY91" s="923"/>
      <c r="AZ91" s="923"/>
      <c r="BA91" s="923"/>
      <c r="BB91" s="923"/>
      <c r="BC91" s="923"/>
      <c r="BD91" s="923"/>
      <c r="BE91" s="923"/>
      <c r="BF91" s="923"/>
      <c r="BG91" s="923"/>
      <c r="BH91" s="923"/>
      <c r="BI91" s="923"/>
      <c r="BJ91" s="923"/>
      <c r="BK91" s="923"/>
      <c r="BL91" s="923"/>
      <c r="BM91" s="923"/>
      <c r="BN91" s="923"/>
      <c r="BO91" s="923"/>
      <c r="BP91" s="923"/>
      <c r="BQ91" s="923"/>
      <c r="BR91" s="923"/>
      <c r="BS91" s="923"/>
      <c r="BT91" s="923"/>
      <c r="BU91" s="923"/>
      <c r="BV91" s="923"/>
      <c r="BW91" s="923"/>
      <c r="BX91" s="923"/>
      <c r="BY91" s="923"/>
      <c r="BZ91" s="923"/>
      <c r="CA91" s="923"/>
      <c r="CB91" s="923"/>
      <c r="CC91" s="923"/>
      <c r="CD91" s="923"/>
      <c r="CE91" s="923"/>
      <c r="CF91" s="923"/>
      <c r="CG91" s="923"/>
      <c r="CH91" s="923"/>
      <c r="CI91" s="923"/>
      <c r="CJ91" s="923"/>
      <c r="CK91" s="923"/>
      <c r="CL91" s="923"/>
      <c r="CM91" s="923"/>
      <c r="CN91" s="923"/>
      <c r="CO91" s="923"/>
      <c r="CP91" s="923"/>
      <c r="CQ91" s="923"/>
      <c r="CR91" s="923"/>
      <c r="CS91" s="923"/>
      <c r="CT91" s="923"/>
      <c r="CU91" s="923"/>
      <c r="CV91" s="923"/>
      <c r="CW91" s="923"/>
      <c r="CX91" s="923"/>
      <c r="CY91" s="923"/>
      <c r="CZ91" s="923"/>
      <c r="DA91" s="923"/>
      <c r="DB91" s="923"/>
      <c r="DC91" s="923"/>
      <c r="DD91" s="923"/>
      <c r="DE91" s="923"/>
      <c r="DF91" s="923"/>
      <c r="DG91" s="923"/>
      <c r="DH91" s="923"/>
      <c r="DI91" s="923"/>
      <c r="DJ91" s="923"/>
      <c r="DK91" s="923"/>
      <c r="DL91" s="923"/>
      <c r="DM91" s="923"/>
      <c r="DN91" s="923"/>
      <c r="DO91" s="923"/>
      <c r="DP91" s="923"/>
      <c r="DQ91" s="923"/>
      <c r="DR91" s="923"/>
      <c r="DS91" s="923"/>
      <c r="DT91" s="923"/>
      <c r="DU91" s="923"/>
      <c r="DV91" s="923"/>
      <c r="DW91" s="923"/>
      <c r="DX91" s="923"/>
      <c r="DY91" s="923"/>
      <c r="DZ91" s="923"/>
      <c r="EA91" s="923"/>
      <c r="EB91" s="923"/>
      <c r="EC91" s="923"/>
      <c r="ED91" s="923"/>
      <c r="EE91" s="923"/>
      <c r="EF91" s="923"/>
      <c r="EG91" s="923"/>
      <c r="EH91" s="923"/>
      <c r="EI91" s="923"/>
      <c r="EJ91" s="923"/>
      <c r="EK91" s="923"/>
      <c r="EL91" s="923"/>
      <c r="EM91" s="923"/>
      <c r="EN91" s="923"/>
      <c r="EO91" s="923"/>
      <c r="EP91" s="923"/>
      <c r="EQ91" s="923"/>
      <c r="ER91" s="923"/>
      <c r="ES91" s="923"/>
      <c r="ET91" s="923"/>
      <c r="EU91" s="923"/>
      <c r="EV91" s="923"/>
      <c r="EW91" s="923"/>
      <c r="EX91" s="923"/>
      <c r="EY91" s="923"/>
      <c r="EZ91" s="923"/>
      <c r="FA91" s="923"/>
      <c r="FB91" s="923"/>
      <c r="FC91" s="923"/>
      <c r="FD91" s="923"/>
      <c r="FE91" s="923"/>
      <c r="FF91" s="923"/>
      <c r="FG91" s="923"/>
      <c r="FH91" s="923"/>
      <c r="FI91" s="923"/>
      <c r="FJ91" s="923"/>
      <c r="FK91" s="923"/>
      <c r="FL91" s="923"/>
      <c r="FM91" s="923"/>
      <c r="FN91" s="923"/>
      <c r="FO91" s="923"/>
      <c r="FP91" s="923"/>
      <c r="FQ91" s="923"/>
      <c r="FR91" s="923"/>
      <c r="FS91" s="923"/>
      <c r="FT91" s="923"/>
      <c r="FU91" s="923"/>
      <c r="FV91" s="923"/>
      <c r="FW91" s="923"/>
      <c r="FX91" s="923"/>
      <c r="FY91" s="923"/>
      <c r="FZ91" s="923"/>
      <c r="GA91" s="923"/>
      <c r="GB91" s="923"/>
      <c r="GC91" s="923"/>
      <c r="GD91" s="923"/>
      <c r="GE91" s="923"/>
      <c r="GF91" s="923"/>
      <c r="GG91" s="923"/>
      <c r="GH91" s="923"/>
      <c r="GI91" s="923"/>
      <c r="GJ91" s="923"/>
      <c r="GK91" s="923"/>
      <c r="GL91" s="923"/>
      <c r="GM91" s="923"/>
      <c r="GN91" s="923"/>
      <c r="GO91" s="923"/>
      <c r="GP91" s="923"/>
      <c r="GQ91" s="923"/>
      <c r="GR91" s="923"/>
      <c r="GS91" s="923"/>
      <c r="GT91" s="923"/>
      <c r="GU91" s="923"/>
      <c r="GV91" s="923"/>
      <c r="GW91" s="923"/>
      <c r="GX91" s="923"/>
      <c r="GY91" s="923"/>
      <c r="GZ91" s="923"/>
      <c r="HA91" s="923"/>
      <c r="HB91" s="923"/>
      <c r="HC91" s="923"/>
      <c r="HD91" s="923"/>
      <c r="HE91" s="923"/>
      <c r="HF91" s="923"/>
      <c r="HG91" s="923"/>
      <c r="HH91" s="923"/>
      <c r="HI91" s="923"/>
      <c r="HJ91" s="923"/>
      <c r="HK91" s="923"/>
      <c r="HL91" s="923"/>
      <c r="HM91" s="923"/>
      <c r="HN91" s="923"/>
      <c r="HO91" s="923"/>
      <c r="HP91" s="923"/>
      <c r="HQ91" s="923"/>
      <c r="HR91" s="923"/>
      <c r="HS91" s="923"/>
      <c r="HT91" s="923"/>
      <c r="HU91" s="923"/>
      <c r="HV91" s="923"/>
      <c r="HW91" s="923"/>
      <c r="HX91" s="923"/>
      <c r="HY91" s="923"/>
      <c r="HZ91" s="923"/>
      <c r="IA91" s="923"/>
      <c r="IB91" s="923"/>
      <c r="IC91" s="923"/>
      <c r="ID91" s="923"/>
      <c r="IE91" s="923"/>
      <c r="IF91" s="923"/>
      <c r="IG91" s="923"/>
      <c r="IH91" s="923"/>
      <c r="II91" s="923"/>
      <c r="IJ91" s="923"/>
      <c r="IK91" s="923"/>
      <c r="IL91" s="923"/>
      <c r="IM91" s="923"/>
      <c r="IN91" s="923"/>
      <c r="IO91" s="923"/>
      <c r="IP91" s="923"/>
      <c r="IQ91" s="923"/>
      <c r="IR91" s="923"/>
      <c r="IS91" s="923"/>
      <c r="IT91" s="923"/>
      <c r="IU91" s="923"/>
      <c r="IV91" s="923"/>
    </row>
    <row r="92" spans="1:256" s="923" customFormat="1" ht="20.100000000000001" customHeight="1">
      <c r="A92" s="937" t="s">
        <v>1312</v>
      </c>
      <c r="B92" s="952">
        <v>1.8015699395187233E-2</v>
      </c>
      <c r="C92" s="952">
        <v>5.0959777642937701E-2</v>
      </c>
      <c r="D92" s="952">
        <v>3.9218924162985593E-2</v>
      </c>
      <c r="E92" s="952">
        <v>3.637616786644203E-2</v>
      </c>
      <c r="F92" s="2818"/>
      <c r="G92" s="2817"/>
      <c r="H92" s="2817"/>
      <c r="I92" s="2817"/>
      <c r="J92" s="2817"/>
      <c r="K92" s="2817"/>
      <c r="L92" s="2817"/>
      <c r="M92" s="2817"/>
      <c r="N92" s="2817"/>
      <c r="O92" s="2817"/>
      <c r="P92" s="2817"/>
      <c r="Q92" s="2817"/>
      <c r="R92" s="2817"/>
      <c r="S92" s="2817"/>
      <c r="T92" s="2817"/>
      <c r="U92" s="2817"/>
      <c r="V92" s="2817"/>
      <c r="W92" s="2817"/>
      <c r="X92" s="2817"/>
      <c r="Y92" s="2817"/>
      <c r="Z92" s="2817"/>
      <c r="AA92" s="2817"/>
      <c r="AB92" s="2817"/>
      <c r="AC92" s="2817"/>
      <c r="AD92" s="2817"/>
      <c r="AE92" s="2817"/>
      <c r="AF92" s="2817"/>
      <c r="AG92" s="2817"/>
      <c r="AH92" s="2817"/>
    </row>
    <row r="93" spans="1:256">
      <c r="A93" s="937" t="s">
        <v>1313</v>
      </c>
      <c r="B93" s="952">
        <v>6.6915454896409737E-2</v>
      </c>
      <c r="C93" s="952">
        <v>6.7174252347508789E-2</v>
      </c>
      <c r="D93" s="952">
        <v>5.7796309292820876E-2</v>
      </c>
      <c r="E93" s="952">
        <v>0.36950528411701639</v>
      </c>
      <c r="F93" s="2817"/>
      <c r="G93" s="2817"/>
      <c r="H93" s="2817"/>
      <c r="I93" s="2817"/>
      <c r="J93" s="2817"/>
      <c r="K93" s="2817"/>
      <c r="L93" s="2817"/>
      <c r="M93" s="2817"/>
      <c r="N93" s="2817"/>
      <c r="O93" s="2817"/>
      <c r="P93" s="2817"/>
      <c r="Q93" s="2817"/>
      <c r="R93" s="2817"/>
      <c r="S93" s="2817"/>
      <c r="T93" s="2817"/>
      <c r="U93" s="2817"/>
      <c r="V93" s="2817"/>
      <c r="W93" s="2817"/>
      <c r="X93" s="2817"/>
      <c r="Y93" s="2817"/>
      <c r="Z93" s="2817"/>
      <c r="AA93" s="2817"/>
      <c r="AB93" s="2817"/>
      <c r="AC93" s="2817"/>
      <c r="AD93" s="2817"/>
      <c r="AE93" s="2817"/>
      <c r="AF93" s="2817"/>
      <c r="AG93" s="2817"/>
      <c r="AH93" s="2817"/>
      <c r="AI93" s="923"/>
      <c r="AJ93" s="923"/>
      <c r="AK93" s="923"/>
      <c r="AL93" s="923"/>
      <c r="AM93" s="923"/>
      <c r="AN93" s="923"/>
      <c r="AO93" s="923"/>
      <c r="AP93" s="923"/>
      <c r="AQ93" s="923"/>
      <c r="AR93" s="923"/>
      <c r="AS93" s="923"/>
      <c r="AT93" s="923"/>
      <c r="AU93" s="923"/>
      <c r="AV93" s="923"/>
      <c r="AW93" s="923"/>
      <c r="AX93" s="923"/>
      <c r="AY93" s="923"/>
      <c r="AZ93" s="923"/>
      <c r="BA93" s="923"/>
      <c r="BB93" s="923"/>
      <c r="BC93" s="923"/>
      <c r="BD93" s="923"/>
      <c r="BE93" s="923"/>
      <c r="BF93" s="923"/>
      <c r="BG93" s="923"/>
      <c r="BH93" s="923"/>
      <c r="BI93" s="923"/>
      <c r="BJ93" s="923"/>
      <c r="BK93" s="923"/>
      <c r="BL93" s="923"/>
      <c r="BM93" s="923"/>
      <c r="BN93" s="923"/>
      <c r="BO93" s="923"/>
      <c r="BP93" s="923"/>
      <c r="BQ93" s="923"/>
      <c r="BR93" s="923"/>
      <c r="BS93" s="923"/>
      <c r="BT93" s="923"/>
      <c r="BU93" s="923"/>
      <c r="BV93" s="923"/>
      <c r="BW93" s="923"/>
      <c r="BX93" s="923"/>
      <c r="BY93" s="923"/>
      <c r="BZ93" s="923"/>
      <c r="CA93" s="923"/>
      <c r="CB93" s="923"/>
      <c r="CC93" s="923"/>
      <c r="CD93" s="923"/>
      <c r="CE93" s="923"/>
      <c r="CF93" s="923"/>
      <c r="CG93" s="923"/>
      <c r="CH93" s="923"/>
      <c r="CI93" s="923"/>
      <c r="CJ93" s="923"/>
      <c r="CK93" s="923"/>
      <c r="CL93" s="923"/>
      <c r="CM93" s="923"/>
      <c r="CN93" s="923"/>
      <c r="CO93" s="923"/>
      <c r="CP93" s="923"/>
      <c r="CQ93" s="923"/>
      <c r="CR93" s="923"/>
      <c r="CS93" s="923"/>
      <c r="CT93" s="923"/>
      <c r="CU93" s="923"/>
      <c r="CV93" s="923"/>
      <c r="CW93" s="923"/>
      <c r="CX93" s="923"/>
      <c r="CY93" s="923"/>
      <c r="CZ93" s="923"/>
      <c r="DA93" s="923"/>
      <c r="DB93" s="923"/>
      <c r="DC93" s="923"/>
      <c r="DD93" s="923"/>
      <c r="DE93" s="923"/>
      <c r="DF93" s="923"/>
      <c r="DG93" s="923"/>
      <c r="DH93" s="923"/>
      <c r="DI93" s="923"/>
      <c r="DJ93" s="923"/>
      <c r="DK93" s="923"/>
      <c r="DL93" s="923"/>
      <c r="DM93" s="923"/>
      <c r="DN93" s="923"/>
      <c r="DO93" s="923"/>
      <c r="DP93" s="923"/>
      <c r="DQ93" s="923"/>
      <c r="DR93" s="923"/>
      <c r="DS93" s="923"/>
      <c r="DT93" s="923"/>
      <c r="DU93" s="923"/>
      <c r="DV93" s="923"/>
      <c r="DW93" s="923"/>
      <c r="DX93" s="923"/>
      <c r="DY93" s="923"/>
      <c r="DZ93" s="923"/>
      <c r="EA93" s="923"/>
      <c r="EB93" s="923"/>
      <c r="EC93" s="923"/>
      <c r="ED93" s="923"/>
      <c r="EE93" s="923"/>
      <c r="EF93" s="923"/>
      <c r="EG93" s="923"/>
      <c r="EH93" s="923"/>
      <c r="EI93" s="923"/>
      <c r="EJ93" s="923"/>
      <c r="EK93" s="923"/>
      <c r="EL93" s="923"/>
      <c r="EM93" s="923"/>
      <c r="EN93" s="923"/>
      <c r="EO93" s="923"/>
      <c r="EP93" s="923"/>
      <c r="EQ93" s="923"/>
      <c r="ER93" s="923"/>
      <c r="ES93" s="923"/>
      <c r="ET93" s="923"/>
      <c r="EU93" s="923"/>
      <c r="EV93" s="923"/>
      <c r="EW93" s="923"/>
      <c r="EX93" s="923"/>
      <c r="EY93" s="923"/>
      <c r="EZ93" s="923"/>
      <c r="FA93" s="923"/>
      <c r="FB93" s="923"/>
      <c r="FC93" s="923"/>
      <c r="FD93" s="923"/>
      <c r="FE93" s="923"/>
      <c r="FF93" s="923"/>
      <c r="FG93" s="923"/>
      <c r="FH93" s="923"/>
      <c r="FI93" s="923"/>
      <c r="FJ93" s="923"/>
      <c r="FK93" s="923"/>
      <c r="FL93" s="923"/>
      <c r="FM93" s="923"/>
      <c r="FN93" s="923"/>
      <c r="FO93" s="923"/>
      <c r="FP93" s="923"/>
      <c r="FQ93" s="923"/>
      <c r="FR93" s="923"/>
      <c r="FS93" s="923"/>
      <c r="FT93" s="923"/>
      <c r="FU93" s="923"/>
      <c r="FV93" s="923"/>
      <c r="FW93" s="923"/>
      <c r="FX93" s="923"/>
      <c r="FY93" s="923"/>
      <c r="FZ93" s="923"/>
      <c r="GA93" s="923"/>
      <c r="GB93" s="923"/>
      <c r="GC93" s="923"/>
      <c r="GD93" s="923"/>
      <c r="GE93" s="923"/>
      <c r="GF93" s="923"/>
      <c r="GG93" s="923"/>
      <c r="GH93" s="923"/>
      <c r="GI93" s="923"/>
      <c r="GJ93" s="923"/>
      <c r="GK93" s="923"/>
      <c r="GL93" s="923"/>
      <c r="GM93" s="923"/>
      <c r="GN93" s="923"/>
      <c r="GO93" s="923"/>
      <c r="GP93" s="923"/>
      <c r="GQ93" s="923"/>
      <c r="GR93" s="923"/>
      <c r="GS93" s="923"/>
      <c r="GT93" s="923"/>
      <c r="GU93" s="923"/>
      <c r="GV93" s="923"/>
      <c r="GW93" s="923"/>
      <c r="GX93" s="923"/>
      <c r="GY93" s="923"/>
      <c r="GZ93" s="923"/>
      <c r="HA93" s="923"/>
      <c r="HB93" s="923"/>
      <c r="HC93" s="923"/>
      <c r="HD93" s="923"/>
      <c r="HE93" s="923"/>
      <c r="HF93" s="923"/>
      <c r="HG93" s="923"/>
      <c r="HH93" s="923"/>
      <c r="HI93" s="923"/>
      <c r="HJ93" s="923"/>
      <c r="HK93" s="923"/>
      <c r="HL93" s="923"/>
      <c r="HM93" s="923"/>
      <c r="HN93" s="923"/>
      <c r="HO93" s="923"/>
      <c r="HP93" s="923"/>
      <c r="HQ93" s="923"/>
      <c r="HR93" s="923"/>
      <c r="HS93" s="923"/>
      <c r="HT93" s="923"/>
      <c r="HU93" s="923"/>
      <c r="HV93" s="923"/>
      <c r="HW93" s="923"/>
      <c r="HX93" s="923"/>
      <c r="HY93" s="923"/>
      <c r="HZ93" s="923"/>
      <c r="IA93" s="923"/>
      <c r="IB93" s="923"/>
      <c r="IC93" s="923"/>
      <c r="ID93" s="923"/>
      <c r="IE93" s="923"/>
      <c r="IF93" s="923"/>
      <c r="IG93" s="923"/>
      <c r="IH93" s="923"/>
      <c r="II93" s="923"/>
      <c r="IJ93" s="923"/>
      <c r="IK93" s="923"/>
      <c r="IL93" s="923"/>
      <c r="IM93" s="923"/>
      <c r="IN93" s="923"/>
      <c r="IO93" s="923"/>
      <c r="IP93" s="923"/>
      <c r="IQ93" s="923"/>
      <c r="IR93" s="923"/>
      <c r="IS93" s="923"/>
      <c r="IT93" s="923"/>
      <c r="IU93" s="923"/>
      <c r="IV93" s="923"/>
    </row>
    <row r="94" spans="1:256" ht="15.75" customHeight="1">
      <c r="A94" s="939" t="s">
        <v>1314</v>
      </c>
      <c r="B94" s="954">
        <v>8.2357482949427366E-2</v>
      </c>
      <c r="C94" s="954">
        <v>4.4010717055264381E-2</v>
      </c>
      <c r="D94" s="954">
        <v>7.8437848325971185E-2</v>
      </c>
      <c r="E94" s="954">
        <v>5.7436054525961101E-2</v>
      </c>
      <c r="F94" s="2821"/>
      <c r="G94" s="2822"/>
      <c r="H94" s="2822"/>
      <c r="I94" s="2822"/>
      <c r="J94" s="2822"/>
      <c r="K94" s="2822"/>
      <c r="L94" s="2822"/>
      <c r="M94" s="2822"/>
      <c r="N94" s="2822"/>
      <c r="O94" s="2822"/>
      <c r="P94" s="2822"/>
      <c r="Q94" s="2822"/>
      <c r="R94" s="2822"/>
      <c r="S94" s="2822"/>
      <c r="T94" s="2822"/>
      <c r="U94" s="2822"/>
      <c r="V94" s="2822"/>
      <c r="W94" s="2822"/>
      <c r="X94" s="2822"/>
      <c r="Y94" s="2822"/>
      <c r="Z94" s="2822"/>
      <c r="AA94" s="2822"/>
      <c r="AB94" s="2822"/>
      <c r="AC94" s="2822"/>
      <c r="AD94" s="2822"/>
      <c r="AE94" s="2822"/>
      <c r="AF94" s="2822"/>
      <c r="AG94" s="2822"/>
      <c r="AH94" s="2822"/>
      <c r="AI94" s="931"/>
      <c r="AJ94" s="931"/>
      <c r="AK94" s="931"/>
      <c r="AL94" s="931"/>
      <c r="AM94" s="931"/>
      <c r="AN94" s="931"/>
      <c r="AO94" s="931"/>
      <c r="AP94" s="931"/>
      <c r="AQ94" s="931"/>
      <c r="AR94" s="931"/>
      <c r="AS94" s="931"/>
      <c r="AT94" s="931"/>
      <c r="AU94" s="931"/>
      <c r="AV94" s="931"/>
      <c r="AW94" s="931"/>
      <c r="AX94" s="931"/>
      <c r="AY94" s="931"/>
      <c r="AZ94" s="931"/>
      <c r="BA94" s="931"/>
      <c r="BB94" s="931"/>
      <c r="BC94" s="931"/>
      <c r="BD94" s="931"/>
      <c r="BE94" s="931"/>
      <c r="BF94" s="931"/>
      <c r="BG94" s="931"/>
      <c r="BH94" s="931"/>
      <c r="BI94" s="931"/>
      <c r="BJ94" s="931"/>
      <c r="BK94" s="931"/>
      <c r="BL94" s="931"/>
      <c r="BM94" s="931"/>
      <c r="BN94" s="931"/>
      <c r="BO94" s="931"/>
      <c r="BP94" s="931"/>
      <c r="BQ94" s="931"/>
      <c r="BR94" s="931"/>
      <c r="BS94" s="931"/>
      <c r="BT94" s="931"/>
      <c r="BU94" s="931"/>
      <c r="BV94" s="931"/>
      <c r="BW94" s="931"/>
      <c r="BX94" s="931"/>
      <c r="BY94" s="931"/>
      <c r="BZ94" s="931"/>
      <c r="CA94" s="931"/>
      <c r="CB94" s="931"/>
      <c r="CC94" s="931"/>
      <c r="CD94" s="931"/>
      <c r="CE94" s="931"/>
      <c r="CF94" s="931"/>
      <c r="CG94" s="931"/>
      <c r="CH94" s="931"/>
      <c r="CI94" s="931"/>
      <c r="CJ94" s="931"/>
      <c r="CK94" s="931"/>
      <c r="CL94" s="931"/>
      <c r="CM94" s="931"/>
      <c r="CN94" s="931"/>
      <c r="CO94" s="931"/>
      <c r="CP94" s="931"/>
      <c r="CQ94" s="931"/>
      <c r="CR94" s="931"/>
      <c r="CS94" s="931"/>
      <c r="CT94" s="931"/>
      <c r="CU94" s="931"/>
      <c r="CV94" s="931"/>
      <c r="CW94" s="931"/>
      <c r="CX94" s="931"/>
      <c r="CY94" s="931"/>
      <c r="CZ94" s="931"/>
      <c r="DA94" s="931"/>
      <c r="DB94" s="931"/>
      <c r="DC94" s="931"/>
      <c r="DD94" s="931"/>
      <c r="DE94" s="931"/>
      <c r="DF94" s="931"/>
      <c r="DG94" s="931"/>
      <c r="DH94" s="931"/>
      <c r="DI94" s="931"/>
      <c r="DJ94" s="931"/>
      <c r="DK94" s="931"/>
      <c r="DL94" s="931"/>
      <c r="DM94" s="931"/>
      <c r="DN94" s="931"/>
      <c r="DO94" s="931"/>
      <c r="DP94" s="931"/>
      <c r="DQ94" s="931"/>
      <c r="DR94" s="931"/>
      <c r="DS94" s="931"/>
      <c r="DT94" s="931"/>
      <c r="DU94" s="931"/>
      <c r="DV94" s="931"/>
      <c r="DW94" s="931"/>
      <c r="DX94" s="931"/>
      <c r="DY94" s="931"/>
      <c r="DZ94" s="931"/>
      <c r="EA94" s="931"/>
      <c r="EB94" s="931"/>
      <c r="EC94" s="931"/>
      <c r="ED94" s="931"/>
      <c r="EE94" s="931"/>
      <c r="EF94" s="931"/>
      <c r="EG94" s="931"/>
      <c r="EH94" s="931"/>
      <c r="EI94" s="931"/>
      <c r="EJ94" s="931"/>
      <c r="EK94" s="931"/>
      <c r="EL94" s="931"/>
      <c r="EM94" s="931"/>
      <c r="EN94" s="931"/>
      <c r="EO94" s="931"/>
      <c r="EP94" s="931"/>
      <c r="EQ94" s="931"/>
      <c r="ER94" s="931"/>
      <c r="ES94" s="931"/>
      <c r="ET94" s="931"/>
      <c r="EU94" s="931"/>
      <c r="EV94" s="931"/>
      <c r="EW94" s="931"/>
      <c r="EX94" s="931"/>
      <c r="EY94" s="931"/>
      <c r="EZ94" s="931"/>
      <c r="FA94" s="931"/>
      <c r="FB94" s="931"/>
      <c r="FC94" s="931"/>
      <c r="FD94" s="931"/>
      <c r="FE94" s="931"/>
      <c r="FF94" s="931"/>
      <c r="FG94" s="931"/>
      <c r="FH94" s="931"/>
      <c r="FI94" s="931"/>
      <c r="FJ94" s="931"/>
      <c r="FK94" s="931"/>
      <c r="FL94" s="931"/>
      <c r="FM94" s="931"/>
      <c r="FN94" s="931"/>
      <c r="FO94" s="931"/>
      <c r="FP94" s="931"/>
      <c r="FQ94" s="931"/>
      <c r="FR94" s="931"/>
      <c r="FS94" s="931"/>
      <c r="FT94" s="931"/>
      <c r="FU94" s="931"/>
      <c r="FV94" s="931"/>
      <c r="FW94" s="931"/>
      <c r="FX94" s="931"/>
      <c r="FY94" s="931"/>
      <c r="FZ94" s="931"/>
      <c r="GA94" s="931"/>
      <c r="GB94" s="931"/>
      <c r="GC94" s="931"/>
      <c r="GD94" s="931"/>
      <c r="GE94" s="931"/>
      <c r="GF94" s="931"/>
      <c r="GG94" s="931"/>
      <c r="GH94" s="931"/>
      <c r="GI94" s="931"/>
      <c r="GJ94" s="931"/>
      <c r="GK94" s="931"/>
      <c r="GL94" s="931"/>
      <c r="GM94" s="931"/>
      <c r="GN94" s="931"/>
      <c r="GO94" s="931"/>
      <c r="GP94" s="931"/>
      <c r="GQ94" s="931"/>
      <c r="GR94" s="931"/>
      <c r="GS94" s="931"/>
      <c r="GT94" s="931"/>
      <c r="GU94" s="931"/>
      <c r="GV94" s="931"/>
      <c r="GW94" s="931"/>
      <c r="GX94" s="931"/>
      <c r="GY94" s="931"/>
      <c r="GZ94" s="931"/>
      <c r="HA94" s="931"/>
      <c r="HB94" s="931"/>
      <c r="HC94" s="931"/>
      <c r="HD94" s="931"/>
      <c r="HE94" s="931"/>
      <c r="HF94" s="931"/>
      <c r="HG94" s="931"/>
      <c r="HH94" s="931"/>
      <c r="HI94" s="931"/>
      <c r="HJ94" s="931"/>
      <c r="HK94" s="931"/>
      <c r="HL94" s="931"/>
      <c r="HM94" s="931"/>
      <c r="HN94" s="931"/>
      <c r="HO94" s="931"/>
      <c r="HP94" s="931"/>
      <c r="HQ94" s="931"/>
      <c r="HR94" s="931"/>
      <c r="HS94" s="931"/>
      <c r="HT94" s="931"/>
      <c r="HU94" s="931"/>
      <c r="HV94" s="931"/>
      <c r="HW94" s="931"/>
      <c r="HX94" s="931"/>
      <c r="HY94" s="931"/>
      <c r="HZ94" s="931"/>
      <c r="IA94" s="931"/>
      <c r="IB94" s="931"/>
      <c r="IC94" s="931"/>
      <c r="ID94" s="931"/>
      <c r="IE94" s="931"/>
      <c r="IF94" s="931"/>
      <c r="IG94" s="931"/>
      <c r="IH94" s="931"/>
      <c r="II94" s="931"/>
      <c r="IJ94" s="931"/>
      <c r="IK94" s="931"/>
      <c r="IL94" s="931"/>
      <c r="IM94" s="931"/>
      <c r="IN94" s="931"/>
      <c r="IO94" s="931"/>
      <c r="IP94" s="931"/>
      <c r="IQ94" s="931"/>
      <c r="IR94" s="931"/>
      <c r="IS94" s="931"/>
      <c r="IT94" s="931"/>
      <c r="IU94" s="931"/>
      <c r="IV94" s="931"/>
    </row>
    <row r="95" spans="1:256">
      <c r="A95" s="735" t="s">
        <v>929</v>
      </c>
      <c r="B95" s="735"/>
      <c r="C95" s="735"/>
      <c r="D95" s="735"/>
      <c r="E95" s="735"/>
      <c r="F95" s="2818"/>
      <c r="G95" s="2817"/>
      <c r="H95" s="2817"/>
      <c r="I95" s="2817"/>
      <c r="J95" s="2817"/>
      <c r="K95" s="2817"/>
      <c r="L95" s="2817"/>
      <c r="M95" s="2817"/>
      <c r="N95" s="2817"/>
      <c r="O95" s="2817"/>
      <c r="P95" s="2817"/>
      <c r="Q95" s="2817"/>
      <c r="R95" s="2817"/>
      <c r="S95" s="2817"/>
      <c r="T95" s="2817"/>
      <c r="U95" s="2817"/>
      <c r="V95" s="2817"/>
      <c r="W95" s="2817"/>
      <c r="X95" s="2817"/>
      <c r="Y95" s="2817"/>
      <c r="Z95" s="2817"/>
      <c r="AA95" s="2817"/>
      <c r="AB95" s="2817"/>
      <c r="AC95" s="2817"/>
      <c r="AD95" s="2817"/>
      <c r="AE95" s="2817"/>
      <c r="AF95" s="2817"/>
      <c r="AG95" s="2817"/>
      <c r="AH95" s="2817"/>
      <c r="AI95" s="923"/>
      <c r="AJ95" s="923"/>
      <c r="AK95" s="923"/>
      <c r="AL95" s="923"/>
      <c r="AM95" s="923"/>
      <c r="AN95" s="923"/>
      <c r="AO95" s="923"/>
      <c r="AP95" s="923"/>
      <c r="AQ95" s="923"/>
      <c r="AR95" s="923"/>
      <c r="AS95" s="923"/>
      <c r="AT95" s="923"/>
      <c r="AU95" s="923"/>
      <c r="AV95" s="923"/>
      <c r="AW95" s="923"/>
      <c r="AX95" s="923"/>
      <c r="AY95" s="923"/>
      <c r="AZ95" s="923"/>
      <c r="BA95" s="923"/>
      <c r="BB95" s="923"/>
      <c r="BC95" s="923"/>
      <c r="BD95" s="923"/>
      <c r="BE95" s="923"/>
      <c r="BF95" s="923"/>
      <c r="BG95" s="923"/>
      <c r="BH95" s="923"/>
      <c r="BI95" s="923"/>
      <c r="BJ95" s="923"/>
      <c r="BK95" s="923"/>
      <c r="BL95" s="923"/>
      <c r="BM95" s="923"/>
      <c r="BN95" s="923"/>
      <c r="BO95" s="923"/>
      <c r="BP95" s="923"/>
      <c r="BQ95" s="923"/>
      <c r="BR95" s="923"/>
      <c r="BS95" s="923"/>
      <c r="BT95" s="923"/>
      <c r="BU95" s="923"/>
      <c r="BV95" s="923"/>
      <c r="BW95" s="923"/>
      <c r="BX95" s="923"/>
      <c r="BY95" s="923"/>
      <c r="BZ95" s="923"/>
      <c r="CA95" s="923"/>
      <c r="CB95" s="923"/>
      <c r="CC95" s="923"/>
      <c r="CD95" s="923"/>
      <c r="CE95" s="923"/>
      <c r="CF95" s="923"/>
      <c r="CG95" s="923"/>
      <c r="CH95" s="923"/>
      <c r="CI95" s="923"/>
      <c r="CJ95" s="923"/>
      <c r="CK95" s="923"/>
      <c r="CL95" s="923"/>
      <c r="CM95" s="923"/>
      <c r="CN95" s="923"/>
      <c r="CO95" s="923"/>
      <c r="CP95" s="923"/>
      <c r="CQ95" s="923"/>
      <c r="CR95" s="923"/>
      <c r="CS95" s="923"/>
      <c r="CT95" s="923"/>
      <c r="CU95" s="923"/>
      <c r="CV95" s="923"/>
      <c r="CW95" s="923"/>
      <c r="CX95" s="923"/>
      <c r="CY95" s="923"/>
      <c r="CZ95" s="923"/>
      <c r="DA95" s="923"/>
      <c r="DB95" s="923"/>
      <c r="DC95" s="923"/>
      <c r="DD95" s="923"/>
      <c r="DE95" s="923"/>
      <c r="DF95" s="923"/>
      <c r="DG95" s="923"/>
      <c r="DH95" s="923"/>
      <c r="DI95" s="923"/>
      <c r="DJ95" s="923"/>
      <c r="DK95" s="923"/>
      <c r="DL95" s="923"/>
      <c r="DM95" s="923"/>
      <c r="DN95" s="923"/>
      <c r="DO95" s="923"/>
      <c r="DP95" s="923"/>
      <c r="DQ95" s="923"/>
      <c r="DR95" s="923"/>
      <c r="DS95" s="923"/>
      <c r="DT95" s="923"/>
      <c r="DU95" s="923"/>
      <c r="DV95" s="923"/>
      <c r="DW95" s="923"/>
      <c r="DX95" s="923"/>
      <c r="DY95" s="923"/>
      <c r="DZ95" s="923"/>
      <c r="EA95" s="923"/>
      <c r="EB95" s="923"/>
      <c r="EC95" s="923"/>
      <c r="ED95" s="923"/>
      <c r="EE95" s="923"/>
      <c r="EF95" s="923"/>
      <c r="EG95" s="923"/>
      <c r="EH95" s="923"/>
      <c r="EI95" s="923"/>
      <c r="EJ95" s="923"/>
      <c r="EK95" s="923"/>
      <c r="EL95" s="923"/>
      <c r="EM95" s="923"/>
      <c r="EN95" s="923"/>
      <c r="EO95" s="923"/>
      <c r="EP95" s="923"/>
      <c r="EQ95" s="923"/>
      <c r="ER95" s="923"/>
      <c r="ES95" s="923"/>
      <c r="ET95" s="923"/>
      <c r="EU95" s="923"/>
      <c r="EV95" s="923"/>
      <c r="EW95" s="923"/>
      <c r="EX95" s="923"/>
      <c r="EY95" s="923"/>
      <c r="EZ95" s="923"/>
      <c r="FA95" s="923"/>
      <c r="FB95" s="923"/>
      <c r="FC95" s="923"/>
      <c r="FD95" s="923"/>
      <c r="FE95" s="923"/>
      <c r="FF95" s="923"/>
      <c r="FG95" s="923"/>
      <c r="FH95" s="923"/>
      <c r="FI95" s="923"/>
      <c r="FJ95" s="923"/>
      <c r="FK95" s="923"/>
      <c r="FL95" s="923"/>
      <c r="FM95" s="923"/>
      <c r="FN95" s="923"/>
      <c r="FO95" s="923"/>
      <c r="FP95" s="923"/>
      <c r="FQ95" s="923"/>
      <c r="FR95" s="923"/>
      <c r="FS95" s="923"/>
      <c r="FT95" s="923"/>
      <c r="FU95" s="923"/>
      <c r="FV95" s="923"/>
      <c r="FW95" s="923"/>
      <c r="FX95" s="923"/>
      <c r="FY95" s="923"/>
      <c r="FZ95" s="923"/>
      <c r="GA95" s="923"/>
      <c r="GB95" s="923"/>
      <c r="GC95" s="923"/>
      <c r="GD95" s="923"/>
      <c r="GE95" s="923"/>
      <c r="GF95" s="923"/>
      <c r="GG95" s="923"/>
      <c r="GH95" s="923"/>
      <c r="GI95" s="923"/>
      <c r="GJ95" s="923"/>
      <c r="GK95" s="923"/>
      <c r="GL95" s="923"/>
      <c r="GM95" s="923"/>
      <c r="GN95" s="923"/>
      <c r="GO95" s="923"/>
      <c r="GP95" s="923"/>
      <c r="GQ95" s="923"/>
      <c r="GR95" s="923"/>
      <c r="GS95" s="923"/>
      <c r="GT95" s="923"/>
      <c r="GU95" s="923"/>
      <c r="GV95" s="923"/>
      <c r="GW95" s="923"/>
      <c r="GX95" s="923"/>
      <c r="GY95" s="923"/>
      <c r="GZ95" s="923"/>
      <c r="HA95" s="923"/>
      <c r="HB95" s="923"/>
      <c r="HC95" s="923"/>
      <c r="HD95" s="923"/>
      <c r="HE95" s="923"/>
      <c r="HF95" s="923"/>
      <c r="HG95" s="923"/>
      <c r="HH95" s="923"/>
      <c r="HI95" s="923"/>
      <c r="HJ95" s="923"/>
      <c r="HK95" s="923"/>
      <c r="HL95" s="923"/>
      <c r="HM95" s="923"/>
      <c r="HN95" s="923"/>
      <c r="HO95" s="923"/>
      <c r="HP95" s="923"/>
      <c r="HQ95" s="923"/>
      <c r="HR95" s="923"/>
      <c r="HS95" s="923"/>
      <c r="HT95" s="923"/>
      <c r="HU95" s="923"/>
      <c r="HV95" s="923"/>
      <c r="HW95" s="923"/>
      <c r="HX95" s="923"/>
      <c r="HY95" s="923"/>
      <c r="HZ95" s="923"/>
      <c r="IA95" s="923"/>
      <c r="IB95" s="923"/>
      <c r="IC95" s="923"/>
      <c r="ID95" s="923"/>
      <c r="IE95" s="923"/>
      <c r="IF95" s="923"/>
      <c r="IG95" s="923"/>
      <c r="IH95" s="923"/>
      <c r="II95" s="923"/>
      <c r="IJ95" s="923"/>
      <c r="IK95" s="923"/>
      <c r="IL95" s="923"/>
      <c r="IM95" s="923"/>
      <c r="IN95" s="923"/>
      <c r="IO95" s="923"/>
      <c r="IP95" s="923"/>
      <c r="IQ95" s="923"/>
      <c r="IR95" s="923"/>
      <c r="IS95" s="923"/>
      <c r="IT95" s="923"/>
      <c r="IU95" s="923"/>
      <c r="IV95" s="923"/>
    </row>
    <row r="96" spans="1:256" ht="15" customHeight="1">
      <c r="A96" s="941" t="s">
        <v>1315</v>
      </c>
      <c r="B96" s="942"/>
      <c r="C96" s="942"/>
      <c r="D96" s="942"/>
      <c r="E96" s="942"/>
      <c r="F96" s="2818"/>
      <c r="G96" s="2817"/>
      <c r="H96" s="2817"/>
      <c r="I96" s="2817"/>
      <c r="J96" s="2817"/>
      <c r="K96" s="2817"/>
      <c r="L96" s="2817"/>
      <c r="M96" s="2817"/>
      <c r="N96" s="2817"/>
      <c r="O96" s="2817"/>
      <c r="P96" s="2817"/>
      <c r="Q96" s="2817"/>
      <c r="R96" s="2817"/>
      <c r="S96" s="2817"/>
      <c r="T96" s="2817"/>
      <c r="U96" s="2817"/>
      <c r="V96" s="2817"/>
      <c r="W96" s="2817"/>
      <c r="X96" s="2817"/>
      <c r="Y96" s="2817"/>
      <c r="Z96" s="2817"/>
      <c r="AA96" s="2817"/>
      <c r="AB96" s="2817"/>
      <c r="AC96" s="2817"/>
      <c r="AD96" s="2817"/>
      <c r="AE96" s="2817"/>
      <c r="AF96" s="2817"/>
      <c r="AG96" s="2817"/>
      <c r="AH96" s="2817"/>
      <c r="AI96" s="923"/>
      <c r="AJ96" s="923"/>
      <c r="AK96" s="923"/>
      <c r="AL96" s="923"/>
      <c r="AM96" s="923"/>
      <c r="AN96" s="923"/>
      <c r="AO96" s="923"/>
      <c r="AP96" s="923"/>
      <c r="AQ96" s="923"/>
      <c r="AR96" s="923"/>
      <c r="AS96" s="923"/>
      <c r="AT96" s="923"/>
      <c r="AU96" s="923"/>
      <c r="AV96" s="923"/>
      <c r="AW96" s="923"/>
      <c r="AX96" s="923"/>
      <c r="AY96" s="923"/>
      <c r="AZ96" s="923"/>
      <c r="BA96" s="923"/>
      <c r="BB96" s="923"/>
      <c r="BC96" s="923"/>
      <c r="BD96" s="923"/>
      <c r="BE96" s="923"/>
      <c r="BF96" s="923"/>
      <c r="BG96" s="923"/>
      <c r="BH96" s="923"/>
      <c r="BI96" s="923"/>
      <c r="BJ96" s="923"/>
      <c r="BK96" s="923"/>
      <c r="BL96" s="923"/>
      <c r="BM96" s="923"/>
      <c r="BN96" s="923"/>
      <c r="BO96" s="923"/>
      <c r="BP96" s="923"/>
      <c r="BQ96" s="923"/>
      <c r="BR96" s="923"/>
      <c r="BS96" s="923"/>
      <c r="BT96" s="923"/>
      <c r="BU96" s="923"/>
      <c r="BV96" s="923"/>
      <c r="BW96" s="923"/>
      <c r="BX96" s="923"/>
      <c r="BY96" s="923"/>
      <c r="BZ96" s="923"/>
      <c r="CA96" s="923"/>
      <c r="CB96" s="923"/>
      <c r="CC96" s="923"/>
      <c r="CD96" s="923"/>
      <c r="CE96" s="923"/>
      <c r="CF96" s="923"/>
      <c r="CG96" s="923"/>
      <c r="CH96" s="923"/>
      <c r="CI96" s="923"/>
      <c r="CJ96" s="923"/>
      <c r="CK96" s="923"/>
      <c r="CL96" s="923"/>
      <c r="CM96" s="923"/>
      <c r="CN96" s="923"/>
      <c r="CO96" s="923"/>
      <c r="CP96" s="923"/>
      <c r="CQ96" s="923"/>
      <c r="CR96" s="923"/>
      <c r="CS96" s="923"/>
      <c r="CT96" s="923"/>
      <c r="CU96" s="923"/>
      <c r="CV96" s="923"/>
      <c r="CW96" s="923"/>
      <c r="CX96" s="923"/>
      <c r="CY96" s="923"/>
      <c r="CZ96" s="923"/>
      <c r="DA96" s="923"/>
      <c r="DB96" s="923"/>
      <c r="DC96" s="923"/>
      <c r="DD96" s="923"/>
      <c r="DE96" s="923"/>
      <c r="DF96" s="923"/>
      <c r="DG96" s="923"/>
      <c r="DH96" s="923"/>
      <c r="DI96" s="923"/>
      <c r="DJ96" s="923"/>
      <c r="DK96" s="923"/>
      <c r="DL96" s="923"/>
      <c r="DM96" s="923"/>
      <c r="DN96" s="923"/>
      <c r="DO96" s="923"/>
      <c r="DP96" s="923"/>
      <c r="DQ96" s="923"/>
      <c r="DR96" s="923"/>
      <c r="DS96" s="923"/>
      <c r="DT96" s="923"/>
      <c r="DU96" s="923"/>
      <c r="DV96" s="923"/>
      <c r="DW96" s="923"/>
      <c r="DX96" s="923"/>
      <c r="DY96" s="923"/>
      <c r="DZ96" s="923"/>
      <c r="EA96" s="923"/>
      <c r="EB96" s="923"/>
      <c r="EC96" s="923"/>
      <c r="ED96" s="923"/>
      <c r="EE96" s="923"/>
      <c r="EF96" s="923"/>
      <c r="EG96" s="923"/>
      <c r="EH96" s="923"/>
      <c r="EI96" s="923"/>
      <c r="EJ96" s="923"/>
      <c r="EK96" s="923"/>
      <c r="EL96" s="923"/>
      <c r="EM96" s="923"/>
      <c r="EN96" s="923"/>
      <c r="EO96" s="923"/>
      <c r="EP96" s="923"/>
      <c r="EQ96" s="923"/>
      <c r="ER96" s="923"/>
      <c r="ES96" s="923"/>
      <c r="ET96" s="923"/>
      <c r="EU96" s="923"/>
      <c r="EV96" s="923"/>
      <c r="EW96" s="923"/>
      <c r="EX96" s="923"/>
      <c r="EY96" s="923"/>
      <c r="EZ96" s="923"/>
      <c r="FA96" s="923"/>
      <c r="FB96" s="923"/>
      <c r="FC96" s="923"/>
      <c r="FD96" s="923"/>
      <c r="FE96" s="923"/>
      <c r="FF96" s="923"/>
      <c r="FG96" s="923"/>
      <c r="FH96" s="923"/>
      <c r="FI96" s="923"/>
      <c r="FJ96" s="923"/>
      <c r="FK96" s="923"/>
      <c r="FL96" s="923"/>
      <c r="FM96" s="923"/>
      <c r="FN96" s="923"/>
      <c r="FO96" s="923"/>
      <c r="FP96" s="923"/>
      <c r="FQ96" s="923"/>
      <c r="FR96" s="923"/>
      <c r="FS96" s="923"/>
      <c r="FT96" s="923"/>
      <c r="FU96" s="923"/>
      <c r="FV96" s="923"/>
      <c r="FW96" s="923"/>
      <c r="FX96" s="923"/>
      <c r="FY96" s="923"/>
      <c r="FZ96" s="923"/>
      <c r="GA96" s="923"/>
      <c r="GB96" s="923"/>
      <c r="GC96" s="923"/>
      <c r="GD96" s="923"/>
      <c r="GE96" s="923"/>
      <c r="GF96" s="923"/>
      <c r="GG96" s="923"/>
      <c r="GH96" s="923"/>
      <c r="GI96" s="923"/>
      <c r="GJ96" s="923"/>
      <c r="GK96" s="923"/>
      <c r="GL96" s="923"/>
      <c r="GM96" s="923"/>
      <c r="GN96" s="923"/>
      <c r="GO96" s="923"/>
      <c r="GP96" s="923"/>
      <c r="GQ96" s="923"/>
      <c r="GR96" s="923"/>
      <c r="GS96" s="923"/>
      <c r="GT96" s="923"/>
      <c r="GU96" s="923"/>
      <c r="GV96" s="923"/>
      <c r="GW96" s="923"/>
      <c r="GX96" s="923"/>
      <c r="GY96" s="923"/>
      <c r="GZ96" s="923"/>
      <c r="HA96" s="923"/>
      <c r="HB96" s="923"/>
      <c r="HC96" s="923"/>
      <c r="HD96" s="923"/>
      <c r="HE96" s="923"/>
      <c r="HF96" s="923"/>
      <c r="HG96" s="923"/>
      <c r="HH96" s="923"/>
      <c r="HI96" s="923"/>
      <c r="HJ96" s="923"/>
      <c r="HK96" s="923"/>
      <c r="HL96" s="923"/>
      <c r="HM96" s="923"/>
      <c r="HN96" s="923"/>
      <c r="HO96" s="923"/>
      <c r="HP96" s="923"/>
      <c r="HQ96" s="923"/>
      <c r="HR96" s="923"/>
      <c r="HS96" s="923"/>
      <c r="HT96" s="923"/>
      <c r="HU96" s="923"/>
      <c r="HV96" s="923"/>
      <c r="HW96" s="923"/>
      <c r="HX96" s="923"/>
      <c r="HY96" s="923"/>
      <c r="HZ96" s="923"/>
      <c r="IA96" s="923"/>
      <c r="IB96" s="923"/>
      <c r="IC96" s="923"/>
      <c r="ID96" s="923"/>
      <c r="IE96" s="923"/>
      <c r="IF96" s="923"/>
      <c r="IG96" s="923"/>
      <c r="IH96" s="923"/>
      <c r="II96" s="923"/>
      <c r="IJ96" s="923"/>
      <c r="IK96" s="923"/>
      <c r="IL96" s="923"/>
      <c r="IM96" s="923"/>
      <c r="IN96" s="923"/>
      <c r="IO96" s="923"/>
      <c r="IP96" s="923"/>
      <c r="IQ96" s="923"/>
      <c r="IR96" s="923"/>
      <c r="IS96" s="923"/>
      <c r="IT96" s="923"/>
      <c r="IU96" s="923"/>
      <c r="IV96" s="923"/>
    </row>
    <row r="97" spans="1:256">
      <c r="A97" s="941" t="s">
        <v>1316</v>
      </c>
      <c r="B97" s="942"/>
      <c r="C97" s="942"/>
      <c r="D97" s="942"/>
      <c r="E97" s="942"/>
      <c r="F97" s="2817"/>
      <c r="G97" s="2817"/>
      <c r="H97" s="2817"/>
      <c r="I97" s="2817"/>
      <c r="J97" s="2817"/>
      <c r="K97" s="2817"/>
      <c r="L97" s="2817"/>
      <c r="M97" s="2817"/>
      <c r="N97" s="2817"/>
      <c r="O97" s="2817"/>
      <c r="P97" s="2817"/>
      <c r="Q97" s="2817"/>
      <c r="R97" s="2817"/>
      <c r="S97" s="2817"/>
      <c r="T97" s="2817"/>
      <c r="U97" s="2817"/>
      <c r="V97" s="2817"/>
      <c r="W97" s="2817"/>
      <c r="X97" s="2817"/>
      <c r="Y97" s="2817"/>
      <c r="Z97" s="2817"/>
      <c r="AA97" s="2817"/>
      <c r="AB97" s="2817"/>
      <c r="AC97" s="2817"/>
      <c r="AD97" s="2817"/>
      <c r="AE97" s="2817"/>
      <c r="AF97" s="2817"/>
      <c r="AG97" s="2817"/>
      <c r="AH97" s="2817"/>
      <c r="AI97" s="923"/>
      <c r="AJ97" s="923"/>
      <c r="AK97" s="923"/>
      <c r="AL97" s="923"/>
      <c r="AM97" s="923"/>
      <c r="AN97" s="923"/>
      <c r="AO97" s="923"/>
      <c r="AP97" s="923"/>
      <c r="AQ97" s="923"/>
      <c r="AR97" s="923"/>
      <c r="AS97" s="923"/>
      <c r="AT97" s="923"/>
      <c r="AU97" s="923"/>
      <c r="AV97" s="923"/>
      <c r="AW97" s="923"/>
      <c r="AX97" s="923"/>
      <c r="AY97" s="923"/>
      <c r="AZ97" s="923"/>
      <c r="BA97" s="923"/>
      <c r="BB97" s="923"/>
      <c r="BC97" s="923"/>
      <c r="BD97" s="923"/>
      <c r="BE97" s="923"/>
      <c r="BF97" s="923"/>
      <c r="BG97" s="923"/>
      <c r="BH97" s="923"/>
      <c r="BI97" s="923"/>
      <c r="BJ97" s="923"/>
      <c r="BK97" s="923"/>
      <c r="BL97" s="923"/>
      <c r="BM97" s="923"/>
      <c r="BN97" s="923"/>
      <c r="BO97" s="923"/>
      <c r="BP97" s="923"/>
      <c r="BQ97" s="923"/>
      <c r="BR97" s="923"/>
      <c r="BS97" s="923"/>
      <c r="BT97" s="923"/>
      <c r="BU97" s="923"/>
      <c r="BV97" s="923"/>
      <c r="BW97" s="923"/>
      <c r="BX97" s="923"/>
      <c r="BY97" s="923"/>
      <c r="BZ97" s="923"/>
      <c r="CA97" s="923"/>
      <c r="CB97" s="923"/>
      <c r="CC97" s="923"/>
      <c r="CD97" s="923"/>
      <c r="CE97" s="923"/>
      <c r="CF97" s="923"/>
      <c r="CG97" s="923"/>
      <c r="CH97" s="923"/>
      <c r="CI97" s="923"/>
      <c r="CJ97" s="923"/>
      <c r="CK97" s="923"/>
      <c r="CL97" s="923"/>
      <c r="CM97" s="923"/>
      <c r="CN97" s="923"/>
      <c r="CO97" s="923"/>
      <c r="CP97" s="923"/>
      <c r="CQ97" s="923"/>
      <c r="CR97" s="923"/>
      <c r="CS97" s="923"/>
      <c r="CT97" s="923"/>
      <c r="CU97" s="923"/>
      <c r="CV97" s="923"/>
      <c r="CW97" s="923"/>
      <c r="CX97" s="923"/>
      <c r="CY97" s="923"/>
      <c r="CZ97" s="923"/>
      <c r="DA97" s="923"/>
      <c r="DB97" s="923"/>
      <c r="DC97" s="923"/>
      <c r="DD97" s="923"/>
      <c r="DE97" s="923"/>
      <c r="DF97" s="923"/>
      <c r="DG97" s="923"/>
      <c r="DH97" s="923"/>
      <c r="DI97" s="923"/>
      <c r="DJ97" s="923"/>
      <c r="DK97" s="923"/>
      <c r="DL97" s="923"/>
      <c r="DM97" s="923"/>
      <c r="DN97" s="923"/>
      <c r="DO97" s="923"/>
      <c r="DP97" s="923"/>
      <c r="DQ97" s="923"/>
      <c r="DR97" s="923"/>
      <c r="DS97" s="923"/>
      <c r="DT97" s="923"/>
      <c r="DU97" s="923"/>
      <c r="DV97" s="923"/>
      <c r="DW97" s="923"/>
      <c r="DX97" s="923"/>
      <c r="DY97" s="923"/>
      <c r="DZ97" s="923"/>
      <c r="EA97" s="923"/>
      <c r="EB97" s="923"/>
      <c r="EC97" s="923"/>
      <c r="ED97" s="923"/>
      <c r="EE97" s="923"/>
      <c r="EF97" s="923"/>
      <c r="EG97" s="923"/>
      <c r="EH97" s="923"/>
      <c r="EI97" s="923"/>
      <c r="EJ97" s="923"/>
      <c r="EK97" s="923"/>
      <c r="EL97" s="923"/>
      <c r="EM97" s="923"/>
      <c r="EN97" s="923"/>
      <c r="EO97" s="923"/>
      <c r="EP97" s="923"/>
      <c r="EQ97" s="923"/>
      <c r="ER97" s="923"/>
      <c r="ES97" s="923"/>
      <c r="ET97" s="923"/>
      <c r="EU97" s="923"/>
      <c r="EV97" s="923"/>
      <c r="EW97" s="923"/>
      <c r="EX97" s="923"/>
      <c r="EY97" s="923"/>
      <c r="EZ97" s="923"/>
      <c r="FA97" s="923"/>
      <c r="FB97" s="923"/>
      <c r="FC97" s="923"/>
      <c r="FD97" s="923"/>
      <c r="FE97" s="923"/>
      <c r="FF97" s="923"/>
      <c r="FG97" s="923"/>
      <c r="FH97" s="923"/>
      <c r="FI97" s="923"/>
      <c r="FJ97" s="923"/>
      <c r="FK97" s="923"/>
      <c r="FL97" s="923"/>
      <c r="FM97" s="923"/>
      <c r="FN97" s="923"/>
      <c r="FO97" s="923"/>
      <c r="FP97" s="923"/>
      <c r="FQ97" s="923"/>
      <c r="FR97" s="923"/>
      <c r="FS97" s="923"/>
      <c r="FT97" s="923"/>
      <c r="FU97" s="923"/>
      <c r="FV97" s="923"/>
      <c r="FW97" s="923"/>
      <c r="FX97" s="923"/>
      <c r="FY97" s="923"/>
      <c r="FZ97" s="923"/>
      <c r="GA97" s="923"/>
      <c r="GB97" s="923"/>
      <c r="GC97" s="923"/>
      <c r="GD97" s="923"/>
      <c r="GE97" s="923"/>
      <c r="GF97" s="923"/>
      <c r="GG97" s="923"/>
      <c r="GH97" s="923"/>
      <c r="GI97" s="923"/>
      <c r="GJ97" s="923"/>
      <c r="GK97" s="923"/>
      <c r="GL97" s="923"/>
      <c r="GM97" s="923"/>
      <c r="GN97" s="923"/>
      <c r="GO97" s="923"/>
      <c r="GP97" s="923"/>
      <c r="GQ97" s="923"/>
      <c r="GR97" s="923"/>
      <c r="GS97" s="923"/>
      <c r="GT97" s="923"/>
      <c r="GU97" s="923"/>
      <c r="GV97" s="923"/>
      <c r="GW97" s="923"/>
      <c r="GX97" s="923"/>
      <c r="GY97" s="923"/>
      <c r="GZ97" s="923"/>
      <c r="HA97" s="923"/>
      <c r="HB97" s="923"/>
      <c r="HC97" s="923"/>
      <c r="HD97" s="923"/>
      <c r="HE97" s="923"/>
      <c r="HF97" s="923"/>
      <c r="HG97" s="923"/>
      <c r="HH97" s="923"/>
      <c r="HI97" s="923"/>
      <c r="HJ97" s="923"/>
      <c r="HK97" s="923"/>
      <c r="HL97" s="923"/>
      <c r="HM97" s="923"/>
      <c r="HN97" s="923"/>
      <c r="HO97" s="923"/>
      <c r="HP97" s="923"/>
      <c r="HQ97" s="923"/>
      <c r="HR97" s="923"/>
      <c r="HS97" s="923"/>
      <c r="HT97" s="923"/>
      <c r="HU97" s="923"/>
      <c r="HV97" s="923"/>
      <c r="HW97" s="923"/>
      <c r="HX97" s="923"/>
      <c r="HY97" s="923"/>
      <c r="HZ97" s="923"/>
      <c r="IA97" s="923"/>
      <c r="IB97" s="923"/>
      <c r="IC97" s="923"/>
      <c r="ID97" s="923"/>
      <c r="IE97" s="923"/>
      <c r="IF97" s="923"/>
      <c r="IG97" s="923"/>
      <c r="IH97" s="923"/>
      <c r="II97" s="923"/>
      <c r="IJ97" s="923"/>
      <c r="IK97" s="923"/>
      <c r="IL97" s="923"/>
      <c r="IM97" s="923"/>
      <c r="IN97" s="923"/>
      <c r="IO97" s="923"/>
      <c r="IP97" s="923"/>
      <c r="IQ97" s="923"/>
      <c r="IR97" s="923"/>
      <c r="IS97" s="923"/>
      <c r="IT97" s="923"/>
      <c r="IU97" s="923"/>
      <c r="IV97" s="923"/>
    </row>
    <row r="98" spans="1:256">
      <c r="A98" s="955"/>
      <c r="B98" s="942"/>
      <c r="C98" s="942"/>
      <c r="D98" s="942"/>
      <c r="E98" s="942"/>
      <c r="F98" s="2817"/>
      <c r="G98" s="2817"/>
      <c r="H98" s="2817"/>
      <c r="I98" s="2817"/>
      <c r="J98" s="2817"/>
      <c r="K98" s="2817"/>
      <c r="L98" s="2817"/>
      <c r="M98" s="2817"/>
      <c r="N98" s="2817"/>
      <c r="O98" s="2817"/>
      <c r="P98" s="2817"/>
      <c r="Q98" s="2817"/>
      <c r="R98" s="2817"/>
      <c r="S98" s="2817"/>
      <c r="T98" s="2817"/>
      <c r="U98" s="2817"/>
      <c r="V98" s="2817"/>
      <c r="W98" s="2817"/>
      <c r="X98" s="2817"/>
      <c r="Y98" s="2817"/>
      <c r="Z98" s="2817"/>
      <c r="AA98" s="2817"/>
      <c r="AB98" s="2817"/>
      <c r="AC98" s="2817"/>
      <c r="AD98" s="2817"/>
      <c r="AE98" s="2817"/>
      <c r="AF98" s="2817"/>
      <c r="AG98" s="2817"/>
      <c r="AH98" s="2817"/>
      <c r="AI98" s="923"/>
      <c r="AJ98" s="923"/>
      <c r="AK98" s="923"/>
      <c r="AL98" s="923"/>
      <c r="AM98" s="923"/>
      <c r="AN98" s="923"/>
      <c r="AO98" s="923"/>
      <c r="AP98" s="923"/>
      <c r="AQ98" s="923"/>
      <c r="AR98" s="923"/>
      <c r="AS98" s="923"/>
      <c r="AT98" s="923"/>
      <c r="AU98" s="923"/>
      <c r="AV98" s="923"/>
      <c r="AW98" s="923"/>
      <c r="AX98" s="923"/>
      <c r="AY98" s="923"/>
      <c r="AZ98" s="923"/>
      <c r="BA98" s="923"/>
      <c r="BB98" s="923"/>
      <c r="BC98" s="923"/>
      <c r="BD98" s="923"/>
      <c r="BE98" s="923"/>
      <c r="BF98" s="923"/>
      <c r="BG98" s="923"/>
      <c r="BH98" s="923"/>
      <c r="BI98" s="923"/>
      <c r="BJ98" s="923"/>
      <c r="BK98" s="923"/>
      <c r="BL98" s="923"/>
      <c r="BM98" s="923"/>
      <c r="BN98" s="923"/>
      <c r="BO98" s="923"/>
      <c r="BP98" s="923"/>
      <c r="BQ98" s="923"/>
      <c r="BR98" s="923"/>
      <c r="BS98" s="923"/>
      <c r="BT98" s="923"/>
      <c r="BU98" s="923"/>
      <c r="BV98" s="923"/>
      <c r="BW98" s="923"/>
      <c r="BX98" s="923"/>
      <c r="BY98" s="923"/>
      <c r="BZ98" s="923"/>
      <c r="CA98" s="923"/>
      <c r="CB98" s="923"/>
      <c r="CC98" s="923"/>
      <c r="CD98" s="923"/>
      <c r="CE98" s="923"/>
      <c r="CF98" s="923"/>
      <c r="CG98" s="923"/>
      <c r="CH98" s="923"/>
      <c r="CI98" s="923"/>
      <c r="CJ98" s="923"/>
      <c r="CK98" s="923"/>
      <c r="CL98" s="923"/>
      <c r="CM98" s="923"/>
      <c r="CN98" s="923"/>
      <c r="CO98" s="923"/>
      <c r="CP98" s="923"/>
      <c r="CQ98" s="923"/>
      <c r="CR98" s="923"/>
      <c r="CS98" s="923"/>
      <c r="CT98" s="923"/>
      <c r="CU98" s="923"/>
      <c r="CV98" s="923"/>
      <c r="CW98" s="923"/>
      <c r="CX98" s="923"/>
      <c r="CY98" s="923"/>
      <c r="CZ98" s="923"/>
      <c r="DA98" s="923"/>
      <c r="DB98" s="923"/>
      <c r="DC98" s="923"/>
      <c r="DD98" s="923"/>
      <c r="DE98" s="923"/>
      <c r="DF98" s="923"/>
      <c r="DG98" s="923"/>
      <c r="DH98" s="923"/>
      <c r="DI98" s="923"/>
      <c r="DJ98" s="923"/>
      <c r="DK98" s="923"/>
      <c r="DL98" s="923"/>
      <c r="DM98" s="923"/>
      <c r="DN98" s="923"/>
      <c r="DO98" s="923"/>
      <c r="DP98" s="923"/>
      <c r="DQ98" s="923"/>
      <c r="DR98" s="923"/>
      <c r="DS98" s="923"/>
      <c r="DT98" s="923"/>
      <c r="DU98" s="923"/>
      <c r="DV98" s="923"/>
      <c r="DW98" s="923"/>
      <c r="DX98" s="923"/>
      <c r="DY98" s="923"/>
      <c r="DZ98" s="923"/>
      <c r="EA98" s="923"/>
      <c r="EB98" s="923"/>
      <c r="EC98" s="923"/>
      <c r="ED98" s="923"/>
      <c r="EE98" s="923"/>
      <c r="EF98" s="923"/>
      <c r="EG98" s="923"/>
      <c r="EH98" s="923"/>
      <c r="EI98" s="923"/>
      <c r="EJ98" s="923"/>
      <c r="EK98" s="923"/>
      <c r="EL98" s="923"/>
      <c r="EM98" s="923"/>
      <c r="EN98" s="923"/>
      <c r="EO98" s="923"/>
      <c r="EP98" s="923"/>
      <c r="EQ98" s="923"/>
      <c r="ER98" s="923"/>
      <c r="ES98" s="923"/>
      <c r="ET98" s="923"/>
      <c r="EU98" s="923"/>
      <c r="EV98" s="923"/>
      <c r="EW98" s="923"/>
      <c r="EX98" s="923"/>
      <c r="EY98" s="923"/>
      <c r="EZ98" s="923"/>
      <c r="FA98" s="923"/>
      <c r="FB98" s="923"/>
      <c r="FC98" s="923"/>
      <c r="FD98" s="923"/>
      <c r="FE98" s="923"/>
      <c r="FF98" s="923"/>
      <c r="FG98" s="923"/>
      <c r="FH98" s="923"/>
      <c r="FI98" s="923"/>
      <c r="FJ98" s="923"/>
      <c r="FK98" s="923"/>
      <c r="FL98" s="923"/>
      <c r="FM98" s="923"/>
      <c r="FN98" s="923"/>
      <c r="FO98" s="923"/>
      <c r="FP98" s="923"/>
      <c r="FQ98" s="923"/>
      <c r="FR98" s="923"/>
      <c r="FS98" s="923"/>
      <c r="FT98" s="923"/>
      <c r="FU98" s="923"/>
      <c r="FV98" s="923"/>
      <c r="FW98" s="923"/>
      <c r="FX98" s="923"/>
      <c r="FY98" s="923"/>
      <c r="FZ98" s="923"/>
      <c r="GA98" s="923"/>
      <c r="GB98" s="923"/>
      <c r="GC98" s="923"/>
      <c r="GD98" s="923"/>
      <c r="GE98" s="923"/>
      <c r="GF98" s="923"/>
      <c r="GG98" s="923"/>
      <c r="GH98" s="923"/>
      <c r="GI98" s="923"/>
      <c r="GJ98" s="923"/>
      <c r="GK98" s="923"/>
      <c r="GL98" s="923"/>
      <c r="GM98" s="923"/>
      <c r="GN98" s="923"/>
      <c r="GO98" s="923"/>
      <c r="GP98" s="923"/>
      <c r="GQ98" s="923"/>
      <c r="GR98" s="923"/>
      <c r="GS98" s="923"/>
      <c r="GT98" s="923"/>
      <c r="GU98" s="923"/>
      <c r="GV98" s="923"/>
      <c r="GW98" s="923"/>
      <c r="GX98" s="923"/>
      <c r="GY98" s="923"/>
      <c r="GZ98" s="923"/>
      <c r="HA98" s="923"/>
      <c r="HB98" s="923"/>
      <c r="HC98" s="923"/>
      <c r="HD98" s="923"/>
      <c r="HE98" s="923"/>
      <c r="HF98" s="923"/>
      <c r="HG98" s="923"/>
      <c r="HH98" s="923"/>
      <c r="HI98" s="923"/>
      <c r="HJ98" s="923"/>
      <c r="HK98" s="923"/>
      <c r="HL98" s="923"/>
      <c r="HM98" s="923"/>
      <c r="HN98" s="923"/>
      <c r="HO98" s="923"/>
      <c r="HP98" s="923"/>
      <c r="HQ98" s="923"/>
      <c r="HR98" s="923"/>
      <c r="HS98" s="923"/>
      <c r="HT98" s="923"/>
      <c r="HU98" s="923"/>
      <c r="HV98" s="923"/>
      <c r="HW98" s="923"/>
      <c r="HX98" s="923"/>
      <c r="HY98" s="923"/>
      <c r="HZ98" s="923"/>
      <c r="IA98" s="923"/>
      <c r="IB98" s="923"/>
      <c r="IC98" s="923"/>
      <c r="ID98" s="923"/>
      <c r="IE98" s="923"/>
      <c r="IF98" s="923"/>
      <c r="IG98" s="923"/>
      <c r="IH98" s="923"/>
      <c r="II98" s="923"/>
      <c r="IJ98" s="923"/>
      <c r="IK98" s="923"/>
      <c r="IL98" s="923"/>
      <c r="IM98" s="923"/>
      <c r="IN98" s="923"/>
      <c r="IO98" s="923"/>
      <c r="IP98" s="923"/>
      <c r="IQ98" s="923"/>
      <c r="IR98" s="923"/>
      <c r="IS98" s="923"/>
      <c r="IT98" s="923"/>
      <c r="IU98" s="923"/>
      <c r="IV98" s="923"/>
    </row>
    <row r="99" spans="1:256">
      <c r="A99" s="2057" t="s">
        <v>1329</v>
      </c>
      <c r="B99" s="2057"/>
      <c r="C99" s="2057"/>
      <c r="D99" s="2057"/>
      <c r="E99" s="2057"/>
      <c r="F99" s="2817"/>
      <c r="G99" s="2817"/>
      <c r="H99" s="2817"/>
      <c r="I99" s="2817"/>
      <c r="J99" s="2817"/>
      <c r="K99" s="2817"/>
      <c r="L99" s="2817"/>
      <c r="M99" s="2817"/>
      <c r="N99" s="2817"/>
      <c r="O99" s="2817"/>
      <c r="P99" s="2817"/>
      <c r="Q99" s="2817"/>
      <c r="R99" s="2817"/>
      <c r="S99" s="2817"/>
      <c r="T99" s="2817"/>
      <c r="U99" s="2817"/>
      <c r="V99" s="2817"/>
      <c r="W99" s="2817"/>
      <c r="X99" s="2817"/>
      <c r="Y99" s="2817"/>
      <c r="Z99" s="2817"/>
      <c r="AA99" s="2817"/>
      <c r="AB99" s="2817"/>
      <c r="AC99" s="2817"/>
      <c r="AD99" s="2817"/>
      <c r="AE99" s="2817"/>
      <c r="AF99" s="2817"/>
      <c r="AG99" s="2817"/>
      <c r="AH99" s="2817"/>
      <c r="AI99" s="923"/>
      <c r="AJ99" s="923"/>
      <c r="AK99" s="923"/>
      <c r="AL99" s="923"/>
      <c r="AM99" s="923"/>
      <c r="AN99" s="923"/>
      <c r="AO99" s="923"/>
      <c r="AP99" s="923"/>
      <c r="AQ99" s="923"/>
      <c r="AR99" s="923"/>
      <c r="AS99" s="923"/>
      <c r="AT99" s="923"/>
      <c r="AU99" s="923"/>
      <c r="AV99" s="923"/>
      <c r="AW99" s="923"/>
      <c r="AX99" s="923"/>
      <c r="AY99" s="923"/>
      <c r="AZ99" s="923"/>
      <c r="BA99" s="923"/>
      <c r="BB99" s="923"/>
      <c r="BC99" s="923"/>
      <c r="BD99" s="923"/>
      <c r="BE99" s="923"/>
      <c r="BF99" s="923"/>
      <c r="BG99" s="923"/>
      <c r="BH99" s="923"/>
      <c r="BI99" s="923"/>
      <c r="BJ99" s="923"/>
      <c r="BK99" s="923"/>
      <c r="BL99" s="923"/>
      <c r="BM99" s="923"/>
      <c r="BN99" s="923"/>
      <c r="BO99" s="923"/>
      <c r="BP99" s="923"/>
      <c r="BQ99" s="923"/>
      <c r="BR99" s="923"/>
      <c r="BS99" s="923"/>
      <c r="BT99" s="923"/>
      <c r="BU99" s="923"/>
      <c r="BV99" s="923"/>
      <c r="BW99" s="923"/>
      <c r="BX99" s="923"/>
      <c r="BY99" s="923"/>
      <c r="BZ99" s="923"/>
      <c r="CA99" s="923"/>
      <c r="CB99" s="923"/>
      <c r="CC99" s="923"/>
      <c r="CD99" s="923"/>
      <c r="CE99" s="923"/>
      <c r="CF99" s="923"/>
      <c r="CG99" s="923"/>
      <c r="CH99" s="923"/>
      <c r="CI99" s="923"/>
      <c r="CJ99" s="923"/>
      <c r="CK99" s="923"/>
      <c r="CL99" s="923"/>
      <c r="CM99" s="923"/>
      <c r="CN99" s="923"/>
      <c r="CO99" s="923"/>
      <c r="CP99" s="923"/>
      <c r="CQ99" s="923"/>
      <c r="CR99" s="923"/>
      <c r="CS99" s="923"/>
      <c r="CT99" s="923"/>
      <c r="CU99" s="923"/>
      <c r="CV99" s="923"/>
      <c r="CW99" s="923"/>
      <c r="CX99" s="923"/>
      <c r="CY99" s="923"/>
      <c r="CZ99" s="923"/>
      <c r="DA99" s="923"/>
      <c r="DB99" s="923"/>
      <c r="DC99" s="923"/>
      <c r="DD99" s="923"/>
      <c r="DE99" s="923"/>
      <c r="DF99" s="923"/>
      <c r="DG99" s="923"/>
      <c r="DH99" s="923"/>
      <c r="DI99" s="923"/>
      <c r="DJ99" s="923"/>
      <c r="DK99" s="923"/>
      <c r="DL99" s="923"/>
      <c r="DM99" s="923"/>
      <c r="DN99" s="923"/>
      <c r="DO99" s="923"/>
      <c r="DP99" s="923"/>
      <c r="DQ99" s="923"/>
      <c r="DR99" s="923"/>
      <c r="DS99" s="923"/>
      <c r="DT99" s="923"/>
      <c r="DU99" s="923"/>
      <c r="DV99" s="923"/>
      <c r="DW99" s="923"/>
      <c r="DX99" s="923"/>
      <c r="DY99" s="923"/>
      <c r="DZ99" s="923"/>
      <c r="EA99" s="923"/>
      <c r="EB99" s="923"/>
      <c r="EC99" s="923"/>
      <c r="ED99" s="923"/>
      <c r="EE99" s="923"/>
      <c r="EF99" s="923"/>
      <c r="EG99" s="923"/>
      <c r="EH99" s="923"/>
      <c r="EI99" s="923"/>
      <c r="EJ99" s="923"/>
      <c r="EK99" s="923"/>
      <c r="EL99" s="923"/>
      <c r="EM99" s="923"/>
      <c r="EN99" s="923"/>
      <c r="EO99" s="923"/>
      <c r="EP99" s="923"/>
      <c r="EQ99" s="923"/>
      <c r="ER99" s="923"/>
      <c r="ES99" s="923"/>
      <c r="ET99" s="923"/>
      <c r="EU99" s="923"/>
      <c r="EV99" s="923"/>
      <c r="EW99" s="923"/>
      <c r="EX99" s="923"/>
      <c r="EY99" s="923"/>
      <c r="EZ99" s="923"/>
      <c r="FA99" s="923"/>
      <c r="FB99" s="923"/>
      <c r="FC99" s="923"/>
      <c r="FD99" s="923"/>
      <c r="FE99" s="923"/>
      <c r="FF99" s="923"/>
      <c r="FG99" s="923"/>
      <c r="FH99" s="923"/>
      <c r="FI99" s="923"/>
      <c r="FJ99" s="923"/>
      <c r="FK99" s="923"/>
      <c r="FL99" s="923"/>
      <c r="FM99" s="923"/>
      <c r="FN99" s="923"/>
      <c r="FO99" s="923"/>
      <c r="FP99" s="923"/>
      <c r="FQ99" s="923"/>
      <c r="FR99" s="923"/>
      <c r="FS99" s="923"/>
      <c r="FT99" s="923"/>
      <c r="FU99" s="923"/>
      <c r="FV99" s="923"/>
      <c r="FW99" s="923"/>
      <c r="FX99" s="923"/>
      <c r="FY99" s="923"/>
      <c r="FZ99" s="923"/>
      <c r="GA99" s="923"/>
      <c r="GB99" s="923"/>
      <c r="GC99" s="923"/>
      <c r="GD99" s="923"/>
      <c r="GE99" s="923"/>
      <c r="GF99" s="923"/>
      <c r="GG99" s="923"/>
      <c r="GH99" s="923"/>
      <c r="GI99" s="923"/>
      <c r="GJ99" s="923"/>
      <c r="GK99" s="923"/>
      <c r="GL99" s="923"/>
      <c r="GM99" s="923"/>
      <c r="GN99" s="923"/>
      <c r="GO99" s="923"/>
      <c r="GP99" s="923"/>
      <c r="GQ99" s="923"/>
      <c r="GR99" s="923"/>
      <c r="GS99" s="923"/>
      <c r="GT99" s="923"/>
      <c r="GU99" s="923"/>
      <c r="GV99" s="923"/>
      <c r="GW99" s="923"/>
      <c r="GX99" s="923"/>
      <c r="GY99" s="923"/>
      <c r="GZ99" s="923"/>
      <c r="HA99" s="923"/>
      <c r="HB99" s="923"/>
      <c r="HC99" s="923"/>
      <c r="HD99" s="923"/>
      <c r="HE99" s="923"/>
      <c r="HF99" s="923"/>
      <c r="HG99" s="923"/>
      <c r="HH99" s="923"/>
      <c r="HI99" s="923"/>
      <c r="HJ99" s="923"/>
      <c r="HK99" s="923"/>
      <c r="HL99" s="923"/>
      <c r="HM99" s="923"/>
      <c r="HN99" s="923"/>
      <c r="HO99" s="923"/>
      <c r="HP99" s="923"/>
      <c r="HQ99" s="923"/>
      <c r="HR99" s="923"/>
      <c r="HS99" s="923"/>
      <c r="HT99" s="923"/>
      <c r="HU99" s="923"/>
      <c r="HV99" s="923"/>
      <c r="HW99" s="923"/>
      <c r="HX99" s="923"/>
      <c r="HY99" s="923"/>
      <c r="HZ99" s="923"/>
      <c r="IA99" s="923"/>
      <c r="IB99" s="923"/>
      <c r="IC99" s="923"/>
      <c r="ID99" s="923"/>
      <c r="IE99" s="923"/>
      <c r="IF99" s="923"/>
      <c r="IG99" s="923"/>
      <c r="IH99" s="923"/>
      <c r="II99" s="923"/>
      <c r="IJ99" s="923"/>
      <c r="IK99" s="923"/>
      <c r="IL99" s="923"/>
      <c r="IM99" s="923"/>
      <c r="IN99" s="923"/>
      <c r="IO99" s="923"/>
      <c r="IP99" s="923"/>
      <c r="IQ99" s="923"/>
      <c r="IR99" s="923"/>
      <c r="IS99" s="923"/>
      <c r="IT99" s="923"/>
      <c r="IU99" s="923"/>
      <c r="IV99" s="923"/>
    </row>
    <row r="100" spans="1:256">
      <c r="A100" s="929" t="s">
        <v>911</v>
      </c>
      <c r="B100" s="930"/>
      <c r="C100" s="930"/>
      <c r="D100" s="930"/>
      <c r="E100" s="930"/>
      <c r="F100" s="2817"/>
      <c r="G100" s="2817"/>
      <c r="H100" s="2817"/>
      <c r="I100" s="2817"/>
      <c r="J100" s="2817"/>
      <c r="K100" s="2817"/>
      <c r="L100" s="2817"/>
      <c r="M100" s="2817"/>
      <c r="N100" s="2817"/>
      <c r="O100" s="2817"/>
      <c r="P100" s="2817"/>
      <c r="Q100" s="2817"/>
      <c r="R100" s="2817"/>
      <c r="S100" s="2817"/>
      <c r="T100" s="2817"/>
      <c r="U100" s="2817"/>
      <c r="V100" s="2817"/>
      <c r="W100" s="2817"/>
      <c r="X100" s="2817"/>
      <c r="Y100" s="2817"/>
      <c r="Z100" s="2817"/>
      <c r="AA100" s="2817"/>
      <c r="AB100" s="2817"/>
      <c r="AC100" s="2817"/>
      <c r="AD100" s="2817"/>
      <c r="AE100" s="2817"/>
      <c r="AF100" s="2817"/>
      <c r="AG100" s="2817"/>
      <c r="AH100" s="2817"/>
      <c r="AI100" s="923"/>
      <c r="AJ100" s="923"/>
      <c r="AK100" s="923"/>
      <c r="AL100" s="923"/>
      <c r="AM100" s="923"/>
      <c r="AN100" s="923"/>
      <c r="AO100" s="923"/>
      <c r="AP100" s="923"/>
      <c r="AQ100" s="923"/>
      <c r="AR100" s="923"/>
      <c r="AS100" s="923"/>
      <c r="AT100" s="923"/>
      <c r="AU100" s="923"/>
      <c r="AV100" s="923"/>
      <c r="AW100" s="923"/>
      <c r="AX100" s="923"/>
      <c r="AY100" s="923"/>
      <c r="AZ100" s="923"/>
      <c r="BA100" s="923"/>
      <c r="BB100" s="923"/>
      <c r="BC100" s="923"/>
      <c r="BD100" s="923"/>
      <c r="BE100" s="923"/>
      <c r="BF100" s="923"/>
      <c r="BG100" s="923"/>
      <c r="BH100" s="923"/>
      <c r="BI100" s="923"/>
      <c r="BJ100" s="923"/>
      <c r="BK100" s="923"/>
      <c r="BL100" s="923"/>
      <c r="BM100" s="923"/>
      <c r="BN100" s="923"/>
      <c r="BO100" s="923"/>
      <c r="BP100" s="923"/>
      <c r="BQ100" s="923"/>
      <c r="BR100" s="923"/>
      <c r="BS100" s="923"/>
      <c r="BT100" s="923"/>
      <c r="BU100" s="923"/>
      <c r="BV100" s="923"/>
      <c r="BW100" s="923"/>
      <c r="BX100" s="923"/>
      <c r="BY100" s="923"/>
      <c r="BZ100" s="923"/>
      <c r="CA100" s="923"/>
      <c r="CB100" s="923"/>
      <c r="CC100" s="923"/>
      <c r="CD100" s="923"/>
      <c r="CE100" s="923"/>
      <c r="CF100" s="923"/>
      <c r="CG100" s="923"/>
      <c r="CH100" s="923"/>
      <c r="CI100" s="923"/>
      <c r="CJ100" s="923"/>
      <c r="CK100" s="923"/>
      <c r="CL100" s="923"/>
      <c r="CM100" s="923"/>
      <c r="CN100" s="923"/>
      <c r="CO100" s="923"/>
      <c r="CP100" s="923"/>
      <c r="CQ100" s="923"/>
      <c r="CR100" s="923"/>
      <c r="CS100" s="923"/>
      <c r="CT100" s="923"/>
      <c r="CU100" s="923"/>
      <c r="CV100" s="923"/>
      <c r="CW100" s="923"/>
      <c r="CX100" s="923"/>
      <c r="CY100" s="923"/>
      <c r="CZ100" s="923"/>
      <c r="DA100" s="923"/>
      <c r="DB100" s="923"/>
      <c r="DC100" s="923"/>
      <c r="DD100" s="923"/>
      <c r="DE100" s="923"/>
      <c r="DF100" s="923"/>
      <c r="DG100" s="923"/>
      <c r="DH100" s="923"/>
      <c r="DI100" s="923"/>
      <c r="DJ100" s="923"/>
      <c r="DK100" s="923"/>
      <c r="DL100" s="923"/>
      <c r="DM100" s="923"/>
      <c r="DN100" s="923"/>
      <c r="DO100" s="923"/>
      <c r="DP100" s="923"/>
      <c r="DQ100" s="923"/>
      <c r="DR100" s="923"/>
      <c r="DS100" s="923"/>
      <c r="DT100" s="923"/>
      <c r="DU100" s="923"/>
      <c r="DV100" s="923"/>
      <c r="DW100" s="923"/>
      <c r="DX100" s="923"/>
      <c r="DY100" s="923"/>
      <c r="DZ100" s="923"/>
      <c r="EA100" s="923"/>
      <c r="EB100" s="923"/>
      <c r="EC100" s="923"/>
      <c r="ED100" s="923"/>
      <c r="EE100" s="923"/>
      <c r="EF100" s="923"/>
      <c r="EG100" s="923"/>
      <c r="EH100" s="923"/>
      <c r="EI100" s="923"/>
      <c r="EJ100" s="923"/>
      <c r="EK100" s="923"/>
      <c r="EL100" s="923"/>
      <c r="EM100" s="923"/>
      <c r="EN100" s="923"/>
      <c r="EO100" s="923"/>
      <c r="EP100" s="923"/>
      <c r="EQ100" s="923"/>
      <c r="ER100" s="923"/>
      <c r="ES100" s="923"/>
      <c r="ET100" s="923"/>
      <c r="EU100" s="923"/>
      <c r="EV100" s="923"/>
      <c r="EW100" s="923"/>
      <c r="EX100" s="923"/>
      <c r="EY100" s="923"/>
      <c r="EZ100" s="923"/>
      <c r="FA100" s="923"/>
      <c r="FB100" s="923"/>
      <c r="FC100" s="923"/>
      <c r="FD100" s="923"/>
      <c r="FE100" s="923"/>
      <c r="FF100" s="923"/>
      <c r="FG100" s="923"/>
      <c r="FH100" s="923"/>
      <c r="FI100" s="923"/>
      <c r="FJ100" s="923"/>
      <c r="FK100" s="923"/>
      <c r="FL100" s="923"/>
      <c r="FM100" s="923"/>
      <c r="FN100" s="923"/>
      <c r="FO100" s="923"/>
      <c r="FP100" s="923"/>
      <c r="FQ100" s="923"/>
      <c r="FR100" s="923"/>
      <c r="FS100" s="923"/>
      <c r="FT100" s="923"/>
      <c r="FU100" s="923"/>
      <c r="FV100" s="923"/>
      <c r="FW100" s="923"/>
      <c r="FX100" s="923"/>
      <c r="FY100" s="923"/>
      <c r="FZ100" s="923"/>
      <c r="GA100" s="923"/>
      <c r="GB100" s="923"/>
      <c r="GC100" s="923"/>
      <c r="GD100" s="923"/>
      <c r="GE100" s="923"/>
      <c r="GF100" s="923"/>
      <c r="GG100" s="923"/>
      <c r="GH100" s="923"/>
      <c r="GI100" s="923"/>
      <c r="GJ100" s="923"/>
      <c r="GK100" s="923"/>
      <c r="GL100" s="923"/>
      <c r="GM100" s="923"/>
      <c r="GN100" s="923"/>
      <c r="GO100" s="923"/>
      <c r="GP100" s="923"/>
      <c r="GQ100" s="923"/>
      <c r="GR100" s="923"/>
      <c r="GS100" s="923"/>
      <c r="GT100" s="923"/>
      <c r="GU100" s="923"/>
      <c r="GV100" s="923"/>
      <c r="GW100" s="923"/>
      <c r="GX100" s="923"/>
      <c r="GY100" s="923"/>
      <c r="GZ100" s="923"/>
      <c r="HA100" s="923"/>
      <c r="HB100" s="923"/>
      <c r="HC100" s="923"/>
      <c r="HD100" s="923"/>
      <c r="HE100" s="923"/>
      <c r="HF100" s="923"/>
      <c r="HG100" s="923"/>
      <c r="HH100" s="923"/>
      <c r="HI100" s="923"/>
      <c r="HJ100" s="923"/>
      <c r="HK100" s="923"/>
      <c r="HL100" s="923"/>
      <c r="HM100" s="923"/>
      <c r="HN100" s="923"/>
      <c r="HO100" s="923"/>
      <c r="HP100" s="923"/>
      <c r="HQ100" s="923"/>
      <c r="HR100" s="923"/>
      <c r="HS100" s="923"/>
      <c r="HT100" s="923"/>
      <c r="HU100" s="923"/>
      <c r="HV100" s="923"/>
      <c r="HW100" s="923"/>
      <c r="HX100" s="923"/>
      <c r="HY100" s="923"/>
      <c r="HZ100" s="923"/>
      <c r="IA100" s="923"/>
      <c r="IB100" s="923"/>
      <c r="IC100" s="923"/>
      <c r="ID100" s="923"/>
      <c r="IE100" s="923"/>
      <c r="IF100" s="923"/>
      <c r="IG100" s="923"/>
      <c r="IH100" s="923"/>
      <c r="II100" s="923"/>
      <c r="IJ100" s="923"/>
      <c r="IK100" s="923"/>
      <c r="IL100" s="923"/>
      <c r="IM100" s="923"/>
      <c r="IN100" s="923"/>
      <c r="IO100" s="923"/>
      <c r="IP100" s="923"/>
      <c r="IQ100" s="923"/>
      <c r="IR100" s="923"/>
      <c r="IS100" s="923"/>
      <c r="IT100" s="923"/>
      <c r="IU100" s="923"/>
      <c r="IV100" s="923"/>
    </row>
    <row r="101" spans="1:256">
      <c r="A101" s="956" t="s">
        <v>1058</v>
      </c>
      <c r="B101" s="2062">
        <v>2010</v>
      </c>
      <c r="C101" s="2063"/>
      <c r="D101" s="2064">
        <v>2011</v>
      </c>
      <c r="E101" s="2065"/>
      <c r="F101" s="2817"/>
      <c r="G101" s="2817"/>
      <c r="H101" s="2817"/>
      <c r="I101" s="2817"/>
      <c r="J101" s="2817"/>
      <c r="K101" s="2817"/>
      <c r="L101" s="2817"/>
      <c r="M101" s="2817"/>
      <c r="N101" s="2817"/>
      <c r="O101" s="2817"/>
      <c r="P101" s="2817"/>
      <c r="Q101" s="2817"/>
      <c r="R101" s="2817"/>
      <c r="S101" s="2817"/>
      <c r="T101" s="2817"/>
      <c r="U101" s="2817"/>
      <c r="V101" s="2817"/>
      <c r="W101" s="2817"/>
      <c r="X101" s="2817"/>
      <c r="Y101" s="2817"/>
      <c r="Z101" s="2817"/>
      <c r="AA101" s="2817"/>
      <c r="AB101" s="2817"/>
      <c r="AC101" s="2817"/>
      <c r="AD101" s="2817"/>
      <c r="AE101" s="2817"/>
      <c r="AF101" s="2817"/>
      <c r="AG101" s="2817"/>
      <c r="AH101" s="2817"/>
      <c r="AI101" s="923"/>
      <c r="AJ101" s="923"/>
      <c r="AK101" s="923"/>
      <c r="AL101" s="923"/>
      <c r="AM101" s="923"/>
      <c r="AN101" s="923"/>
      <c r="AO101" s="923"/>
      <c r="AP101" s="923"/>
      <c r="AQ101" s="923"/>
      <c r="AR101" s="923"/>
      <c r="AS101" s="923"/>
      <c r="AT101" s="923"/>
      <c r="AU101" s="923"/>
      <c r="AV101" s="923"/>
      <c r="AW101" s="923"/>
      <c r="AX101" s="923"/>
      <c r="AY101" s="923"/>
      <c r="AZ101" s="923"/>
      <c r="BA101" s="923"/>
      <c r="BB101" s="923"/>
      <c r="BC101" s="923"/>
      <c r="BD101" s="923"/>
      <c r="BE101" s="923"/>
      <c r="BF101" s="923"/>
      <c r="BG101" s="923"/>
      <c r="BH101" s="923"/>
      <c r="BI101" s="923"/>
      <c r="BJ101" s="923"/>
      <c r="BK101" s="923"/>
      <c r="BL101" s="923"/>
      <c r="BM101" s="923"/>
      <c r="BN101" s="923"/>
      <c r="BO101" s="923"/>
      <c r="BP101" s="923"/>
      <c r="BQ101" s="923"/>
      <c r="BR101" s="923"/>
      <c r="BS101" s="923"/>
      <c r="BT101" s="923"/>
      <c r="BU101" s="923"/>
      <c r="BV101" s="923"/>
      <c r="BW101" s="923"/>
      <c r="BX101" s="923"/>
      <c r="BY101" s="923"/>
      <c r="BZ101" s="923"/>
      <c r="CA101" s="923"/>
      <c r="CB101" s="923"/>
      <c r="CC101" s="923"/>
      <c r="CD101" s="923"/>
      <c r="CE101" s="923"/>
      <c r="CF101" s="923"/>
      <c r="CG101" s="923"/>
      <c r="CH101" s="923"/>
      <c r="CI101" s="923"/>
      <c r="CJ101" s="923"/>
      <c r="CK101" s="923"/>
      <c r="CL101" s="923"/>
      <c r="CM101" s="923"/>
      <c r="CN101" s="923"/>
      <c r="CO101" s="923"/>
      <c r="CP101" s="923"/>
      <c r="CQ101" s="923"/>
      <c r="CR101" s="923"/>
      <c r="CS101" s="923"/>
      <c r="CT101" s="923"/>
      <c r="CU101" s="923"/>
      <c r="CV101" s="923"/>
      <c r="CW101" s="923"/>
      <c r="CX101" s="923"/>
      <c r="CY101" s="923"/>
      <c r="CZ101" s="923"/>
      <c r="DA101" s="923"/>
      <c r="DB101" s="923"/>
      <c r="DC101" s="923"/>
      <c r="DD101" s="923"/>
      <c r="DE101" s="923"/>
      <c r="DF101" s="923"/>
      <c r="DG101" s="923"/>
      <c r="DH101" s="923"/>
      <c r="DI101" s="923"/>
      <c r="DJ101" s="923"/>
      <c r="DK101" s="923"/>
      <c r="DL101" s="923"/>
      <c r="DM101" s="923"/>
      <c r="DN101" s="923"/>
      <c r="DO101" s="923"/>
      <c r="DP101" s="923"/>
      <c r="DQ101" s="923"/>
      <c r="DR101" s="923"/>
      <c r="DS101" s="923"/>
      <c r="DT101" s="923"/>
      <c r="DU101" s="923"/>
      <c r="DV101" s="923"/>
      <c r="DW101" s="923"/>
      <c r="DX101" s="923"/>
      <c r="DY101" s="923"/>
      <c r="DZ101" s="923"/>
      <c r="EA101" s="923"/>
      <c r="EB101" s="923"/>
      <c r="EC101" s="923"/>
      <c r="ED101" s="923"/>
      <c r="EE101" s="923"/>
      <c r="EF101" s="923"/>
      <c r="EG101" s="923"/>
      <c r="EH101" s="923"/>
      <c r="EI101" s="923"/>
      <c r="EJ101" s="923"/>
      <c r="EK101" s="923"/>
      <c r="EL101" s="923"/>
      <c r="EM101" s="923"/>
      <c r="EN101" s="923"/>
      <c r="EO101" s="923"/>
      <c r="EP101" s="923"/>
      <c r="EQ101" s="923"/>
      <c r="ER101" s="923"/>
      <c r="ES101" s="923"/>
      <c r="ET101" s="923"/>
      <c r="EU101" s="923"/>
      <c r="EV101" s="923"/>
      <c r="EW101" s="923"/>
      <c r="EX101" s="923"/>
      <c r="EY101" s="923"/>
      <c r="EZ101" s="923"/>
      <c r="FA101" s="923"/>
      <c r="FB101" s="923"/>
      <c r="FC101" s="923"/>
      <c r="FD101" s="923"/>
      <c r="FE101" s="923"/>
      <c r="FF101" s="923"/>
      <c r="FG101" s="923"/>
      <c r="FH101" s="923"/>
      <c r="FI101" s="923"/>
      <c r="FJ101" s="923"/>
      <c r="FK101" s="923"/>
      <c r="FL101" s="923"/>
      <c r="FM101" s="923"/>
      <c r="FN101" s="923"/>
      <c r="FO101" s="923"/>
      <c r="FP101" s="923"/>
      <c r="FQ101" s="923"/>
      <c r="FR101" s="923"/>
      <c r="FS101" s="923"/>
      <c r="FT101" s="923"/>
      <c r="FU101" s="923"/>
      <c r="FV101" s="923"/>
      <c r="FW101" s="923"/>
      <c r="FX101" s="923"/>
      <c r="FY101" s="923"/>
      <c r="FZ101" s="923"/>
      <c r="GA101" s="923"/>
      <c r="GB101" s="923"/>
      <c r="GC101" s="923"/>
      <c r="GD101" s="923"/>
      <c r="GE101" s="923"/>
      <c r="GF101" s="923"/>
      <c r="GG101" s="923"/>
      <c r="GH101" s="923"/>
      <c r="GI101" s="923"/>
      <c r="GJ101" s="923"/>
      <c r="GK101" s="923"/>
      <c r="GL101" s="923"/>
      <c r="GM101" s="923"/>
      <c r="GN101" s="923"/>
      <c r="GO101" s="923"/>
      <c r="GP101" s="923"/>
      <c r="GQ101" s="923"/>
      <c r="GR101" s="923"/>
      <c r="GS101" s="923"/>
      <c r="GT101" s="923"/>
      <c r="GU101" s="923"/>
      <c r="GV101" s="923"/>
      <c r="GW101" s="923"/>
      <c r="GX101" s="923"/>
      <c r="GY101" s="923"/>
      <c r="GZ101" s="923"/>
      <c r="HA101" s="923"/>
      <c r="HB101" s="923"/>
      <c r="HC101" s="923"/>
      <c r="HD101" s="923"/>
      <c r="HE101" s="923"/>
      <c r="HF101" s="923"/>
      <c r="HG101" s="923"/>
      <c r="HH101" s="923"/>
      <c r="HI101" s="923"/>
      <c r="HJ101" s="923"/>
      <c r="HK101" s="923"/>
      <c r="HL101" s="923"/>
      <c r="HM101" s="923"/>
      <c r="HN101" s="923"/>
      <c r="HO101" s="923"/>
      <c r="HP101" s="923"/>
      <c r="HQ101" s="923"/>
      <c r="HR101" s="923"/>
      <c r="HS101" s="923"/>
      <c r="HT101" s="923"/>
      <c r="HU101" s="923"/>
      <c r="HV101" s="923"/>
      <c r="HW101" s="923"/>
      <c r="HX101" s="923"/>
      <c r="HY101" s="923"/>
      <c r="HZ101" s="923"/>
      <c r="IA101" s="923"/>
      <c r="IB101" s="923"/>
      <c r="IC101" s="923"/>
      <c r="ID101" s="923"/>
      <c r="IE101" s="923"/>
      <c r="IF101" s="923"/>
      <c r="IG101" s="923"/>
      <c r="IH101" s="923"/>
      <c r="II101" s="923"/>
      <c r="IJ101" s="923"/>
      <c r="IK101" s="923"/>
      <c r="IL101" s="923"/>
      <c r="IM101" s="923"/>
      <c r="IN101" s="923"/>
      <c r="IO101" s="923"/>
      <c r="IP101" s="923"/>
      <c r="IQ101" s="923"/>
      <c r="IR101" s="923"/>
      <c r="IS101" s="923"/>
      <c r="IT101" s="923"/>
      <c r="IU101" s="923"/>
      <c r="IV101" s="923"/>
    </row>
    <row r="102" spans="1:256">
      <c r="A102" s="957"/>
      <c r="B102" s="958" t="s">
        <v>1044</v>
      </c>
      <c r="C102" s="959" t="s">
        <v>378</v>
      </c>
      <c r="D102" s="959" t="s">
        <v>1044</v>
      </c>
      <c r="E102" s="960" t="s">
        <v>378</v>
      </c>
      <c r="F102" s="2817"/>
      <c r="G102" s="2817"/>
      <c r="H102" s="2817"/>
      <c r="I102" s="2817"/>
      <c r="J102" s="2817"/>
      <c r="K102" s="2817"/>
      <c r="L102" s="2817"/>
      <c r="M102" s="2817"/>
      <c r="N102" s="2817"/>
      <c r="O102" s="2817"/>
      <c r="P102" s="2817"/>
      <c r="Q102" s="2817"/>
      <c r="R102" s="2817"/>
      <c r="S102" s="2817"/>
      <c r="T102" s="2817"/>
      <c r="U102" s="2817"/>
      <c r="V102" s="2817"/>
      <c r="W102" s="2817"/>
      <c r="X102" s="2817"/>
      <c r="Y102" s="2817"/>
      <c r="Z102" s="2817"/>
      <c r="AA102" s="2817"/>
      <c r="AB102" s="2817"/>
      <c r="AC102" s="2817"/>
      <c r="AD102" s="2817"/>
      <c r="AE102" s="2817"/>
      <c r="AF102" s="2817"/>
      <c r="AG102" s="2817"/>
      <c r="AH102" s="2817"/>
      <c r="AI102" s="923"/>
      <c r="AJ102" s="923"/>
      <c r="AK102" s="923"/>
      <c r="AL102" s="923"/>
      <c r="AM102" s="923"/>
      <c r="AN102" s="923"/>
      <c r="AO102" s="923"/>
      <c r="AP102" s="923"/>
      <c r="AQ102" s="923"/>
      <c r="AR102" s="923"/>
      <c r="AS102" s="923"/>
      <c r="AT102" s="923"/>
      <c r="AU102" s="923"/>
      <c r="AV102" s="923"/>
      <c r="AW102" s="923"/>
      <c r="AX102" s="923"/>
      <c r="AY102" s="923"/>
      <c r="AZ102" s="923"/>
      <c r="BA102" s="923"/>
      <c r="BB102" s="923"/>
      <c r="BC102" s="923"/>
      <c r="BD102" s="923"/>
      <c r="BE102" s="923"/>
      <c r="BF102" s="923"/>
      <c r="BG102" s="923"/>
      <c r="BH102" s="923"/>
      <c r="BI102" s="923"/>
      <c r="BJ102" s="923"/>
      <c r="BK102" s="923"/>
      <c r="BL102" s="923"/>
      <c r="BM102" s="923"/>
      <c r="BN102" s="923"/>
      <c r="BO102" s="923"/>
      <c r="BP102" s="923"/>
      <c r="BQ102" s="923"/>
      <c r="BR102" s="923"/>
      <c r="BS102" s="923"/>
      <c r="BT102" s="923"/>
      <c r="BU102" s="923"/>
      <c r="BV102" s="923"/>
      <c r="BW102" s="923"/>
      <c r="BX102" s="923"/>
      <c r="BY102" s="923"/>
      <c r="BZ102" s="923"/>
      <c r="CA102" s="923"/>
      <c r="CB102" s="923"/>
      <c r="CC102" s="923"/>
      <c r="CD102" s="923"/>
      <c r="CE102" s="923"/>
      <c r="CF102" s="923"/>
      <c r="CG102" s="923"/>
      <c r="CH102" s="923"/>
      <c r="CI102" s="923"/>
      <c r="CJ102" s="923"/>
      <c r="CK102" s="923"/>
      <c r="CL102" s="923"/>
      <c r="CM102" s="923"/>
      <c r="CN102" s="923"/>
      <c r="CO102" s="923"/>
      <c r="CP102" s="923"/>
      <c r="CQ102" s="923"/>
      <c r="CR102" s="923"/>
      <c r="CS102" s="923"/>
      <c r="CT102" s="923"/>
      <c r="CU102" s="923"/>
      <c r="CV102" s="923"/>
      <c r="CW102" s="923"/>
      <c r="CX102" s="923"/>
      <c r="CY102" s="923"/>
      <c r="CZ102" s="923"/>
      <c r="DA102" s="923"/>
      <c r="DB102" s="923"/>
      <c r="DC102" s="923"/>
      <c r="DD102" s="923"/>
      <c r="DE102" s="923"/>
      <c r="DF102" s="923"/>
      <c r="DG102" s="923"/>
      <c r="DH102" s="923"/>
      <c r="DI102" s="923"/>
      <c r="DJ102" s="923"/>
      <c r="DK102" s="923"/>
      <c r="DL102" s="923"/>
      <c r="DM102" s="923"/>
      <c r="DN102" s="923"/>
      <c r="DO102" s="923"/>
      <c r="DP102" s="923"/>
      <c r="DQ102" s="923"/>
      <c r="DR102" s="923"/>
      <c r="DS102" s="923"/>
      <c r="DT102" s="923"/>
      <c r="DU102" s="923"/>
      <c r="DV102" s="923"/>
      <c r="DW102" s="923"/>
      <c r="DX102" s="923"/>
      <c r="DY102" s="923"/>
      <c r="DZ102" s="923"/>
      <c r="EA102" s="923"/>
      <c r="EB102" s="923"/>
      <c r="EC102" s="923"/>
      <c r="ED102" s="923"/>
      <c r="EE102" s="923"/>
      <c r="EF102" s="923"/>
      <c r="EG102" s="923"/>
      <c r="EH102" s="923"/>
      <c r="EI102" s="923"/>
      <c r="EJ102" s="923"/>
      <c r="EK102" s="923"/>
      <c r="EL102" s="923"/>
      <c r="EM102" s="923"/>
      <c r="EN102" s="923"/>
      <c r="EO102" s="923"/>
      <c r="EP102" s="923"/>
      <c r="EQ102" s="923"/>
      <c r="ER102" s="923"/>
      <c r="ES102" s="923"/>
      <c r="ET102" s="923"/>
      <c r="EU102" s="923"/>
      <c r="EV102" s="923"/>
      <c r="EW102" s="923"/>
      <c r="EX102" s="923"/>
      <c r="EY102" s="923"/>
      <c r="EZ102" s="923"/>
      <c r="FA102" s="923"/>
      <c r="FB102" s="923"/>
      <c r="FC102" s="923"/>
      <c r="FD102" s="923"/>
      <c r="FE102" s="923"/>
      <c r="FF102" s="923"/>
      <c r="FG102" s="923"/>
      <c r="FH102" s="923"/>
      <c r="FI102" s="923"/>
      <c r="FJ102" s="923"/>
      <c r="FK102" s="923"/>
      <c r="FL102" s="923"/>
      <c r="FM102" s="923"/>
      <c r="FN102" s="923"/>
      <c r="FO102" s="923"/>
      <c r="FP102" s="923"/>
      <c r="FQ102" s="923"/>
      <c r="FR102" s="923"/>
      <c r="FS102" s="923"/>
      <c r="FT102" s="923"/>
      <c r="FU102" s="923"/>
      <c r="FV102" s="923"/>
      <c r="FW102" s="923"/>
      <c r="FX102" s="923"/>
      <c r="FY102" s="923"/>
      <c r="FZ102" s="923"/>
      <c r="GA102" s="923"/>
      <c r="GB102" s="923"/>
      <c r="GC102" s="923"/>
      <c r="GD102" s="923"/>
      <c r="GE102" s="923"/>
      <c r="GF102" s="923"/>
      <c r="GG102" s="923"/>
      <c r="GH102" s="923"/>
      <c r="GI102" s="923"/>
      <c r="GJ102" s="923"/>
      <c r="GK102" s="923"/>
      <c r="GL102" s="923"/>
      <c r="GM102" s="923"/>
      <c r="GN102" s="923"/>
      <c r="GO102" s="923"/>
      <c r="GP102" s="923"/>
      <c r="GQ102" s="923"/>
      <c r="GR102" s="923"/>
      <c r="GS102" s="923"/>
      <c r="GT102" s="923"/>
      <c r="GU102" s="923"/>
      <c r="GV102" s="923"/>
      <c r="GW102" s="923"/>
      <c r="GX102" s="923"/>
      <c r="GY102" s="923"/>
      <c r="GZ102" s="923"/>
      <c r="HA102" s="923"/>
      <c r="HB102" s="923"/>
      <c r="HC102" s="923"/>
      <c r="HD102" s="923"/>
      <c r="HE102" s="923"/>
      <c r="HF102" s="923"/>
      <c r="HG102" s="923"/>
      <c r="HH102" s="923"/>
      <c r="HI102" s="923"/>
      <c r="HJ102" s="923"/>
      <c r="HK102" s="923"/>
      <c r="HL102" s="923"/>
      <c r="HM102" s="923"/>
      <c r="HN102" s="923"/>
      <c r="HO102" s="923"/>
      <c r="HP102" s="923"/>
      <c r="HQ102" s="923"/>
      <c r="HR102" s="923"/>
      <c r="HS102" s="923"/>
      <c r="HT102" s="923"/>
      <c r="HU102" s="923"/>
      <c r="HV102" s="923"/>
      <c r="HW102" s="923"/>
      <c r="HX102" s="923"/>
      <c r="HY102" s="923"/>
      <c r="HZ102" s="923"/>
      <c r="IA102" s="923"/>
      <c r="IB102" s="923"/>
      <c r="IC102" s="923"/>
      <c r="ID102" s="923"/>
      <c r="IE102" s="923"/>
      <c r="IF102" s="923"/>
      <c r="IG102" s="923"/>
      <c r="IH102" s="923"/>
      <c r="II102" s="923"/>
      <c r="IJ102" s="923"/>
      <c r="IK102" s="923"/>
      <c r="IL102" s="923"/>
      <c r="IM102" s="923"/>
      <c r="IN102" s="923"/>
      <c r="IO102" s="923"/>
      <c r="IP102" s="923"/>
      <c r="IQ102" s="923"/>
      <c r="IR102" s="923"/>
      <c r="IS102" s="923"/>
      <c r="IT102" s="923"/>
      <c r="IU102" s="923"/>
      <c r="IV102" s="923"/>
    </row>
    <row r="103" spans="1:256">
      <c r="A103" s="935" t="s">
        <v>0</v>
      </c>
      <c r="B103" s="948">
        <v>48446</v>
      </c>
      <c r="C103" s="626">
        <v>100.00206415390332</v>
      </c>
      <c r="D103" s="948">
        <v>52232</v>
      </c>
      <c r="E103" s="961">
        <v>100</v>
      </c>
      <c r="F103" s="2817"/>
      <c r="G103" s="2817"/>
      <c r="H103" s="2817"/>
      <c r="I103" s="2817"/>
      <c r="J103" s="2817"/>
      <c r="K103" s="2817"/>
      <c r="L103" s="2817"/>
      <c r="M103" s="2817"/>
      <c r="N103" s="2817"/>
      <c r="O103" s="2817"/>
      <c r="P103" s="2817"/>
      <c r="Q103" s="2817"/>
      <c r="R103" s="2817"/>
      <c r="S103" s="2817"/>
      <c r="T103" s="2817"/>
      <c r="U103" s="2817"/>
      <c r="V103" s="2817"/>
      <c r="W103" s="2817"/>
      <c r="X103" s="2817"/>
      <c r="Y103" s="2817"/>
      <c r="Z103" s="2817"/>
      <c r="AA103" s="2817"/>
      <c r="AB103" s="2817"/>
      <c r="AC103" s="2817"/>
      <c r="AD103" s="2817"/>
      <c r="AE103" s="2817"/>
      <c r="AF103" s="2817"/>
      <c r="AG103" s="2817"/>
      <c r="AH103" s="2817"/>
      <c r="AI103" s="923"/>
      <c r="AJ103" s="923"/>
      <c r="AK103" s="923"/>
      <c r="AL103" s="923"/>
      <c r="AM103" s="923"/>
      <c r="AN103" s="923"/>
      <c r="AO103" s="923"/>
      <c r="AP103" s="923"/>
      <c r="AQ103" s="923"/>
      <c r="AR103" s="923"/>
      <c r="AS103" s="923"/>
      <c r="AT103" s="923"/>
      <c r="AU103" s="923"/>
      <c r="AV103" s="923"/>
      <c r="AW103" s="923"/>
      <c r="AX103" s="923"/>
      <c r="AY103" s="923"/>
      <c r="AZ103" s="923"/>
      <c r="BA103" s="923"/>
      <c r="BB103" s="923"/>
      <c r="BC103" s="923"/>
      <c r="BD103" s="923"/>
      <c r="BE103" s="923"/>
      <c r="BF103" s="923"/>
      <c r="BG103" s="923"/>
      <c r="BH103" s="923"/>
      <c r="BI103" s="923"/>
      <c r="BJ103" s="923"/>
      <c r="BK103" s="923"/>
      <c r="BL103" s="923"/>
      <c r="BM103" s="923"/>
      <c r="BN103" s="923"/>
      <c r="BO103" s="923"/>
      <c r="BP103" s="923"/>
      <c r="BQ103" s="923"/>
      <c r="BR103" s="923"/>
      <c r="BS103" s="923"/>
      <c r="BT103" s="923"/>
      <c r="BU103" s="923"/>
      <c r="BV103" s="923"/>
      <c r="BW103" s="923"/>
      <c r="BX103" s="923"/>
      <c r="BY103" s="923"/>
      <c r="BZ103" s="923"/>
      <c r="CA103" s="923"/>
      <c r="CB103" s="923"/>
      <c r="CC103" s="923"/>
      <c r="CD103" s="923"/>
      <c r="CE103" s="923"/>
      <c r="CF103" s="923"/>
      <c r="CG103" s="923"/>
      <c r="CH103" s="923"/>
      <c r="CI103" s="923"/>
      <c r="CJ103" s="923"/>
      <c r="CK103" s="923"/>
      <c r="CL103" s="923"/>
      <c r="CM103" s="923"/>
      <c r="CN103" s="923"/>
      <c r="CO103" s="923"/>
      <c r="CP103" s="923"/>
      <c r="CQ103" s="923"/>
      <c r="CR103" s="923"/>
      <c r="CS103" s="923"/>
      <c r="CT103" s="923"/>
      <c r="CU103" s="923"/>
      <c r="CV103" s="923"/>
      <c r="CW103" s="923"/>
      <c r="CX103" s="923"/>
      <c r="CY103" s="923"/>
      <c r="CZ103" s="923"/>
      <c r="DA103" s="923"/>
      <c r="DB103" s="923"/>
      <c r="DC103" s="923"/>
      <c r="DD103" s="923"/>
      <c r="DE103" s="923"/>
      <c r="DF103" s="923"/>
      <c r="DG103" s="923"/>
      <c r="DH103" s="923"/>
      <c r="DI103" s="923"/>
      <c r="DJ103" s="923"/>
      <c r="DK103" s="923"/>
      <c r="DL103" s="923"/>
      <c r="DM103" s="923"/>
      <c r="DN103" s="923"/>
      <c r="DO103" s="923"/>
      <c r="DP103" s="923"/>
      <c r="DQ103" s="923"/>
      <c r="DR103" s="923"/>
      <c r="DS103" s="923"/>
      <c r="DT103" s="923"/>
      <c r="DU103" s="923"/>
      <c r="DV103" s="923"/>
      <c r="DW103" s="923"/>
      <c r="DX103" s="923"/>
      <c r="DY103" s="923"/>
      <c r="DZ103" s="923"/>
      <c r="EA103" s="923"/>
      <c r="EB103" s="923"/>
      <c r="EC103" s="923"/>
      <c r="ED103" s="923"/>
      <c r="EE103" s="923"/>
      <c r="EF103" s="923"/>
      <c r="EG103" s="923"/>
      <c r="EH103" s="923"/>
      <c r="EI103" s="923"/>
      <c r="EJ103" s="923"/>
      <c r="EK103" s="923"/>
      <c r="EL103" s="923"/>
      <c r="EM103" s="923"/>
      <c r="EN103" s="923"/>
      <c r="EO103" s="923"/>
      <c r="EP103" s="923"/>
      <c r="EQ103" s="923"/>
      <c r="ER103" s="923"/>
      <c r="ES103" s="923"/>
      <c r="ET103" s="923"/>
      <c r="EU103" s="923"/>
      <c r="EV103" s="923"/>
      <c r="EW103" s="923"/>
      <c r="EX103" s="923"/>
      <c r="EY103" s="923"/>
      <c r="EZ103" s="923"/>
      <c r="FA103" s="923"/>
      <c r="FB103" s="923"/>
      <c r="FC103" s="923"/>
      <c r="FD103" s="923"/>
      <c r="FE103" s="923"/>
      <c r="FF103" s="923"/>
      <c r="FG103" s="923"/>
      <c r="FH103" s="923"/>
      <c r="FI103" s="923"/>
      <c r="FJ103" s="923"/>
      <c r="FK103" s="923"/>
      <c r="FL103" s="923"/>
      <c r="FM103" s="923"/>
      <c r="FN103" s="923"/>
      <c r="FO103" s="923"/>
      <c r="FP103" s="923"/>
      <c r="FQ103" s="923"/>
      <c r="FR103" s="923"/>
      <c r="FS103" s="923"/>
      <c r="FT103" s="923"/>
      <c r="FU103" s="923"/>
      <c r="FV103" s="923"/>
      <c r="FW103" s="923"/>
      <c r="FX103" s="923"/>
      <c r="FY103" s="923"/>
      <c r="FZ103" s="923"/>
      <c r="GA103" s="923"/>
      <c r="GB103" s="923"/>
      <c r="GC103" s="923"/>
      <c r="GD103" s="923"/>
      <c r="GE103" s="923"/>
      <c r="GF103" s="923"/>
      <c r="GG103" s="923"/>
      <c r="GH103" s="923"/>
      <c r="GI103" s="923"/>
      <c r="GJ103" s="923"/>
      <c r="GK103" s="923"/>
      <c r="GL103" s="923"/>
      <c r="GM103" s="923"/>
      <c r="GN103" s="923"/>
      <c r="GO103" s="923"/>
      <c r="GP103" s="923"/>
      <c r="GQ103" s="923"/>
      <c r="GR103" s="923"/>
      <c r="GS103" s="923"/>
      <c r="GT103" s="923"/>
      <c r="GU103" s="923"/>
      <c r="GV103" s="923"/>
      <c r="GW103" s="923"/>
      <c r="GX103" s="923"/>
      <c r="GY103" s="923"/>
      <c r="GZ103" s="923"/>
      <c r="HA103" s="923"/>
      <c r="HB103" s="923"/>
      <c r="HC103" s="923"/>
      <c r="HD103" s="923"/>
      <c r="HE103" s="923"/>
      <c r="HF103" s="923"/>
      <c r="HG103" s="923"/>
      <c r="HH103" s="923"/>
      <c r="HI103" s="923"/>
      <c r="HJ103" s="923"/>
      <c r="HK103" s="923"/>
      <c r="HL103" s="923"/>
      <c r="HM103" s="923"/>
      <c r="HN103" s="923"/>
      <c r="HO103" s="923"/>
      <c r="HP103" s="923"/>
      <c r="HQ103" s="923"/>
      <c r="HR103" s="923"/>
      <c r="HS103" s="923"/>
      <c r="HT103" s="923"/>
      <c r="HU103" s="923"/>
      <c r="HV103" s="923"/>
      <c r="HW103" s="923"/>
      <c r="HX103" s="923"/>
      <c r="HY103" s="923"/>
      <c r="HZ103" s="923"/>
      <c r="IA103" s="923"/>
      <c r="IB103" s="923"/>
      <c r="IC103" s="923"/>
      <c r="ID103" s="923"/>
      <c r="IE103" s="923"/>
      <c r="IF103" s="923"/>
      <c r="IG103" s="923"/>
      <c r="IH103" s="923"/>
      <c r="II103" s="923"/>
      <c r="IJ103" s="923"/>
      <c r="IK103" s="923"/>
      <c r="IL103" s="923"/>
      <c r="IM103" s="923"/>
      <c r="IN103" s="923"/>
      <c r="IO103" s="923"/>
      <c r="IP103" s="923"/>
      <c r="IQ103" s="923"/>
      <c r="IR103" s="923"/>
      <c r="IS103" s="923"/>
      <c r="IT103" s="923"/>
      <c r="IU103" s="923"/>
      <c r="IV103" s="923"/>
    </row>
    <row r="104" spans="1:256">
      <c r="A104" s="937" t="s">
        <v>1330</v>
      </c>
      <c r="B104" s="949">
        <v>4831</v>
      </c>
      <c r="C104" s="952">
        <v>9.9719275069149163</v>
      </c>
      <c r="D104" s="949">
        <v>6164</v>
      </c>
      <c r="E104" s="952">
        <v>11.801194669934139</v>
      </c>
      <c r="F104" s="2817"/>
      <c r="G104" s="2817"/>
      <c r="H104" s="2817"/>
      <c r="I104" s="2817"/>
      <c r="J104" s="2817"/>
      <c r="K104" s="2817"/>
      <c r="L104" s="2817"/>
      <c r="M104" s="2817"/>
      <c r="N104" s="2817"/>
      <c r="O104" s="2817"/>
      <c r="P104" s="2817"/>
      <c r="Q104" s="2817"/>
      <c r="R104" s="2817"/>
      <c r="S104" s="2817"/>
      <c r="T104" s="2817"/>
      <c r="U104" s="2817"/>
      <c r="V104" s="2817"/>
      <c r="W104" s="2817"/>
      <c r="X104" s="2817"/>
      <c r="Y104" s="2817"/>
      <c r="Z104" s="2817"/>
      <c r="AA104" s="2817"/>
      <c r="AB104" s="2817"/>
      <c r="AC104" s="2817"/>
      <c r="AD104" s="2817"/>
      <c r="AE104" s="2817"/>
      <c r="AF104" s="2817"/>
      <c r="AG104" s="2817"/>
      <c r="AH104" s="2817"/>
      <c r="AI104" s="923"/>
      <c r="AJ104" s="923"/>
      <c r="AK104" s="923"/>
      <c r="AL104" s="923"/>
      <c r="AM104" s="923"/>
      <c r="AN104" s="923"/>
      <c r="AO104" s="923"/>
      <c r="AP104" s="923"/>
      <c r="AQ104" s="923"/>
      <c r="AR104" s="923"/>
      <c r="AS104" s="923"/>
      <c r="AT104" s="923"/>
      <c r="AU104" s="923"/>
      <c r="AV104" s="923"/>
      <c r="AW104" s="923"/>
      <c r="AX104" s="923"/>
      <c r="AY104" s="923"/>
      <c r="AZ104" s="923"/>
      <c r="BA104" s="923"/>
      <c r="BB104" s="923"/>
      <c r="BC104" s="923"/>
      <c r="BD104" s="923"/>
      <c r="BE104" s="923"/>
      <c r="BF104" s="923"/>
      <c r="BG104" s="923"/>
      <c r="BH104" s="923"/>
      <c r="BI104" s="923"/>
      <c r="BJ104" s="923"/>
      <c r="BK104" s="923"/>
      <c r="BL104" s="923"/>
      <c r="BM104" s="923"/>
      <c r="BN104" s="923"/>
      <c r="BO104" s="923"/>
      <c r="BP104" s="923"/>
      <c r="BQ104" s="923"/>
      <c r="BR104" s="923"/>
      <c r="BS104" s="923"/>
      <c r="BT104" s="923"/>
      <c r="BU104" s="923"/>
      <c r="BV104" s="923"/>
      <c r="BW104" s="923"/>
      <c r="BX104" s="923"/>
      <c r="BY104" s="923"/>
      <c r="BZ104" s="923"/>
      <c r="CA104" s="923"/>
      <c r="CB104" s="923"/>
      <c r="CC104" s="923"/>
      <c r="CD104" s="923"/>
      <c r="CE104" s="923"/>
      <c r="CF104" s="923"/>
      <c r="CG104" s="923"/>
      <c r="CH104" s="923"/>
      <c r="CI104" s="923"/>
      <c r="CJ104" s="923"/>
      <c r="CK104" s="923"/>
      <c r="CL104" s="923"/>
      <c r="CM104" s="923"/>
      <c r="CN104" s="923"/>
      <c r="CO104" s="923"/>
      <c r="CP104" s="923"/>
      <c r="CQ104" s="923"/>
      <c r="CR104" s="923"/>
      <c r="CS104" s="923"/>
      <c r="CT104" s="923"/>
      <c r="CU104" s="923"/>
      <c r="CV104" s="923"/>
      <c r="CW104" s="923"/>
      <c r="CX104" s="923"/>
      <c r="CY104" s="923"/>
      <c r="CZ104" s="923"/>
      <c r="DA104" s="923"/>
      <c r="DB104" s="923"/>
      <c r="DC104" s="923"/>
      <c r="DD104" s="923"/>
      <c r="DE104" s="923"/>
      <c r="DF104" s="923"/>
      <c r="DG104" s="923"/>
      <c r="DH104" s="923"/>
      <c r="DI104" s="923"/>
      <c r="DJ104" s="923"/>
      <c r="DK104" s="923"/>
      <c r="DL104" s="923"/>
      <c r="DM104" s="923"/>
      <c r="DN104" s="923"/>
      <c r="DO104" s="923"/>
      <c r="DP104" s="923"/>
      <c r="DQ104" s="923"/>
      <c r="DR104" s="923"/>
      <c r="DS104" s="923"/>
      <c r="DT104" s="923"/>
      <c r="DU104" s="923"/>
      <c r="DV104" s="923"/>
      <c r="DW104" s="923"/>
      <c r="DX104" s="923"/>
      <c r="DY104" s="923"/>
      <c r="DZ104" s="923"/>
      <c r="EA104" s="923"/>
      <c r="EB104" s="923"/>
      <c r="EC104" s="923"/>
      <c r="ED104" s="923"/>
      <c r="EE104" s="923"/>
      <c r="EF104" s="923"/>
      <c r="EG104" s="923"/>
      <c r="EH104" s="923"/>
      <c r="EI104" s="923"/>
      <c r="EJ104" s="923"/>
      <c r="EK104" s="923"/>
      <c r="EL104" s="923"/>
      <c r="EM104" s="923"/>
      <c r="EN104" s="923"/>
      <c r="EO104" s="923"/>
      <c r="EP104" s="923"/>
      <c r="EQ104" s="923"/>
      <c r="ER104" s="923"/>
      <c r="ES104" s="923"/>
      <c r="ET104" s="923"/>
      <c r="EU104" s="923"/>
      <c r="EV104" s="923"/>
      <c r="EW104" s="923"/>
      <c r="EX104" s="923"/>
      <c r="EY104" s="923"/>
      <c r="EZ104" s="923"/>
      <c r="FA104" s="923"/>
      <c r="FB104" s="923"/>
      <c r="FC104" s="923"/>
      <c r="FD104" s="923"/>
      <c r="FE104" s="923"/>
      <c r="FF104" s="923"/>
      <c r="FG104" s="923"/>
      <c r="FH104" s="923"/>
      <c r="FI104" s="923"/>
      <c r="FJ104" s="923"/>
      <c r="FK104" s="923"/>
      <c r="FL104" s="923"/>
      <c r="FM104" s="923"/>
      <c r="FN104" s="923"/>
      <c r="FO104" s="923"/>
      <c r="FP104" s="923"/>
      <c r="FQ104" s="923"/>
      <c r="FR104" s="923"/>
      <c r="FS104" s="923"/>
      <c r="FT104" s="923"/>
      <c r="FU104" s="923"/>
      <c r="FV104" s="923"/>
      <c r="FW104" s="923"/>
      <c r="FX104" s="923"/>
      <c r="FY104" s="923"/>
      <c r="FZ104" s="923"/>
      <c r="GA104" s="923"/>
      <c r="GB104" s="923"/>
      <c r="GC104" s="923"/>
      <c r="GD104" s="923"/>
      <c r="GE104" s="923"/>
      <c r="GF104" s="923"/>
      <c r="GG104" s="923"/>
      <c r="GH104" s="923"/>
      <c r="GI104" s="923"/>
      <c r="GJ104" s="923"/>
      <c r="GK104" s="923"/>
      <c r="GL104" s="923"/>
      <c r="GM104" s="923"/>
      <c r="GN104" s="923"/>
      <c r="GO104" s="923"/>
      <c r="GP104" s="923"/>
      <c r="GQ104" s="923"/>
      <c r="GR104" s="923"/>
      <c r="GS104" s="923"/>
      <c r="GT104" s="923"/>
      <c r="GU104" s="923"/>
      <c r="GV104" s="923"/>
      <c r="GW104" s="923"/>
      <c r="GX104" s="923"/>
      <c r="GY104" s="923"/>
      <c r="GZ104" s="923"/>
      <c r="HA104" s="923"/>
      <c r="HB104" s="923"/>
      <c r="HC104" s="923"/>
      <c r="HD104" s="923"/>
      <c r="HE104" s="923"/>
      <c r="HF104" s="923"/>
      <c r="HG104" s="923"/>
      <c r="HH104" s="923"/>
      <c r="HI104" s="923"/>
      <c r="HJ104" s="923"/>
      <c r="HK104" s="923"/>
      <c r="HL104" s="923"/>
      <c r="HM104" s="923"/>
      <c r="HN104" s="923"/>
      <c r="HO104" s="923"/>
      <c r="HP104" s="923"/>
      <c r="HQ104" s="923"/>
      <c r="HR104" s="923"/>
      <c r="HS104" s="923"/>
      <c r="HT104" s="923"/>
      <c r="HU104" s="923"/>
      <c r="HV104" s="923"/>
      <c r="HW104" s="923"/>
      <c r="HX104" s="923"/>
      <c r="HY104" s="923"/>
      <c r="HZ104" s="923"/>
      <c r="IA104" s="923"/>
      <c r="IB104" s="923"/>
      <c r="IC104" s="923"/>
      <c r="ID104" s="923"/>
      <c r="IE104" s="923"/>
      <c r="IF104" s="923"/>
      <c r="IG104" s="923"/>
      <c r="IH104" s="923"/>
      <c r="II104" s="923"/>
      <c r="IJ104" s="923"/>
      <c r="IK104" s="923"/>
      <c r="IL104" s="923"/>
      <c r="IM104" s="923"/>
      <c r="IN104" s="923"/>
      <c r="IO104" s="923"/>
      <c r="IP104" s="923"/>
      <c r="IQ104" s="923"/>
      <c r="IR104" s="923"/>
      <c r="IS104" s="923"/>
      <c r="IT104" s="923"/>
      <c r="IU104" s="923"/>
      <c r="IV104" s="923"/>
    </row>
    <row r="105" spans="1:256">
      <c r="A105" s="937" t="s">
        <v>1331</v>
      </c>
      <c r="B105" s="949">
        <v>5898</v>
      </c>
      <c r="C105" s="952">
        <v>12.174379721752054</v>
      </c>
      <c r="D105" s="949">
        <v>5311</v>
      </c>
      <c r="E105" s="952">
        <v>10.168096186245981</v>
      </c>
      <c r="F105" s="2817"/>
      <c r="G105" s="2817"/>
      <c r="H105" s="2817"/>
      <c r="I105" s="2817"/>
      <c r="J105" s="2817"/>
      <c r="K105" s="2817"/>
      <c r="L105" s="2817"/>
      <c r="M105" s="2817"/>
      <c r="N105" s="2817"/>
      <c r="O105" s="2817"/>
      <c r="P105" s="2817"/>
      <c r="Q105" s="2817"/>
      <c r="R105" s="2817"/>
      <c r="S105" s="2817"/>
      <c r="T105" s="2817"/>
      <c r="U105" s="2817"/>
      <c r="V105" s="2817"/>
      <c r="W105" s="2817"/>
      <c r="X105" s="2817"/>
      <c r="Y105" s="2817"/>
      <c r="Z105" s="2817"/>
      <c r="AA105" s="2817"/>
      <c r="AB105" s="2817"/>
      <c r="AC105" s="2817"/>
      <c r="AD105" s="2817"/>
      <c r="AE105" s="2817"/>
      <c r="AF105" s="2817"/>
      <c r="AG105" s="2817"/>
      <c r="AH105" s="2817"/>
      <c r="AI105" s="923"/>
      <c r="AJ105" s="923"/>
      <c r="AK105" s="923"/>
      <c r="AL105" s="923"/>
      <c r="AM105" s="923"/>
      <c r="AN105" s="923"/>
      <c r="AO105" s="923"/>
      <c r="AP105" s="923"/>
      <c r="AQ105" s="923"/>
      <c r="AR105" s="923"/>
      <c r="AS105" s="923"/>
      <c r="AT105" s="923"/>
      <c r="AU105" s="923"/>
      <c r="AV105" s="923"/>
      <c r="AW105" s="923"/>
      <c r="AX105" s="923"/>
      <c r="AY105" s="923"/>
      <c r="AZ105" s="923"/>
      <c r="BA105" s="923"/>
      <c r="BB105" s="923"/>
      <c r="BC105" s="923"/>
      <c r="BD105" s="923"/>
      <c r="BE105" s="923"/>
      <c r="BF105" s="923"/>
      <c r="BG105" s="923"/>
      <c r="BH105" s="923"/>
      <c r="BI105" s="923"/>
      <c r="BJ105" s="923"/>
      <c r="BK105" s="923"/>
      <c r="BL105" s="923"/>
      <c r="BM105" s="923"/>
      <c r="BN105" s="923"/>
      <c r="BO105" s="923"/>
      <c r="BP105" s="923"/>
      <c r="BQ105" s="923"/>
      <c r="BR105" s="923"/>
      <c r="BS105" s="923"/>
      <c r="BT105" s="923"/>
      <c r="BU105" s="923"/>
      <c r="BV105" s="923"/>
      <c r="BW105" s="923"/>
      <c r="BX105" s="923"/>
      <c r="BY105" s="923"/>
      <c r="BZ105" s="923"/>
      <c r="CA105" s="923"/>
      <c r="CB105" s="923"/>
      <c r="CC105" s="923"/>
      <c r="CD105" s="923"/>
      <c r="CE105" s="923"/>
      <c r="CF105" s="923"/>
      <c r="CG105" s="923"/>
      <c r="CH105" s="923"/>
      <c r="CI105" s="923"/>
      <c r="CJ105" s="923"/>
      <c r="CK105" s="923"/>
      <c r="CL105" s="923"/>
      <c r="CM105" s="923"/>
      <c r="CN105" s="923"/>
      <c r="CO105" s="923"/>
      <c r="CP105" s="923"/>
      <c r="CQ105" s="923"/>
      <c r="CR105" s="923"/>
      <c r="CS105" s="923"/>
      <c r="CT105" s="923"/>
      <c r="CU105" s="923"/>
      <c r="CV105" s="923"/>
      <c r="CW105" s="923"/>
      <c r="CX105" s="923"/>
      <c r="CY105" s="923"/>
      <c r="CZ105" s="923"/>
      <c r="DA105" s="923"/>
      <c r="DB105" s="923"/>
      <c r="DC105" s="923"/>
      <c r="DD105" s="923"/>
      <c r="DE105" s="923"/>
      <c r="DF105" s="923"/>
      <c r="DG105" s="923"/>
      <c r="DH105" s="923"/>
      <c r="DI105" s="923"/>
      <c r="DJ105" s="923"/>
      <c r="DK105" s="923"/>
      <c r="DL105" s="923"/>
      <c r="DM105" s="923"/>
      <c r="DN105" s="923"/>
      <c r="DO105" s="923"/>
      <c r="DP105" s="923"/>
      <c r="DQ105" s="923"/>
      <c r="DR105" s="923"/>
      <c r="DS105" s="923"/>
      <c r="DT105" s="923"/>
      <c r="DU105" s="923"/>
      <c r="DV105" s="923"/>
      <c r="DW105" s="923"/>
      <c r="DX105" s="923"/>
      <c r="DY105" s="923"/>
      <c r="DZ105" s="923"/>
      <c r="EA105" s="923"/>
      <c r="EB105" s="923"/>
      <c r="EC105" s="923"/>
      <c r="ED105" s="923"/>
      <c r="EE105" s="923"/>
      <c r="EF105" s="923"/>
      <c r="EG105" s="923"/>
      <c r="EH105" s="923"/>
      <c r="EI105" s="923"/>
      <c r="EJ105" s="923"/>
      <c r="EK105" s="923"/>
      <c r="EL105" s="923"/>
      <c r="EM105" s="923"/>
      <c r="EN105" s="923"/>
      <c r="EO105" s="923"/>
      <c r="EP105" s="923"/>
      <c r="EQ105" s="923"/>
      <c r="ER105" s="923"/>
      <c r="ES105" s="923"/>
      <c r="ET105" s="923"/>
      <c r="EU105" s="923"/>
      <c r="EV105" s="923"/>
      <c r="EW105" s="923"/>
      <c r="EX105" s="923"/>
      <c r="EY105" s="923"/>
      <c r="EZ105" s="923"/>
      <c r="FA105" s="923"/>
      <c r="FB105" s="923"/>
      <c r="FC105" s="923"/>
      <c r="FD105" s="923"/>
      <c r="FE105" s="923"/>
      <c r="FF105" s="923"/>
      <c r="FG105" s="923"/>
      <c r="FH105" s="923"/>
      <c r="FI105" s="923"/>
      <c r="FJ105" s="923"/>
      <c r="FK105" s="923"/>
      <c r="FL105" s="923"/>
      <c r="FM105" s="923"/>
      <c r="FN105" s="923"/>
      <c r="FO105" s="923"/>
      <c r="FP105" s="923"/>
      <c r="FQ105" s="923"/>
      <c r="FR105" s="923"/>
      <c r="FS105" s="923"/>
      <c r="FT105" s="923"/>
      <c r="FU105" s="923"/>
      <c r="FV105" s="923"/>
      <c r="FW105" s="923"/>
      <c r="FX105" s="923"/>
      <c r="FY105" s="923"/>
      <c r="FZ105" s="923"/>
      <c r="GA105" s="923"/>
      <c r="GB105" s="923"/>
      <c r="GC105" s="923"/>
      <c r="GD105" s="923"/>
      <c r="GE105" s="923"/>
      <c r="GF105" s="923"/>
      <c r="GG105" s="923"/>
      <c r="GH105" s="923"/>
      <c r="GI105" s="923"/>
      <c r="GJ105" s="923"/>
      <c r="GK105" s="923"/>
      <c r="GL105" s="923"/>
      <c r="GM105" s="923"/>
      <c r="GN105" s="923"/>
      <c r="GO105" s="923"/>
      <c r="GP105" s="923"/>
      <c r="GQ105" s="923"/>
      <c r="GR105" s="923"/>
      <c r="GS105" s="923"/>
      <c r="GT105" s="923"/>
      <c r="GU105" s="923"/>
      <c r="GV105" s="923"/>
      <c r="GW105" s="923"/>
      <c r="GX105" s="923"/>
      <c r="GY105" s="923"/>
      <c r="GZ105" s="923"/>
      <c r="HA105" s="923"/>
      <c r="HB105" s="923"/>
      <c r="HC105" s="923"/>
      <c r="HD105" s="923"/>
      <c r="HE105" s="923"/>
      <c r="HF105" s="923"/>
      <c r="HG105" s="923"/>
      <c r="HH105" s="923"/>
      <c r="HI105" s="923"/>
      <c r="HJ105" s="923"/>
      <c r="HK105" s="923"/>
      <c r="HL105" s="923"/>
      <c r="HM105" s="923"/>
      <c r="HN105" s="923"/>
      <c r="HO105" s="923"/>
      <c r="HP105" s="923"/>
      <c r="HQ105" s="923"/>
      <c r="HR105" s="923"/>
      <c r="HS105" s="923"/>
      <c r="HT105" s="923"/>
      <c r="HU105" s="923"/>
      <c r="HV105" s="923"/>
      <c r="HW105" s="923"/>
      <c r="HX105" s="923"/>
      <c r="HY105" s="923"/>
      <c r="HZ105" s="923"/>
      <c r="IA105" s="923"/>
      <c r="IB105" s="923"/>
      <c r="IC105" s="923"/>
      <c r="ID105" s="923"/>
      <c r="IE105" s="923"/>
      <c r="IF105" s="923"/>
      <c r="IG105" s="923"/>
      <c r="IH105" s="923"/>
      <c r="II105" s="923"/>
      <c r="IJ105" s="923"/>
      <c r="IK105" s="923"/>
      <c r="IL105" s="923"/>
      <c r="IM105" s="923"/>
      <c r="IN105" s="923"/>
      <c r="IO105" s="923"/>
      <c r="IP105" s="923"/>
      <c r="IQ105" s="923"/>
      <c r="IR105" s="923"/>
      <c r="IS105" s="923"/>
      <c r="IT105" s="923"/>
      <c r="IU105" s="923"/>
      <c r="IV105" s="923"/>
    </row>
    <row r="106" spans="1:256">
      <c r="A106" s="937" t="s">
        <v>1332</v>
      </c>
      <c r="B106" s="949">
        <v>3476</v>
      </c>
      <c r="C106" s="952">
        <v>7.1749989679230479</v>
      </c>
      <c r="D106" s="949">
        <v>4320</v>
      </c>
      <c r="E106" s="952">
        <v>8.270791851738398</v>
      </c>
      <c r="F106" s="2817"/>
      <c r="G106" s="2817"/>
      <c r="H106" s="2817"/>
      <c r="I106" s="2817"/>
      <c r="J106" s="2817"/>
      <c r="K106" s="2817"/>
      <c r="L106" s="2817"/>
      <c r="M106" s="2817"/>
      <c r="N106" s="2817"/>
      <c r="O106" s="2817"/>
      <c r="P106" s="2817"/>
      <c r="Q106" s="2817"/>
      <c r="R106" s="2817"/>
      <c r="S106" s="2817"/>
      <c r="T106" s="2817"/>
      <c r="U106" s="2817"/>
      <c r="V106" s="2817"/>
      <c r="W106" s="2817"/>
      <c r="X106" s="2817"/>
      <c r="Y106" s="2817"/>
      <c r="Z106" s="2817"/>
      <c r="AA106" s="2817"/>
      <c r="AB106" s="2817"/>
      <c r="AC106" s="2817"/>
      <c r="AD106" s="2817"/>
      <c r="AE106" s="2817"/>
      <c r="AF106" s="2817"/>
      <c r="AG106" s="2817"/>
      <c r="AH106" s="2817"/>
      <c r="AI106" s="923"/>
      <c r="AJ106" s="923"/>
      <c r="AK106" s="923"/>
      <c r="AL106" s="923"/>
      <c r="AM106" s="923"/>
      <c r="AN106" s="923"/>
      <c r="AO106" s="923"/>
      <c r="AP106" s="923"/>
      <c r="AQ106" s="923"/>
      <c r="AR106" s="923"/>
      <c r="AS106" s="923"/>
      <c r="AT106" s="923"/>
      <c r="AU106" s="923"/>
      <c r="AV106" s="923"/>
      <c r="AW106" s="923"/>
      <c r="AX106" s="923"/>
      <c r="AY106" s="923"/>
      <c r="AZ106" s="923"/>
      <c r="BA106" s="923"/>
      <c r="BB106" s="923"/>
      <c r="BC106" s="923"/>
      <c r="BD106" s="923"/>
      <c r="BE106" s="923"/>
      <c r="BF106" s="923"/>
      <c r="BG106" s="923"/>
      <c r="BH106" s="923"/>
      <c r="BI106" s="923"/>
      <c r="BJ106" s="923"/>
      <c r="BK106" s="923"/>
      <c r="BL106" s="923"/>
      <c r="BM106" s="923"/>
      <c r="BN106" s="923"/>
      <c r="BO106" s="923"/>
      <c r="BP106" s="923"/>
      <c r="BQ106" s="923"/>
      <c r="BR106" s="923"/>
      <c r="BS106" s="923"/>
      <c r="BT106" s="923"/>
      <c r="BU106" s="923"/>
      <c r="BV106" s="923"/>
      <c r="BW106" s="923"/>
      <c r="BX106" s="923"/>
      <c r="BY106" s="923"/>
      <c r="BZ106" s="923"/>
      <c r="CA106" s="923"/>
      <c r="CB106" s="923"/>
      <c r="CC106" s="923"/>
      <c r="CD106" s="923"/>
      <c r="CE106" s="923"/>
      <c r="CF106" s="923"/>
      <c r="CG106" s="923"/>
      <c r="CH106" s="923"/>
      <c r="CI106" s="923"/>
      <c r="CJ106" s="923"/>
      <c r="CK106" s="923"/>
      <c r="CL106" s="923"/>
      <c r="CM106" s="923"/>
      <c r="CN106" s="923"/>
      <c r="CO106" s="923"/>
      <c r="CP106" s="923"/>
      <c r="CQ106" s="923"/>
      <c r="CR106" s="923"/>
      <c r="CS106" s="923"/>
      <c r="CT106" s="923"/>
      <c r="CU106" s="923"/>
      <c r="CV106" s="923"/>
      <c r="CW106" s="923"/>
      <c r="CX106" s="923"/>
      <c r="CY106" s="923"/>
      <c r="CZ106" s="923"/>
      <c r="DA106" s="923"/>
      <c r="DB106" s="923"/>
      <c r="DC106" s="923"/>
      <c r="DD106" s="923"/>
      <c r="DE106" s="923"/>
      <c r="DF106" s="923"/>
      <c r="DG106" s="923"/>
      <c r="DH106" s="923"/>
      <c r="DI106" s="923"/>
      <c r="DJ106" s="923"/>
      <c r="DK106" s="923"/>
      <c r="DL106" s="923"/>
      <c r="DM106" s="923"/>
      <c r="DN106" s="923"/>
      <c r="DO106" s="923"/>
      <c r="DP106" s="923"/>
      <c r="DQ106" s="923"/>
      <c r="DR106" s="923"/>
      <c r="DS106" s="923"/>
      <c r="DT106" s="923"/>
      <c r="DU106" s="923"/>
      <c r="DV106" s="923"/>
      <c r="DW106" s="923"/>
      <c r="DX106" s="923"/>
      <c r="DY106" s="923"/>
      <c r="DZ106" s="923"/>
      <c r="EA106" s="923"/>
      <c r="EB106" s="923"/>
      <c r="EC106" s="923"/>
      <c r="ED106" s="923"/>
      <c r="EE106" s="923"/>
      <c r="EF106" s="923"/>
      <c r="EG106" s="923"/>
      <c r="EH106" s="923"/>
      <c r="EI106" s="923"/>
      <c r="EJ106" s="923"/>
      <c r="EK106" s="923"/>
      <c r="EL106" s="923"/>
      <c r="EM106" s="923"/>
      <c r="EN106" s="923"/>
      <c r="EO106" s="923"/>
      <c r="EP106" s="923"/>
      <c r="EQ106" s="923"/>
      <c r="ER106" s="923"/>
      <c r="ES106" s="923"/>
      <c r="ET106" s="923"/>
      <c r="EU106" s="923"/>
      <c r="EV106" s="923"/>
      <c r="EW106" s="923"/>
      <c r="EX106" s="923"/>
      <c r="EY106" s="923"/>
      <c r="EZ106" s="923"/>
      <c r="FA106" s="923"/>
      <c r="FB106" s="923"/>
      <c r="FC106" s="923"/>
      <c r="FD106" s="923"/>
      <c r="FE106" s="923"/>
      <c r="FF106" s="923"/>
      <c r="FG106" s="923"/>
      <c r="FH106" s="923"/>
      <c r="FI106" s="923"/>
      <c r="FJ106" s="923"/>
      <c r="FK106" s="923"/>
      <c r="FL106" s="923"/>
      <c r="FM106" s="923"/>
      <c r="FN106" s="923"/>
      <c r="FO106" s="923"/>
      <c r="FP106" s="923"/>
      <c r="FQ106" s="923"/>
      <c r="FR106" s="923"/>
      <c r="FS106" s="923"/>
      <c r="FT106" s="923"/>
      <c r="FU106" s="923"/>
      <c r="FV106" s="923"/>
      <c r="FW106" s="923"/>
      <c r="FX106" s="923"/>
      <c r="FY106" s="923"/>
      <c r="FZ106" s="923"/>
      <c r="GA106" s="923"/>
      <c r="GB106" s="923"/>
      <c r="GC106" s="923"/>
      <c r="GD106" s="923"/>
      <c r="GE106" s="923"/>
      <c r="GF106" s="923"/>
      <c r="GG106" s="923"/>
      <c r="GH106" s="923"/>
      <c r="GI106" s="923"/>
      <c r="GJ106" s="923"/>
      <c r="GK106" s="923"/>
      <c r="GL106" s="923"/>
      <c r="GM106" s="923"/>
      <c r="GN106" s="923"/>
      <c r="GO106" s="923"/>
      <c r="GP106" s="923"/>
      <c r="GQ106" s="923"/>
      <c r="GR106" s="923"/>
      <c r="GS106" s="923"/>
      <c r="GT106" s="923"/>
      <c r="GU106" s="923"/>
      <c r="GV106" s="923"/>
      <c r="GW106" s="923"/>
      <c r="GX106" s="923"/>
      <c r="GY106" s="923"/>
      <c r="GZ106" s="923"/>
      <c r="HA106" s="923"/>
      <c r="HB106" s="923"/>
      <c r="HC106" s="923"/>
      <c r="HD106" s="923"/>
      <c r="HE106" s="923"/>
      <c r="HF106" s="923"/>
      <c r="HG106" s="923"/>
      <c r="HH106" s="923"/>
      <c r="HI106" s="923"/>
      <c r="HJ106" s="923"/>
      <c r="HK106" s="923"/>
      <c r="HL106" s="923"/>
      <c r="HM106" s="923"/>
      <c r="HN106" s="923"/>
      <c r="HO106" s="923"/>
      <c r="HP106" s="923"/>
      <c r="HQ106" s="923"/>
      <c r="HR106" s="923"/>
      <c r="HS106" s="923"/>
      <c r="HT106" s="923"/>
      <c r="HU106" s="923"/>
      <c r="HV106" s="923"/>
      <c r="HW106" s="923"/>
      <c r="HX106" s="923"/>
      <c r="HY106" s="923"/>
      <c r="HZ106" s="923"/>
      <c r="IA106" s="923"/>
      <c r="IB106" s="923"/>
      <c r="IC106" s="923"/>
      <c r="ID106" s="923"/>
      <c r="IE106" s="923"/>
      <c r="IF106" s="923"/>
      <c r="IG106" s="923"/>
      <c r="IH106" s="923"/>
      <c r="II106" s="923"/>
      <c r="IJ106" s="923"/>
      <c r="IK106" s="923"/>
      <c r="IL106" s="923"/>
      <c r="IM106" s="923"/>
      <c r="IN106" s="923"/>
      <c r="IO106" s="923"/>
      <c r="IP106" s="923"/>
      <c r="IQ106" s="923"/>
      <c r="IR106" s="923"/>
      <c r="IS106" s="923"/>
      <c r="IT106" s="923"/>
      <c r="IU106" s="923"/>
      <c r="IV106" s="923"/>
    </row>
    <row r="107" spans="1:256">
      <c r="A107" s="937" t="s">
        <v>1333</v>
      </c>
      <c r="B107" s="949">
        <v>3280</v>
      </c>
      <c r="C107" s="952">
        <v>6.7704248028733023</v>
      </c>
      <c r="D107" s="949">
        <v>2896</v>
      </c>
      <c r="E107" s="952">
        <v>5.544493796906111</v>
      </c>
      <c r="F107" s="2825"/>
      <c r="G107" s="2751"/>
      <c r="H107" s="2751"/>
      <c r="I107" s="2751"/>
      <c r="J107" s="2751"/>
      <c r="K107" s="2751"/>
      <c r="L107" s="2751"/>
      <c r="M107" s="2751"/>
      <c r="N107" s="2751"/>
      <c r="O107" s="2751"/>
      <c r="P107" s="2751"/>
      <c r="Q107" s="2751"/>
      <c r="R107" s="2751"/>
      <c r="S107" s="2751"/>
      <c r="T107" s="2751"/>
      <c r="U107" s="2751"/>
      <c r="V107" s="2751"/>
      <c r="W107" s="2751"/>
      <c r="X107" s="2751"/>
      <c r="Y107" s="2751"/>
      <c r="Z107" s="2751"/>
      <c r="AA107" s="2751"/>
      <c r="AB107" s="2751"/>
      <c r="AC107" s="2751"/>
      <c r="AD107" s="2751"/>
      <c r="AE107" s="2751"/>
      <c r="AF107" s="2751"/>
      <c r="AG107" s="2751"/>
      <c r="AH107" s="2751"/>
      <c r="AI107" s="595"/>
      <c r="AJ107" s="595"/>
      <c r="AK107" s="595"/>
      <c r="AL107" s="595"/>
      <c r="AM107" s="595"/>
      <c r="AN107" s="595"/>
      <c r="AO107" s="595"/>
      <c r="AP107" s="595"/>
      <c r="AQ107" s="595"/>
      <c r="AR107" s="595"/>
      <c r="AS107" s="595"/>
      <c r="AT107" s="595"/>
      <c r="AU107" s="595"/>
      <c r="AV107" s="595"/>
      <c r="AW107" s="595"/>
      <c r="AX107" s="595"/>
      <c r="AY107" s="595"/>
      <c r="AZ107" s="595"/>
      <c r="BA107" s="595"/>
      <c r="BB107" s="595"/>
      <c r="BC107" s="595"/>
      <c r="BD107" s="595"/>
      <c r="BE107" s="595"/>
      <c r="BF107" s="595"/>
      <c r="BG107" s="595"/>
      <c r="BH107" s="595"/>
      <c r="BI107" s="595"/>
      <c r="BJ107" s="595"/>
      <c r="BK107" s="595"/>
      <c r="BL107" s="595"/>
      <c r="BM107" s="595"/>
      <c r="BN107" s="595"/>
      <c r="BO107" s="595"/>
      <c r="BP107" s="595"/>
      <c r="BQ107" s="595"/>
      <c r="BR107" s="595"/>
      <c r="BS107" s="595"/>
      <c r="BT107" s="595"/>
      <c r="BU107" s="595"/>
      <c r="BV107" s="595"/>
      <c r="BW107" s="595"/>
      <c r="BX107" s="595"/>
      <c r="BY107" s="595"/>
      <c r="BZ107" s="595"/>
      <c r="CA107" s="595"/>
      <c r="CB107" s="595"/>
      <c r="CC107" s="595"/>
      <c r="CD107" s="595"/>
      <c r="CE107" s="595"/>
      <c r="CF107" s="595"/>
      <c r="CG107" s="595"/>
      <c r="CH107" s="595"/>
      <c r="CI107" s="595"/>
      <c r="CJ107" s="595"/>
      <c r="CK107" s="595"/>
      <c r="CL107" s="595"/>
      <c r="CM107" s="595"/>
      <c r="CN107" s="595"/>
      <c r="CO107" s="595"/>
      <c r="CP107" s="595"/>
      <c r="CQ107" s="595"/>
      <c r="CR107" s="595"/>
      <c r="CS107" s="595"/>
      <c r="CT107" s="595"/>
      <c r="CU107" s="595"/>
      <c r="CV107" s="595"/>
      <c r="CW107" s="595"/>
      <c r="CX107" s="595"/>
      <c r="CY107" s="595"/>
      <c r="CZ107" s="595"/>
      <c r="DA107" s="595"/>
      <c r="DB107" s="595"/>
      <c r="DC107" s="595"/>
      <c r="DD107" s="595"/>
      <c r="DE107" s="595"/>
      <c r="DF107" s="595"/>
      <c r="DG107" s="595"/>
      <c r="DH107" s="595"/>
      <c r="DI107" s="595"/>
      <c r="DJ107" s="595"/>
      <c r="DK107" s="595"/>
      <c r="DL107" s="595"/>
      <c r="DM107" s="595"/>
      <c r="DN107" s="595"/>
      <c r="DO107" s="595"/>
      <c r="DP107" s="595"/>
      <c r="DQ107" s="595"/>
      <c r="DR107" s="595"/>
      <c r="DS107" s="595"/>
      <c r="DT107" s="595"/>
      <c r="DU107" s="595"/>
      <c r="DV107" s="595"/>
      <c r="DW107" s="595"/>
      <c r="DX107" s="595"/>
      <c r="DY107" s="595"/>
      <c r="DZ107" s="595"/>
      <c r="EA107" s="595"/>
      <c r="EB107" s="595"/>
      <c r="EC107" s="595"/>
      <c r="ED107" s="595"/>
      <c r="EE107" s="595"/>
      <c r="EF107" s="595"/>
      <c r="EG107" s="595"/>
      <c r="EH107" s="595"/>
      <c r="EI107" s="595"/>
      <c r="EJ107" s="595"/>
      <c r="EK107" s="595"/>
      <c r="EL107" s="595"/>
      <c r="EM107" s="595"/>
      <c r="EN107" s="595"/>
      <c r="EO107" s="595"/>
      <c r="EP107" s="595"/>
      <c r="EQ107" s="595"/>
      <c r="ER107" s="595"/>
      <c r="ES107" s="595"/>
      <c r="ET107" s="595"/>
      <c r="EU107" s="595"/>
      <c r="EV107" s="595"/>
      <c r="EW107" s="595"/>
      <c r="EX107" s="595"/>
      <c r="EY107" s="595"/>
      <c r="EZ107" s="595"/>
      <c r="FA107" s="595"/>
      <c r="FB107" s="595"/>
      <c r="FC107" s="595"/>
      <c r="FD107" s="595"/>
      <c r="FE107" s="595"/>
      <c r="FF107" s="595"/>
      <c r="FG107" s="595"/>
      <c r="FH107" s="595"/>
      <c r="FI107" s="595"/>
      <c r="FJ107" s="595"/>
      <c r="FK107" s="595"/>
      <c r="FL107" s="595"/>
      <c r="FM107" s="595"/>
      <c r="FN107" s="595"/>
      <c r="FO107" s="595"/>
      <c r="FP107" s="595"/>
      <c r="FQ107" s="595"/>
      <c r="FR107" s="595"/>
      <c r="FS107" s="595"/>
      <c r="FT107" s="595"/>
      <c r="FU107" s="595"/>
      <c r="FV107" s="595"/>
      <c r="FW107" s="595"/>
      <c r="FX107" s="595"/>
      <c r="FY107" s="595"/>
      <c r="FZ107" s="595"/>
      <c r="GA107" s="595"/>
      <c r="GB107" s="595"/>
      <c r="GC107" s="595"/>
      <c r="GD107" s="595"/>
      <c r="GE107" s="595"/>
      <c r="GF107" s="595"/>
      <c r="GG107" s="595"/>
      <c r="GH107" s="595"/>
      <c r="GI107" s="595"/>
      <c r="GJ107" s="595"/>
      <c r="GK107" s="595"/>
      <c r="GL107" s="595"/>
      <c r="GM107" s="595"/>
      <c r="GN107" s="595"/>
      <c r="GO107" s="595"/>
      <c r="GP107" s="595"/>
      <c r="GQ107" s="595"/>
      <c r="GR107" s="595"/>
      <c r="GS107" s="595"/>
      <c r="GT107" s="595"/>
      <c r="GU107" s="595"/>
      <c r="GV107" s="595"/>
      <c r="GW107" s="595"/>
      <c r="GX107" s="595"/>
      <c r="GY107" s="595"/>
      <c r="GZ107" s="595"/>
      <c r="HA107" s="595"/>
      <c r="HB107" s="595"/>
      <c r="HC107" s="595"/>
      <c r="HD107" s="595"/>
      <c r="HE107" s="595"/>
      <c r="HF107" s="595"/>
      <c r="HG107" s="595"/>
      <c r="HH107" s="595"/>
      <c r="HI107" s="595"/>
      <c r="HJ107" s="595"/>
      <c r="HK107" s="595"/>
      <c r="HL107" s="595"/>
      <c r="HM107" s="595"/>
      <c r="HN107" s="595"/>
      <c r="HO107" s="595"/>
      <c r="HP107" s="595"/>
      <c r="HQ107" s="595"/>
      <c r="HR107" s="595"/>
      <c r="HS107" s="595"/>
      <c r="HT107" s="595"/>
      <c r="HU107" s="595"/>
      <c r="HV107" s="595"/>
      <c r="HW107" s="595"/>
      <c r="HX107" s="595"/>
      <c r="HY107" s="595"/>
      <c r="HZ107" s="595"/>
      <c r="IA107" s="595"/>
      <c r="IB107" s="595"/>
      <c r="IC107" s="595"/>
      <c r="ID107" s="595"/>
      <c r="IE107" s="595"/>
      <c r="IF107" s="595"/>
      <c r="IG107" s="595"/>
      <c r="IH107" s="595"/>
      <c r="II107" s="595"/>
      <c r="IJ107" s="595"/>
      <c r="IK107" s="595"/>
      <c r="IL107" s="595"/>
      <c r="IM107" s="595"/>
      <c r="IN107" s="595"/>
      <c r="IO107" s="595"/>
      <c r="IP107" s="595"/>
      <c r="IQ107" s="595"/>
      <c r="IR107" s="595"/>
      <c r="IS107" s="595"/>
      <c r="IT107" s="595"/>
      <c r="IU107" s="595"/>
      <c r="IV107" s="595"/>
    </row>
    <row r="108" spans="1:256">
      <c r="A108" s="937" t="s">
        <v>1334</v>
      </c>
      <c r="B108" s="949">
        <v>1493</v>
      </c>
      <c r="C108" s="952">
        <v>3.0817817776493417</v>
      </c>
      <c r="D108" s="949">
        <v>1729</v>
      </c>
      <c r="E108" s="952">
        <v>3.3102312758462245</v>
      </c>
      <c r="F108" s="2821"/>
      <c r="G108" s="2822"/>
      <c r="H108" s="2822"/>
      <c r="I108" s="2822"/>
      <c r="J108" s="2822"/>
      <c r="K108" s="2822"/>
      <c r="L108" s="2822"/>
      <c r="M108" s="2822"/>
      <c r="N108" s="2822"/>
      <c r="O108" s="2822"/>
      <c r="P108" s="2822"/>
      <c r="Q108" s="2822"/>
      <c r="R108" s="2822"/>
      <c r="S108" s="2822"/>
      <c r="T108" s="2822"/>
      <c r="U108" s="2822"/>
      <c r="V108" s="2822"/>
      <c r="W108" s="2822"/>
      <c r="X108" s="2822"/>
      <c r="Y108" s="2822"/>
      <c r="Z108" s="2822"/>
      <c r="AA108" s="2822"/>
      <c r="AB108" s="2822"/>
      <c r="AC108" s="2822"/>
      <c r="AD108" s="2822"/>
      <c r="AE108" s="2822"/>
      <c r="AF108" s="2822"/>
      <c r="AG108" s="2822"/>
      <c r="AH108" s="2822"/>
      <c r="AI108" s="931"/>
      <c r="AJ108" s="931"/>
      <c r="AK108" s="931"/>
      <c r="AL108" s="931"/>
      <c r="AM108" s="931"/>
      <c r="AN108" s="931"/>
      <c r="AO108" s="931"/>
      <c r="AP108" s="931"/>
      <c r="AQ108" s="931"/>
      <c r="AR108" s="931"/>
      <c r="AS108" s="931"/>
      <c r="AT108" s="931"/>
      <c r="AU108" s="931"/>
      <c r="AV108" s="931"/>
      <c r="AW108" s="931"/>
      <c r="AX108" s="931"/>
      <c r="AY108" s="931"/>
      <c r="AZ108" s="931"/>
      <c r="BA108" s="931"/>
      <c r="BB108" s="931"/>
      <c r="BC108" s="931"/>
      <c r="BD108" s="931"/>
      <c r="BE108" s="931"/>
      <c r="BF108" s="931"/>
      <c r="BG108" s="931"/>
      <c r="BH108" s="931"/>
      <c r="BI108" s="931"/>
      <c r="BJ108" s="931"/>
      <c r="BK108" s="931"/>
      <c r="BL108" s="931"/>
      <c r="BM108" s="931"/>
      <c r="BN108" s="931"/>
      <c r="BO108" s="931"/>
      <c r="BP108" s="931"/>
      <c r="BQ108" s="931"/>
      <c r="BR108" s="931"/>
      <c r="BS108" s="931"/>
      <c r="BT108" s="931"/>
      <c r="BU108" s="931"/>
      <c r="BV108" s="931"/>
      <c r="BW108" s="931"/>
      <c r="BX108" s="931"/>
      <c r="BY108" s="931"/>
      <c r="BZ108" s="931"/>
      <c r="CA108" s="931"/>
      <c r="CB108" s="931"/>
      <c r="CC108" s="931"/>
      <c r="CD108" s="931"/>
      <c r="CE108" s="931"/>
      <c r="CF108" s="931"/>
      <c r="CG108" s="931"/>
      <c r="CH108" s="931"/>
      <c r="CI108" s="931"/>
      <c r="CJ108" s="931"/>
      <c r="CK108" s="931"/>
      <c r="CL108" s="931"/>
      <c r="CM108" s="931"/>
      <c r="CN108" s="931"/>
      <c r="CO108" s="931"/>
      <c r="CP108" s="931"/>
      <c r="CQ108" s="931"/>
      <c r="CR108" s="931"/>
      <c r="CS108" s="931"/>
      <c r="CT108" s="931"/>
      <c r="CU108" s="931"/>
      <c r="CV108" s="931"/>
      <c r="CW108" s="931"/>
      <c r="CX108" s="931"/>
      <c r="CY108" s="931"/>
      <c r="CZ108" s="931"/>
      <c r="DA108" s="931"/>
      <c r="DB108" s="931"/>
      <c r="DC108" s="931"/>
      <c r="DD108" s="931"/>
      <c r="DE108" s="931"/>
      <c r="DF108" s="931"/>
      <c r="DG108" s="931"/>
      <c r="DH108" s="931"/>
      <c r="DI108" s="931"/>
      <c r="DJ108" s="931"/>
      <c r="DK108" s="931"/>
      <c r="DL108" s="931"/>
      <c r="DM108" s="931"/>
      <c r="DN108" s="931"/>
      <c r="DO108" s="931"/>
      <c r="DP108" s="931"/>
      <c r="DQ108" s="931"/>
      <c r="DR108" s="931"/>
      <c r="DS108" s="931"/>
      <c r="DT108" s="931"/>
      <c r="DU108" s="931"/>
      <c r="DV108" s="931"/>
      <c r="DW108" s="931"/>
      <c r="DX108" s="931"/>
      <c r="DY108" s="931"/>
      <c r="DZ108" s="931"/>
      <c r="EA108" s="931"/>
      <c r="EB108" s="931"/>
      <c r="EC108" s="931"/>
      <c r="ED108" s="931"/>
      <c r="EE108" s="931"/>
      <c r="EF108" s="931"/>
      <c r="EG108" s="931"/>
      <c r="EH108" s="931"/>
      <c r="EI108" s="931"/>
      <c r="EJ108" s="931"/>
      <c r="EK108" s="931"/>
      <c r="EL108" s="931"/>
      <c r="EM108" s="931"/>
      <c r="EN108" s="931"/>
      <c r="EO108" s="931"/>
      <c r="EP108" s="931"/>
      <c r="EQ108" s="931"/>
      <c r="ER108" s="931"/>
      <c r="ES108" s="931"/>
      <c r="ET108" s="931"/>
      <c r="EU108" s="931"/>
      <c r="EV108" s="931"/>
      <c r="EW108" s="931"/>
      <c r="EX108" s="931"/>
      <c r="EY108" s="931"/>
      <c r="EZ108" s="931"/>
      <c r="FA108" s="931"/>
      <c r="FB108" s="931"/>
      <c r="FC108" s="931"/>
      <c r="FD108" s="931"/>
      <c r="FE108" s="931"/>
      <c r="FF108" s="931"/>
      <c r="FG108" s="931"/>
      <c r="FH108" s="931"/>
      <c r="FI108" s="931"/>
      <c r="FJ108" s="931"/>
      <c r="FK108" s="931"/>
      <c r="FL108" s="931"/>
      <c r="FM108" s="931"/>
      <c r="FN108" s="931"/>
      <c r="FO108" s="931"/>
      <c r="FP108" s="931"/>
      <c r="FQ108" s="931"/>
      <c r="FR108" s="931"/>
      <c r="FS108" s="931"/>
      <c r="FT108" s="931"/>
      <c r="FU108" s="931"/>
      <c r="FV108" s="931"/>
      <c r="FW108" s="931"/>
      <c r="FX108" s="931"/>
      <c r="FY108" s="931"/>
      <c r="FZ108" s="931"/>
      <c r="GA108" s="931"/>
      <c r="GB108" s="931"/>
      <c r="GC108" s="931"/>
      <c r="GD108" s="931"/>
      <c r="GE108" s="931"/>
      <c r="GF108" s="931"/>
      <c r="GG108" s="931"/>
      <c r="GH108" s="931"/>
      <c r="GI108" s="931"/>
      <c r="GJ108" s="931"/>
      <c r="GK108" s="931"/>
      <c r="GL108" s="931"/>
      <c r="GM108" s="931"/>
      <c r="GN108" s="931"/>
      <c r="GO108" s="931"/>
      <c r="GP108" s="931"/>
      <c r="GQ108" s="931"/>
      <c r="GR108" s="931"/>
      <c r="GS108" s="931"/>
      <c r="GT108" s="931"/>
      <c r="GU108" s="931"/>
      <c r="GV108" s="931"/>
      <c r="GW108" s="931"/>
      <c r="GX108" s="931"/>
      <c r="GY108" s="931"/>
      <c r="GZ108" s="931"/>
      <c r="HA108" s="931"/>
      <c r="HB108" s="931"/>
      <c r="HC108" s="931"/>
      <c r="HD108" s="931"/>
      <c r="HE108" s="931"/>
      <c r="HF108" s="931"/>
      <c r="HG108" s="931"/>
      <c r="HH108" s="931"/>
      <c r="HI108" s="931"/>
      <c r="HJ108" s="931"/>
      <c r="HK108" s="931"/>
      <c r="HL108" s="931"/>
      <c r="HM108" s="931"/>
      <c r="HN108" s="931"/>
      <c r="HO108" s="931"/>
      <c r="HP108" s="931"/>
      <c r="HQ108" s="931"/>
      <c r="HR108" s="931"/>
      <c r="HS108" s="931"/>
      <c r="HT108" s="931"/>
      <c r="HU108" s="931"/>
      <c r="HV108" s="931"/>
      <c r="HW108" s="931"/>
      <c r="HX108" s="931"/>
      <c r="HY108" s="931"/>
      <c r="HZ108" s="931"/>
      <c r="IA108" s="931"/>
      <c r="IB108" s="931"/>
      <c r="IC108" s="931"/>
      <c r="ID108" s="931"/>
      <c r="IE108" s="931"/>
      <c r="IF108" s="931"/>
      <c r="IG108" s="931"/>
      <c r="IH108" s="931"/>
      <c r="II108" s="931"/>
      <c r="IJ108" s="931"/>
      <c r="IK108" s="931"/>
      <c r="IL108" s="931"/>
      <c r="IM108" s="931"/>
      <c r="IN108" s="931"/>
      <c r="IO108" s="931"/>
      <c r="IP108" s="931"/>
      <c r="IQ108" s="931"/>
      <c r="IR108" s="931"/>
      <c r="IS108" s="931"/>
      <c r="IT108" s="931"/>
      <c r="IU108" s="931"/>
      <c r="IV108" s="931"/>
    </row>
    <row r="109" spans="1:256">
      <c r="A109" s="937" t="s">
        <v>1335</v>
      </c>
      <c r="B109" s="949">
        <v>2124</v>
      </c>
      <c r="C109" s="952">
        <v>4.3842628906411258</v>
      </c>
      <c r="D109" s="949">
        <v>1596</v>
      </c>
      <c r="E109" s="952">
        <v>3.0555981007811304</v>
      </c>
      <c r="F109" s="2830"/>
      <c r="G109" s="2831"/>
      <c r="H109" s="2831"/>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31"/>
      <c r="AD109" s="2831"/>
      <c r="AE109" s="2831"/>
      <c r="AF109" s="2831"/>
      <c r="AG109" s="2831"/>
      <c r="AH109" s="2831"/>
      <c r="AI109" s="953"/>
      <c r="AJ109" s="953"/>
      <c r="AK109" s="953"/>
      <c r="AL109" s="953"/>
      <c r="AM109" s="953"/>
      <c r="AN109" s="953"/>
      <c r="AO109" s="953"/>
      <c r="AP109" s="953"/>
      <c r="AQ109" s="953"/>
      <c r="AR109" s="953"/>
      <c r="AS109" s="953"/>
      <c r="AT109" s="953"/>
      <c r="AU109" s="953"/>
      <c r="AV109" s="953"/>
      <c r="AW109" s="953"/>
      <c r="AX109" s="953"/>
      <c r="AY109" s="953"/>
      <c r="AZ109" s="953"/>
      <c r="BA109" s="953"/>
      <c r="BB109" s="953"/>
      <c r="BC109" s="953"/>
      <c r="BD109" s="953"/>
      <c r="BE109" s="953"/>
      <c r="BF109" s="953"/>
      <c r="BG109" s="953"/>
      <c r="BH109" s="953"/>
      <c r="BI109" s="953"/>
      <c r="BJ109" s="953"/>
      <c r="BK109" s="953"/>
      <c r="BL109" s="953"/>
      <c r="BM109" s="953"/>
      <c r="BN109" s="953"/>
      <c r="BO109" s="953"/>
      <c r="BP109" s="953"/>
      <c r="BQ109" s="953"/>
      <c r="BR109" s="953"/>
      <c r="BS109" s="953"/>
      <c r="BT109" s="953"/>
      <c r="BU109" s="953"/>
      <c r="BV109" s="953"/>
      <c r="BW109" s="953"/>
      <c r="BX109" s="953"/>
      <c r="BY109" s="953"/>
      <c r="BZ109" s="953"/>
      <c r="CA109" s="953"/>
      <c r="CB109" s="953"/>
      <c r="CC109" s="953"/>
      <c r="CD109" s="953"/>
      <c r="CE109" s="953"/>
      <c r="CF109" s="953"/>
      <c r="CG109" s="953"/>
      <c r="CH109" s="953"/>
      <c r="CI109" s="953"/>
      <c r="CJ109" s="953"/>
      <c r="CK109" s="953"/>
      <c r="CL109" s="953"/>
      <c r="CM109" s="953"/>
      <c r="CN109" s="953"/>
      <c r="CO109" s="953"/>
      <c r="CP109" s="953"/>
      <c r="CQ109" s="953"/>
      <c r="CR109" s="953"/>
      <c r="CS109" s="953"/>
      <c r="CT109" s="953"/>
      <c r="CU109" s="953"/>
      <c r="CV109" s="953"/>
      <c r="CW109" s="953"/>
      <c r="CX109" s="953"/>
      <c r="CY109" s="953"/>
      <c r="CZ109" s="953"/>
      <c r="DA109" s="953"/>
      <c r="DB109" s="953"/>
      <c r="DC109" s="953"/>
      <c r="DD109" s="953"/>
      <c r="DE109" s="953"/>
      <c r="DF109" s="953"/>
      <c r="DG109" s="953"/>
      <c r="DH109" s="953"/>
      <c r="DI109" s="953"/>
      <c r="DJ109" s="953"/>
      <c r="DK109" s="953"/>
      <c r="DL109" s="953"/>
      <c r="DM109" s="953"/>
      <c r="DN109" s="953"/>
      <c r="DO109" s="953"/>
      <c r="DP109" s="953"/>
      <c r="DQ109" s="953"/>
      <c r="DR109" s="953"/>
      <c r="DS109" s="953"/>
      <c r="DT109" s="953"/>
      <c r="DU109" s="953"/>
      <c r="DV109" s="953"/>
      <c r="DW109" s="953"/>
      <c r="DX109" s="953"/>
      <c r="DY109" s="953"/>
      <c r="DZ109" s="953"/>
      <c r="EA109" s="953"/>
      <c r="EB109" s="953"/>
      <c r="EC109" s="953"/>
      <c r="ED109" s="953"/>
      <c r="EE109" s="953"/>
      <c r="EF109" s="953"/>
      <c r="EG109" s="953"/>
      <c r="EH109" s="953"/>
      <c r="EI109" s="953"/>
      <c r="EJ109" s="953"/>
      <c r="EK109" s="953"/>
      <c r="EL109" s="953"/>
      <c r="EM109" s="953"/>
      <c r="EN109" s="953"/>
      <c r="EO109" s="953"/>
      <c r="EP109" s="953"/>
      <c r="EQ109" s="953"/>
      <c r="ER109" s="953"/>
      <c r="ES109" s="953"/>
      <c r="ET109" s="953"/>
      <c r="EU109" s="953"/>
      <c r="EV109" s="953"/>
      <c r="EW109" s="953"/>
      <c r="EX109" s="953"/>
      <c r="EY109" s="953"/>
      <c r="EZ109" s="953"/>
      <c r="FA109" s="953"/>
      <c r="FB109" s="953"/>
      <c r="FC109" s="953"/>
      <c r="FD109" s="953"/>
      <c r="FE109" s="953"/>
      <c r="FF109" s="953"/>
      <c r="FG109" s="953"/>
      <c r="FH109" s="953"/>
      <c r="FI109" s="953"/>
      <c r="FJ109" s="953"/>
      <c r="FK109" s="953"/>
      <c r="FL109" s="953"/>
      <c r="FM109" s="953"/>
      <c r="FN109" s="953"/>
      <c r="FO109" s="953"/>
      <c r="FP109" s="953"/>
      <c r="FQ109" s="953"/>
      <c r="FR109" s="953"/>
      <c r="FS109" s="953"/>
      <c r="FT109" s="953"/>
      <c r="FU109" s="953"/>
      <c r="FV109" s="953"/>
      <c r="FW109" s="953"/>
      <c r="FX109" s="953"/>
      <c r="FY109" s="953"/>
      <c r="FZ109" s="953"/>
      <c r="GA109" s="953"/>
      <c r="GB109" s="953"/>
      <c r="GC109" s="953"/>
      <c r="GD109" s="953"/>
      <c r="GE109" s="953"/>
      <c r="GF109" s="953"/>
      <c r="GG109" s="953"/>
      <c r="GH109" s="953"/>
      <c r="GI109" s="953"/>
      <c r="GJ109" s="953"/>
      <c r="GK109" s="953"/>
      <c r="GL109" s="953"/>
      <c r="GM109" s="953"/>
      <c r="GN109" s="953"/>
      <c r="GO109" s="953"/>
      <c r="GP109" s="953"/>
      <c r="GQ109" s="953"/>
      <c r="GR109" s="953"/>
      <c r="GS109" s="953"/>
      <c r="GT109" s="953"/>
      <c r="GU109" s="953"/>
      <c r="GV109" s="953"/>
      <c r="GW109" s="953"/>
      <c r="GX109" s="953"/>
      <c r="GY109" s="953"/>
      <c r="GZ109" s="953"/>
      <c r="HA109" s="953"/>
      <c r="HB109" s="953"/>
      <c r="HC109" s="953"/>
      <c r="HD109" s="953"/>
      <c r="HE109" s="953"/>
      <c r="HF109" s="953"/>
      <c r="HG109" s="953"/>
      <c r="HH109" s="953"/>
      <c r="HI109" s="953"/>
      <c r="HJ109" s="953"/>
      <c r="HK109" s="953"/>
      <c r="HL109" s="953"/>
      <c r="HM109" s="953"/>
      <c r="HN109" s="953"/>
      <c r="HO109" s="953"/>
      <c r="HP109" s="953"/>
      <c r="HQ109" s="953"/>
      <c r="HR109" s="953"/>
      <c r="HS109" s="953"/>
      <c r="HT109" s="953"/>
      <c r="HU109" s="953"/>
      <c r="HV109" s="953"/>
      <c r="HW109" s="953"/>
      <c r="HX109" s="953"/>
      <c r="HY109" s="953"/>
      <c r="HZ109" s="953"/>
      <c r="IA109" s="953"/>
      <c r="IB109" s="953"/>
      <c r="IC109" s="953"/>
      <c r="ID109" s="953"/>
      <c r="IE109" s="953"/>
      <c r="IF109" s="953"/>
      <c r="IG109" s="953"/>
      <c r="IH109" s="953"/>
      <c r="II109" s="953"/>
      <c r="IJ109" s="953"/>
      <c r="IK109" s="953"/>
      <c r="IL109" s="953"/>
      <c r="IM109" s="953"/>
      <c r="IN109" s="953"/>
      <c r="IO109" s="953"/>
      <c r="IP109" s="953"/>
      <c r="IQ109" s="953"/>
      <c r="IR109" s="953"/>
      <c r="IS109" s="953"/>
      <c r="IT109" s="953"/>
      <c r="IU109" s="953"/>
      <c r="IV109" s="953"/>
    </row>
    <row r="110" spans="1:256">
      <c r="A110" s="937" t="s">
        <v>1336</v>
      </c>
      <c r="B110" s="949">
        <v>1268</v>
      </c>
      <c r="C110" s="952">
        <v>2.6173471494034595</v>
      </c>
      <c r="D110" s="949">
        <v>1414</v>
      </c>
      <c r="E110" s="952">
        <v>2.7071527033236333</v>
      </c>
      <c r="F110" s="2818"/>
      <c r="G110" s="2817"/>
      <c r="H110" s="2817"/>
      <c r="I110" s="2817"/>
      <c r="J110" s="2817"/>
      <c r="K110" s="2817"/>
      <c r="L110" s="2817"/>
      <c r="M110" s="2817"/>
      <c r="N110" s="2817"/>
      <c r="O110" s="2817"/>
      <c r="P110" s="2817"/>
      <c r="Q110" s="2817"/>
      <c r="R110" s="2817"/>
      <c r="S110" s="2817"/>
      <c r="T110" s="2817"/>
      <c r="U110" s="2817"/>
      <c r="V110" s="2817"/>
      <c r="W110" s="2817"/>
      <c r="X110" s="2817"/>
      <c r="Y110" s="2817"/>
      <c r="Z110" s="2817"/>
      <c r="AA110" s="2817"/>
      <c r="AB110" s="2817"/>
      <c r="AC110" s="2817"/>
      <c r="AD110" s="2817"/>
      <c r="AE110" s="2817"/>
      <c r="AF110" s="2817"/>
      <c r="AG110" s="2817"/>
      <c r="AH110" s="2817"/>
      <c r="AI110" s="923"/>
      <c r="AJ110" s="923"/>
      <c r="AK110" s="923"/>
      <c r="AL110" s="923"/>
      <c r="AM110" s="923"/>
      <c r="AN110" s="923"/>
      <c r="AO110" s="923"/>
      <c r="AP110" s="923"/>
      <c r="AQ110" s="923"/>
      <c r="AR110" s="923"/>
      <c r="AS110" s="923"/>
      <c r="AT110" s="923"/>
      <c r="AU110" s="923"/>
      <c r="AV110" s="923"/>
      <c r="AW110" s="923"/>
      <c r="AX110" s="923"/>
      <c r="AY110" s="923"/>
      <c r="AZ110" s="923"/>
      <c r="BA110" s="923"/>
      <c r="BB110" s="923"/>
      <c r="BC110" s="923"/>
      <c r="BD110" s="923"/>
      <c r="BE110" s="923"/>
      <c r="BF110" s="923"/>
      <c r="BG110" s="923"/>
      <c r="BH110" s="923"/>
      <c r="BI110" s="923"/>
      <c r="BJ110" s="923"/>
      <c r="BK110" s="923"/>
      <c r="BL110" s="923"/>
      <c r="BM110" s="923"/>
      <c r="BN110" s="923"/>
      <c r="BO110" s="923"/>
      <c r="BP110" s="923"/>
      <c r="BQ110" s="923"/>
      <c r="BR110" s="923"/>
      <c r="BS110" s="923"/>
      <c r="BT110" s="923"/>
      <c r="BU110" s="923"/>
      <c r="BV110" s="923"/>
      <c r="BW110" s="923"/>
      <c r="BX110" s="923"/>
      <c r="BY110" s="923"/>
      <c r="BZ110" s="923"/>
      <c r="CA110" s="923"/>
      <c r="CB110" s="923"/>
      <c r="CC110" s="923"/>
      <c r="CD110" s="923"/>
      <c r="CE110" s="923"/>
      <c r="CF110" s="923"/>
      <c r="CG110" s="923"/>
      <c r="CH110" s="923"/>
      <c r="CI110" s="923"/>
      <c r="CJ110" s="923"/>
      <c r="CK110" s="923"/>
      <c r="CL110" s="923"/>
      <c r="CM110" s="923"/>
      <c r="CN110" s="923"/>
      <c r="CO110" s="923"/>
      <c r="CP110" s="923"/>
      <c r="CQ110" s="923"/>
      <c r="CR110" s="923"/>
      <c r="CS110" s="923"/>
      <c r="CT110" s="923"/>
      <c r="CU110" s="923"/>
      <c r="CV110" s="923"/>
      <c r="CW110" s="923"/>
      <c r="CX110" s="923"/>
      <c r="CY110" s="923"/>
      <c r="CZ110" s="923"/>
      <c r="DA110" s="923"/>
      <c r="DB110" s="923"/>
      <c r="DC110" s="923"/>
      <c r="DD110" s="923"/>
      <c r="DE110" s="923"/>
      <c r="DF110" s="923"/>
      <c r="DG110" s="923"/>
      <c r="DH110" s="923"/>
      <c r="DI110" s="923"/>
      <c r="DJ110" s="923"/>
      <c r="DK110" s="923"/>
      <c r="DL110" s="923"/>
      <c r="DM110" s="923"/>
      <c r="DN110" s="923"/>
      <c r="DO110" s="923"/>
      <c r="DP110" s="923"/>
      <c r="DQ110" s="923"/>
      <c r="DR110" s="923"/>
      <c r="DS110" s="923"/>
      <c r="DT110" s="923"/>
      <c r="DU110" s="923"/>
      <c r="DV110" s="923"/>
      <c r="DW110" s="923"/>
      <c r="DX110" s="923"/>
      <c r="DY110" s="923"/>
      <c r="DZ110" s="923"/>
      <c r="EA110" s="923"/>
      <c r="EB110" s="923"/>
      <c r="EC110" s="923"/>
      <c r="ED110" s="923"/>
      <c r="EE110" s="923"/>
      <c r="EF110" s="923"/>
      <c r="EG110" s="923"/>
      <c r="EH110" s="923"/>
      <c r="EI110" s="923"/>
      <c r="EJ110" s="923"/>
      <c r="EK110" s="923"/>
      <c r="EL110" s="923"/>
      <c r="EM110" s="923"/>
      <c r="EN110" s="923"/>
      <c r="EO110" s="923"/>
      <c r="EP110" s="923"/>
      <c r="EQ110" s="923"/>
      <c r="ER110" s="923"/>
      <c r="ES110" s="923"/>
      <c r="ET110" s="923"/>
      <c r="EU110" s="923"/>
      <c r="EV110" s="923"/>
      <c r="EW110" s="923"/>
      <c r="EX110" s="923"/>
      <c r="EY110" s="923"/>
      <c r="EZ110" s="923"/>
      <c r="FA110" s="923"/>
      <c r="FB110" s="923"/>
      <c r="FC110" s="923"/>
      <c r="FD110" s="923"/>
      <c r="FE110" s="923"/>
      <c r="FF110" s="923"/>
      <c r="FG110" s="923"/>
      <c r="FH110" s="923"/>
      <c r="FI110" s="923"/>
      <c r="FJ110" s="923"/>
      <c r="FK110" s="923"/>
      <c r="FL110" s="923"/>
      <c r="FM110" s="923"/>
      <c r="FN110" s="923"/>
      <c r="FO110" s="923"/>
      <c r="FP110" s="923"/>
      <c r="FQ110" s="923"/>
      <c r="FR110" s="923"/>
      <c r="FS110" s="923"/>
      <c r="FT110" s="923"/>
      <c r="FU110" s="923"/>
      <c r="FV110" s="923"/>
      <c r="FW110" s="923"/>
      <c r="FX110" s="923"/>
      <c r="FY110" s="923"/>
      <c r="FZ110" s="923"/>
      <c r="GA110" s="923"/>
      <c r="GB110" s="923"/>
      <c r="GC110" s="923"/>
      <c r="GD110" s="923"/>
      <c r="GE110" s="923"/>
      <c r="GF110" s="923"/>
      <c r="GG110" s="923"/>
      <c r="GH110" s="923"/>
      <c r="GI110" s="923"/>
      <c r="GJ110" s="923"/>
      <c r="GK110" s="923"/>
      <c r="GL110" s="923"/>
      <c r="GM110" s="923"/>
      <c r="GN110" s="923"/>
      <c r="GO110" s="923"/>
      <c r="GP110" s="923"/>
      <c r="GQ110" s="923"/>
      <c r="GR110" s="923"/>
      <c r="GS110" s="923"/>
      <c r="GT110" s="923"/>
      <c r="GU110" s="923"/>
      <c r="GV110" s="923"/>
      <c r="GW110" s="923"/>
      <c r="GX110" s="923"/>
      <c r="GY110" s="923"/>
      <c r="GZ110" s="923"/>
      <c r="HA110" s="923"/>
      <c r="HB110" s="923"/>
      <c r="HC110" s="923"/>
      <c r="HD110" s="923"/>
      <c r="HE110" s="923"/>
      <c r="HF110" s="923"/>
      <c r="HG110" s="923"/>
      <c r="HH110" s="923"/>
      <c r="HI110" s="923"/>
      <c r="HJ110" s="923"/>
      <c r="HK110" s="923"/>
      <c r="HL110" s="923"/>
      <c r="HM110" s="923"/>
      <c r="HN110" s="923"/>
      <c r="HO110" s="923"/>
      <c r="HP110" s="923"/>
      <c r="HQ110" s="923"/>
      <c r="HR110" s="923"/>
      <c r="HS110" s="923"/>
      <c r="HT110" s="923"/>
      <c r="HU110" s="923"/>
      <c r="HV110" s="923"/>
      <c r="HW110" s="923"/>
      <c r="HX110" s="923"/>
      <c r="HY110" s="923"/>
      <c r="HZ110" s="923"/>
      <c r="IA110" s="923"/>
      <c r="IB110" s="923"/>
      <c r="IC110" s="923"/>
      <c r="ID110" s="923"/>
      <c r="IE110" s="923"/>
      <c r="IF110" s="923"/>
      <c r="IG110" s="923"/>
      <c r="IH110" s="923"/>
      <c r="II110" s="923"/>
      <c r="IJ110" s="923"/>
      <c r="IK110" s="923"/>
      <c r="IL110" s="923"/>
      <c r="IM110" s="923"/>
      <c r="IN110" s="923"/>
      <c r="IO110" s="923"/>
      <c r="IP110" s="923"/>
      <c r="IQ110" s="923"/>
      <c r="IR110" s="923"/>
      <c r="IS110" s="923"/>
      <c r="IT110" s="923"/>
      <c r="IU110" s="923"/>
      <c r="IV110" s="923"/>
    </row>
    <row r="111" spans="1:256">
      <c r="A111" s="937" t="s">
        <v>1337</v>
      </c>
      <c r="B111" s="949">
        <v>969</v>
      </c>
      <c r="C111" s="952">
        <v>2.0001651323122651</v>
      </c>
      <c r="D111" s="949">
        <v>1144</v>
      </c>
      <c r="E111" s="952">
        <v>2.1902282125899832</v>
      </c>
      <c r="G111" s="2814"/>
      <c r="H111" s="2814"/>
      <c r="I111" s="2814"/>
      <c r="J111" s="2814"/>
      <c r="K111" s="2814"/>
      <c r="L111" s="2814"/>
      <c r="M111" s="2814"/>
    </row>
    <row r="112" spans="1:256">
      <c r="A112" s="937" t="s">
        <v>1059</v>
      </c>
      <c r="B112" s="949">
        <v>301</v>
      </c>
      <c r="C112" s="952">
        <v>0.62131032489782434</v>
      </c>
      <c r="D112" s="949">
        <v>1025</v>
      </c>
      <c r="E112" s="952">
        <v>1.9623985296370039</v>
      </c>
      <c r="G112" s="2832">
        <v>2009</v>
      </c>
      <c r="H112" s="2832"/>
      <c r="I112" s="2832">
        <v>2008</v>
      </c>
      <c r="J112" s="2832"/>
      <c r="K112" s="2832"/>
      <c r="L112" s="2814"/>
      <c r="M112" s="2814"/>
    </row>
    <row r="113" spans="1:256">
      <c r="A113" s="937" t="s">
        <v>1338</v>
      </c>
      <c r="B113" s="949">
        <v>880</v>
      </c>
      <c r="C113" s="952">
        <v>1.8164554349172275</v>
      </c>
      <c r="D113" s="949">
        <v>912</v>
      </c>
      <c r="E113" s="952">
        <v>1.7460560575892174</v>
      </c>
      <c r="G113" s="2832"/>
      <c r="H113" s="2832"/>
      <c r="I113" s="2832"/>
      <c r="J113" s="2832"/>
      <c r="K113" s="2832"/>
      <c r="L113" s="2814"/>
      <c r="M113" s="2814"/>
    </row>
    <row r="114" spans="1:256">
      <c r="A114" s="939" t="s">
        <v>1339</v>
      </c>
      <c r="B114" s="950">
        <v>23927</v>
      </c>
      <c r="C114" s="954">
        <v>49.389010444618755</v>
      </c>
      <c r="D114" s="950">
        <v>25721</v>
      </c>
      <c r="E114" s="954">
        <v>49.243758615408176</v>
      </c>
      <c r="G114" s="2832"/>
      <c r="H114" s="2832"/>
      <c r="I114" s="2832"/>
      <c r="J114" s="2832"/>
      <c r="K114" s="2832"/>
      <c r="L114" s="2814"/>
      <c r="M114" s="2814"/>
    </row>
    <row r="115" spans="1:256">
      <c r="A115" s="735" t="s">
        <v>929</v>
      </c>
      <c r="B115" s="735"/>
      <c r="C115" s="735"/>
      <c r="D115" s="735"/>
      <c r="E115" s="735"/>
      <c r="G115" s="2832"/>
      <c r="H115" s="2832"/>
      <c r="I115" s="2832"/>
      <c r="J115" s="2832"/>
      <c r="K115" s="2832"/>
      <c r="L115" s="2814"/>
      <c r="M115" s="2814"/>
    </row>
    <row r="116" spans="1:256">
      <c r="A116" s="941" t="s">
        <v>1315</v>
      </c>
      <c r="B116" s="942"/>
      <c r="C116" s="942"/>
      <c r="D116" s="942"/>
      <c r="E116" s="942"/>
      <c r="G116" s="2832"/>
      <c r="H116" s="2832"/>
      <c r="I116" s="2832"/>
      <c r="J116" s="2832"/>
      <c r="K116" s="2832"/>
      <c r="L116" s="2814"/>
      <c r="M116" s="2814"/>
    </row>
    <row r="117" spans="1:256">
      <c r="A117" s="941" t="s">
        <v>1316</v>
      </c>
      <c r="B117" s="942"/>
      <c r="C117" s="942"/>
      <c r="D117" s="942"/>
      <c r="E117" s="942"/>
      <c r="G117" s="2832"/>
      <c r="H117" s="2832"/>
      <c r="I117" s="2832"/>
      <c r="J117" s="2832"/>
      <c r="K117" s="2832"/>
      <c r="L117" s="2814"/>
      <c r="M117" s="2814"/>
    </row>
    <row r="118" spans="1:256">
      <c r="A118" s="955"/>
      <c r="B118" s="952"/>
      <c r="C118" s="952"/>
      <c r="D118" s="952"/>
      <c r="E118" s="952"/>
      <c r="G118" s="2814"/>
      <c r="H118" s="2814"/>
      <c r="I118" s="2814"/>
      <c r="J118" s="2814"/>
      <c r="K118" s="2814"/>
      <c r="L118" s="2814"/>
      <c r="M118" s="2814"/>
    </row>
    <row r="119" spans="1:256">
      <c r="A119" s="2057" t="s">
        <v>1340</v>
      </c>
      <c r="B119" s="2057"/>
      <c r="C119" s="2057"/>
      <c r="D119" s="2057"/>
      <c r="E119" s="2057"/>
      <c r="G119" s="2814">
        <v>440</v>
      </c>
      <c r="H119" s="2814"/>
      <c r="I119" s="2814">
        <v>156</v>
      </c>
      <c r="J119" s="2814" t="s">
        <v>790</v>
      </c>
      <c r="K119" s="2814"/>
      <c r="L119" s="2814"/>
      <c r="M119" s="2814"/>
    </row>
    <row r="120" spans="1:256">
      <c r="A120" s="929" t="s">
        <v>911</v>
      </c>
      <c r="B120" s="930"/>
      <c r="C120" s="930"/>
      <c r="D120" s="930"/>
      <c r="E120" s="930"/>
      <c r="G120" s="2832">
        <v>1641</v>
      </c>
      <c r="H120" s="2832"/>
      <c r="I120" s="2832">
        <v>1720</v>
      </c>
      <c r="J120" s="2832" t="s">
        <v>1310</v>
      </c>
      <c r="K120" s="2832"/>
      <c r="L120" s="2814"/>
      <c r="M120" s="2814"/>
    </row>
    <row r="121" spans="1:256">
      <c r="A121" s="932" t="s">
        <v>2</v>
      </c>
      <c r="B121" s="951">
        <v>2008</v>
      </c>
      <c r="C121" s="951">
        <v>2009</v>
      </c>
      <c r="D121" s="951">
        <v>2010</v>
      </c>
      <c r="E121" s="951">
        <v>2011</v>
      </c>
      <c r="G121" s="2814">
        <v>5529</v>
      </c>
      <c r="H121" s="2814"/>
      <c r="I121" s="2814">
        <v>4136</v>
      </c>
      <c r="J121" s="2814" t="s">
        <v>1341</v>
      </c>
      <c r="K121" s="2814"/>
      <c r="L121" s="2814"/>
      <c r="M121" s="2814"/>
    </row>
    <row r="122" spans="1:256">
      <c r="A122" s="935" t="s">
        <v>0</v>
      </c>
      <c r="B122" s="948">
        <v>38855</v>
      </c>
      <c r="C122" s="626">
        <v>43171.302971823083</v>
      </c>
      <c r="D122" s="948">
        <v>48446</v>
      </c>
      <c r="E122" s="948">
        <v>52232</v>
      </c>
      <c r="G122" s="2814">
        <v>7609</v>
      </c>
      <c r="H122" s="2814"/>
      <c r="I122" s="2814">
        <v>6012</v>
      </c>
      <c r="J122" s="2814" t="s">
        <v>784</v>
      </c>
      <c r="K122" s="2814"/>
      <c r="L122" s="2814"/>
      <c r="M122" s="2814"/>
    </row>
    <row r="123" spans="1:256">
      <c r="A123" s="937" t="s">
        <v>1320</v>
      </c>
      <c r="B123" s="949">
        <v>5736</v>
      </c>
      <c r="C123" s="949">
        <v>3786</v>
      </c>
      <c r="D123" s="949">
        <v>1768</v>
      </c>
      <c r="E123" s="949">
        <v>2240</v>
      </c>
      <c r="G123" s="2814"/>
      <c r="H123" s="2814"/>
      <c r="I123" s="2814"/>
      <c r="J123" s="2814"/>
      <c r="K123" s="2814"/>
      <c r="L123" s="2814"/>
      <c r="M123" s="2814"/>
    </row>
    <row r="124" spans="1:256">
      <c r="A124" s="937" t="s">
        <v>1321</v>
      </c>
      <c r="B124" s="949">
        <v>2690</v>
      </c>
      <c r="C124" s="949">
        <v>2900</v>
      </c>
      <c r="D124" s="949">
        <v>6614</v>
      </c>
      <c r="E124" s="949">
        <v>4822</v>
      </c>
      <c r="F124" s="2821"/>
      <c r="G124" s="2822"/>
      <c r="H124" s="2822"/>
      <c r="I124" s="2822"/>
      <c r="J124" s="2822"/>
      <c r="K124" s="2822"/>
      <c r="L124" s="2822"/>
      <c r="M124" s="2822"/>
      <c r="N124" s="2822"/>
      <c r="O124" s="2822"/>
      <c r="P124" s="2822"/>
      <c r="Q124" s="2822"/>
      <c r="R124" s="2822"/>
      <c r="S124" s="2822"/>
      <c r="T124" s="2822"/>
      <c r="U124" s="2822"/>
      <c r="V124" s="2822"/>
      <c r="W124" s="2822"/>
      <c r="X124" s="2822"/>
      <c r="Y124" s="2822"/>
      <c r="Z124" s="2822"/>
      <c r="AA124" s="2822"/>
      <c r="AB124" s="2822"/>
      <c r="AC124" s="2822"/>
      <c r="AD124" s="2822"/>
      <c r="AE124" s="2822"/>
      <c r="AF124" s="2822"/>
      <c r="AG124" s="2822"/>
      <c r="AH124" s="2822"/>
      <c r="AI124" s="931"/>
      <c r="AJ124" s="931"/>
      <c r="AK124" s="931"/>
      <c r="AL124" s="931"/>
      <c r="AM124" s="931"/>
      <c r="AN124" s="931"/>
      <c r="AO124" s="931"/>
      <c r="AP124" s="931"/>
      <c r="AQ124" s="931"/>
      <c r="AR124" s="931"/>
      <c r="AS124" s="931"/>
      <c r="AT124" s="931"/>
      <c r="AU124" s="931"/>
      <c r="AV124" s="931"/>
      <c r="AW124" s="931"/>
      <c r="AX124" s="931"/>
      <c r="AY124" s="931"/>
      <c r="AZ124" s="931"/>
      <c r="BA124" s="931"/>
      <c r="BB124" s="931"/>
      <c r="BC124" s="931"/>
      <c r="BD124" s="931"/>
      <c r="BE124" s="931"/>
      <c r="BF124" s="931"/>
      <c r="BG124" s="931"/>
      <c r="BH124" s="931"/>
      <c r="BI124" s="931"/>
      <c r="BJ124" s="931"/>
      <c r="BK124" s="931"/>
      <c r="BL124" s="931"/>
      <c r="BM124" s="931"/>
      <c r="BN124" s="931"/>
      <c r="BO124" s="931"/>
      <c r="BP124" s="931"/>
      <c r="BQ124" s="931"/>
      <c r="BR124" s="931"/>
      <c r="BS124" s="931"/>
      <c r="BT124" s="931"/>
      <c r="BU124" s="931"/>
      <c r="BV124" s="931"/>
      <c r="BW124" s="931"/>
      <c r="BX124" s="931"/>
      <c r="BY124" s="931"/>
      <c r="BZ124" s="931"/>
      <c r="CA124" s="931"/>
      <c r="CB124" s="931"/>
      <c r="CC124" s="931"/>
      <c r="CD124" s="931"/>
      <c r="CE124" s="931"/>
      <c r="CF124" s="931"/>
      <c r="CG124" s="931"/>
      <c r="CH124" s="931"/>
      <c r="CI124" s="931"/>
      <c r="CJ124" s="931"/>
      <c r="CK124" s="931"/>
      <c r="CL124" s="931"/>
      <c r="CM124" s="931"/>
      <c r="CN124" s="931"/>
      <c r="CO124" s="931"/>
      <c r="CP124" s="931"/>
      <c r="CQ124" s="931"/>
      <c r="CR124" s="931"/>
      <c r="CS124" s="931"/>
      <c r="CT124" s="931"/>
      <c r="CU124" s="931"/>
      <c r="CV124" s="931"/>
      <c r="CW124" s="931"/>
      <c r="CX124" s="931"/>
      <c r="CY124" s="931"/>
      <c r="CZ124" s="931"/>
      <c r="DA124" s="931"/>
      <c r="DB124" s="931"/>
      <c r="DC124" s="931"/>
      <c r="DD124" s="931"/>
      <c r="DE124" s="931"/>
      <c r="DF124" s="931"/>
      <c r="DG124" s="931"/>
      <c r="DH124" s="931"/>
      <c r="DI124" s="931"/>
      <c r="DJ124" s="931"/>
      <c r="DK124" s="931"/>
      <c r="DL124" s="931"/>
      <c r="DM124" s="931"/>
      <c r="DN124" s="931"/>
      <c r="DO124" s="931"/>
      <c r="DP124" s="931"/>
      <c r="DQ124" s="931"/>
      <c r="DR124" s="931"/>
      <c r="DS124" s="931"/>
      <c r="DT124" s="931"/>
      <c r="DU124" s="931"/>
      <c r="DV124" s="931"/>
      <c r="DW124" s="931"/>
      <c r="DX124" s="931"/>
      <c r="DY124" s="931"/>
      <c r="DZ124" s="931"/>
      <c r="EA124" s="931"/>
      <c r="EB124" s="931"/>
      <c r="EC124" s="931"/>
      <c r="ED124" s="931"/>
      <c r="EE124" s="931"/>
      <c r="EF124" s="931"/>
      <c r="EG124" s="931"/>
      <c r="EH124" s="931"/>
      <c r="EI124" s="931"/>
      <c r="EJ124" s="931"/>
      <c r="EK124" s="931"/>
      <c r="EL124" s="931"/>
      <c r="EM124" s="931"/>
      <c r="EN124" s="931"/>
      <c r="EO124" s="931"/>
      <c r="EP124" s="931"/>
      <c r="EQ124" s="931"/>
      <c r="ER124" s="931"/>
      <c r="ES124" s="931"/>
      <c r="ET124" s="931"/>
      <c r="EU124" s="931"/>
      <c r="EV124" s="931"/>
      <c r="EW124" s="931"/>
      <c r="EX124" s="931"/>
      <c r="EY124" s="931"/>
      <c r="EZ124" s="931"/>
      <c r="FA124" s="931"/>
      <c r="FB124" s="931"/>
      <c r="FC124" s="931"/>
      <c r="FD124" s="931"/>
      <c r="FE124" s="931"/>
      <c r="FF124" s="931"/>
      <c r="FG124" s="931"/>
      <c r="FH124" s="931"/>
      <c r="FI124" s="931"/>
      <c r="FJ124" s="931"/>
      <c r="FK124" s="931"/>
      <c r="FL124" s="931"/>
      <c r="FM124" s="931"/>
      <c r="FN124" s="931"/>
      <c r="FO124" s="931"/>
      <c r="FP124" s="931"/>
      <c r="FQ124" s="931"/>
      <c r="FR124" s="931"/>
      <c r="FS124" s="931"/>
      <c r="FT124" s="931"/>
      <c r="FU124" s="931"/>
      <c r="FV124" s="931"/>
      <c r="FW124" s="931"/>
      <c r="FX124" s="931"/>
      <c r="FY124" s="931"/>
      <c r="FZ124" s="931"/>
      <c r="GA124" s="931"/>
      <c r="GB124" s="931"/>
      <c r="GC124" s="931"/>
      <c r="GD124" s="931"/>
      <c r="GE124" s="931"/>
      <c r="GF124" s="931"/>
      <c r="GG124" s="931"/>
      <c r="GH124" s="931"/>
      <c r="GI124" s="931"/>
      <c r="GJ124" s="931"/>
      <c r="GK124" s="931"/>
      <c r="GL124" s="931"/>
      <c r="GM124" s="931"/>
      <c r="GN124" s="931"/>
      <c r="GO124" s="931"/>
      <c r="GP124" s="931"/>
      <c r="GQ124" s="931"/>
      <c r="GR124" s="931"/>
      <c r="GS124" s="931"/>
      <c r="GT124" s="931"/>
      <c r="GU124" s="931"/>
      <c r="GV124" s="931"/>
      <c r="GW124" s="931"/>
      <c r="GX124" s="931"/>
      <c r="GY124" s="931"/>
      <c r="GZ124" s="931"/>
      <c r="HA124" s="931"/>
      <c r="HB124" s="931"/>
      <c r="HC124" s="931"/>
      <c r="HD124" s="931"/>
      <c r="HE124" s="931"/>
      <c r="HF124" s="931"/>
      <c r="HG124" s="931"/>
      <c r="HH124" s="931"/>
      <c r="HI124" s="931"/>
      <c r="HJ124" s="931"/>
      <c r="HK124" s="931"/>
      <c r="HL124" s="931"/>
      <c r="HM124" s="931"/>
      <c r="HN124" s="931"/>
      <c r="HO124" s="931"/>
      <c r="HP124" s="931"/>
      <c r="HQ124" s="931"/>
      <c r="HR124" s="931"/>
      <c r="HS124" s="931"/>
      <c r="HT124" s="931"/>
      <c r="HU124" s="931"/>
      <c r="HV124" s="931"/>
      <c r="HW124" s="931"/>
      <c r="HX124" s="931"/>
      <c r="HY124" s="931"/>
      <c r="HZ124" s="931"/>
      <c r="IA124" s="931"/>
      <c r="IB124" s="931"/>
      <c r="IC124" s="931"/>
      <c r="ID124" s="931"/>
      <c r="IE124" s="931"/>
      <c r="IF124" s="931"/>
      <c r="IG124" s="931"/>
      <c r="IH124" s="931"/>
      <c r="II124" s="931"/>
      <c r="IJ124" s="931"/>
      <c r="IK124" s="931"/>
      <c r="IL124" s="931"/>
      <c r="IM124" s="931"/>
      <c r="IN124" s="931"/>
      <c r="IO124" s="931"/>
      <c r="IP124" s="931"/>
      <c r="IQ124" s="931"/>
      <c r="IR124" s="931"/>
      <c r="IS124" s="931"/>
      <c r="IT124" s="931"/>
      <c r="IU124" s="931"/>
      <c r="IV124" s="931"/>
    </row>
    <row r="125" spans="1:256">
      <c r="A125" s="937" t="s">
        <v>1322</v>
      </c>
      <c r="B125" s="949">
        <v>986</v>
      </c>
      <c r="C125" s="949">
        <v>6241</v>
      </c>
      <c r="D125" s="949">
        <v>4144</v>
      </c>
      <c r="E125" s="949">
        <v>4156</v>
      </c>
      <c r="F125" s="2830"/>
      <c r="G125" s="2831"/>
      <c r="H125" s="2831"/>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31"/>
      <c r="AD125" s="2831"/>
      <c r="AE125" s="2831"/>
      <c r="AF125" s="2831"/>
      <c r="AG125" s="2831"/>
      <c r="AH125" s="2831"/>
      <c r="AI125" s="953"/>
      <c r="AJ125" s="953"/>
      <c r="AK125" s="953"/>
      <c r="AL125" s="953"/>
      <c r="AM125" s="953"/>
      <c r="AN125" s="953"/>
      <c r="AO125" s="953"/>
      <c r="AP125" s="953"/>
      <c r="AQ125" s="953"/>
      <c r="AR125" s="953"/>
      <c r="AS125" s="953"/>
      <c r="AT125" s="953"/>
      <c r="AU125" s="953"/>
      <c r="AV125" s="953"/>
      <c r="AW125" s="953"/>
      <c r="AX125" s="953"/>
      <c r="AY125" s="953"/>
      <c r="AZ125" s="953"/>
      <c r="BA125" s="953"/>
      <c r="BB125" s="953"/>
      <c r="BC125" s="953"/>
      <c r="BD125" s="953"/>
      <c r="BE125" s="953"/>
      <c r="BF125" s="953"/>
      <c r="BG125" s="953"/>
      <c r="BH125" s="953"/>
      <c r="BI125" s="953"/>
      <c r="BJ125" s="953"/>
      <c r="BK125" s="953"/>
      <c r="BL125" s="953"/>
      <c r="BM125" s="953"/>
      <c r="BN125" s="953"/>
      <c r="BO125" s="953"/>
      <c r="BP125" s="953"/>
      <c r="BQ125" s="953"/>
      <c r="BR125" s="953"/>
      <c r="BS125" s="953"/>
      <c r="BT125" s="953"/>
      <c r="BU125" s="953"/>
      <c r="BV125" s="953"/>
      <c r="BW125" s="953"/>
      <c r="BX125" s="953"/>
      <c r="BY125" s="953"/>
      <c r="BZ125" s="953"/>
      <c r="CA125" s="953"/>
      <c r="CB125" s="953"/>
      <c r="CC125" s="953"/>
      <c r="CD125" s="953"/>
      <c r="CE125" s="953"/>
      <c r="CF125" s="953"/>
      <c r="CG125" s="953"/>
      <c r="CH125" s="953"/>
      <c r="CI125" s="953"/>
      <c r="CJ125" s="953"/>
      <c r="CK125" s="953"/>
      <c r="CL125" s="953"/>
      <c r="CM125" s="953"/>
      <c r="CN125" s="953"/>
      <c r="CO125" s="953"/>
      <c r="CP125" s="953"/>
      <c r="CQ125" s="953"/>
      <c r="CR125" s="953"/>
      <c r="CS125" s="953"/>
      <c r="CT125" s="953"/>
      <c r="CU125" s="953"/>
      <c r="CV125" s="953"/>
      <c r="CW125" s="953"/>
      <c r="CX125" s="953"/>
      <c r="CY125" s="953"/>
      <c r="CZ125" s="953"/>
      <c r="DA125" s="953"/>
      <c r="DB125" s="953"/>
      <c r="DC125" s="953"/>
      <c r="DD125" s="953"/>
      <c r="DE125" s="953"/>
      <c r="DF125" s="953"/>
      <c r="DG125" s="953"/>
      <c r="DH125" s="953"/>
      <c r="DI125" s="953"/>
      <c r="DJ125" s="953"/>
      <c r="DK125" s="953"/>
      <c r="DL125" s="953"/>
      <c r="DM125" s="953"/>
      <c r="DN125" s="953"/>
      <c r="DO125" s="953"/>
      <c r="DP125" s="953"/>
      <c r="DQ125" s="953"/>
      <c r="DR125" s="953"/>
      <c r="DS125" s="953"/>
      <c r="DT125" s="953"/>
      <c r="DU125" s="953"/>
      <c r="DV125" s="953"/>
      <c r="DW125" s="953"/>
      <c r="DX125" s="953"/>
      <c r="DY125" s="953"/>
      <c r="DZ125" s="953"/>
      <c r="EA125" s="953"/>
      <c r="EB125" s="953"/>
      <c r="EC125" s="953"/>
      <c r="ED125" s="953"/>
      <c r="EE125" s="953"/>
      <c r="EF125" s="953"/>
      <c r="EG125" s="953"/>
      <c r="EH125" s="953"/>
      <c r="EI125" s="953"/>
      <c r="EJ125" s="953"/>
      <c r="EK125" s="953"/>
      <c r="EL125" s="953"/>
      <c r="EM125" s="953"/>
      <c r="EN125" s="953"/>
      <c r="EO125" s="953"/>
      <c r="EP125" s="953"/>
      <c r="EQ125" s="953"/>
      <c r="ER125" s="953"/>
      <c r="ES125" s="953"/>
      <c r="ET125" s="953"/>
      <c r="EU125" s="953"/>
      <c r="EV125" s="953"/>
      <c r="EW125" s="953"/>
      <c r="EX125" s="953"/>
      <c r="EY125" s="953"/>
      <c r="EZ125" s="953"/>
      <c r="FA125" s="953"/>
      <c r="FB125" s="953"/>
      <c r="FC125" s="953"/>
      <c r="FD125" s="953"/>
      <c r="FE125" s="953"/>
      <c r="FF125" s="953"/>
      <c r="FG125" s="953"/>
      <c r="FH125" s="953"/>
      <c r="FI125" s="953"/>
      <c r="FJ125" s="953"/>
      <c r="FK125" s="953"/>
      <c r="FL125" s="953"/>
      <c r="FM125" s="953"/>
      <c r="FN125" s="953"/>
      <c r="FO125" s="953"/>
      <c r="FP125" s="953"/>
      <c r="FQ125" s="953"/>
      <c r="FR125" s="953"/>
      <c r="FS125" s="953"/>
      <c r="FT125" s="953"/>
      <c r="FU125" s="953"/>
      <c r="FV125" s="953"/>
      <c r="FW125" s="953"/>
      <c r="FX125" s="953"/>
      <c r="FY125" s="953"/>
      <c r="FZ125" s="953"/>
      <c r="GA125" s="953"/>
      <c r="GB125" s="953"/>
      <c r="GC125" s="953"/>
      <c r="GD125" s="953"/>
      <c r="GE125" s="953"/>
      <c r="GF125" s="953"/>
      <c r="GG125" s="953"/>
      <c r="GH125" s="953"/>
      <c r="GI125" s="953"/>
      <c r="GJ125" s="953"/>
      <c r="GK125" s="953"/>
      <c r="GL125" s="953"/>
      <c r="GM125" s="953"/>
      <c r="GN125" s="953"/>
      <c r="GO125" s="953"/>
      <c r="GP125" s="953"/>
      <c r="GQ125" s="953"/>
      <c r="GR125" s="953"/>
      <c r="GS125" s="953"/>
      <c r="GT125" s="953"/>
      <c r="GU125" s="953"/>
      <c r="GV125" s="953"/>
      <c r="GW125" s="953"/>
      <c r="GX125" s="953"/>
      <c r="GY125" s="953"/>
      <c r="GZ125" s="953"/>
      <c r="HA125" s="953"/>
      <c r="HB125" s="953"/>
      <c r="HC125" s="953"/>
      <c r="HD125" s="953"/>
      <c r="HE125" s="953"/>
      <c r="HF125" s="953"/>
      <c r="HG125" s="953"/>
      <c r="HH125" s="953"/>
      <c r="HI125" s="953"/>
      <c r="HJ125" s="953"/>
      <c r="HK125" s="953"/>
      <c r="HL125" s="953"/>
      <c r="HM125" s="953"/>
      <c r="HN125" s="953"/>
      <c r="HO125" s="953"/>
      <c r="HP125" s="953"/>
      <c r="HQ125" s="953"/>
      <c r="HR125" s="953"/>
      <c r="HS125" s="953"/>
      <c r="HT125" s="953"/>
      <c r="HU125" s="953"/>
      <c r="HV125" s="953"/>
      <c r="HW125" s="953"/>
      <c r="HX125" s="953"/>
      <c r="HY125" s="953"/>
      <c r="HZ125" s="953"/>
      <c r="IA125" s="953"/>
      <c r="IB125" s="953"/>
      <c r="IC125" s="953"/>
      <c r="ID125" s="953"/>
      <c r="IE125" s="953"/>
      <c r="IF125" s="953"/>
      <c r="IG125" s="953"/>
      <c r="IH125" s="953"/>
      <c r="II125" s="953"/>
      <c r="IJ125" s="953"/>
      <c r="IK125" s="953"/>
      <c r="IL125" s="953"/>
      <c r="IM125" s="953"/>
      <c r="IN125" s="953"/>
      <c r="IO125" s="953"/>
      <c r="IP125" s="953"/>
      <c r="IQ125" s="953"/>
      <c r="IR125" s="953"/>
      <c r="IS125" s="953"/>
      <c r="IT125" s="953"/>
      <c r="IU125" s="953"/>
      <c r="IV125" s="953"/>
    </row>
    <row r="126" spans="1:256">
      <c r="A126" s="937" t="s">
        <v>1323</v>
      </c>
      <c r="B126" s="949">
        <v>81</v>
      </c>
      <c r="C126" s="949">
        <v>224</v>
      </c>
      <c r="D126" s="949">
        <v>1</v>
      </c>
      <c r="E126" s="949">
        <v>1</v>
      </c>
      <c r="F126" s="2818"/>
      <c r="G126" s="2817"/>
      <c r="H126" s="2817"/>
      <c r="I126" s="2817"/>
      <c r="J126" s="2817"/>
      <c r="K126" s="2817"/>
      <c r="L126" s="2817"/>
      <c r="M126" s="2817"/>
      <c r="N126" s="2817"/>
      <c r="O126" s="2817"/>
      <c r="P126" s="2817"/>
      <c r="Q126" s="2817"/>
      <c r="R126" s="2817"/>
      <c r="S126" s="2817"/>
      <c r="T126" s="2817"/>
      <c r="U126" s="2817"/>
      <c r="V126" s="2817"/>
      <c r="W126" s="2817"/>
      <c r="X126" s="2817"/>
      <c r="Y126" s="2817"/>
      <c r="Z126" s="2817"/>
      <c r="AA126" s="2817"/>
      <c r="AB126" s="2817"/>
      <c r="AC126" s="2817"/>
      <c r="AD126" s="2817"/>
      <c r="AE126" s="2817"/>
      <c r="AF126" s="2817"/>
      <c r="AG126" s="2817"/>
      <c r="AH126" s="2817"/>
      <c r="AI126" s="923"/>
      <c r="AJ126" s="923"/>
      <c r="AK126" s="923"/>
      <c r="AL126" s="923"/>
      <c r="AM126" s="923"/>
      <c r="AN126" s="923"/>
      <c r="AO126" s="923"/>
      <c r="AP126" s="923"/>
      <c r="AQ126" s="923"/>
      <c r="AR126" s="923"/>
      <c r="AS126" s="923"/>
      <c r="AT126" s="923"/>
      <c r="AU126" s="923"/>
      <c r="AV126" s="923"/>
      <c r="AW126" s="923"/>
      <c r="AX126" s="923"/>
      <c r="AY126" s="923"/>
      <c r="AZ126" s="923"/>
      <c r="BA126" s="923"/>
      <c r="BB126" s="923"/>
      <c r="BC126" s="923"/>
      <c r="BD126" s="923"/>
      <c r="BE126" s="923"/>
      <c r="BF126" s="923"/>
      <c r="BG126" s="923"/>
      <c r="BH126" s="923"/>
      <c r="BI126" s="923"/>
      <c r="BJ126" s="923"/>
      <c r="BK126" s="923"/>
      <c r="BL126" s="923"/>
      <c r="BM126" s="923"/>
      <c r="BN126" s="923"/>
      <c r="BO126" s="923"/>
      <c r="BP126" s="923"/>
      <c r="BQ126" s="923"/>
      <c r="BR126" s="923"/>
      <c r="BS126" s="923"/>
      <c r="BT126" s="923"/>
      <c r="BU126" s="923"/>
      <c r="BV126" s="923"/>
      <c r="BW126" s="923"/>
      <c r="BX126" s="923"/>
      <c r="BY126" s="923"/>
      <c r="BZ126" s="923"/>
      <c r="CA126" s="923"/>
      <c r="CB126" s="923"/>
      <c r="CC126" s="923"/>
      <c r="CD126" s="923"/>
      <c r="CE126" s="923"/>
      <c r="CF126" s="923"/>
      <c r="CG126" s="923"/>
      <c r="CH126" s="923"/>
      <c r="CI126" s="923"/>
      <c r="CJ126" s="923"/>
      <c r="CK126" s="923"/>
      <c r="CL126" s="923"/>
      <c r="CM126" s="923"/>
      <c r="CN126" s="923"/>
      <c r="CO126" s="923"/>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c r="DM126" s="923"/>
      <c r="DN126" s="923"/>
      <c r="DO126" s="923"/>
      <c r="DP126" s="923"/>
      <c r="DQ126" s="923"/>
      <c r="DR126" s="923"/>
      <c r="DS126" s="923"/>
      <c r="DT126" s="923"/>
      <c r="DU126" s="923"/>
      <c r="DV126" s="923"/>
      <c r="DW126" s="923"/>
      <c r="DX126" s="923"/>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c r="EV126" s="923"/>
      <c r="EW126" s="923"/>
      <c r="EX126" s="923"/>
      <c r="EY126" s="923"/>
      <c r="EZ126" s="923"/>
      <c r="FA126" s="923"/>
      <c r="FB126" s="923"/>
      <c r="FC126" s="923"/>
      <c r="FD126" s="923"/>
      <c r="FE126" s="923"/>
      <c r="FF126" s="923"/>
      <c r="FG126" s="923"/>
      <c r="FH126" s="923"/>
      <c r="FI126" s="923"/>
      <c r="FJ126" s="923"/>
      <c r="FK126" s="923"/>
      <c r="FL126" s="923"/>
      <c r="FM126" s="923"/>
      <c r="FN126" s="923"/>
      <c r="FO126" s="923"/>
      <c r="FP126" s="923"/>
      <c r="FQ126" s="923"/>
      <c r="FR126" s="923"/>
      <c r="FS126" s="923"/>
      <c r="FT126" s="923"/>
      <c r="FU126" s="923"/>
      <c r="FV126" s="923"/>
      <c r="FW126" s="923"/>
      <c r="FX126" s="923"/>
      <c r="FY126" s="923"/>
      <c r="FZ126" s="923"/>
      <c r="GA126" s="923"/>
      <c r="GB126" s="923"/>
      <c r="GC126" s="923"/>
      <c r="GD126" s="923"/>
      <c r="GE126" s="923"/>
      <c r="GF126" s="923"/>
      <c r="GG126" s="923"/>
      <c r="GH126" s="923"/>
      <c r="GI126" s="923"/>
      <c r="GJ126" s="923"/>
      <c r="GK126" s="923"/>
      <c r="GL126" s="923"/>
      <c r="GM126" s="923"/>
      <c r="GN126" s="923"/>
      <c r="GO126" s="923"/>
      <c r="GP126" s="923"/>
      <c r="GQ126" s="923"/>
      <c r="GR126" s="923"/>
      <c r="GS126" s="923"/>
      <c r="GT126" s="923"/>
      <c r="GU126" s="923"/>
      <c r="GV126" s="923"/>
      <c r="GW126" s="923"/>
      <c r="GX126" s="923"/>
      <c r="GY126" s="923"/>
      <c r="GZ126" s="923"/>
      <c r="HA126" s="923"/>
      <c r="HB126" s="923"/>
      <c r="HC126" s="923"/>
      <c r="HD126" s="923"/>
      <c r="HE126" s="923"/>
      <c r="HF126" s="923"/>
      <c r="HG126" s="923"/>
      <c r="HH126" s="923"/>
      <c r="HI126" s="923"/>
      <c r="HJ126" s="923"/>
      <c r="HK126" s="923"/>
      <c r="HL126" s="923"/>
      <c r="HM126" s="923"/>
      <c r="HN126" s="923"/>
      <c r="HO126" s="923"/>
      <c r="HP126" s="923"/>
      <c r="HQ126" s="923"/>
      <c r="HR126" s="923"/>
      <c r="HS126" s="923"/>
      <c r="HT126" s="923"/>
      <c r="HU126" s="923"/>
      <c r="HV126" s="923"/>
      <c r="HW126" s="923"/>
      <c r="HX126" s="923"/>
      <c r="HY126" s="923"/>
      <c r="HZ126" s="923"/>
      <c r="IA126" s="923"/>
      <c r="IB126" s="923"/>
      <c r="IC126" s="923"/>
      <c r="ID126" s="923"/>
      <c r="IE126" s="923"/>
      <c r="IF126" s="923"/>
      <c r="IG126" s="923"/>
      <c r="IH126" s="923"/>
      <c r="II126" s="923"/>
      <c r="IJ126" s="923"/>
      <c r="IK126" s="923"/>
      <c r="IL126" s="923"/>
      <c r="IM126" s="923"/>
      <c r="IN126" s="923"/>
      <c r="IO126" s="923"/>
      <c r="IP126" s="923"/>
      <c r="IQ126" s="923"/>
      <c r="IR126" s="923"/>
      <c r="IS126" s="923"/>
      <c r="IT126" s="923"/>
      <c r="IU126" s="923"/>
      <c r="IV126" s="923"/>
    </row>
    <row r="127" spans="1:256">
      <c r="A127" s="937" t="s">
        <v>1324</v>
      </c>
      <c r="B127" s="949">
        <v>9459</v>
      </c>
      <c r="C127" s="949">
        <v>9877</v>
      </c>
      <c r="D127" s="949">
        <v>13030</v>
      </c>
      <c r="E127" s="949">
        <v>13664</v>
      </c>
      <c r="G127" s="2814"/>
      <c r="H127" s="2814"/>
      <c r="I127" s="2814"/>
      <c r="J127" s="2814"/>
      <c r="K127" s="2814"/>
      <c r="L127" s="2814"/>
      <c r="M127" s="2814"/>
    </row>
    <row r="128" spans="1:256">
      <c r="A128" s="937" t="s">
        <v>1325</v>
      </c>
      <c r="B128" s="949">
        <v>1517</v>
      </c>
      <c r="C128" s="949">
        <v>2059</v>
      </c>
      <c r="D128" s="949">
        <v>1128</v>
      </c>
      <c r="E128" s="949">
        <v>1251</v>
      </c>
      <c r="G128" s="2832">
        <v>2009</v>
      </c>
      <c r="H128" s="2832"/>
      <c r="I128" s="2832">
        <v>2008</v>
      </c>
      <c r="J128" s="2832"/>
      <c r="K128" s="2832"/>
      <c r="L128" s="2814"/>
      <c r="M128" s="2814"/>
    </row>
    <row r="129" spans="1:13">
      <c r="A129" s="937" t="s">
        <v>1326</v>
      </c>
      <c r="B129" s="949">
        <v>227</v>
      </c>
      <c r="C129" s="949">
        <v>226</v>
      </c>
      <c r="D129" s="949">
        <v>14</v>
      </c>
      <c r="E129" s="949">
        <v>422</v>
      </c>
      <c r="G129" s="2832"/>
      <c r="H129" s="2832"/>
      <c r="I129" s="2832"/>
      <c r="J129" s="2832"/>
      <c r="K129" s="2832"/>
      <c r="L129" s="2814"/>
      <c r="M129" s="2814"/>
    </row>
    <row r="130" spans="1:13">
      <c r="A130" s="939" t="s">
        <v>1342</v>
      </c>
      <c r="B130" s="950">
        <v>18158</v>
      </c>
      <c r="C130" s="950">
        <v>17859</v>
      </c>
      <c r="D130" s="950">
        <v>21746</v>
      </c>
      <c r="E130" s="950">
        <v>25675</v>
      </c>
      <c r="G130" s="2832"/>
      <c r="H130" s="2832"/>
      <c r="I130" s="2832"/>
      <c r="J130" s="2832"/>
      <c r="K130" s="2832"/>
      <c r="L130" s="2814"/>
      <c r="M130" s="2814"/>
    </row>
    <row r="131" spans="1:13">
      <c r="A131" s="735" t="s">
        <v>929</v>
      </c>
      <c r="B131" s="735"/>
      <c r="C131" s="735"/>
      <c r="D131" s="735"/>
      <c r="E131" s="735"/>
      <c r="G131" s="2832"/>
      <c r="H131" s="2832"/>
      <c r="I131" s="2832"/>
      <c r="J131" s="2832"/>
      <c r="K131" s="2832"/>
      <c r="L131" s="2814"/>
      <c r="M131" s="2814"/>
    </row>
    <row r="132" spans="1:13">
      <c r="A132" s="941" t="s">
        <v>1315</v>
      </c>
      <c r="B132" s="942"/>
      <c r="C132" s="942"/>
      <c r="D132" s="942"/>
      <c r="E132" s="942"/>
      <c r="G132" s="2832"/>
      <c r="H132" s="2832"/>
      <c r="I132" s="2832"/>
      <c r="J132" s="2832"/>
      <c r="K132" s="2832"/>
      <c r="L132" s="2814"/>
      <c r="M132" s="2814"/>
    </row>
    <row r="133" spans="1:13">
      <c r="A133" s="941" t="s">
        <v>1316</v>
      </c>
      <c r="B133" s="942"/>
      <c r="C133" s="942"/>
      <c r="D133" s="942"/>
      <c r="E133" s="942"/>
      <c r="F133" s="2814">
        <v>2008</v>
      </c>
      <c r="G133" s="2814">
        <v>2009</v>
      </c>
      <c r="H133" s="2814">
        <v>2010</v>
      </c>
      <c r="I133" s="2814">
        <v>2011</v>
      </c>
      <c r="J133" s="2814"/>
      <c r="K133" s="2814"/>
      <c r="L133" s="2814"/>
      <c r="M133" s="2814"/>
    </row>
    <row r="134" spans="1:13">
      <c r="A134" s="962"/>
      <c r="B134" s="962"/>
      <c r="C134" s="962"/>
      <c r="D134" s="962"/>
      <c r="E134" s="962"/>
      <c r="F134" s="2814">
        <v>156</v>
      </c>
      <c r="G134" s="2814">
        <v>440</v>
      </c>
      <c r="H134" s="2814">
        <v>76</v>
      </c>
      <c r="I134" s="2814">
        <v>238</v>
      </c>
      <c r="J134" s="2814" t="s">
        <v>790</v>
      </c>
      <c r="K134" s="2814"/>
      <c r="L134" s="2814"/>
      <c r="M134" s="2814"/>
    </row>
    <row r="135" spans="1:13">
      <c r="A135" s="2057" t="s">
        <v>1343</v>
      </c>
      <c r="B135" s="2057"/>
      <c r="C135" s="2057"/>
      <c r="D135" s="2057"/>
      <c r="E135" s="2057"/>
      <c r="F135" s="2832">
        <v>1720</v>
      </c>
      <c r="G135" s="2832">
        <v>1641</v>
      </c>
      <c r="H135" s="2832">
        <v>1901</v>
      </c>
      <c r="I135" s="2832">
        <v>2122</v>
      </c>
      <c r="J135" s="2832" t="s">
        <v>1310</v>
      </c>
      <c r="K135" s="2832"/>
      <c r="L135" s="2814"/>
      <c r="M135" s="2814"/>
    </row>
    <row r="136" spans="1:13">
      <c r="A136" s="929" t="s">
        <v>23</v>
      </c>
      <c r="B136" s="930"/>
      <c r="C136" s="930"/>
      <c r="D136" s="930"/>
      <c r="E136" s="930"/>
      <c r="F136" s="2814">
        <v>4136</v>
      </c>
      <c r="G136" s="2814">
        <v>5529</v>
      </c>
      <c r="H136" s="2814">
        <v>1146</v>
      </c>
      <c r="I136" s="2814">
        <v>1514</v>
      </c>
      <c r="J136" s="2814" t="s">
        <v>1341</v>
      </c>
      <c r="K136" s="2814"/>
      <c r="L136" s="2814"/>
      <c r="M136" s="2814"/>
    </row>
    <row r="137" spans="1:13">
      <c r="A137" s="932" t="s">
        <v>2</v>
      </c>
      <c r="B137" s="951">
        <v>2008</v>
      </c>
      <c r="C137" s="951">
        <v>2009</v>
      </c>
      <c r="D137" s="951">
        <v>2010</v>
      </c>
      <c r="E137" s="951">
        <v>2011</v>
      </c>
      <c r="G137" s="2814"/>
      <c r="H137" s="2814"/>
      <c r="I137" s="2814"/>
      <c r="J137" s="2814"/>
      <c r="K137" s="2814"/>
      <c r="L137" s="2814"/>
      <c r="M137" s="2814"/>
    </row>
    <row r="138" spans="1:13">
      <c r="A138" s="935" t="s">
        <v>0</v>
      </c>
      <c r="B138" s="948">
        <v>99.997426328657838</v>
      </c>
      <c r="C138" s="626">
        <v>100.00161456367758</v>
      </c>
      <c r="D138" s="948">
        <v>99.997935846096681</v>
      </c>
      <c r="E138" s="626">
        <v>99.99808546484914</v>
      </c>
      <c r="F138" s="2833"/>
      <c r="G138" s="2834" t="s">
        <v>1320</v>
      </c>
      <c r="H138" s="2835">
        <v>4.2885587379384287</v>
      </c>
      <c r="I138" s="2833"/>
      <c r="J138" s="2833"/>
      <c r="K138" s="2833"/>
      <c r="L138" s="2833"/>
      <c r="M138" s="2814"/>
    </row>
    <row r="139" spans="1:13">
      <c r="A139" s="937" t="s">
        <v>1320</v>
      </c>
      <c r="B139" s="944">
        <v>14.762578818684855</v>
      </c>
      <c r="C139" s="944">
        <v>8.7697144616437335</v>
      </c>
      <c r="D139" s="944">
        <v>3.6494241010609754</v>
      </c>
      <c r="E139" s="944">
        <v>4.2885587379384287</v>
      </c>
      <c r="F139" s="2833"/>
      <c r="G139" s="2834" t="s">
        <v>1321</v>
      </c>
      <c r="H139" s="2835">
        <v>9.2318884974728128</v>
      </c>
      <c r="I139" s="2833"/>
      <c r="J139" s="2833"/>
      <c r="K139" s="2833"/>
      <c r="L139" s="2833"/>
    </row>
    <row r="140" spans="1:13">
      <c r="A140" s="937" t="s">
        <v>1321</v>
      </c>
      <c r="B140" s="944">
        <v>6.9231759104362371</v>
      </c>
      <c r="C140" s="944">
        <v>6.7174252347508787</v>
      </c>
      <c r="D140" s="944">
        <v>13.652313916525616</v>
      </c>
      <c r="E140" s="944">
        <v>9.2318884974728128</v>
      </c>
      <c r="F140" s="2833"/>
      <c r="G140" s="2834" t="s">
        <v>1322</v>
      </c>
      <c r="H140" s="2835">
        <v>7.9568080869964763</v>
      </c>
      <c r="I140" s="2833"/>
      <c r="J140" s="2833"/>
      <c r="K140" s="2833"/>
      <c r="L140" s="2833"/>
    </row>
    <row r="141" spans="1:13">
      <c r="A141" s="937" t="s">
        <v>1322</v>
      </c>
      <c r="B141" s="944">
        <v>2.5376399433792307</v>
      </c>
      <c r="C141" s="944">
        <v>14.456362375889736</v>
      </c>
      <c r="D141" s="944">
        <v>8.5538537753374886</v>
      </c>
      <c r="E141" s="944">
        <v>7.9568080869964763</v>
      </c>
      <c r="G141" s="2834" t="s">
        <v>1324</v>
      </c>
      <c r="H141" s="2835">
        <v>26.160208301424415</v>
      </c>
    </row>
    <row r="142" spans="1:13">
      <c r="A142" s="937" t="s">
        <v>1323</v>
      </c>
      <c r="B142" s="944">
        <v>0.20846737871573801</v>
      </c>
      <c r="C142" s="944">
        <v>0.51886319054627483</v>
      </c>
      <c r="D142" s="944">
        <v>2.0641539033150308E-3</v>
      </c>
      <c r="E142" s="944">
        <v>1.9145351508653697E-3</v>
      </c>
      <c r="G142" s="2834" t="s">
        <v>1325</v>
      </c>
      <c r="H142" s="2835">
        <v>2.3950834737325777</v>
      </c>
    </row>
    <row r="143" spans="1:13">
      <c r="A143" s="937" t="s">
        <v>1324</v>
      </c>
      <c r="B143" s="944">
        <v>24.344357225582293</v>
      </c>
      <c r="C143" s="944">
        <v>22.878623808149804</v>
      </c>
      <c r="D143" s="944">
        <v>26.895925360194855</v>
      </c>
      <c r="E143" s="944">
        <v>26.160208301424415</v>
      </c>
      <c r="G143" s="2834" t="s">
        <v>1326</v>
      </c>
      <c r="H143" s="2835">
        <v>0.80793383366518612</v>
      </c>
    </row>
    <row r="144" spans="1:13">
      <c r="A144" s="937" t="s">
        <v>1325</v>
      </c>
      <c r="B144" s="944">
        <v>3.9042594260712908</v>
      </c>
      <c r="C144" s="944">
        <v>4.7693719166731245</v>
      </c>
      <c r="D144" s="944">
        <v>2.3283656029393551</v>
      </c>
      <c r="E144" s="944">
        <v>2.3950834737325777</v>
      </c>
      <c r="G144" s="2834" t="s">
        <v>1327</v>
      </c>
      <c r="H144" s="2835">
        <v>49.155689998468368</v>
      </c>
      <c r="I144" s="2836"/>
    </row>
    <row r="145" spans="1:256">
      <c r="A145" s="937" t="s">
        <v>1326</v>
      </c>
      <c r="B145" s="944">
        <v>0.5842233946725004</v>
      </c>
      <c r="C145" s="944">
        <v>0.5234958976047237</v>
      </c>
      <c r="D145" s="944">
        <v>2.8898154646410438E-2</v>
      </c>
      <c r="E145" s="944">
        <v>0.80793383366518612</v>
      </c>
    </row>
    <row r="146" spans="1:256">
      <c r="A146" s="939" t="s">
        <v>1342</v>
      </c>
      <c r="B146" s="649">
        <v>46.732724231115682</v>
      </c>
      <c r="C146" s="649">
        <v>41.367757678419295</v>
      </c>
      <c r="D146" s="649">
        <v>44.887090781488666</v>
      </c>
      <c r="E146" s="649">
        <v>49.155689998468368</v>
      </c>
    </row>
    <row r="147" spans="1:256">
      <c r="A147" s="735" t="s">
        <v>929</v>
      </c>
      <c r="B147" s="735"/>
      <c r="C147" s="735"/>
      <c r="D147" s="735"/>
      <c r="E147" s="735"/>
    </row>
    <row r="148" spans="1:256">
      <c r="A148" s="941" t="s">
        <v>1315</v>
      </c>
      <c r="B148" s="942"/>
      <c r="C148" s="942"/>
      <c r="D148" s="942"/>
      <c r="E148" s="942"/>
    </row>
    <row r="149" spans="1:256">
      <c r="A149" s="941" t="s">
        <v>1316</v>
      </c>
      <c r="B149" s="942"/>
      <c r="C149" s="942"/>
      <c r="D149" s="942"/>
      <c r="E149" s="942"/>
    </row>
    <row r="150" spans="1:256">
      <c r="A150" s="955"/>
      <c r="B150" s="942"/>
      <c r="C150" s="942"/>
      <c r="D150" s="942"/>
      <c r="E150" s="942"/>
    </row>
    <row r="151" spans="1:256">
      <c r="A151" s="860" t="s">
        <v>1344</v>
      </c>
      <c r="B151" s="928"/>
      <c r="C151" s="928"/>
      <c r="D151" s="928"/>
      <c r="E151" s="928"/>
    </row>
    <row r="152" spans="1:256">
      <c r="A152" s="860"/>
      <c r="B152" s="928"/>
      <c r="C152" s="928"/>
      <c r="D152" s="928"/>
      <c r="E152" s="928"/>
    </row>
    <row r="153" spans="1:256">
      <c r="A153" s="928"/>
      <c r="B153" s="928"/>
      <c r="C153" s="928"/>
      <c r="D153" s="928"/>
      <c r="E153" s="928"/>
      <c r="G153" s="2837"/>
      <c r="H153" s="2837"/>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37"/>
      <c r="AD153" s="2837"/>
      <c r="AE153" s="2837"/>
      <c r="AF153" s="2837"/>
      <c r="AG153" s="2837"/>
      <c r="AH153" s="2837"/>
      <c r="AI153" s="921"/>
      <c r="AJ153" s="921"/>
      <c r="AK153" s="921"/>
      <c r="AL153" s="921"/>
      <c r="AM153" s="921"/>
      <c r="AN153" s="921"/>
      <c r="AO153" s="921"/>
      <c r="AP153" s="921"/>
      <c r="AQ153" s="921"/>
      <c r="AR153" s="921"/>
      <c r="AS153" s="921"/>
      <c r="AT153" s="921"/>
      <c r="AU153" s="921"/>
      <c r="AV153" s="921"/>
      <c r="AW153" s="921"/>
      <c r="AX153" s="921"/>
      <c r="AY153" s="921"/>
      <c r="AZ153" s="921"/>
      <c r="BA153" s="921"/>
      <c r="BB153" s="921"/>
      <c r="BC153" s="921"/>
      <c r="BD153" s="921"/>
      <c r="BE153" s="921"/>
      <c r="BF153" s="921"/>
      <c r="BG153" s="921"/>
      <c r="BH153" s="921"/>
      <c r="BI153" s="921"/>
      <c r="BJ153" s="921"/>
      <c r="BK153" s="921"/>
      <c r="BL153" s="921"/>
      <c r="BM153" s="921"/>
      <c r="BN153" s="921"/>
      <c r="BO153" s="921"/>
      <c r="BP153" s="921"/>
      <c r="BQ153" s="921"/>
      <c r="BR153" s="921"/>
      <c r="BS153" s="921"/>
      <c r="BT153" s="921"/>
      <c r="BU153" s="921"/>
      <c r="BV153" s="921"/>
      <c r="BW153" s="921"/>
      <c r="BX153" s="921"/>
      <c r="BY153" s="921"/>
      <c r="BZ153" s="921"/>
      <c r="CA153" s="921"/>
      <c r="CB153" s="921"/>
      <c r="CC153" s="921"/>
      <c r="CD153" s="921"/>
      <c r="CE153" s="921"/>
      <c r="CF153" s="921"/>
      <c r="CG153" s="921"/>
      <c r="CH153" s="921"/>
      <c r="CI153" s="921"/>
      <c r="CJ153" s="921"/>
      <c r="CK153" s="921"/>
      <c r="CL153" s="921"/>
      <c r="CM153" s="921"/>
      <c r="CN153" s="921"/>
      <c r="CO153" s="921"/>
      <c r="CP153" s="921"/>
      <c r="CQ153" s="921"/>
      <c r="CR153" s="921"/>
      <c r="CS153" s="921"/>
      <c r="CT153" s="921"/>
      <c r="CU153" s="921"/>
      <c r="CV153" s="921"/>
      <c r="CW153" s="921"/>
      <c r="CX153" s="921"/>
      <c r="CY153" s="921"/>
      <c r="CZ153" s="921"/>
      <c r="DA153" s="921"/>
      <c r="DB153" s="921"/>
      <c r="DC153" s="921"/>
      <c r="DD153" s="921"/>
      <c r="DE153" s="921"/>
      <c r="DF153" s="921"/>
      <c r="DG153" s="921"/>
      <c r="DH153" s="921"/>
      <c r="DI153" s="921"/>
      <c r="DJ153" s="921"/>
      <c r="DK153" s="921"/>
      <c r="DL153" s="921"/>
      <c r="DM153" s="921"/>
      <c r="DN153" s="921"/>
      <c r="DO153" s="921"/>
      <c r="DP153" s="921"/>
      <c r="DQ153" s="921"/>
      <c r="DR153" s="921"/>
      <c r="DS153" s="921"/>
      <c r="DT153" s="921"/>
      <c r="DU153" s="921"/>
      <c r="DV153" s="921"/>
      <c r="DW153" s="921"/>
      <c r="DX153" s="921"/>
      <c r="DY153" s="921"/>
      <c r="DZ153" s="921"/>
      <c r="EA153" s="921"/>
      <c r="EB153" s="921"/>
      <c r="EC153" s="921"/>
      <c r="ED153" s="921"/>
      <c r="EE153" s="921"/>
      <c r="EF153" s="921"/>
      <c r="EG153" s="921"/>
      <c r="EH153" s="921"/>
      <c r="EI153" s="921"/>
      <c r="EJ153" s="921"/>
      <c r="EK153" s="921"/>
      <c r="EL153" s="921"/>
      <c r="EM153" s="921"/>
      <c r="EN153" s="921"/>
      <c r="EO153" s="921"/>
      <c r="EP153" s="921"/>
      <c r="EQ153" s="921"/>
      <c r="ER153" s="921"/>
      <c r="ES153" s="921"/>
      <c r="ET153" s="921"/>
      <c r="EU153" s="921"/>
      <c r="EV153" s="921"/>
      <c r="EW153" s="921"/>
      <c r="EX153" s="921"/>
      <c r="EY153" s="921"/>
      <c r="EZ153" s="921"/>
      <c r="FA153" s="921"/>
      <c r="FB153" s="921"/>
      <c r="FC153" s="921"/>
      <c r="FD153" s="921"/>
      <c r="FE153" s="921"/>
      <c r="FF153" s="921"/>
      <c r="FG153" s="921"/>
      <c r="FH153" s="921"/>
      <c r="FI153" s="921"/>
      <c r="FJ153" s="921"/>
      <c r="FK153" s="921"/>
      <c r="FL153" s="921"/>
      <c r="FM153" s="921"/>
      <c r="FN153" s="921"/>
      <c r="FO153" s="921"/>
      <c r="FP153" s="921"/>
      <c r="FQ153" s="921"/>
      <c r="FR153" s="921"/>
      <c r="FS153" s="921"/>
      <c r="FT153" s="921"/>
      <c r="FU153" s="921"/>
      <c r="FV153" s="921"/>
      <c r="FW153" s="921"/>
      <c r="FX153" s="921"/>
      <c r="FY153" s="921"/>
      <c r="FZ153" s="921"/>
      <c r="GA153" s="921"/>
      <c r="GB153" s="921"/>
      <c r="GC153" s="921"/>
      <c r="GD153" s="921"/>
      <c r="GE153" s="921"/>
      <c r="GF153" s="921"/>
      <c r="GG153" s="921"/>
      <c r="GH153" s="921"/>
      <c r="GI153" s="921"/>
      <c r="GJ153" s="921"/>
      <c r="GK153" s="921"/>
      <c r="GL153" s="921"/>
      <c r="GM153" s="921"/>
      <c r="GN153" s="921"/>
      <c r="GO153" s="921"/>
      <c r="GP153" s="921"/>
      <c r="GQ153" s="921"/>
      <c r="GR153" s="921"/>
      <c r="GS153" s="921"/>
      <c r="GT153" s="921"/>
      <c r="GU153" s="921"/>
      <c r="GV153" s="921"/>
      <c r="GW153" s="921"/>
      <c r="GX153" s="921"/>
      <c r="GY153" s="921"/>
      <c r="GZ153" s="921"/>
      <c r="HA153" s="921"/>
      <c r="HB153" s="921"/>
      <c r="HC153" s="921"/>
      <c r="HD153" s="921"/>
      <c r="HE153" s="921"/>
      <c r="HF153" s="921"/>
      <c r="HG153" s="921"/>
      <c r="HH153" s="921"/>
      <c r="HI153" s="921"/>
      <c r="HJ153" s="921"/>
      <c r="HK153" s="921"/>
      <c r="HL153" s="921"/>
      <c r="HM153" s="921"/>
      <c r="HN153" s="921"/>
      <c r="HO153" s="921"/>
      <c r="HP153" s="921"/>
      <c r="HQ153" s="921"/>
      <c r="HR153" s="921"/>
      <c r="HS153" s="921"/>
      <c r="HT153" s="921"/>
      <c r="HU153" s="921"/>
      <c r="HV153" s="921"/>
      <c r="HW153" s="921"/>
      <c r="HX153" s="921"/>
      <c r="HY153" s="921"/>
      <c r="HZ153" s="921"/>
      <c r="IA153" s="921"/>
      <c r="IB153" s="921"/>
      <c r="IC153" s="921"/>
      <c r="ID153" s="921"/>
      <c r="IE153" s="921"/>
      <c r="IF153" s="921"/>
      <c r="IG153" s="921"/>
      <c r="IH153" s="921"/>
      <c r="II153" s="921"/>
      <c r="IJ153" s="921"/>
      <c r="IK153" s="921"/>
      <c r="IL153" s="921"/>
      <c r="IM153" s="921"/>
      <c r="IN153" s="921"/>
      <c r="IO153" s="921"/>
      <c r="IP153" s="921"/>
      <c r="IQ153" s="921"/>
      <c r="IR153" s="921"/>
      <c r="IS153" s="921"/>
      <c r="IT153" s="921"/>
      <c r="IU153" s="921"/>
      <c r="IV153" s="921"/>
    </row>
    <row r="154" spans="1:256">
      <c r="A154" s="928"/>
      <c r="B154" s="928"/>
      <c r="C154" s="928"/>
      <c r="D154" s="928"/>
      <c r="E154" s="928"/>
    </row>
    <row r="155" spans="1:256">
      <c r="A155" s="928"/>
      <c r="B155" s="928"/>
      <c r="C155" s="928"/>
      <c r="D155" s="928"/>
      <c r="E155" s="928"/>
    </row>
    <row r="156" spans="1:256">
      <c r="A156" s="928"/>
      <c r="B156" s="928"/>
      <c r="C156" s="928"/>
      <c r="D156" s="928"/>
      <c r="E156" s="928"/>
    </row>
    <row r="157" spans="1:256">
      <c r="A157" s="928"/>
      <c r="B157" s="928"/>
      <c r="C157" s="928"/>
      <c r="D157" s="928"/>
      <c r="E157" s="928"/>
    </row>
    <row r="158" spans="1:256">
      <c r="A158" s="928"/>
      <c r="B158" s="928"/>
      <c r="C158" s="928"/>
      <c r="D158" s="928"/>
      <c r="E158" s="928"/>
    </row>
    <row r="159" spans="1:256">
      <c r="A159" s="928"/>
      <c r="B159" s="928"/>
      <c r="C159" s="928"/>
      <c r="D159" s="928"/>
      <c r="E159" s="928"/>
    </row>
    <row r="160" spans="1:256">
      <c r="A160" s="928"/>
      <c r="B160" s="928"/>
      <c r="C160" s="928"/>
      <c r="D160" s="928"/>
      <c r="E160" s="928"/>
    </row>
    <row r="161" spans="1:5">
      <c r="A161" s="928"/>
      <c r="B161" s="928"/>
      <c r="C161" s="928"/>
      <c r="D161" s="928"/>
      <c r="E161" s="928"/>
    </row>
    <row r="162" spans="1:5">
      <c r="A162" s="928"/>
      <c r="B162" s="928"/>
      <c r="C162" s="928"/>
      <c r="D162" s="928"/>
      <c r="E162" s="928"/>
    </row>
    <row r="163" spans="1:5">
      <c r="A163" s="928"/>
      <c r="B163" s="928"/>
      <c r="C163" s="928"/>
      <c r="D163" s="928"/>
      <c r="E163" s="928"/>
    </row>
    <row r="164" spans="1:5">
      <c r="A164" s="928"/>
      <c r="B164" s="928"/>
      <c r="C164" s="928"/>
      <c r="D164" s="928"/>
      <c r="E164" s="928"/>
    </row>
    <row r="165" spans="1:5">
      <c r="A165" s="928"/>
      <c r="B165" s="928"/>
      <c r="C165" s="928"/>
      <c r="D165" s="928"/>
      <c r="E165" s="928"/>
    </row>
    <row r="166" spans="1:5">
      <c r="A166" s="2058" t="s">
        <v>1345</v>
      </c>
      <c r="B166" s="2058"/>
      <c r="C166" s="2058"/>
      <c r="D166" s="2058"/>
      <c r="E166" s="2058"/>
    </row>
    <row r="167" spans="1:5">
      <c r="A167" s="929" t="s">
        <v>911</v>
      </c>
      <c r="B167" s="930"/>
      <c r="C167" s="930"/>
      <c r="D167" s="930"/>
      <c r="E167" s="930"/>
    </row>
    <row r="168" spans="1:5">
      <c r="A168" s="932" t="s">
        <v>783</v>
      </c>
      <c r="B168" s="951">
        <v>2008</v>
      </c>
      <c r="C168" s="951">
        <v>2009</v>
      </c>
      <c r="D168" s="951">
        <v>2010</v>
      </c>
      <c r="E168" s="951">
        <v>2011</v>
      </c>
    </row>
    <row r="169" spans="1:5">
      <c r="A169" s="935" t="s">
        <v>0</v>
      </c>
      <c r="B169" s="948">
        <v>194275</v>
      </c>
      <c r="C169" s="948">
        <v>186739</v>
      </c>
      <c r="D169" s="948">
        <v>160943</v>
      </c>
      <c r="E169" s="948">
        <v>179662</v>
      </c>
    </row>
    <row r="170" spans="1:5">
      <c r="A170" s="937" t="s">
        <v>1304</v>
      </c>
      <c r="B170" s="949">
        <v>2357</v>
      </c>
      <c r="C170" s="949">
        <v>161</v>
      </c>
      <c r="D170" s="949">
        <v>83</v>
      </c>
      <c r="E170" s="949">
        <v>106</v>
      </c>
    </row>
    <row r="171" spans="1:5">
      <c r="A171" s="937" t="s">
        <v>1305</v>
      </c>
      <c r="B171" s="949">
        <v>4194</v>
      </c>
      <c r="C171" s="949">
        <v>1880</v>
      </c>
      <c r="D171" s="949">
        <v>1704</v>
      </c>
      <c r="E171" s="949">
        <v>1746</v>
      </c>
    </row>
    <row r="172" spans="1:5">
      <c r="A172" s="937" t="s">
        <v>1306</v>
      </c>
      <c r="B172" s="949">
        <v>18099</v>
      </c>
      <c r="C172" s="949">
        <v>19863</v>
      </c>
      <c r="D172" s="949">
        <v>12369</v>
      </c>
      <c r="E172" s="949">
        <v>12639</v>
      </c>
    </row>
    <row r="173" spans="1:5">
      <c r="A173" s="937" t="s">
        <v>790</v>
      </c>
      <c r="B173" s="949">
        <v>1184</v>
      </c>
      <c r="C173" s="949">
        <v>2699</v>
      </c>
      <c r="D173" s="949">
        <v>1118</v>
      </c>
      <c r="E173" s="949">
        <v>966</v>
      </c>
    </row>
    <row r="174" spans="1:5">
      <c r="A174" s="937" t="s">
        <v>1307</v>
      </c>
      <c r="B174" s="944">
        <v>0.4</v>
      </c>
      <c r="C174" s="949">
        <v>33</v>
      </c>
      <c r="D174" s="944">
        <v>37</v>
      </c>
      <c r="E174" s="949">
        <v>43</v>
      </c>
    </row>
    <row r="175" spans="1:5">
      <c r="A175" s="937" t="s">
        <v>1309</v>
      </c>
      <c r="B175" s="949">
        <v>6699</v>
      </c>
      <c r="C175" s="949">
        <v>6924</v>
      </c>
      <c r="D175" s="949">
        <v>14813</v>
      </c>
      <c r="E175" s="949">
        <v>13209</v>
      </c>
    </row>
    <row r="176" spans="1:5">
      <c r="A176" s="937" t="s">
        <v>1310</v>
      </c>
      <c r="B176" s="949">
        <v>147074</v>
      </c>
      <c r="C176" s="949">
        <v>138620</v>
      </c>
      <c r="D176" s="949">
        <v>119878</v>
      </c>
      <c r="E176" s="949">
        <v>139397</v>
      </c>
    </row>
    <row r="177" spans="1:5">
      <c r="A177" s="937" t="s">
        <v>1341</v>
      </c>
      <c r="B177" s="949">
        <v>14669</v>
      </c>
      <c r="C177" s="949">
        <v>16549</v>
      </c>
      <c r="D177" s="949">
        <v>10932</v>
      </c>
      <c r="E177" s="949">
        <v>11547</v>
      </c>
    </row>
    <row r="178" spans="1:5">
      <c r="A178" s="963" t="s">
        <v>1312</v>
      </c>
      <c r="B178" s="950">
        <v>0</v>
      </c>
      <c r="C178" s="950">
        <v>9</v>
      </c>
      <c r="D178" s="950">
        <v>9</v>
      </c>
      <c r="E178" s="950">
        <v>10</v>
      </c>
    </row>
    <row r="179" spans="1:5">
      <c r="A179" s="735" t="s">
        <v>929</v>
      </c>
      <c r="B179" s="735"/>
      <c r="C179" s="735"/>
      <c r="D179" s="735"/>
      <c r="E179" s="735"/>
    </row>
    <row r="180" spans="1:5">
      <c r="A180" s="941" t="s">
        <v>1315</v>
      </c>
      <c r="B180" s="942"/>
      <c r="C180" s="942"/>
      <c r="D180" s="942"/>
      <c r="E180" s="942"/>
    </row>
    <row r="181" spans="1:5">
      <c r="A181" s="964"/>
      <c r="B181" s="964"/>
      <c r="C181" s="964"/>
      <c r="D181" s="964"/>
      <c r="E181" s="964"/>
    </row>
    <row r="182" spans="1:5">
      <c r="A182" s="2058" t="s">
        <v>1346</v>
      </c>
      <c r="B182" s="2058"/>
      <c r="C182" s="2058"/>
      <c r="D182" s="2058"/>
      <c r="E182" s="2058"/>
    </row>
    <row r="183" spans="1:5">
      <c r="A183" s="929" t="s">
        <v>23</v>
      </c>
      <c r="B183" s="930"/>
      <c r="C183" s="930"/>
      <c r="D183" s="930"/>
      <c r="E183" s="930"/>
    </row>
    <row r="184" spans="1:5">
      <c r="A184" s="932" t="s">
        <v>783</v>
      </c>
      <c r="B184" s="951">
        <v>2008</v>
      </c>
      <c r="C184" s="951">
        <v>2009</v>
      </c>
      <c r="D184" s="951">
        <v>2010</v>
      </c>
      <c r="E184" s="951">
        <v>2011</v>
      </c>
    </row>
    <row r="185" spans="1:5">
      <c r="A185" s="935" t="s">
        <v>0</v>
      </c>
      <c r="B185" s="948">
        <v>100.00072062797581</v>
      </c>
      <c r="C185" s="626">
        <v>100</v>
      </c>
      <c r="D185" s="948">
        <v>100</v>
      </c>
      <c r="E185" s="626">
        <v>100</v>
      </c>
    </row>
    <row r="186" spans="1:5">
      <c r="A186" s="937" t="s">
        <v>1304</v>
      </c>
      <c r="B186" s="944">
        <v>1.2132286706987518</v>
      </c>
      <c r="C186" s="944">
        <v>8.6216591070959997E-2</v>
      </c>
      <c r="D186" s="944">
        <v>5.1571053105757936E-2</v>
      </c>
      <c r="E186" s="944">
        <v>5.8999677171577738E-2</v>
      </c>
    </row>
    <row r="187" spans="1:5">
      <c r="A187" s="937" t="s">
        <v>1305</v>
      </c>
      <c r="B187" s="944">
        <v>2.1587955218118648</v>
      </c>
      <c r="C187" s="944">
        <v>1.00675274045593</v>
      </c>
      <c r="D187" s="944">
        <v>1.0587599336411027</v>
      </c>
      <c r="E187" s="944">
        <v>0.9718248711469315</v>
      </c>
    </row>
    <row r="188" spans="1:5">
      <c r="A188" s="937" t="s">
        <v>1306</v>
      </c>
      <c r="B188" s="944">
        <v>9.3161755243855371</v>
      </c>
      <c r="C188" s="944">
        <v>10.636771108338376</v>
      </c>
      <c r="D188" s="944">
        <v>7.6853295887363853</v>
      </c>
      <c r="E188" s="944">
        <v>7.0348766016185946</v>
      </c>
    </row>
    <row r="189" spans="1:5">
      <c r="A189" s="937" t="s">
        <v>790</v>
      </c>
      <c r="B189" s="944">
        <v>0.60944537382576247</v>
      </c>
      <c r="C189" s="944">
        <v>1.4453327906864661</v>
      </c>
      <c r="D189" s="944">
        <v>0.69465587195466716</v>
      </c>
      <c r="E189" s="944">
        <v>0.53767630328060467</v>
      </c>
    </row>
    <row r="190" spans="1:5">
      <c r="A190" s="937" t="s">
        <v>1309</v>
      </c>
      <c r="B190" s="944">
        <v>3.4482048642388365</v>
      </c>
      <c r="C190" s="944">
        <v>3.7078489228281186</v>
      </c>
      <c r="D190" s="944">
        <v>9.2038796344047267</v>
      </c>
      <c r="E190" s="944">
        <v>7.3521390165978335</v>
      </c>
    </row>
    <row r="191" spans="1:5">
      <c r="A191" s="937" t="s">
        <v>1310</v>
      </c>
      <c r="B191" s="944">
        <v>75.704027795650504</v>
      </c>
      <c r="C191" s="944">
        <v>74.231949405319725</v>
      </c>
      <c r="D191" s="944">
        <v>74.484755472434344</v>
      </c>
      <c r="E191" s="944">
        <v>77.588471685720961</v>
      </c>
    </row>
    <row r="192" spans="1:5">
      <c r="A192" s="937" t="s">
        <v>1341</v>
      </c>
      <c r="B192" s="944">
        <v>7.5506369836571867</v>
      </c>
      <c r="C192" s="944">
        <v>8.8621016498963794</v>
      </c>
      <c r="D192" s="944">
        <v>6.792466898218624</v>
      </c>
      <c r="E192" s="944">
        <v>6.4270686066057374</v>
      </c>
    </row>
    <row r="193" spans="1:5">
      <c r="A193" s="963" t="s">
        <v>1312</v>
      </c>
      <c r="B193" s="649">
        <v>0</v>
      </c>
      <c r="C193" s="649">
        <v>4.819560991544348E-3</v>
      </c>
      <c r="D193" s="649">
        <v>5.5920419030339938E-3</v>
      </c>
      <c r="E193" s="649">
        <v>5.5660072803375227E-3</v>
      </c>
    </row>
    <row r="194" spans="1:5">
      <c r="A194" s="735" t="s">
        <v>929</v>
      </c>
      <c r="B194" s="735"/>
      <c r="C194" s="735"/>
      <c r="D194" s="735"/>
      <c r="E194" s="735"/>
    </row>
    <row r="195" spans="1:5">
      <c r="A195" s="941" t="s">
        <v>1315</v>
      </c>
      <c r="B195" s="942"/>
      <c r="C195" s="942"/>
      <c r="D195" s="942"/>
      <c r="E195" s="942"/>
    </row>
    <row r="196" spans="1:5">
      <c r="A196" s="964"/>
      <c r="B196" s="964"/>
      <c r="C196" s="964"/>
      <c r="D196" s="964"/>
      <c r="E196" s="964"/>
    </row>
    <row r="197" spans="1:5">
      <c r="A197" s="860" t="s">
        <v>1347</v>
      </c>
      <c r="B197" s="945"/>
      <c r="C197" s="945"/>
      <c r="D197" s="945"/>
      <c r="E197" s="945"/>
    </row>
    <row r="198" spans="1:5">
      <c r="A198" s="946"/>
    </row>
    <row r="211" spans="3:3">
      <c r="C211" s="947"/>
    </row>
  </sheetData>
  <mergeCells count="9">
    <mergeCell ref="A135:E135"/>
    <mergeCell ref="A166:E166"/>
    <mergeCell ref="A182:E182"/>
    <mergeCell ref="A2:E2"/>
    <mergeCell ref="A3:E3"/>
    <mergeCell ref="A99:E99"/>
    <mergeCell ref="B101:C101"/>
    <mergeCell ref="D101:E101"/>
    <mergeCell ref="A119:E119"/>
  </mergeCells>
  <pageMargins left="0.7" right="0.7" top="0.75" bottom="0.56999999999999995" header="0.3" footer="0.3"/>
  <pageSetup paperSize="9" scale="75" orientation="portrait" r:id="rId1"/>
  <headerFooter>
    <oddFooter>&amp;C&amp;P</oddFooter>
  </headerFooter>
  <rowBreaks count="4" manualBreakCount="4">
    <brk id="24" max="4" man="1"/>
    <brk id="78" max="4" man="1"/>
    <brk id="133" max="4" man="1"/>
    <brk id="181" max="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0"/>
  <sheetViews>
    <sheetView view="pageBreakPreview" zoomScale="90" zoomScaleSheetLayoutView="90" workbookViewId="0">
      <selection activeCell="J4" sqref="J4"/>
    </sheetView>
  </sheetViews>
  <sheetFormatPr defaultRowHeight="15"/>
  <cols>
    <col min="1" max="1" width="18.7109375" style="29" customWidth="1"/>
    <col min="2" max="5" width="11.7109375" style="29" customWidth="1"/>
    <col min="6" max="256" width="9.140625" style="29"/>
    <col min="257" max="257" width="18.7109375" style="29" customWidth="1"/>
    <col min="258" max="261" width="11.7109375" style="29" customWidth="1"/>
    <col min="262" max="512" width="9.140625" style="29"/>
    <col min="513" max="513" width="18.7109375" style="29" customWidth="1"/>
    <col min="514" max="517" width="11.7109375" style="29" customWidth="1"/>
    <col min="518" max="768" width="9.140625" style="29"/>
    <col min="769" max="769" width="18.7109375" style="29" customWidth="1"/>
    <col min="770" max="773" width="11.7109375" style="29" customWidth="1"/>
    <col min="774" max="1024" width="9.140625" style="29"/>
    <col min="1025" max="1025" width="18.7109375" style="29" customWidth="1"/>
    <col min="1026" max="1029" width="11.7109375" style="29" customWidth="1"/>
    <col min="1030" max="1280" width="9.140625" style="29"/>
    <col min="1281" max="1281" width="18.7109375" style="29" customWidth="1"/>
    <col min="1282" max="1285" width="11.7109375" style="29" customWidth="1"/>
    <col min="1286" max="1536" width="9.140625" style="29"/>
    <col min="1537" max="1537" width="18.7109375" style="29" customWidth="1"/>
    <col min="1538" max="1541" width="11.7109375" style="29" customWidth="1"/>
    <col min="1542" max="1792" width="9.140625" style="29"/>
    <col min="1793" max="1793" width="18.7109375" style="29" customWidth="1"/>
    <col min="1794" max="1797" width="11.7109375" style="29" customWidth="1"/>
    <col min="1798" max="2048" width="9.140625" style="29"/>
    <col min="2049" max="2049" width="18.7109375" style="29" customWidth="1"/>
    <col min="2050" max="2053" width="11.7109375" style="29" customWidth="1"/>
    <col min="2054" max="2304" width="9.140625" style="29"/>
    <col min="2305" max="2305" width="18.7109375" style="29" customWidth="1"/>
    <col min="2306" max="2309" width="11.7109375" style="29" customWidth="1"/>
    <col min="2310" max="2560" width="9.140625" style="29"/>
    <col min="2561" max="2561" width="18.7109375" style="29" customWidth="1"/>
    <col min="2562" max="2565" width="11.7109375" style="29" customWidth="1"/>
    <col min="2566" max="2816" width="9.140625" style="29"/>
    <col min="2817" max="2817" width="18.7109375" style="29" customWidth="1"/>
    <col min="2818" max="2821" width="11.7109375" style="29" customWidth="1"/>
    <col min="2822" max="3072" width="9.140625" style="29"/>
    <col min="3073" max="3073" width="18.7109375" style="29" customWidth="1"/>
    <col min="3074" max="3077" width="11.7109375" style="29" customWidth="1"/>
    <col min="3078" max="3328" width="9.140625" style="29"/>
    <col min="3329" max="3329" width="18.7109375" style="29" customWidth="1"/>
    <col min="3330" max="3333" width="11.7109375" style="29" customWidth="1"/>
    <col min="3334" max="3584" width="9.140625" style="29"/>
    <col min="3585" max="3585" width="18.7109375" style="29" customWidth="1"/>
    <col min="3586" max="3589" width="11.7109375" style="29" customWidth="1"/>
    <col min="3590" max="3840" width="9.140625" style="29"/>
    <col min="3841" max="3841" width="18.7109375" style="29" customWidth="1"/>
    <col min="3842" max="3845" width="11.7109375" style="29" customWidth="1"/>
    <col min="3846" max="4096" width="9.140625" style="29"/>
    <col min="4097" max="4097" width="18.7109375" style="29" customWidth="1"/>
    <col min="4098" max="4101" width="11.7109375" style="29" customWidth="1"/>
    <col min="4102" max="4352" width="9.140625" style="29"/>
    <col min="4353" max="4353" width="18.7109375" style="29" customWidth="1"/>
    <col min="4354" max="4357" width="11.7109375" style="29" customWidth="1"/>
    <col min="4358" max="4608" width="9.140625" style="29"/>
    <col min="4609" max="4609" width="18.7109375" style="29" customWidth="1"/>
    <col min="4610" max="4613" width="11.7109375" style="29" customWidth="1"/>
    <col min="4614" max="4864" width="9.140625" style="29"/>
    <col min="4865" max="4865" width="18.7109375" style="29" customWidth="1"/>
    <col min="4866" max="4869" width="11.7109375" style="29" customWidth="1"/>
    <col min="4870" max="5120" width="9.140625" style="29"/>
    <col min="5121" max="5121" width="18.7109375" style="29" customWidth="1"/>
    <col min="5122" max="5125" width="11.7109375" style="29" customWidth="1"/>
    <col min="5126" max="5376" width="9.140625" style="29"/>
    <col min="5377" max="5377" width="18.7109375" style="29" customWidth="1"/>
    <col min="5378" max="5381" width="11.7109375" style="29" customWidth="1"/>
    <col min="5382" max="5632" width="9.140625" style="29"/>
    <col min="5633" max="5633" width="18.7109375" style="29" customWidth="1"/>
    <col min="5634" max="5637" width="11.7109375" style="29" customWidth="1"/>
    <col min="5638" max="5888" width="9.140625" style="29"/>
    <col min="5889" max="5889" width="18.7109375" style="29" customWidth="1"/>
    <col min="5890" max="5893" width="11.7109375" style="29" customWidth="1"/>
    <col min="5894" max="6144" width="9.140625" style="29"/>
    <col min="6145" max="6145" width="18.7109375" style="29" customWidth="1"/>
    <col min="6146" max="6149" width="11.7109375" style="29" customWidth="1"/>
    <col min="6150" max="6400" width="9.140625" style="29"/>
    <col min="6401" max="6401" width="18.7109375" style="29" customWidth="1"/>
    <col min="6402" max="6405" width="11.7109375" style="29" customWidth="1"/>
    <col min="6406" max="6656" width="9.140625" style="29"/>
    <col min="6657" max="6657" width="18.7109375" style="29" customWidth="1"/>
    <col min="6658" max="6661" width="11.7109375" style="29" customWidth="1"/>
    <col min="6662" max="6912" width="9.140625" style="29"/>
    <col min="6913" max="6913" width="18.7109375" style="29" customWidth="1"/>
    <col min="6914" max="6917" width="11.7109375" style="29" customWidth="1"/>
    <col min="6918" max="7168" width="9.140625" style="29"/>
    <col min="7169" max="7169" width="18.7109375" style="29" customWidth="1"/>
    <col min="7170" max="7173" width="11.7109375" style="29" customWidth="1"/>
    <col min="7174" max="7424" width="9.140625" style="29"/>
    <col min="7425" max="7425" width="18.7109375" style="29" customWidth="1"/>
    <col min="7426" max="7429" width="11.7109375" style="29" customWidth="1"/>
    <col min="7430" max="7680" width="9.140625" style="29"/>
    <col min="7681" max="7681" width="18.7109375" style="29" customWidth="1"/>
    <col min="7682" max="7685" width="11.7109375" style="29" customWidth="1"/>
    <col min="7686" max="7936" width="9.140625" style="29"/>
    <col min="7937" max="7937" width="18.7109375" style="29" customWidth="1"/>
    <col min="7938" max="7941" width="11.7109375" style="29" customWidth="1"/>
    <col min="7942" max="8192" width="9.140625" style="29"/>
    <col min="8193" max="8193" width="18.7109375" style="29" customWidth="1"/>
    <col min="8194" max="8197" width="11.7109375" style="29" customWidth="1"/>
    <col min="8198" max="8448" width="9.140625" style="29"/>
    <col min="8449" max="8449" width="18.7109375" style="29" customWidth="1"/>
    <col min="8450" max="8453" width="11.7109375" style="29" customWidth="1"/>
    <col min="8454" max="8704" width="9.140625" style="29"/>
    <col min="8705" max="8705" width="18.7109375" style="29" customWidth="1"/>
    <col min="8706" max="8709" width="11.7109375" style="29" customWidth="1"/>
    <col min="8710" max="8960" width="9.140625" style="29"/>
    <col min="8961" max="8961" width="18.7109375" style="29" customWidth="1"/>
    <col min="8962" max="8965" width="11.7109375" style="29" customWidth="1"/>
    <col min="8966" max="9216" width="9.140625" style="29"/>
    <col min="9217" max="9217" width="18.7109375" style="29" customWidth="1"/>
    <col min="9218" max="9221" width="11.7109375" style="29" customWidth="1"/>
    <col min="9222" max="9472" width="9.140625" style="29"/>
    <col min="9473" max="9473" width="18.7109375" style="29" customWidth="1"/>
    <col min="9474" max="9477" width="11.7109375" style="29" customWidth="1"/>
    <col min="9478" max="9728" width="9.140625" style="29"/>
    <col min="9729" max="9729" width="18.7109375" style="29" customWidth="1"/>
    <col min="9730" max="9733" width="11.7109375" style="29" customWidth="1"/>
    <col min="9734" max="9984" width="9.140625" style="29"/>
    <col min="9985" max="9985" width="18.7109375" style="29" customWidth="1"/>
    <col min="9986" max="9989" width="11.7109375" style="29" customWidth="1"/>
    <col min="9990" max="10240" width="9.140625" style="29"/>
    <col min="10241" max="10241" width="18.7109375" style="29" customWidth="1"/>
    <col min="10242" max="10245" width="11.7109375" style="29" customWidth="1"/>
    <col min="10246" max="10496" width="9.140625" style="29"/>
    <col min="10497" max="10497" width="18.7109375" style="29" customWidth="1"/>
    <col min="10498" max="10501" width="11.7109375" style="29" customWidth="1"/>
    <col min="10502" max="10752" width="9.140625" style="29"/>
    <col min="10753" max="10753" width="18.7109375" style="29" customWidth="1"/>
    <col min="10754" max="10757" width="11.7109375" style="29" customWidth="1"/>
    <col min="10758" max="11008" width="9.140625" style="29"/>
    <col min="11009" max="11009" width="18.7109375" style="29" customWidth="1"/>
    <col min="11010" max="11013" width="11.7109375" style="29" customWidth="1"/>
    <col min="11014" max="11264" width="9.140625" style="29"/>
    <col min="11265" max="11265" width="18.7109375" style="29" customWidth="1"/>
    <col min="11266" max="11269" width="11.7109375" style="29" customWidth="1"/>
    <col min="11270" max="11520" width="9.140625" style="29"/>
    <col min="11521" max="11521" width="18.7109375" style="29" customWidth="1"/>
    <col min="11522" max="11525" width="11.7109375" style="29" customWidth="1"/>
    <col min="11526" max="11776" width="9.140625" style="29"/>
    <col min="11777" max="11777" width="18.7109375" style="29" customWidth="1"/>
    <col min="11778" max="11781" width="11.7109375" style="29" customWidth="1"/>
    <col min="11782" max="12032" width="9.140625" style="29"/>
    <col min="12033" max="12033" width="18.7109375" style="29" customWidth="1"/>
    <col min="12034" max="12037" width="11.7109375" style="29" customWidth="1"/>
    <col min="12038" max="12288" width="9.140625" style="29"/>
    <col min="12289" max="12289" width="18.7109375" style="29" customWidth="1"/>
    <col min="12290" max="12293" width="11.7109375" style="29" customWidth="1"/>
    <col min="12294" max="12544" width="9.140625" style="29"/>
    <col min="12545" max="12545" width="18.7109375" style="29" customWidth="1"/>
    <col min="12546" max="12549" width="11.7109375" style="29" customWidth="1"/>
    <col min="12550" max="12800" width="9.140625" style="29"/>
    <col min="12801" max="12801" width="18.7109375" style="29" customWidth="1"/>
    <col min="12802" max="12805" width="11.7109375" style="29" customWidth="1"/>
    <col min="12806" max="13056" width="9.140625" style="29"/>
    <col min="13057" max="13057" width="18.7109375" style="29" customWidth="1"/>
    <col min="13058" max="13061" width="11.7109375" style="29" customWidth="1"/>
    <col min="13062" max="13312" width="9.140625" style="29"/>
    <col min="13313" max="13313" width="18.7109375" style="29" customWidth="1"/>
    <col min="13314" max="13317" width="11.7109375" style="29" customWidth="1"/>
    <col min="13318" max="13568" width="9.140625" style="29"/>
    <col min="13569" max="13569" width="18.7109375" style="29" customWidth="1"/>
    <col min="13570" max="13573" width="11.7109375" style="29" customWidth="1"/>
    <col min="13574" max="13824" width="9.140625" style="29"/>
    <col min="13825" max="13825" width="18.7109375" style="29" customWidth="1"/>
    <col min="13826" max="13829" width="11.7109375" style="29" customWidth="1"/>
    <col min="13830" max="14080" width="9.140625" style="29"/>
    <col min="14081" max="14081" width="18.7109375" style="29" customWidth="1"/>
    <col min="14082" max="14085" width="11.7109375" style="29" customWidth="1"/>
    <col min="14086" max="14336" width="9.140625" style="29"/>
    <col min="14337" max="14337" width="18.7109375" style="29" customWidth="1"/>
    <col min="14338" max="14341" width="11.7109375" style="29" customWidth="1"/>
    <col min="14342" max="14592" width="9.140625" style="29"/>
    <col min="14593" max="14593" width="18.7109375" style="29" customWidth="1"/>
    <col min="14594" max="14597" width="11.7109375" style="29" customWidth="1"/>
    <col min="14598" max="14848" width="9.140625" style="29"/>
    <col min="14849" max="14849" width="18.7109375" style="29" customWidth="1"/>
    <col min="14850" max="14853" width="11.7109375" style="29" customWidth="1"/>
    <col min="14854" max="15104" width="9.140625" style="29"/>
    <col min="15105" max="15105" width="18.7109375" style="29" customWidth="1"/>
    <col min="15106" max="15109" width="11.7109375" style="29" customWidth="1"/>
    <col min="15110" max="15360" width="9.140625" style="29"/>
    <col min="15361" max="15361" width="18.7109375" style="29" customWidth="1"/>
    <col min="15362" max="15365" width="11.7109375" style="29" customWidth="1"/>
    <col min="15366" max="15616" width="9.140625" style="29"/>
    <col min="15617" max="15617" width="18.7109375" style="29" customWidth="1"/>
    <col min="15618" max="15621" width="11.7109375" style="29" customWidth="1"/>
    <col min="15622" max="15872" width="9.140625" style="29"/>
    <col min="15873" max="15873" width="18.7109375" style="29" customWidth="1"/>
    <col min="15874" max="15877" width="11.7109375" style="29" customWidth="1"/>
    <col min="15878" max="16128" width="9.140625" style="29"/>
    <col min="16129" max="16129" width="18.7109375" style="29" customWidth="1"/>
    <col min="16130" max="16133" width="11.7109375" style="29" customWidth="1"/>
    <col min="16134" max="16384" width="9.140625" style="29"/>
  </cols>
  <sheetData>
    <row r="1" spans="2:3" s="482" customFormat="1" ht="39.950000000000003" customHeight="1">
      <c r="B1" s="480" t="s">
        <v>857</v>
      </c>
      <c r="C1" s="481"/>
    </row>
    <row r="2" spans="2:3" s="482" customFormat="1" ht="39.950000000000003" customHeight="1">
      <c r="B2" s="965" t="s">
        <v>1348</v>
      </c>
      <c r="C2" s="481"/>
    </row>
    <row r="3" spans="2:3" s="482" customFormat="1" ht="39.950000000000003" customHeight="1">
      <c r="B3" s="965" t="s">
        <v>1349</v>
      </c>
      <c r="C3" s="481"/>
    </row>
    <row r="4" spans="2:3" s="482" customFormat="1" ht="39.950000000000003" customHeight="1">
      <c r="B4" s="965" t="s">
        <v>1350</v>
      </c>
      <c r="C4" s="481"/>
    </row>
    <row r="5" spans="2:3" s="482" customFormat="1" ht="39.950000000000003" customHeight="1">
      <c r="B5" s="965" t="s">
        <v>1351</v>
      </c>
      <c r="C5" s="481"/>
    </row>
    <row r="6" spans="2:3" s="482" customFormat="1" ht="39.950000000000003" customHeight="1">
      <c r="B6" s="965" t="s">
        <v>1352</v>
      </c>
      <c r="C6" s="481"/>
    </row>
    <row r="7" spans="2:3" s="482" customFormat="1" ht="39.950000000000003" customHeight="1">
      <c r="B7" s="965" t="s">
        <v>1353</v>
      </c>
      <c r="C7" s="481"/>
    </row>
    <row r="8" spans="2:3" s="482" customFormat="1" ht="39.950000000000003" customHeight="1">
      <c r="B8" s="965" t="s">
        <v>1354</v>
      </c>
      <c r="C8" s="481"/>
    </row>
    <row r="9" spans="2:3" s="482" customFormat="1" ht="39.950000000000003" customHeight="1">
      <c r="B9" s="965" t="s">
        <v>1355</v>
      </c>
      <c r="C9" s="481"/>
    </row>
    <row r="10" spans="2:3" s="482" customFormat="1" ht="39.950000000000003" customHeight="1">
      <c r="B10" s="965" t="s">
        <v>1356</v>
      </c>
      <c r="C10" s="481"/>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E7CCCCDD4F24A8B955240D751DB42" ma:contentTypeVersion="35" ma:contentTypeDescription="Create a new document." ma:contentTypeScope="" ma:versionID="cc6b9be8f1208688eee2564f51eafe9a">
  <xsd:schema xmlns:xsd="http://www.w3.org/2001/XMLSchema" xmlns:xs="http://www.w3.org/2001/XMLSchema" xmlns:p="http://schemas.microsoft.com/office/2006/metadata/properties" xmlns:ns2="cac204a3-57fb-4aea-ba50-989298fa4f73" xmlns:ns3="6e9f574b-60a0-419e-880f-d4012e444303" targetNamespace="http://schemas.microsoft.com/office/2006/metadata/properties" ma:root="true" ma:fieldsID="1411e363ba7d8584b9f9d4a2b1519abc" ns2:_="" ns3:_="">
    <xsd:import namespace="cac204a3-57fb-4aea-ba50-989298fa4f73"/>
    <xsd:import namespace="6e9f574b-60a0-419e-880f-d4012e444303"/>
    <xsd:element name="properties">
      <xsd:complexType>
        <xsd:sequence>
          <xsd:element name="documentManagement">
            <xsd:complexType>
              <xsd:all>
                <xsd:element ref="ns2:TitleAr" minOccurs="0"/>
                <xsd:element ref="ns2:Order0" minOccurs="0"/>
                <xsd:element ref="ns2:DocumentType" minOccurs="0"/>
                <xsd:element ref="ns2:DocumentType_x003a_ID" minOccurs="0"/>
                <xsd:element ref="ns2:ReleaseLookup" minOccurs="0"/>
                <xsd:element ref="ns2:ReleaseLookup_x003a_ID" minOccurs="0"/>
                <xsd:element ref="ns2:DocumentType_x003a_TitleAr" minOccurs="0"/>
                <xsd:element ref="ns2:DocumentType_x003a_Order" minOccurs="0"/>
                <xsd:element ref="ns2:DocumentType_x003a_IconURL" minOccurs="0"/>
                <xsd:element ref="ns2:DocumentType_x003a_FileFormat" minOccurs="0"/>
                <xsd:element ref="ns2:Language" minOccurs="0"/>
                <xsd:element ref="ns2:KeyWords" minOccurs="0"/>
                <xsd:element ref="ns2:KeyWordsAr" minOccurs="0"/>
                <xsd:element ref="ns2:UpdatedInSMARTSCAD" minOccurs="0"/>
                <xsd:element ref="ns2:ReleaseID_DB"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204a3-57fb-4aea-ba50-989298fa4f73" elementFormDefault="qualified">
    <xsd:import namespace="http://schemas.microsoft.com/office/2006/documentManagement/types"/>
    <xsd:import namespace="http://schemas.microsoft.com/office/infopath/2007/PartnerControls"/>
    <xsd:element name="TitleAr" ma:index="8" nillable="true" ma:displayName="TitleAr" ma:internalName="TitleAr">
      <xsd:simpleType>
        <xsd:restriction base="dms:Text">
          <xsd:maxLength value="255"/>
        </xsd:restriction>
      </xsd:simpleType>
    </xsd:element>
    <xsd:element name="Order0" ma:index="9" nillable="true" ma:displayName="Order" ma:internalName="Order0">
      <xsd:simpleType>
        <xsd:restriction base="dms:Text">
          <xsd:maxLength value="255"/>
        </xsd:restriction>
      </xsd:simpleType>
    </xsd:element>
    <xsd:element name="DocumentType" ma:index="10" nillable="true" ma:displayName="DocumentType" ma:list="{9d98e320-a687-429d-8495-31256b765200}" ma:internalName="DocumentType" ma:readOnly="false" ma:showField="Title">
      <xsd:simpleType>
        <xsd:restriction base="dms:Lookup"/>
      </xsd:simpleType>
    </xsd:element>
    <xsd:element name="DocumentType_x003a_ID" ma:index="11" nillable="true" ma:displayName="DocumentType:ID" ma:list="{9d98e320-a687-429d-8495-31256b765200}" ma:internalName="DocumentType_x003a_ID" ma:readOnly="true" ma:showField="ID" ma:web="6e9f574b-60a0-419e-880f-d4012e444303">
      <xsd:simpleType>
        <xsd:restriction base="dms:Lookup"/>
      </xsd:simpleType>
    </xsd:element>
    <xsd:element name="ReleaseLookup" ma:index="12" nillable="true" ma:displayName="ReleaseLookup" ma:list="{85188737-29c3-4ec2-b80c-9db60352f311}" ma:internalName="ReleaseLookup" ma:readOnly="false" ma:showField="Title">
      <xsd:simpleType>
        <xsd:restriction base="dms:Lookup"/>
      </xsd:simpleType>
    </xsd:element>
    <xsd:element name="ReleaseLookup_x003a_ID" ma:index="13" nillable="true" ma:displayName="ReleaseLookup:ID" ma:list="{85188737-29c3-4ec2-b80c-9db60352f311}" ma:internalName="ReleaseLookup_x003a_ID" ma:readOnly="true" ma:showField="ID" ma:web="6e9f574b-60a0-419e-880f-d4012e444303">
      <xsd:simpleType>
        <xsd:restriction base="dms:Lookup"/>
      </xsd:simpleType>
    </xsd:element>
    <xsd:element name="DocumentType_x003a_TitleAr" ma:index="14" nillable="true" ma:displayName="DocumentType:TitleAr" ma:list="{9d98e320-a687-429d-8495-31256b765200}" ma:internalName="DocumentType_x003a_TitleAr" ma:readOnly="true" ma:showField="TitleAr" ma:web="6e9f574b-60a0-419e-880f-d4012e444303">
      <xsd:simpleType>
        <xsd:restriction base="dms:Lookup"/>
      </xsd:simpleType>
    </xsd:element>
    <xsd:element name="DocumentType_x003a_Order" ma:index="15" nillable="true" ma:displayName="DocumentType:Order" ma:list="{9d98e320-a687-429d-8495-31256b765200}" ma:internalName="DocumentType_x003a_Order" ma:readOnly="true" ma:showField="Order0" ma:web="6e9f574b-60a0-419e-880f-d4012e444303">
      <xsd:simpleType>
        <xsd:restriction base="dms:Lookup"/>
      </xsd:simpleType>
    </xsd:element>
    <xsd:element name="DocumentType_x003a_IconURL" ma:index="16" nillable="true" ma:displayName="DocumentType:IconURL" ma:list="{9d98e320-a687-429d-8495-31256b765200}" ma:internalName="DocumentType_x003a_IconURL" ma:readOnly="true" ma:showField="IconURL" ma:web="6e9f574b-60a0-419e-880f-d4012e444303">
      <xsd:simpleType>
        <xsd:restriction base="dms:Lookup"/>
      </xsd:simpleType>
    </xsd:element>
    <xsd:element name="DocumentType_x003a_FileFormat" ma:index="17" nillable="true" ma:displayName="DocumentType:FileFormat" ma:list="{9d98e320-a687-429d-8495-31256b765200}" ma:internalName="DocumentType_x003a_FileFormat" ma:readOnly="true" ma:showField="FileFormat" ma:web="6e9f574b-60a0-419e-880f-d4012e444303">
      <xsd:simpleType>
        <xsd:restriction base="dms:Lookup"/>
      </xsd:simpleType>
    </xsd:element>
    <xsd:element name="Language" ma:index="18" nillable="true" ma:displayName="Language" ma:default="Both" ma:format="Dropdown" ma:internalName="Language">
      <xsd:simpleType>
        <xsd:restriction base="dms:Choice">
          <xsd:enumeration value="English"/>
          <xsd:enumeration value="Arabic"/>
          <xsd:enumeration value="Both"/>
        </xsd:restriction>
      </xsd:simpleType>
    </xsd:element>
    <xsd:element name="KeyWords" ma:index="19" nillable="true" ma:displayName="KeyWords" ma:internalName="KeyWords">
      <xsd:simpleType>
        <xsd:restriction base="dms:Text">
          <xsd:maxLength value="255"/>
        </xsd:restriction>
      </xsd:simpleType>
    </xsd:element>
    <xsd:element name="KeyWordsAr" ma:index="20" nillable="true" ma:displayName="KeyWordsAr" ma:internalName="KeyWordsAr">
      <xsd:simpleType>
        <xsd:restriction base="dms:Text">
          <xsd:maxLength value="255"/>
        </xsd:restriction>
      </xsd:simpleType>
    </xsd:element>
    <xsd:element name="UpdatedInSMARTSCAD" ma:index="21" nillable="true" ma:displayName="UpdatedInSMARTSCAD" ma:internalName="UpdatedInSMARTSCAD">
      <xsd:simpleType>
        <xsd:restriction base="dms:Text">
          <xsd:maxLength value="255"/>
        </xsd:restriction>
      </xsd:simpleType>
    </xsd:element>
    <xsd:element name="ReleaseID_DB" ma:index="22" nillable="true" ma:displayName="ReleaseID_DB" ma:internalName="ReleaseID_DB">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e9f574b-60a0-419e-880f-d4012e444303"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itleAr xmlns="cac204a3-57fb-4aea-ba50-989298fa4f73" xsi:nil="true"/>
    <DocumentType xmlns="cac204a3-57fb-4aea-ba50-989298fa4f73">3</DocumentType>
    <ReleaseLookup xmlns="cac204a3-57fb-4aea-ba50-989298fa4f73">213</ReleaseLookup>
    <Language xmlns="cac204a3-57fb-4aea-ba50-989298fa4f73">English</Language>
    <Order0 xmlns="cac204a3-57fb-4aea-ba50-989298fa4f73">2</Order0>
    <UpdatedInSMARTSCAD xmlns="cac204a3-57fb-4aea-ba50-989298fa4f73">1</UpdatedInSMARTSCAD>
    <KeyWordsAr xmlns="cac204a3-57fb-4aea-ba50-989298fa4f73" xsi:nil="true"/>
    <KeyWords xmlns="cac204a3-57fb-4aea-ba50-989298fa4f73" xsi:nil="true"/>
    <ReleaseID_DB xmlns="cac204a3-57fb-4aea-ba50-989298fa4f7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09243E-B2A4-48EB-88A9-F9ABB2DD9EC2}"/>
</file>

<file path=customXml/itemProps2.xml><?xml version="1.0" encoding="utf-8"?>
<ds:datastoreItem xmlns:ds="http://schemas.openxmlformats.org/officeDocument/2006/customXml" ds:itemID="{792632B1-2311-4E2D-ABB0-2FFD37BD5B25}"/>
</file>

<file path=customXml/itemProps3.xml><?xml version="1.0" encoding="utf-8"?>
<ds:datastoreItem xmlns:ds="http://schemas.openxmlformats.org/officeDocument/2006/customXml" ds:itemID="{D3FBD677-6E5D-4BF1-B306-0F898AE1B9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31</vt:i4>
      </vt:variant>
    </vt:vector>
  </HeadingPairs>
  <TitlesOfParts>
    <vt:vector size="66" baseType="lpstr">
      <vt:lpstr>index</vt:lpstr>
      <vt:lpstr>GDP </vt:lpstr>
      <vt:lpstr>BoP&amp;Trade</vt:lpstr>
      <vt:lpstr>Prices</vt:lpstr>
      <vt:lpstr>FinancialStat</vt:lpstr>
      <vt:lpstr>GovFinance</vt:lpstr>
      <vt:lpstr>Wages </vt:lpstr>
      <vt:lpstr>FIS </vt:lpstr>
      <vt:lpstr>index-indu</vt:lpstr>
      <vt:lpstr>Business Environment</vt:lpstr>
      <vt:lpstr>manufacturing</vt:lpstr>
      <vt:lpstr>oil&amp;gas  </vt:lpstr>
      <vt:lpstr>petrochemical</vt:lpstr>
      <vt:lpstr>Electricity </vt:lpstr>
      <vt:lpstr>construction</vt:lpstr>
      <vt:lpstr>Transport</vt:lpstr>
      <vt:lpstr>ICT</vt:lpstr>
      <vt:lpstr>Hotel</vt:lpstr>
      <vt:lpstr>population Index</vt:lpstr>
      <vt:lpstr>Introduction and Key Indicators</vt:lpstr>
      <vt:lpstr>population </vt:lpstr>
      <vt:lpstr>Birth, Death</vt:lpstr>
      <vt:lpstr>Marriage, Divorce</vt:lpstr>
      <vt:lpstr>index-soc</vt:lpstr>
      <vt:lpstr>Education</vt:lpstr>
      <vt:lpstr>Health</vt:lpstr>
      <vt:lpstr>Social</vt:lpstr>
      <vt:lpstr>Culture</vt:lpstr>
      <vt:lpstr>index-labour</vt:lpstr>
      <vt:lpstr>Labour Force</vt:lpstr>
      <vt:lpstr>Index-Agri</vt:lpstr>
      <vt:lpstr>Agriculture </vt:lpstr>
      <vt:lpstr>Climate</vt:lpstr>
      <vt:lpstr>Environment</vt:lpstr>
      <vt:lpstr>Sheet1</vt:lpstr>
      <vt:lpstr>'Labour Force'!OLE_LINK1</vt:lpstr>
      <vt:lpstr>'Agriculture '!Print_Area</vt:lpstr>
      <vt:lpstr>'Birth, Death'!Print_Area</vt:lpstr>
      <vt:lpstr>'BoP&amp;Trade'!Print_Area</vt:lpstr>
      <vt:lpstr>'Business Environment'!Print_Area</vt:lpstr>
      <vt:lpstr>Climate!Print_Area</vt:lpstr>
      <vt:lpstr>construction!Print_Area</vt:lpstr>
      <vt:lpstr>Culture!Print_Area</vt:lpstr>
      <vt:lpstr>Education!Print_Area</vt:lpstr>
      <vt:lpstr>'Electricity '!Print_Area</vt:lpstr>
      <vt:lpstr>Environment!Print_Area</vt:lpstr>
      <vt:lpstr>FinancialStat!Print_Area</vt:lpstr>
      <vt:lpstr>'FIS '!Print_Area</vt:lpstr>
      <vt:lpstr>'GDP '!Print_Area</vt:lpstr>
      <vt:lpstr>GovFinance!Print_Area</vt:lpstr>
      <vt:lpstr>Health!Print_Area</vt:lpstr>
      <vt:lpstr>Hotel!Print_Area</vt:lpstr>
      <vt:lpstr>ICT!Print_Area</vt:lpstr>
      <vt:lpstr>index!Print_Area</vt:lpstr>
      <vt:lpstr>'index-indu'!Print_Area</vt:lpstr>
      <vt:lpstr>'index-soc'!Print_Area</vt:lpstr>
      <vt:lpstr>'Labour Force'!Print_Area</vt:lpstr>
      <vt:lpstr>manufacturing!Print_Area</vt:lpstr>
      <vt:lpstr>'Marriage, Divorce'!Print_Area</vt:lpstr>
      <vt:lpstr>'oil&amp;gas  '!Print_Area</vt:lpstr>
      <vt:lpstr>petrochemical!Print_Area</vt:lpstr>
      <vt:lpstr>'population '!Print_Area</vt:lpstr>
      <vt:lpstr>Prices!Print_Area</vt:lpstr>
      <vt:lpstr>Social!Print_Area</vt:lpstr>
      <vt:lpstr>Transport!Print_Area</vt:lpstr>
      <vt:lpstr>'Wages '!Print_Area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Razan Ismail Ahmed</dc:creator>
  <cp:keywords/>
  <cp:lastModifiedBy>saalblooshi</cp:lastModifiedBy>
  <cp:lastPrinted>2013-07-10T11:33:28Z</cp:lastPrinted>
  <dcterms:created xsi:type="dcterms:W3CDTF">2011-06-12T07:16:16Z</dcterms:created>
  <dcterms:modified xsi:type="dcterms:W3CDTF">2014-01-29T07:34:57Z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0x01010054AE7CCCCDD4F24A8B955240D751DB42</vt:lpwstr>
  </property>
</Properties>
</file>